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USUARIO\OneDrive - DADEP\Documentos OAP SharePoint\OAP - EQUIPOS\Equipo MIPG\Administración de Riesgos\Administración de Riestos DADEP 2022\"/>
    </mc:Choice>
  </mc:AlternateContent>
  <xr:revisionPtr revIDLastSave="0" documentId="13_ncr:1_{71616DBD-7CC8-451A-8842-152344E8EA34}" xr6:coauthVersionLast="47" xr6:coauthVersionMax="47" xr10:uidLastSave="{00000000-0000-0000-0000-000000000000}"/>
  <bookViews>
    <workbookView xWindow="-110" yWindow="-110" windowWidth="19420" windowHeight="10420" tabRatio="772" activeTab="1" xr2:uid="{00000000-000D-0000-FFFF-FFFF00000000}"/>
  </bookViews>
  <sheets>
    <sheet name="INSTRUCCIONES" sheetId="4" r:id="rId1"/>
    <sheet name="MAPA DE RIESGOS" sheetId="2" r:id="rId2"/>
    <sheet name="IMPACTO CORRUPCIÓN" sheetId="7" r:id="rId3"/>
    <sheet name="Listados Datos" sheetId="13" state="hidden" r:id="rId4"/>
    <sheet name="Matriz Calor Inherente RGyRSI" sheetId="20" r:id="rId5"/>
    <sheet name="Matriz Calor Residual RGyRSI" sheetId="21"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RIESGOS'!$A$9:$CK$615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2">'IMPACTO CORRUPCIÓN'!$A$1:$G$465</definedName>
    <definedName name="_xlnm.Print_Area" localSheetId="0">INSTRUCCIONES!$A$1:$K$75</definedName>
    <definedName name="_xlnm.Print_Area" localSheetId="7">'Inventario de activos de inf.'!$A$1:$AG$352</definedName>
    <definedName name="_xlnm.Print_Area" localSheetId="1">'MAPA DE RIESGOS'!$A$1:$BQ$620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35" i="2" l="1"/>
  <c r="AQ135" i="2" s="1"/>
  <c r="AK135" i="2"/>
  <c r="AH135" i="2"/>
  <c r="AK134" i="2"/>
  <c r="AH134" i="2"/>
  <c r="AK133" i="2"/>
  <c r="AH133" i="2"/>
  <c r="AO134" i="2" s="1"/>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89" i="2"/>
  <c r="M188" i="2"/>
  <c r="M187" i="2"/>
  <c r="M186" i="2"/>
  <c r="M185" i="2"/>
  <c r="M184" i="2"/>
  <c r="M141" i="2"/>
  <c r="M140" i="2"/>
  <c r="M139" i="2"/>
  <c r="M138" i="2"/>
  <c r="M137" i="2"/>
  <c r="M136" i="2"/>
  <c r="M99" i="2"/>
  <c r="M98" i="2"/>
  <c r="M97" i="2"/>
  <c r="M96" i="2"/>
  <c r="M95" i="2"/>
  <c r="M94" i="2"/>
  <c r="M75" i="2"/>
  <c r="M74" i="2"/>
  <c r="M73" i="2"/>
  <c r="M72" i="2"/>
  <c r="M71" i="2"/>
  <c r="M70" i="2"/>
  <c r="M40" i="2"/>
  <c r="AS135" i="2" l="1"/>
  <c r="AR135" i="2" s="1"/>
  <c r="AS132" i="2"/>
  <c r="AR132" i="2" s="1"/>
  <c r="AS133" i="2"/>
  <c r="AR133" i="2" s="1"/>
  <c r="AB130" i="2"/>
  <c r="AA130" i="2"/>
  <c r="AS130" i="2" s="1"/>
  <c r="AR130" i="2" s="1"/>
  <c r="AS131" i="2"/>
  <c r="AR131" i="2" s="1"/>
  <c r="AP134" i="2"/>
  <c r="AQ134" i="2"/>
  <c r="AO132" i="2"/>
  <c r="AS134" i="2"/>
  <c r="AR134" i="2" s="1"/>
  <c r="AO130" i="2"/>
  <c r="AO133" i="2"/>
  <c r="AP135"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83" i="2"/>
  <c r="M182" i="2"/>
  <c r="M181" i="2"/>
  <c r="M180" i="2"/>
  <c r="M179" i="2"/>
  <c r="M178" i="2"/>
  <c r="M177" i="2"/>
  <c r="M176" i="2"/>
  <c r="M175" i="2"/>
  <c r="M174" i="2"/>
  <c r="M173" i="2"/>
  <c r="M17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52" i="2"/>
  <c r="M328" i="2"/>
  <c r="M322" i="2"/>
  <c r="M316" i="2"/>
  <c r="M310" i="2"/>
  <c r="M304" i="2"/>
  <c r="M298" i="2"/>
  <c r="M292" i="2"/>
  <c r="M286" i="2"/>
  <c r="M280" i="2"/>
  <c r="M214" i="2"/>
  <c r="M196" i="2"/>
  <c r="M190" i="2"/>
  <c r="M166" i="2"/>
  <c r="M160" i="2"/>
  <c r="M154" i="2"/>
  <c r="M148" i="2"/>
  <c r="M142" i="2"/>
  <c r="M118" i="2"/>
  <c r="M112" i="2"/>
  <c r="M106" i="2"/>
  <c r="M100" i="2"/>
  <c r="M82" i="2"/>
  <c r="M76" i="2"/>
  <c r="M58" i="2"/>
  <c r="M52" i="2"/>
  <c r="M46" i="2"/>
  <c r="M28" i="2"/>
  <c r="M22" i="2"/>
  <c r="M16" i="2"/>
  <c r="M10" i="2"/>
  <c r="BS135" i="2" l="1"/>
  <c r="AT135" i="2"/>
  <c r="AQ133" i="2"/>
  <c r="AP133" i="2"/>
  <c r="AQ130" i="2"/>
  <c r="AO131" i="2" s="1"/>
  <c r="AP130" i="2"/>
  <c r="AQ132" i="2"/>
  <c r="AP132" i="2"/>
  <c r="BS134" i="2"/>
  <c r="AT134" i="2"/>
  <c r="E461" i="7"/>
  <c r="E430" i="7"/>
  <c r="AT132" i="2" l="1"/>
  <c r="BS132" i="2"/>
  <c r="AT130" i="2"/>
  <c r="BS130" i="2"/>
  <c r="AQ131" i="2"/>
  <c r="AP131" i="2"/>
  <c r="BS133" i="2"/>
  <c r="AT133" i="2"/>
  <c r="D448" i="2"/>
  <c r="D442" i="2"/>
  <c r="D436" i="2"/>
  <c r="D430" i="2"/>
  <c r="D424" i="2"/>
  <c r="C424" i="2"/>
  <c r="D418" i="2"/>
  <c r="D412" i="2"/>
  <c r="D406" i="2"/>
  <c r="D400" i="2"/>
  <c r="C400" i="2"/>
  <c r="D394" i="2"/>
  <c r="D388" i="2"/>
  <c r="D382" i="2"/>
  <c r="D376" i="2"/>
  <c r="D370" i="2"/>
  <c r="BS131" i="2" l="1"/>
  <c r="AT131" i="2"/>
  <c r="E399" i="7"/>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O592" i="2" s="1"/>
  <c r="AQ592" i="2" s="1"/>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S580" i="2" s="1"/>
  <c r="AR580" i="2" s="1"/>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S568" i="2" s="1"/>
  <c r="AR568" i="2" s="1"/>
  <c r="AE568" i="2"/>
  <c r="Z568" i="2"/>
  <c r="AA568" i="2" s="1"/>
  <c r="Y568" i="2"/>
  <c r="V568" i="2"/>
  <c r="D568" i="2"/>
  <c r="C568" i="2"/>
  <c r="AK567" i="2"/>
  <c r="AH567" i="2"/>
  <c r="AK566" i="2"/>
  <c r="AH566" i="2"/>
  <c r="AK565" i="2"/>
  <c r="AH565" i="2"/>
  <c r="AK564" i="2"/>
  <c r="AH564" i="2"/>
  <c r="AK563" i="2"/>
  <c r="AH563" i="2"/>
  <c r="AV562" i="2"/>
  <c r="AW562" i="2" s="1"/>
  <c r="AK562" i="2"/>
  <c r="AH562" i="2"/>
  <c r="AO562" i="2" s="1"/>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K473" i="2"/>
  <c r="AH473" i="2"/>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S364" i="2" s="1"/>
  <c r="AR364" i="2" s="1"/>
  <c r="AE364" i="2"/>
  <c r="Z364" i="2"/>
  <c r="AA364" i="2" s="1"/>
  <c r="Y364" i="2"/>
  <c r="V364" i="2"/>
  <c r="D364" i="2"/>
  <c r="AK363" i="2"/>
  <c r="AH363" i="2"/>
  <c r="AK362" i="2"/>
  <c r="AH362" i="2"/>
  <c r="AK361" i="2"/>
  <c r="AH361" i="2"/>
  <c r="AK360" i="2"/>
  <c r="AH360" i="2"/>
  <c r="AK359" i="2"/>
  <c r="AH359" i="2"/>
  <c r="AV358" i="2"/>
  <c r="AW358" i="2" s="1"/>
  <c r="AK358" i="2"/>
  <c r="AH358" i="2"/>
  <c r="AS358" i="2" s="1"/>
  <c r="AR358" i="2" s="1"/>
  <c r="AE358" i="2"/>
  <c r="Z358" i="2"/>
  <c r="Y358" i="2"/>
  <c r="V358" i="2"/>
  <c r="D358" i="2"/>
  <c r="AK357" i="2"/>
  <c r="AH357" i="2"/>
  <c r="AK356" i="2"/>
  <c r="AH356" i="2"/>
  <c r="AK355" i="2"/>
  <c r="AH355" i="2"/>
  <c r="AK354" i="2"/>
  <c r="AH354" i="2"/>
  <c r="AK353" i="2"/>
  <c r="AH353" i="2"/>
  <c r="AV352" i="2"/>
  <c r="AW352" i="2" s="1"/>
  <c r="AK352" i="2"/>
  <c r="AH352" i="2"/>
  <c r="AE352" i="2"/>
  <c r="Z352" i="2"/>
  <c r="AA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O214" i="2" s="1"/>
  <c r="AP214" i="2" s="1"/>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O202" i="2" s="1"/>
  <c r="AQ202" i="2" s="1"/>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BE43" i="20" l="1"/>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s="1"/>
  <c r="AQ316"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s="1"/>
  <c r="AP514"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O184" i="2" s="1"/>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s="1"/>
  <c r="AQ370" i="2" s="1"/>
  <c r="AO371"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s="1"/>
  <c r="AQ478"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Q142" i="2" s="1"/>
  <c r="AO143"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Q166" i="2" s="1"/>
  <c r="AO167"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s="1"/>
  <c r="AP352"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s="1"/>
  <c r="AQ436"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O571" i="2"/>
  <c r="AQ571" i="2" s="1"/>
  <c r="AO558" i="2"/>
  <c r="AQ558" i="2" s="1"/>
  <c r="AS572" i="2"/>
  <c r="AR572" i="2" s="1"/>
  <c r="AS438" i="2"/>
  <c r="AR438" i="2" s="1"/>
  <c r="AS268" i="2"/>
  <c r="AR268" i="2" s="1"/>
  <c r="AS379" i="2"/>
  <c r="AR379" i="2" s="1"/>
  <c r="AO510" i="2"/>
  <c r="AQ510" i="2" s="1"/>
  <c r="AO243" i="2"/>
  <c r="AS172" i="2"/>
  <c r="AR172" i="2" s="1"/>
  <c r="AS238" i="2"/>
  <c r="AR238" i="2" s="1"/>
  <c r="AO301" i="2"/>
  <c r="AS514" i="2"/>
  <c r="AR514" i="2" s="1"/>
  <c r="AO250" i="2"/>
  <c r="AQ250" i="2" s="1"/>
  <c r="AO251" i="2" s="1"/>
  <c r="AO274" i="2"/>
  <c r="AP274" i="2" s="1"/>
  <c r="AS298" i="2"/>
  <c r="AR298" i="2" s="1"/>
  <c r="AS602" i="2"/>
  <c r="AR602" i="2" s="1"/>
  <c r="AS361" i="2"/>
  <c r="AR361" i="2" s="1"/>
  <c r="AS611" i="2"/>
  <c r="AR611" i="2" s="1"/>
  <c r="AO158" i="2"/>
  <c r="AQ158" i="2" s="1"/>
  <c r="AS478" i="2"/>
  <c r="AR478" i="2" s="1"/>
  <c r="AS454" i="2"/>
  <c r="AR454" i="2" s="1"/>
  <c r="AO346" i="2"/>
  <c r="AQ346" i="2" s="1"/>
  <c r="AO442" i="2"/>
  <c r="AP442" i="2" s="1"/>
  <c r="AO580" i="2"/>
  <c r="AQ580" i="2" s="1"/>
  <c r="AO561" i="2"/>
  <c r="AQ561" i="2" s="1"/>
  <c r="AO590" i="2"/>
  <c r="AQ590" i="2" s="1"/>
  <c r="AS527" i="2"/>
  <c r="AR527" i="2" s="1"/>
  <c r="AO573" i="2"/>
  <c r="AQ573" i="2" s="1"/>
  <c r="AS575" i="2"/>
  <c r="AR575" i="2" s="1"/>
  <c r="AS582" i="2"/>
  <c r="AR582" i="2" s="1"/>
  <c r="AB436" i="2"/>
  <c r="AO525" i="2"/>
  <c r="AQ525" i="2" s="1"/>
  <c r="AO588" i="2"/>
  <c r="AP588" i="2" s="1"/>
  <c r="AS529" i="2"/>
  <c r="AR529" i="2" s="1"/>
  <c r="AS556" i="2"/>
  <c r="AR556" i="2" s="1"/>
  <c r="AS584" i="2"/>
  <c r="AR584" i="2" s="1"/>
  <c r="AO389" i="2"/>
  <c r="AP389" i="2" s="1"/>
  <c r="AB562" i="2"/>
  <c r="AS530" i="2"/>
  <c r="AR530" i="2" s="1"/>
  <c r="AO552" i="2"/>
  <c r="AQ552" i="2" s="1"/>
  <c r="AS594" i="2"/>
  <c r="AR594" i="2" s="1"/>
  <c r="AO459" i="2"/>
  <c r="AP459" i="2" s="1"/>
  <c r="AO489" i="2"/>
  <c r="AQ489" i="2" s="1"/>
  <c r="AO609" i="2"/>
  <c r="AQ609" i="2" s="1"/>
  <c r="AB610" i="2"/>
  <c r="AO440" i="2"/>
  <c r="AQ440" i="2" s="1"/>
  <c r="AO451" i="2"/>
  <c r="AP451" i="2" s="1"/>
  <c r="AO549" i="2"/>
  <c r="AQ549" i="2" s="1"/>
  <c r="AO557" i="2"/>
  <c r="AQ557" i="2" s="1"/>
  <c r="AO597" i="2"/>
  <c r="AQ597" i="2" s="1"/>
  <c r="AS198" i="2"/>
  <c r="AR198" i="2" s="1"/>
  <c r="AO259" i="2"/>
  <c r="AQ259" i="2" s="1"/>
  <c r="AO499" i="2"/>
  <c r="AP499" i="2" s="1"/>
  <c r="AS545" i="2"/>
  <c r="AR545" i="2" s="1"/>
  <c r="AO553" i="2"/>
  <c r="AQ553" i="2" s="1"/>
  <c r="AS589" i="2"/>
  <c r="AR589" i="2" s="1"/>
  <c r="AO591" i="2"/>
  <c r="AO601" i="2"/>
  <c r="AQ601" i="2" s="1"/>
  <c r="AO605" i="2"/>
  <c r="AQ605" i="2" s="1"/>
  <c r="AO537" i="2"/>
  <c r="AQ537" i="2" s="1"/>
  <c r="AS570" i="2"/>
  <c r="AR570" i="2" s="1"/>
  <c r="AS578" i="2"/>
  <c r="AR578" i="2" s="1"/>
  <c r="AS597" i="2"/>
  <c r="AR597" i="2" s="1"/>
  <c r="AB604" i="2"/>
  <c r="AO606" i="2"/>
  <c r="AQ606" i="2" s="1"/>
  <c r="AS178" i="2"/>
  <c r="AR178" i="2" s="1"/>
  <c r="AO222" i="2"/>
  <c r="AQ222" i="2" s="1"/>
  <c r="AS471" i="2"/>
  <c r="AR471" i="2" s="1"/>
  <c r="AS475" i="2"/>
  <c r="AR475" i="2" s="1"/>
  <c r="AS517" i="2"/>
  <c r="AR517" i="2" s="1"/>
  <c r="AS528" i="2"/>
  <c r="AR528" i="2" s="1"/>
  <c r="AS590" i="2"/>
  <c r="AR590" i="2" s="1"/>
  <c r="AS603" i="2"/>
  <c r="AR603" i="2" s="1"/>
  <c r="W604" i="2"/>
  <c r="AS314" i="2"/>
  <c r="AR314" i="2" s="1"/>
  <c r="AS508" i="2"/>
  <c r="AR508" i="2" s="1"/>
  <c r="AO572" i="2"/>
  <c r="AQ572" i="2" s="1"/>
  <c r="AS576" i="2"/>
  <c r="AR576" i="2" s="1"/>
  <c r="AS595" i="2"/>
  <c r="AR595" i="2" s="1"/>
  <c r="AO579" i="2"/>
  <c r="AQ579" i="2" s="1"/>
  <c r="AO420" i="2"/>
  <c r="AP420" i="2" s="1"/>
  <c r="AS453" i="2"/>
  <c r="AR453" i="2" s="1"/>
  <c r="AO487" i="2"/>
  <c r="AQ487" i="2" s="1"/>
  <c r="AS516" i="2"/>
  <c r="AR516" i="2" s="1"/>
  <c r="AB538" i="2"/>
  <c r="AS571" i="2"/>
  <c r="AR571" i="2" s="1"/>
  <c r="AS535" i="2"/>
  <c r="AR535" i="2" s="1"/>
  <c r="AS549" i="2"/>
  <c r="AR549" i="2" s="1"/>
  <c r="W562" i="2"/>
  <c r="AO570" i="2"/>
  <c r="AQ570" i="2" s="1"/>
  <c r="AO577" i="2"/>
  <c r="AP577" i="2" s="1"/>
  <c r="AS588" i="2"/>
  <c r="AR588" i="2" s="1"/>
  <c r="AS601" i="2"/>
  <c r="AR601" i="2" s="1"/>
  <c r="AS561" i="2"/>
  <c r="AR561" i="2" s="1"/>
  <c r="AS573" i="2"/>
  <c r="AR573" i="2" s="1"/>
  <c r="AS579" i="2"/>
  <c r="AR579" i="2" s="1"/>
  <c r="AS585" i="2"/>
  <c r="AR585" i="2" s="1"/>
  <c r="AO594" i="2"/>
  <c r="AQ594" i="2" s="1"/>
  <c r="AO596" i="2"/>
  <c r="AQ596" i="2" s="1"/>
  <c r="AB598" i="2"/>
  <c r="AO600" i="2"/>
  <c r="AP600" i="2" s="1"/>
  <c r="AO607" i="2"/>
  <c r="AS391" i="2"/>
  <c r="AR391" i="2" s="1"/>
  <c r="AS501" i="2"/>
  <c r="AR501" i="2" s="1"/>
  <c r="AO530" i="2"/>
  <c r="AP530" i="2" s="1"/>
  <c r="AS534" i="2"/>
  <c r="AR534" i="2" s="1"/>
  <c r="AS554" i="2"/>
  <c r="AR554" i="2" s="1"/>
  <c r="AB556" i="2"/>
  <c r="AO574" i="2"/>
  <c r="AO575" i="2"/>
  <c r="AQ575" i="2" s="1"/>
  <c r="AB586" i="2"/>
  <c r="AS591" i="2"/>
  <c r="AR591" i="2" s="1"/>
  <c r="AS596" i="2"/>
  <c r="AR596" i="2" s="1"/>
  <c r="AO604" i="2"/>
  <c r="AO471" i="2"/>
  <c r="AQ471" i="2" s="1"/>
  <c r="AS473" i="2"/>
  <c r="AR473" i="2" s="1"/>
  <c r="AS489" i="2"/>
  <c r="AR489" i="2" s="1"/>
  <c r="AO511" i="2"/>
  <c r="AQ511" i="2" s="1"/>
  <c r="AS577" i="2"/>
  <c r="AR577" i="2" s="1"/>
  <c r="AO578" i="2"/>
  <c r="AQ578" i="2" s="1"/>
  <c r="AO589" i="2"/>
  <c r="AO610" i="2"/>
  <c r="AQ610" i="2" s="1"/>
  <c r="AS615" i="2"/>
  <c r="AR615" i="2" s="1"/>
  <c r="AB514" i="2"/>
  <c r="AS537" i="2"/>
  <c r="AR537" i="2" s="1"/>
  <c r="AS531" i="2"/>
  <c r="AR531" i="2" s="1"/>
  <c r="AO535" i="2"/>
  <c r="AQ535" i="2" s="1"/>
  <c r="AO539" i="2"/>
  <c r="AP539" i="2" s="1"/>
  <c r="AO547" i="2"/>
  <c r="AP547" i="2" s="1"/>
  <c r="AS563" i="2"/>
  <c r="AR563" i="2" s="1"/>
  <c r="AB568" i="2"/>
  <c r="AO587" i="2"/>
  <c r="AS444" i="2"/>
  <c r="AR444" i="2" s="1"/>
  <c r="AO449" i="2"/>
  <c r="AQ449" i="2" s="1"/>
  <c r="AO453" i="2"/>
  <c r="AQ453" i="2" s="1"/>
  <c r="AO468" i="2"/>
  <c r="AQ468" i="2" s="1"/>
  <c r="AO494" i="2"/>
  <c r="AQ494" i="2" s="1"/>
  <c r="AB496" i="2"/>
  <c r="AO528" i="2"/>
  <c r="AP528" i="2" s="1"/>
  <c r="AB544" i="2"/>
  <c r="AO559" i="2"/>
  <c r="AQ559" i="2" s="1"/>
  <c r="AO569" i="2"/>
  <c r="AQ569" i="2" s="1"/>
  <c r="AS574" i="2"/>
  <c r="AR574" i="2" s="1"/>
  <c r="AO576" i="2"/>
  <c r="AP576" i="2" s="1"/>
  <c r="AS581" i="2"/>
  <c r="AR581" i="2" s="1"/>
  <c r="AS583" i="2"/>
  <c r="AR583" i="2" s="1"/>
  <c r="AO595" i="2"/>
  <c r="AQ595" i="2" s="1"/>
  <c r="AS600" i="2"/>
  <c r="AR600" i="2" s="1"/>
  <c r="AS604" i="2"/>
  <c r="AR604" i="2" s="1"/>
  <c r="W610" i="2"/>
  <c r="AS586" i="2"/>
  <c r="AR586" i="2" s="1"/>
  <c r="AO593" i="2"/>
  <c r="AQ593" i="2" s="1"/>
  <c r="AO603" i="2"/>
  <c r="AQ603" i="2" s="1"/>
  <c r="AS609" i="2"/>
  <c r="AR609" i="2" s="1"/>
  <c r="W556" i="2"/>
  <c r="AO556" i="2" s="1"/>
  <c r="AQ556" i="2" s="1"/>
  <c r="AB520" i="2"/>
  <c r="AB358" i="2"/>
  <c r="AS566" i="2"/>
  <c r="AR566" i="2" s="1"/>
  <c r="AO567" i="2"/>
  <c r="AO566" i="2"/>
  <c r="AO457" i="2"/>
  <c r="AP457" i="2" s="1"/>
  <c r="AO523" i="2"/>
  <c r="AQ523" i="2" s="1"/>
  <c r="AS523" i="2"/>
  <c r="AR523" i="2" s="1"/>
  <c r="AS613" i="2"/>
  <c r="AR613" i="2" s="1"/>
  <c r="AO613" i="2"/>
  <c r="AS507" i="2"/>
  <c r="AR507" i="2" s="1"/>
  <c r="AQ562" i="2"/>
  <c r="AP562" i="2"/>
  <c r="AS567" i="2"/>
  <c r="AR567" i="2" s="1"/>
  <c r="AS598" i="2"/>
  <c r="AR598" i="2" s="1"/>
  <c r="AO599" i="2"/>
  <c r="AO598" i="2"/>
  <c r="AS614" i="2"/>
  <c r="AR614" i="2" s="1"/>
  <c r="AO615" i="2"/>
  <c r="AO614" i="2"/>
  <c r="AS458" i="2"/>
  <c r="AR458" i="2" s="1"/>
  <c r="AO458" i="2"/>
  <c r="AQ458" i="2" s="1"/>
  <c r="AS525" i="2"/>
  <c r="AR525" i="2" s="1"/>
  <c r="AS524" i="2"/>
  <c r="AR524" i="2" s="1"/>
  <c r="AS564" i="2"/>
  <c r="AR564" i="2" s="1"/>
  <c r="AO564" i="2"/>
  <c r="AO563" i="2"/>
  <c r="AS289" i="2"/>
  <c r="AR289" i="2" s="1"/>
  <c r="AS354" i="2"/>
  <c r="AR354" i="2" s="1"/>
  <c r="AB406" i="2"/>
  <c r="AS468" i="2"/>
  <c r="AR468" i="2" s="1"/>
  <c r="AS522" i="2"/>
  <c r="AR522" i="2" s="1"/>
  <c r="AS565" i="2"/>
  <c r="AR565" i="2" s="1"/>
  <c r="AO565" i="2"/>
  <c r="AP592" i="2"/>
  <c r="AS612" i="2"/>
  <c r="AR612" i="2" s="1"/>
  <c r="AO612" i="2"/>
  <c r="AS551" i="2"/>
  <c r="AR551" i="2" s="1"/>
  <c r="AO551" i="2"/>
  <c r="AQ551" i="2" s="1"/>
  <c r="AB580" i="2"/>
  <c r="W580" i="2"/>
  <c r="AS599" i="2"/>
  <c r="AR599" i="2" s="1"/>
  <c r="AO555" i="2"/>
  <c r="AQ555" i="2" s="1"/>
  <c r="AS569" i="2"/>
  <c r="AR569" i="2" s="1"/>
  <c r="AO399" i="2"/>
  <c r="AQ399" i="2" s="1"/>
  <c r="AO411" i="2"/>
  <c r="AQ411" i="2" s="1"/>
  <c r="AS495" i="2"/>
  <c r="AR495" i="2" s="1"/>
  <c r="W496" i="2"/>
  <c r="AO496" i="2" s="1"/>
  <c r="AQ496" i="2" s="1"/>
  <c r="AO497" i="2" s="1"/>
  <c r="AO498" i="2"/>
  <c r="AP498" i="2" s="1"/>
  <c r="AO507" i="2"/>
  <c r="AQ507" i="2" s="1"/>
  <c r="AS512" i="2"/>
  <c r="AR512" i="2" s="1"/>
  <c r="AO513" i="2"/>
  <c r="AQ513" i="2" s="1"/>
  <c r="AS515" i="2"/>
  <c r="AR515" i="2" s="1"/>
  <c r="AS521" i="2"/>
  <c r="AR521" i="2" s="1"/>
  <c r="AB574" i="2"/>
  <c r="AS587" i="2"/>
  <c r="AR587" i="2" s="1"/>
  <c r="W598" i="2"/>
  <c r="AO611" i="2"/>
  <c r="AO437" i="2"/>
  <c r="AP437" i="2" s="1"/>
  <c r="AS441" i="2"/>
  <c r="AR441" i="2" s="1"/>
  <c r="AB454" i="2"/>
  <c r="AS456" i="2"/>
  <c r="AR456" i="2" s="1"/>
  <c r="AB460" i="2"/>
  <c r="AO470" i="2"/>
  <c r="AQ470" i="2" s="1"/>
  <c r="AS476" i="2"/>
  <c r="AR476" i="2" s="1"/>
  <c r="AO529" i="2"/>
  <c r="AP529" i="2" s="1"/>
  <c r="AO531" i="2"/>
  <c r="AP531" i="2" s="1"/>
  <c r="AS536" i="2"/>
  <c r="AR536" i="2" s="1"/>
  <c r="W538" i="2"/>
  <c r="AO538" i="2"/>
  <c r="AQ538" i="2" s="1"/>
  <c r="AO544" i="2"/>
  <c r="AQ544" i="2" s="1"/>
  <c r="AB550" i="2"/>
  <c r="AS552" i="2"/>
  <c r="AR552" i="2" s="1"/>
  <c r="AS557" i="2"/>
  <c r="AR557" i="2" s="1"/>
  <c r="AS558" i="2"/>
  <c r="AR558" i="2" s="1"/>
  <c r="AS559" i="2"/>
  <c r="AR559" i="2" s="1"/>
  <c r="AS560" i="2"/>
  <c r="AR560" i="2" s="1"/>
  <c r="W568" i="2"/>
  <c r="AO568" i="2"/>
  <c r="AO581" i="2"/>
  <c r="AO582" i="2"/>
  <c r="AO583" i="2"/>
  <c r="AO584" i="2"/>
  <c r="AO585" i="2"/>
  <c r="AB592" i="2"/>
  <c r="AS592" i="2"/>
  <c r="AR592" i="2" s="1"/>
  <c r="AS605" i="2"/>
  <c r="AR605" i="2" s="1"/>
  <c r="AS606" i="2"/>
  <c r="AR606" i="2" s="1"/>
  <c r="AS607" i="2"/>
  <c r="AR607" i="2" s="1"/>
  <c r="AS608" i="2"/>
  <c r="AR608" i="2" s="1"/>
  <c r="AO224" i="2"/>
  <c r="AQ224" i="2" s="1"/>
  <c r="AO216" i="2"/>
  <c r="AQ216" i="2" s="1"/>
  <c r="AO381" i="2"/>
  <c r="AQ381" i="2" s="1"/>
  <c r="AO409" i="2"/>
  <c r="AQ409" i="2" s="1"/>
  <c r="AO463" i="2"/>
  <c r="AQ463" i="2" s="1"/>
  <c r="AB490" i="2"/>
  <c r="AS510" i="2"/>
  <c r="AR510" i="2" s="1"/>
  <c r="AS518" i="2"/>
  <c r="AR518" i="2" s="1"/>
  <c r="AS520" i="2"/>
  <c r="AR520" i="2" s="1"/>
  <c r="W550" i="2"/>
  <c r="AS555" i="2"/>
  <c r="AR555" i="2" s="1"/>
  <c r="AS562" i="2"/>
  <c r="AR562" i="2" s="1"/>
  <c r="AO586" i="2"/>
  <c r="AO602" i="2"/>
  <c r="AS610" i="2"/>
  <c r="AR610" i="2" s="1"/>
  <c r="AO425" i="2"/>
  <c r="AP425" i="2" s="1"/>
  <c r="AS439" i="2"/>
  <c r="AR439" i="2" s="1"/>
  <c r="AS513" i="2"/>
  <c r="AR513" i="2" s="1"/>
  <c r="AS538" i="2"/>
  <c r="AR538" i="2" s="1"/>
  <c r="AS544" i="2"/>
  <c r="AR544" i="2" s="1"/>
  <c r="AS593" i="2"/>
  <c r="AR593" i="2" s="1"/>
  <c r="AS363" i="2"/>
  <c r="AR363" i="2" s="1"/>
  <c r="AS493" i="2"/>
  <c r="AR493" i="2" s="1"/>
  <c r="AS519" i="2"/>
  <c r="AR519" i="2" s="1"/>
  <c r="AO522" i="2"/>
  <c r="AQ522" i="2" s="1"/>
  <c r="AS553" i="2"/>
  <c r="AR553" i="2" s="1"/>
  <c r="AO554" i="2"/>
  <c r="AQ554" i="2" s="1"/>
  <c r="AO410" i="2"/>
  <c r="AQ410" i="2" s="1"/>
  <c r="AS419" i="2"/>
  <c r="AR419" i="2" s="1"/>
  <c r="AS223" i="2"/>
  <c r="AR223" i="2" s="1"/>
  <c r="AS357" i="2"/>
  <c r="AR357" i="2" s="1"/>
  <c r="AO361" i="2"/>
  <c r="AQ361" i="2" s="1"/>
  <c r="AB388" i="2"/>
  <c r="AO438" i="2"/>
  <c r="AQ438" i="2" s="1"/>
  <c r="AO456" i="2"/>
  <c r="AP456" i="2" s="1"/>
  <c r="AS470" i="2"/>
  <c r="AR470" i="2" s="1"/>
  <c r="AS474" i="2"/>
  <c r="AR474" i="2" s="1"/>
  <c r="AO501" i="2"/>
  <c r="AP501" i="2" s="1"/>
  <c r="AS511" i="2"/>
  <c r="AR511" i="2" s="1"/>
  <c r="AO512" i="2"/>
  <c r="AQ512" i="2" s="1"/>
  <c r="AO534" i="2"/>
  <c r="AA544" i="2"/>
  <c r="AO546" i="2"/>
  <c r="AQ546" i="2" s="1"/>
  <c r="AO560" i="2"/>
  <c r="AO608" i="2"/>
  <c r="AS166" i="2"/>
  <c r="AR166" i="2" s="1"/>
  <c r="AS344" i="2"/>
  <c r="AR344" i="2" s="1"/>
  <c r="AS343" i="2"/>
  <c r="AR343" i="2" s="1"/>
  <c r="AS488" i="2"/>
  <c r="AR488" i="2" s="1"/>
  <c r="AO540" i="2"/>
  <c r="AS540" i="2"/>
  <c r="AR540" i="2" s="1"/>
  <c r="AB502" i="2"/>
  <c r="AB508" i="2"/>
  <c r="W508" i="2"/>
  <c r="AO508" i="2" s="1"/>
  <c r="AO541" i="2"/>
  <c r="AS541" i="2"/>
  <c r="AR541" i="2" s="1"/>
  <c r="AS486" i="2"/>
  <c r="AR486" i="2" s="1"/>
  <c r="AO486" i="2"/>
  <c r="AS465" i="2"/>
  <c r="AR465" i="2" s="1"/>
  <c r="AS464" i="2"/>
  <c r="AR464" i="2" s="1"/>
  <c r="AB472" i="2"/>
  <c r="AA472" i="2"/>
  <c r="AS472" i="2" s="1"/>
  <c r="AR472" i="2" s="1"/>
  <c r="AO543" i="2"/>
  <c r="AO542" i="2"/>
  <c r="AS542" i="2"/>
  <c r="AR542" i="2" s="1"/>
  <c r="W466" i="2"/>
  <c r="AO466" i="2" s="1"/>
  <c r="AB466" i="2"/>
  <c r="AS389" i="2"/>
  <c r="AR389" i="2" s="1"/>
  <c r="AS388" i="2"/>
  <c r="AR388" i="2" s="1"/>
  <c r="AO388" i="2"/>
  <c r="AP388" i="2" s="1"/>
  <c r="AO527" i="2"/>
  <c r="AS526" i="2"/>
  <c r="AR526" i="2" s="1"/>
  <c r="AO462" i="2"/>
  <c r="AQ462" i="2" s="1"/>
  <c r="AS462" i="2"/>
  <c r="AR462" i="2" s="1"/>
  <c r="AB484" i="2"/>
  <c r="AA484" i="2"/>
  <c r="AS484" i="2" s="1"/>
  <c r="AR484" i="2" s="1"/>
  <c r="AP489" i="2"/>
  <c r="AS543" i="2"/>
  <c r="AR543" i="2" s="1"/>
  <c r="AS256" i="2"/>
  <c r="AR256" i="2" s="1"/>
  <c r="AO330" i="2"/>
  <c r="AP330" i="2" s="1"/>
  <c r="AO364" i="2"/>
  <c r="AQ364" i="2" s="1"/>
  <c r="AO369" i="2"/>
  <c r="AQ369" i="2" s="1"/>
  <c r="AO391" i="2"/>
  <c r="AS409" i="2"/>
  <c r="AR409" i="2" s="1"/>
  <c r="AO439" i="2"/>
  <c r="AS448" i="2"/>
  <c r="AR448" i="2" s="1"/>
  <c r="AS450" i="2"/>
  <c r="AR450" i="2" s="1"/>
  <c r="AS452" i="2"/>
  <c r="AR452" i="2" s="1"/>
  <c r="W454" i="2"/>
  <c r="AO454" i="2" s="1"/>
  <c r="AS457" i="2"/>
  <c r="AR457" i="2" s="1"/>
  <c r="AS459" i="2"/>
  <c r="AR459" i="2" s="1"/>
  <c r="AS469" i="2"/>
  <c r="AR469" i="2" s="1"/>
  <c r="AO492" i="2"/>
  <c r="AQ492" i="2" s="1"/>
  <c r="W502" i="2"/>
  <c r="AO502" i="2" s="1"/>
  <c r="AO515" i="2"/>
  <c r="AO516" i="2"/>
  <c r="AO517" i="2"/>
  <c r="AO518" i="2"/>
  <c r="AO519" i="2"/>
  <c r="AB526" i="2"/>
  <c r="AS539" i="2"/>
  <c r="AR539" i="2" s="1"/>
  <c r="AO550" i="2"/>
  <c r="AO291" i="2"/>
  <c r="AP291" i="2" s="1"/>
  <c r="AO380" i="2"/>
  <c r="AQ380" i="2" s="1"/>
  <c r="AS403" i="2"/>
  <c r="AR403" i="2" s="1"/>
  <c r="AS420" i="2"/>
  <c r="AR420" i="2" s="1"/>
  <c r="AS440" i="2"/>
  <c r="AR440" i="2" s="1"/>
  <c r="AS446" i="2"/>
  <c r="AR446" i="2" s="1"/>
  <c r="AS463" i="2"/>
  <c r="AR463" i="2" s="1"/>
  <c r="AB478" i="2"/>
  <c r="AS483" i="2"/>
  <c r="AR483" i="2" s="1"/>
  <c r="AS487" i="2"/>
  <c r="AR487" i="2" s="1"/>
  <c r="W490" i="2"/>
  <c r="AO490" i="2" s="1"/>
  <c r="AS494" i="2"/>
  <c r="AR494" i="2" s="1"/>
  <c r="AO495" i="2"/>
  <c r="AQ495" i="2" s="1"/>
  <c r="AS496" i="2"/>
  <c r="AR496" i="2" s="1"/>
  <c r="AO520" i="2"/>
  <c r="AO536" i="2"/>
  <c r="AO155" i="2"/>
  <c r="AQ155" i="2" s="1"/>
  <c r="AS261" i="2"/>
  <c r="AR261" i="2" s="1"/>
  <c r="AO279" i="2"/>
  <c r="AQ279" i="2" s="1"/>
  <c r="AS295" i="2"/>
  <c r="AR295" i="2" s="1"/>
  <c r="AO317" i="2"/>
  <c r="AQ317" i="2" s="1"/>
  <c r="AS360" i="2"/>
  <c r="AR360" i="2" s="1"/>
  <c r="AO379" i="2"/>
  <c r="AQ379" i="2" s="1"/>
  <c r="AS410" i="2"/>
  <c r="AR410" i="2" s="1"/>
  <c r="AO450" i="2"/>
  <c r="AP450" i="2" s="1"/>
  <c r="AS477" i="2"/>
  <c r="AR477" i="2" s="1"/>
  <c r="AS492" i="2"/>
  <c r="AR492" i="2" s="1"/>
  <c r="AO493" i="2"/>
  <c r="AQ493" i="2" s="1"/>
  <c r="AS498" i="2"/>
  <c r="AR498" i="2" s="1"/>
  <c r="AS499" i="2"/>
  <c r="AR499" i="2" s="1"/>
  <c r="AS500" i="2"/>
  <c r="AR500" i="2" s="1"/>
  <c r="AO521" i="2"/>
  <c r="AO524" i="2"/>
  <c r="AB532" i="2"/>
  <c r="AS532" i="2"/>
  <c r="AR532" i="2" s="1"/>
  <c r="AS546" i="2"/>
  <c r="AR546" i="2" s="1"/>
  <c r="AS547" i="2"/>
  <c r="AR547" i="2" s="1"/>
  <c r="AS548" i="2"/>
  <c r="AR548" i="2" s="1"/>
  <c r="AS381" i="2"/>
  <c r="AR381" i="2" s="1"/>
  <c r="AO393" i="2"/>
  <c r="AP393" i="2" s="1"/>
  <c r="AB424" i="2"/>
  <c r="AO441" i="2"/>
  <c r="AS451" i="2"/>
  <c r="AR451" i="2" s="1"/>
  <c r="AO488" i="2"/>
  <c r="AS502" i="2"/>
  <c r="AR502" i="2" s="1"/>
  <c r="AS550" i="2"/>
  <c r="AR550" i="2" s="1"/>
  <c r="AO469" i="2"/>
  <c r="AS411" i="2"/>
  <c r="AR411" i="2" s="1"/>
  <c r="AO429" i="2"/>
  <c r="AP429" i="2" s="1"/>
  <c r="AA436" i="2"/>
  <c r="AS436" i="2" s="1"/>
  <c r="AR436" i="2" s="1"/>
  <c r="AS461" i="2"/>
  <c r="AR461" i="2" s="1"/>
  <c r="AS345" i="2"/>
  <c r="AR345" i="2" s="1"/>
  <c r="AB376" i="2"/>
  <c r="AO407" i="2"/>
  <c r="AP407" i="2" s="1"/>
  <c r="AO465" i="2"/>
  <c r="AQ465" i="2" s="1"/>
  <c r="AO472" i="2"/>
  <c r="AO500" i="2"/>
  <c r="AO545" i="2"/>
  <c r="AO548" i="2"/>
  <c r="AO338" i="2"/>
  <c r="AQ338" i="2" s="1"/>
  <c r="AS338" i="2"/>
  <c r="AR338" i="2" s="1"/>
  <c r="AO339" i="2"/>
  <c r="AP339" i="2" s="1"/>
  <c r="AO423" i="2"/>
  <c r="AQ423" i="2" s="1"/>
  <c r="AS422" i="2"/>
  <c r="AR422" i="2" s="1"/>
  <c r="AO447" i="2"/>
  <c r="AS466" i="2"/>
  <c r="AR466" i="2" s="1"/>
  <c r="AS214" i="2"/>
  <c r="AR214" i="2" s="1"/>
  <c r="AT214" i="2" s="1"/>
  <c r="AO348" i="2"/>
  <c r="AP348" i="2" s="1"/>
  <c r="AO357" i="2"/>
  <c r="AQ357" i="2" s="1"/>
  <c r="AS356" i="2"/>
  <c r="AR356" i="2" s="1"/>
  <c r="AS393" i="2"/>
  <c r="AR393" i="2" s="1"/>
  <c r="AO392" i="2"/>
  <c r="AS405" i="2"/>
  <c r="AR405" i="2" s="1"/>
  <c r="AO427" i="2"/>
  <c r="AO480" i="2"/>
  <c r="AS480" i="2"/>
  <c r="AR480" i="2" s="1"/>
  <c r="AB322" i="2"/>
  <c r="W322" i="2"/>
  <c r="AO322" i="2" s="1"/>
  <c r="AQ322" i="2" s="1"/>
  <c r="AB346" i="2"/>
  <c r="AO376" i="2"/>
  <c r="AQ376" i="2" s="1"/>
  <c r="AO377" i="2" s="1"/>
  <c r="AS398" i="2"/>
  <c r="AR398" i="2" s="1"/>
  <c r="AO398" i="2"/>
  <c r="AQ398" i="2" s="1"/>
  <c r="AB418" i="2"/>
  <c r="W418" i="2"/>
  <c r="AO418" i="2" s="1"/>
  <c r="AS447" i="2"/>
  <c r="AR447" i="2" s="1"/>
  <c r="AB448" i="2"/>
  <c r="W448" i="2"/>
  <c r="AO481" i="2"/>
  <c r="AS481" i="2"/>
  <c r="AR481" i="2" s="1"/>
  <c r="AS340" i="2"/>
  <c r="AR340" i="2" s="1"/>
  <c r="AO394" i="2"/>
  <c r="AS421" i="2"/>
  <c r="AR421" i="2" s="1"/>
  <c r="AS426" i="2"/>
  <c r="AR426" i="2" s="1"/>
  <c r="AO426" i="2"/>
  <c r="AO445" i="2"/>
  <c r="AO397" i="2"/>
  <c r="AQ397" i="2" s="1"/>
  <c r="AS445" i="2"/>
  <c r="AR445" i="2" s="1"/>
  <c r="AO446" i="2"/>
  <c r="AO483" i="2"/>
  <c r="AO482" i="2"/>
  <c r="AS482" i="2"/>
  <c r="AR482" i="2" s="1"/>
  <c r="AO343" i="2"/>
  <c r="AS342" i="2"/>
  <c r="AR342" i="2" s="1"/>
  <c r="AO342" i="2"/>
  <c r="AO405" i="2"/>
  <c r="AQ405" i="2" s="1"/>
  <c r="AS404" i="2"/>
  <c r="AR404" i="2" s="1"/>
  <c r="AS254" i="2"/>
  <c r="AR254" i="2" s="1"/>
  <c r="W256" i="2"/>
  <c r="AO256" i="2" s="1"/>
  <c r="AP256" i="2" s="1"/>
  <c r="AB256" i="2"/>
  <c r="AS337" i="2"/>
  <c r="AR337" i="2" s="1"/>
  <c r="AS336" i="2"/>
  <c r="AR336" i="2" s="1"/>
  <c r="AS376" i="2"/>
  <c r="AR376" i="2" s="1"/>
  <c r="AS423" i="2"/>
  <c r="AR423" i="2" s="1"/>
  <c r="AS428" i="2"/>
  <c r="AR428" i="2" s="1"/>
  <c r="AO428" i="2"/>
  <c r="AB442" i="2"/>
  <c r="AO444" i="2"/>
  <c r="AS479" i="2"/>
  <c r="AR479" i="2" s="1"/>
  <c r="AS218" i="2"/>
  <c r="AR218" i="2" s="1"/>
  <c r="AB220" i="2"/>
  <c r="AS283" i="2"/>
  <c r="AR283" i="2" s="1"/>
  <c r="AS291" i="2"/>
  <c r="AR291" i="2" s="1"/>
  <c r="AO308" i="2"/>
  <c r="AQ308" i="2" s="1"/>
  <c r="AO345" i="2"/>
  <c r="AO408" i="2"/>
  <c r="AO412" i="2"/>
  <c r="AS425" i="2"/>
  <c r="AR425" i="2" s="1"/>
  <c r="AS449" i="2"/>
  <c r="AR449" i="2" s="1"/>
  <c r="W460" i="2"/>
  <c r="AO460" i="2" s="1"/>
  <c r="AO473" i="2"/>
  <c r="AO474" i="2"/>
  <c r="AO475" i="2"/>
  <c r="AO476" i="2"/>
  <c r="AO477" i="2"/>
  <c r="AO213" i="2"/>
  <c r="AP213" i="2" s="1"/>
  <c r="AO344" i="2"/>
  <c r="AO390" i="2"/>
  <c r="AS399" i="2"/>
  <c r="AR399" i="2" s="1"/>
  <c r="AS406" i="2"/>
  <c r="AR406" i="2" s="1"/>
  <c r="AS437" i="2"/>
  <c r="AR437" i="2" s="1"/>
  <c r="AO448" i="2"/>
  <c r="AO461" i="2"/>
  <c r="AO464" i="2"/>
  <c r="AS339" i="2"/>
  <c r="AR339" i="2" s="1"/>
  <c r="AB382" i="2"/>
  <c r="AS387" i="2"/>
  <c r="AR387" i="2" s="1"/>
  <c r="AS408" i="2"/>
  <c r="AR408" i="2" s="1"/>
  <c r="AB412" i="2"/>
  <c r="AS417" i="2"/>
  <c r="AR417" i="2" s="1"/>
  <c r="AS427" i="2"/>
  <c r="AR427" i="2" s="1"/>
  <c r="AS429" i="2"/>
  <c r="AR429" i="2" s="1"/>
  <c r="AS442" i="2"/>
  <c r="AR442" i="2" s="1"/>
  <c r="AO479" i="2"/>
  <c r="AS490" i="2"/>
  <c r="AR490" i="2" s="1"/>
  <c r="AS216" i="2"/>
  <c r="AR216" i="2" s="1"/>
  <c r="AS236" i="2"/>
  <c r="AR236" i="2" s="1"/>
  <c r="AB238" i="2"/>
  <c r="AO197" i="2"/>
  <c r="AQ197" i="2" s="1"/>
  <c r="AS277" i="2"/>
  <c r="AR277" i="2" s="1"/>
  <c r="AO318" i="2"/>
  <c r="AO355" i="2"/>
  <c r="AQ355" i="2" s="1"/>
  <c r="AS362" i="2"/>
  <c r="AR362" i="2" s="1"/>
  <c r="AO363" i="2"/>
  <c r="AQ363" i="2" s="1"/>
  <c r="AS365" i="2"/>
  <c r="AR365" i="2" s="1"/>
  <c r="W382" i="2"/>
  <c r="AO382" i="2" s="1"/>
  <c r="AQ382" i="2" s="1"/>
  <c r="AO383" i="2" s="1"/>
  <c r="AS390" i="2"/>
  <c r="AR390" i="2" s="1"/>
  <c r="AS392" i="2"/>
  <c r="AR392" i="2" s="1"/>
  <c r="AS397" i="2"/>
  <c r="AR397" i="2" s="1"/>
  <c r="AO403" i="2"/>
  <c r="AP403" i="2" s="1"/>
  <c r="AA412" i="2"/>
  <c r="AS412" i="2" s="1"/>
  <c r="AO421" i="2"/>
  <c r="AP421" i="2" s="1"/>
  <c r="AO452" i="2"/>
  <c r="AS460" i="2"/>
  <c r="AR460" i="2" s="1"/>
  <c r="AS253" i="2"/>
  <c r="AR253" i="2" s="1"/>
  <c r="AS294" i="2"/>
  <c r="AR294" i="2" s="1"/>
  <c r="AS380" i="2"/>
  <c r="AR380" i="2" s="1"/>
  <c r="AS424" i="2"/>
  <c r="AR424" i="2" s="1"/>
  <c r="AB430" i="2"/>
  <c r="AB370" i="2"/>
  <c r="AS148" i="2"/>
  <c r="AR148" i="2" s="1"/>
  <c r="AO148" i="2"/>
  <c r="AQ148" i="2" s="1"/>
  <c r="AS433" i="2"/>
  <c r="AR433" i="2" s="1"/>
  <c r="AO433" i="2"/>
  <c r="AS200" i="2"/>
  <c r="AR200" i="2" s="1"/>
  <c r="AO199" i="2"/>
  <c r="AQ199" i="2" s="1"/>
  <c r="AS322" i="2"/>
  <c r="AR322" i="2" s="1"/>
  <c r="AS431" i="2"/>
  <c r="AR431" i="2" s="1"/>
  <c r="AB400" i="2"/>
  <c r="W400" i="2"/>
  <c r="AO400" i="2" s="1"/>
  <c r="AS434" i="2"/>
  <c r="AR434" i="2" s="1"/>
  <c r="AO435" i="2"/>
  <c r="AO434" i="2"/>
  <c r="AO334" i="2"/>
  <c r="AO335" i="2"/>
  <c r="AQ335" i="2" s="1"/>
  <c r="AS385" i="2"/>
  <c r="AR385" i="2" s="1"/>
  <c r="AO385" i="2"/>
  <c r="AS435" i="2"/>
  <c r="AR435" i="2" s="1"/>
  <c r="AS418" i="2"/>
  <c r="AR418" i="2" s="1"/>
  <c r="AO419" i="2"/>
  <c r="AS386" i="2"/>
  <c r="AR386" i="2" s="1"/>
  <c r="AO387" i="2"/>
  <c r="AO386" i="2"/>
  <c r="AS432" i="2"/>
  <c r="AR432" i="2" s="1"/>
  <c r="AO432" i="2"/>
  <c r="AO431" i="2"/>
  <c r="AB394" i="2"/>
  <c r="AA394" i="2"/>
  <c r="AS394" i="2" s="1"/>
  <c r="AS279" i="2"/>
  <c r="AR279" i="2" s="1"/>
  <c r="AO288" i="2"/>
  <c r="AP288" i="2" s="1"/>
  <c r="AO306" i="2"/>
  <c r="AQ306" i="2" s="1"/>
  <c r="AO321" i="2"/>
  <c r="AQ321" i="2" s="1"/>
  <c r="AO331" i="2"/>
  <c r="AQ331" i="2" s="1"/>
  <c r="AO336" i="2"/>
  <c r="AQ336" i="2" s="1"/>
  <c r="AS347" i="2"/>
  <c r="AR347" i="2" s="1"/>
  <c r="AO349" i="2"/>
  <c r="AP349" i="2" s="1"/>
  <c r="AS369" i="2"/>
  <c r="AR369" i="2" s="1"/>
  <c r="AO417" i="2"/>
  <c r="AS407" i="2"/>
  <c r="AR407" i="2" s="1"/>
  <c r="AO289" i="2"/>
  <c r="AP289" i="2" s="1"/>
  <c r="AS301" i="2"/>
  <c r="AR301" i="2" s="1"/>
  <c r="AS321" i="2"/>
  <c r="AR321" i="2" s="1"/>
  <c r="AO333" i="2"/>
  <c r="AQ333" i="2" s="1"/>
  <c r="AO351" i="2"/>
  <c r="AP351" i="2" s="1"/>
  <c r="AO354" i="2"/>
  <c r="AQ354" i="2" s="1"/>
  <c r="AO360" i="2"/>
  <c r="AQ360" i="2" s="1"/>
  <c r="AO362" i="2"/>
  <c r="AO366" i="2"/>
  <c r="AP366" i="2" s="1"/>
  <c r="W388" i="2"/>
  <c r="AO404" i="2"/>
  <c r="AO225" i="2"/>
  <c r="AQ225" i="2" s="1"/>
  <c r="AS208" i="2"/>
  <c r="AR208" i="2" s="1"/>
  <c r="AS213" i="2"/>
  <c r="AR213" i="2" s="1"/>
  <c r="AB214" i="2"/>
  <c r="AO277" i="2"/>
  <c r="AQ277" i="2" s="1"/>
  <c r="AS285" i="2"/>
  <c r="AR285" i="2" s="1"/>
  <c r="AB286" i="2"/>
  <c r="AS302" i="2"/>
  <c r="AR302" i="2" s="1"/>
  <c r="AB328" i="2"/>
  <c r="AS346" i="2"/>
  <c r="AR346" i="2" s="1"/>
  <c r="AS355" i="2"/>
  <c r="AR355" i="2" s="1"/>
  <c r="AS374" i="2"/>
  <c r="AR374" i="2" s="1"/>
  <c r="AS382" i="2"/>
  <c r="AR382" i="2" s="1"/>
  <c r="AO406" i="2"/>
  <c r="AO422" i="2"/>
  <c r="AS430" i="2"/>
  <c r="AR430" i="2" s="1"/>
  <c r="AS333" i="2"/>
  <c r="AR333" i="2" s="1"/>
  <c r="AO337" i="2"/>
  <c r="AQ337" i="2" s="1"/>
  <c r="AS351" i="2"/>
  <c r="AR351" i="2" s="1"/>
  <c r="AB364" i="2"/>
  <c r="AO367" i="2"/>
  <c r="AQ367" i="2" s="1"/>
  <c r="AS400" i="2"/>
  <c r="AR400" i="2" s="1"/>
  <c r="AS127" i="2"/>
  <c r="AR127" i="2" s="1"/>
  <c r="AS146" i="2"/>
  <c r="AR146" i="2" s="1"/>
  <c r="AS225" i="2"/>
  <c r="AR225" i="2" s="1"/>
  <c r="AO231" i="2"/>
  <c r="AQ231" i="2" s="1"/>
  <c r="AB262" i="2"/>
  <c r="AS266" i="2"/>
  <c r="AR266" i="2" s="1"/>
  <c r="AB298" i="2"/>
  <c r="AO300" i="2"/>
  <c r="AQ300" i="2" s="1"/>
  <c r="AS308" i="2"/>
  <c r="AR308" i="2" s="1"/>
  <c r="AS141" i="2"/>
  <c r="AR141" i="2" s="1"/>
  <c r="AS182" i="2"/>
  <c r="AR182" i="2" s="1"/>
  <c r="AS262" i="2"/>
  <c r="AR262" i="2" s="1"/>
  <c r="AB280" i="2"/>
  <c r="AO295" i="2"/>
  <c r="AQ295" i="2" s="1"/>
  <c r="AS305" i="2"/>
  <c r="AR305" i="2" s="1"/>
  <c r="AB310" i="2"/>
  <c r="AS312" i="2"/>
  <c r="AR312" i="2" s="1"/>
  <c r="AO319" i="2"/>
  <c r="AQ319" i="2" s="1"/>
  <c r="AS329" i="2"/>
  <c r="AR329" i="2" s="1"/>
  <c r="W364" i="2"/>
  <c r="AS375" i="2"/>
  <c r="AR375" i="2" s="1"/>
  <c r="AQ214" i="2"/>
  <c r="AS226" i="2"/>
  <c r="AR226" i="2" s="1"/>
  <c r="W262" i="2"/>
  <c r="AO262" i="2" s="1"/>
  <c r="AQ262" i="2" s="1"/>
  <c r="AO263" i="2" s="1"/>
  <c r="W268" i="2"/>
  <c r="AO268" i="2" s="1"/>
  <c r="AB268" i="2"/>
  <c r="AS327" i="2"/>
  <c r="AR327" i="2" s="1"/>
  <c r="AS140" i="2"/>
  <c r="AR140" i="2" s="1"/>
  <c r="AS175" i="2"/>
  <c r="AR175" i="2" s="1"/>
  <c r="AS243" i="2"/>
  <c r="AR243" i="2" s="1"/>
  <c r="AO287" i="2"/>
  <c r="AP287" i="2" s="1"/>
  <c r="AS324" i="2"/>
  <c r="AR324" i="2" s="1"/>
  <c r="AO324" i="2"/>
  <c r="AB340" i="2"/>
  <c r="W340" i="2"/>
  <c r="AO340" i="2" s="1"/>
  <c r="AS231" i="2"/>
  <c r="AR231" i="2" s="1"/>
  <c r="AO273" i="2"/>
  <c r="AP273" i="2" s="1"/>
  <c r="AS272" i="2"/>
  <c r="AR272" i="2" s="1"/>
  <c r="AS307" i="2"/>
  <c r="AR307" i="2" s="1"/>
  <c r="AO307" i="2"/>
  <c r="AS153" i="2"/>
  <c r="AR153" i="2" s="1"/>
  <c r="AO198" i="2"/>
  <c r="AP198" i="2" s="1"/>
  <c r="AS201" i="2"/>
  <c r="AR201" i="2" s="1"/>
  <c r="AO260" i="2"/>
  <c r="AS325" i="2"/>
  <c r="AR325" i="2" s="1"/>
  <c r="AO325" i="2"/>
  <c r="AB208" i="2"/>
  <c r="W208" i="2"/>
  <c r="AO208" i="2" s="1"/>
  <c r="AQ208" i="2" s="1"/>
  <c r="AO209" i="2" s="1"/>
  <c r="AS233" i="2"/>
  <c r="AR233" i="2" s="1"/>
  <c r="AO232" i="2"/>
  <c r="AQ232" i="2" s="1"/>
  <c r="AS273" i="2"/>
  <c r="AR273" i="2" s="1"/>
  <c r="AS323" i="2"/>
  <c r="AR323" i="2" s="1"/>
  <c r="AS326" i="2"/>
  <c r="AR326" i="2" s="1"/>
  <c r="AO327" i="2"/>
  <c r="AO326" i="2"/>
  <c r="AS359" i="2"/>
  <c r="AR359" i="2" s="1"/>
  <c r="AS109" i="2"/>
  <c r="AR109" i="2" s="1"/>
  <c r="AS177" i="2"/>
  <c r="AR177" i="2" s="1"/>
  <c r="AS188" i="2"/>
  <c r="AR188" i="2" s="1"/>
  <c r="AS192" i="2"/>
  <c r="AR192" i="2" s="1"/>
  <c r="AO200" i="2"/>
  <c r="AQ200" i="2" s="1"/>
  <c r="AS241" i="2"/>
  <c r="AR241" i="2" s="1"/>
  <c r="AS248" i="2"/>
  <c r="AR248" i="2" s="1"/>
  <c r="AS274" i="2"/>
  <c r="AR274" i="2" s="1"/>
  <c r="AS281" i="2"/>
  <c r="AR281" i="2" s="1"/>
  <c r="AS288" i="2"/>
  <c r="AR288" i="2" s="1"/>
  <c r="AS290" i="2"/>
  <c r="AR290" i="2" s="1"/>
  <c r="AO294" i="2"/>
  <c r="AQ294" i="2" s="1"/>
  <c r="AS300" i="2"/>
  <c r="AR300" i="2" s="1"/>
  <c r="AS304" i="2"/>
  <c r="AR304" i="2" s="1"/>
  <c r="AO309" i="2"/>
  <c r="AB316" i="2"/>
  <c r="AS316" i="2"/>
  <c r="AR316" i="2" s="1"/>
  <c r="AS330" i="2"/>
  <c r="AR330" i="2" s="1"/>
  <c r="AS331" i="2"/>
  <c r="AR331" i="2" s="1"/>
  <c r="AS332" i="2"/>
  <c r="AR332" i="2" s="1"/>
  <c r="AO353" i="2"/>
  <c r="AO356" i="2"/>
  <c r="AO151" i="2"/>
  <c r="AQ151" i="2" s="1"/>
  <c r="AS207" i="2"/>
  <c r="AR207" i="2" s="1"/>
  <c r="AS215" i="2"/>
  <c r="AR215" i="2" s="1"/>
  <c r="AO215" i="2"/>
  <c r="AQ215" i="2" s="1"/>
  <c r="AS284" i="2"/>
  <c r="AR284" i="2" s="1"/>
  <c r="AS296" i="2"/>
  <c r="AR296" i="2" s="1"/>
  <c r="AO297" i="2"/>
  <c r="AQ297" i="2" s="1"/>
  <c r="AO303" i="2"/>
  <c r="AQ303" i="2" s="1"/>
  <c r="AS303" i="2"/>
  <c r="AR303" i="2" s="1"/>
  <c r="AB304" i="2"/>
  <c r="AS309" i="2"/>
  <c r="AR309" i="2" s="1"/>
  <c r="AS313" i="2"/>
  <c r="AR313" i="2" s="1"/>
  <c r="AO323" i="2"/>
  <c r="AB334" i="2"/>
  <c r="AS334" i="2"/>
  <c r="AR334" i="2" s="1"/>
  <c r="AS348" i="2"/>
  <c r="AR348" i="2" s="1"/>
  <c r="AS349" i="2"/>
  <c r="AR349" i="2" s="1"/>
  <c r="AS350" i="2"/>
  <c r="AR350" i="2" s="1"/>
  <c r="AO358" i="2"/>
  <c r="AO374" i="2"/>
  <c r="AO375" i="2"/>
  <c r="AS260" i="2"/>
  <c r="AR260" i="2" s="1"/>
  <c r="AO278" i="2"/>
  <c r="AQ278" i="2" s="1"/>
  <c r="AB292" i="2"/>
  <c r="AS306" i="2"/>
  <c r="AR306" i="2" s="1"/>
  <c r="AS317" i="2"/>
  <c r="AR317" i="2" s="1"/>
  <c r="AS318" i="2"/>
  <c r="AR318" i="2" s="1"/>
  <c r="AS319" i="2"/>
  <c r="AR319" i="2" s="1"/>
  <c r="AS320" i="2"/>
  <c r="AR320" i="2" s="1"/>
  <c r="AB352" i="2"/>
  <c r="AS352" i="2"/>
  <c r="AR352" i="2" s="1"/>
  <c r="AS366" i="2"/>
  <c r="AR366" i="2" s="1"/>
  <c r="AS367" i="2"/>
  <c r="AR367" i="2" s="1"/>
  <c r="AS368" i="2"/>
  <c r="AR368" i="2" s="1"/>
  <c r="AS335" i="2"/>
  <c r="AR335" i="2" s="1"/>
  <c r="AO359" i="2"/>
  <c r="AS370" i="2"/>
  <c r="AR370" i="2" s="1"/>
  <c r="AS278" i="2"/>
  <c r="AR278" i="2" s="1"/>
  <c r="AA286" i="2"/>
  <c r="AS286" i="2" s="1"/>
  <c r="AR286" i="2" s="1"/>
  <c r="AS293" i="2"/>
  <c r="AR293" i="2" s="1"/>
  <c r="AS297" i="2"/>
  <c r="AR297" i="2" s="1"/>
  <c r="AO305" i="2"/>
  <c r="AO329" i="2"/>
  <c r="AO332" i="2"/>
  <c r="AS353" i="2"/>
  <c r="AR353" i="2" s="1"/>
  <c r="AA358" i="2"/>
  <c r="AS235" i="2"/>
  <c r="AR235" i="2" s="1"/>
  <c r="AS259" i="2"/>
  <c r="AR259" i="2" s="1"/>
  <c r="AS282" i="2"/>
  <c r="AR282" i="2" s="1"/>
  <c r="AO293" i="2"/>
  <c r="AQ293" i="2" s="1"/>
  <c r="AO304" i="2"/>
  <c r="AS315" i="2"/>
  <c r="AR315" i="2" s="1"/>
  <c r="AA328" i="2"/>
  <c r="AS328" i="2" s="1"/>
  <c r="AR328" i="2" s="1"/>
  <c r="AO347" i="2"/>
  <c r="AO350" i="2"/>
  <c r="AO261" i="2"/>
  <c r="AS267" i="2"/>
  <c r="AR267" i="2" s="1"/>
  <c r="AO292" i="2"/>
  <c r="AO296" i="2"/>
  <c r="AQ296" i="2" s="1"/>
  <c r="W310" i="2"/>
  <c r="AO310" i="2" s="1"/>
  <c r="AO320" i="2"/>
  <c r="AO365" i="2"/>
  <c r="AO368" i="2"/>
  <c r="AB202" i="2"/>
  <c r="W202" i="2"/>
  <c r="AS221" i="2"/>
  <c r="AR221" i="2" s="1"/>
  <c r="AO221" i="2"/>
  <c r="AQ221" i="2" s="1"/>
  <c r="AB196" i="2"/>
  <c r="AA196" i="2"/>
  <c r="AS196" i="2" s="1"/>
  <c r="AR196" i="2" s="1"/>
  <c r="AQ301" i="2"/>
  <c r="AP301" i="2"/>
  <c r="AO138" i="2"/>
  <c r="AP138" i="2" s="1"/>
  <c r="AS138" i="2"/>
  <c r="AR138" i="2" s="1"/>
  <c r="AS142" i="2"/>
  <c r="AR142" i="2" s="1"/>
  <c r="AO181" i="2"/>
  <c r="AQ181" i="2" s="1"/>
  <c r="AS181" i="2"/>
  <c r="AR181" i="2" s="1"/>
  <c r="AO139" i="2"/>
  <c r="AP139" i="2" s="1"/>
  <c r="W280" i="2"/>
  <c r="AO280" i="2" s="1"/>
  <c r="AS139" i="2"/>
  <c r="AR139" i="2" s="1"/>
  <c r="AO183" i="2"/>
  <c r="AQ183" i="2" s="1"/>
  <c r="AS222" i="2"/>
  <c r="AR222" i="2" s="1"/>
  <c r="AS224" i="2"/>
  <c r="AR224" i="2" s="1"/>
  <c r="AO249" i="2"/>
  <c r="AO266" i="2"/>
  <c r="AO267" i="2"/>
  <c r="AB274" i="2"/>
  <c r="AS287" i="2"/>
  <c r="AR287" i="2" s="1"/>
  <c r="AA292" i="2"/>
  <c r="AS292" i="2" s="1"/>
  <c r="AR292" i="2" s="1"/>
  <c r="W298" i="2"/>
  <c r="AO298" i="2" s="1"/>
  <c r="AO312" i="2"/>
  <c r="AO313" i="2"/>
  <c r="AO314" i="2"/>
  <c r="AO315" i="2"/>
  <c r="AS157" i="2"/>
  <c r="AR157" i="2" s="1"/>
  <c r="AS165" i="2"/>
  <c r="AR165" i="2" s="1"/>
  <c r="AS193" i="2"/>
  <c r="AR193" i="2" s="1"/>
  <c r="AO196" i="2"/>
  <c r="AQ196" i="2" s="1"/>
  <c r="AS199" i="2"/>
  <c r="AR199" i="2" s="1"/>
  <c r="AO201" i="2"/>
  <c r="AO210" i="2"/>
  <c r="AQ210" i="2" s="1"/>
  <c r="AO217" i="2"/>
  <c r="AQ217" i="2" s="1"/>
  <c r="W238" i="2"/>
  <c r="AO238" i="2" s="1"/>
  <c r="AO244" i="2"/>
  <c r="AO281" i="2"/>
  <c r="AO282" i="2"/>
  <c r="AO283" i="2"/>
  <c r="AO284" i="2"/>
  <c r="AO285" i="2"/>
  <c r="AO219" i="2"/>
  <c r="AQ219" i="2" s="1"/>
  <c r="AS219" i="2"/>
  <c r="AR219" i="2" s="1"/>
  <c r="AS232" i="2"/>
  <c r="AR232" i="2" s="1"/>
  <c r="AS237" i="2"/>
  <c r="AR237" i="2" s="1"/>
  <c r="AS249" i="2"/>
  <c r="AR249" i="2" s="1"/>
  <c r="AO299" i="2"/>
  <c r="AO302" i="2"/>
  <c r="AS310" i="2"/>
  <c r="AR310" i="2" s="1"/>
  <c r="AS299" i="2"/>
  <c r="AR299" i="2" s="1"/>
  <c r="AO140" i="2"/>
  <c r="AQ140" i="2" s="1"/>
  <c r="AS205" i="2"/>
  <c r="AR205" i="2" s="1"/>
  <c r="AO211" i="2"/>
  <c r="AP211" i="2" s="1"/>
  <c r="AO223" i="2"/>
  <c r="AQ223" i="2" s="1"/>
  <c r="AB226" i="2"/>
  <c r="AB232" i="2"/>
  <c r="AO241" i="2"/>
  <c r="AP241" i="2" s="1"/>
  <c r="AS242" i="2"/>
  <c r="AR242" i="2" s="1"/>
  <c r="AO272" i="2"/>
  <c r="AS280" i="2"/>
  <c r="AR280" i="2" s="1"/>
  <c r="AS158" i="2"/>
  <c r="AR158" i="2" s="1"/>
  <c r="AO162" i="2"/>
  <c r="AP162" i="2" s="1"/>
  <c r="AS183" i="2"/>
  <c r="AR183" i="2" s="1"/>
  <c r="AS186" i="2"/>
  <c r="AR186" i="2" s="1"/>
  <c r="AO171" i="2"/>
  <c r="AQ171" i="2" s="1"/>
  <c r="AB172" i="2"/>
  <c r="AO172" i="2"/>
  <c r="AB178" i="2"/>
  <c r="AS217" i="2"/>
  <c r="AR217" i="2" s="1"/>
  <c r="AO218" i="2"/>
  <c r="AQ218" i="2" s="1"/>
  <c r="AS234" i="2"/>
  <c r="AR234" i="2" s="1"/>
  <c r="AB244" i="2"/>
  <c r="AS244" i="2"/>
  <c r="AR244" i="2" s="1"/>
  <c r="AO248" i="2"/>
  <c r="AB250" i="2"/>
  <c r="AS255" i="2"/>
  <c r="AR255" i="2" s="1"/>
  <c r="AO290" i="2"/>
  <c r="AO141" i="2"/>
  <c r="AP141" i="2" s="1"/>
  <c r="AO163" i="2"/>
  <c r="AQ163" i="2" s="1"/>
  <c r="AO187" i="2"/>
  <c r="AQ187" i="2" s="1"/>
  <c r="AS206" i="2"/>
  <c r="AR206" i="2" s="1"/>
  <c r="AQ243" i="2"/>
  <c r="AP243" i="2"/>
  <c r="AO153" i="2"/>
  <c r="AQ153" i="2" s="1"/>
  <c r="AS164" i="2"/>
  <c r="AR164" i="2" s="1"/>
  <c r="AS171" i="2"/>
  <c r="AR171" i="2" s="1"/>
  <c r="AS176" i="2"/>
  <c r="AR176" i="2" s="1"/>
  <c r="AO189" i="2"/>
  <c r="AP202" i="2"/>
  <c r="AS210" i="2"/>
  <c r="AR210" i="2" s="1"/>
  <c r="AS211" i="2"/>
  <c r="AR211" i="2" s="1"/>
  <c r="AS212" i="2"/>
  <c r="AR212" i="2" s="1"/>
  <c r="AA214" i="2"/>
  <c r="W220" i="2"/>
  <c r="AO220" i="2"/>
  <c r="AO233" i="2"/>
  <c r="AO234" i="2"/>
  <c r="AO235" i="2"/>
  <c r="AO236" i="2"/>
  <c r="AO237" i="2"/>
  <c r="AO203" i="2"/>
  <c r="AO204" i="2"/>
  <c r="AO205" i="2"/>
  <c r="AO206" i="2"/>
  <c r="AO207" i="2"/>
  <c r="AO253" i="2"/>
  <c r="AO254" i="2"/>
  <c r="AO255" i="2"/>
  <c r="AS189" i="2"/>
  <c r="AR189" i="2" s="1"/>
  <c r="AS197" i="2"/>
  <c r="AR197" i="2" s="1"/>
  <c r="AO159" i="2"/>
  <c r="AQ159" i="2" s="1"/>
  <c r="AS162" i="2"/>
  <c r="AR162" i="2" s="1"/>
  <c r="AS187" i="2"/>
  <c r="AR187" i="2" s="1"/>
  <c r="AS144" i="2"/>
  <c r="AR144" i="2" s="1"/>
  <c r="AB148" i="2"/>
  <c r="AB154" i="2"/>
  <c r="AO165" i="2"/>
  <c r="AQ165" i="2" s="1"/>
  <c r="AB166" i="2"/>
  <c r="AB184" i="2"/>
  <c r="AS194" i="2"/>
  <c r="AR194" i="2" s="1"/>
  <c r="AS202" i="2"/>
  <c r="AR202" i="2" s="1"/>
  <c r="AO226" i="2"/>
  <c r="AO242" i="2"/>
  <c r="AS250" i="2"/>
  <c r="AR250" i="2" s="1"/>
  <c r="AO156" i="2"/>
  <c r="AQ156" i="2" s="1"/>
  <c r="AO150" i="2"/>
  <c r="AQ150" i="2" s="1"/>
  <c r="AS156" i="2"/>
  <c r="AR156" i="2" s="1"/>
  <c r="AO157" i="2"/>
  <c r="AQ157" i="2" s="1"/>
  <c r="AO169" i="2"/>
  <c r="AQ169" i="2" s="1"/>
  <c r="AS174" i="2"/>
  <c r="AR174" i="2" s="1"/>
  <c r="AS184" i="2"/>
  <c r="AR184" i="2" s="1"/>
  <c r="AO186" i="2"/>
  <c r="AO188" i="2"/>
  <c r="AB190" i="2"/>
  <c r="AS190" i="2"/>
  <c r="AR190" i="2" s="1"/>
  <c r="AO212" i="2"/>
  <c r="AS220" i="2"/>
  <c r="AR220" i="2" s="1"/>
  <c r="AS147" i="2"/>
  <c r="AR147" i="2" s="1"/>
  <c r="AS126" i="2"/>
  <c r="AR126" i="2" s="1"/>
  <c r="AS145" i="2"/>
  <c r="AR145" i="2" s="1"/>
  <c r="AO149" i="2"/>
  <c r="AQ149" i="2" s="1"/>
  <c r="AS155" i="2"/>
  <c r="AR155" i="2" s="1"/>
  <c r="AS159" i="2"/>
  <c r="AR159" i="2" s="1"/>
  <c r="AB160" i="2"/>
  <c r="AS163" i="2"/>
  <c r="AR163" i="2" s="1"/>
  <c r="W190" i="2"/>
  <c r="AO190" i="2" s="1"/>
  <c r="AQ190" i="2" s="1"/>
  <c r="AO191" i="2" s="1"/>
  <c r="AS195" i="2"/>
  <c r="AR195" i="2" s="1"/>
  <c r="AO136" i="2"/>
  <c r="AB136" i="2"/>
  <c r="AS136" i="2"/>
  <c r="AR136" i="2" s="1"/>
  <c r="AS149" i="2"/>
  <c r="AR149" i="2" s="1"/>
  <c r="AS150" i="2"/>
  <c r="AR150" i="2" s="1"/>
  <c r="AS151" i="2"/>
  <c r="AR151" i="2" s="1"/>
  <c r="AS152" i="2"/>
  <c r="AR152" i="2" s="1"/>
  <c r="AA154" i="2"/>
  <c r="AS154" i="2" s="1"/>
  <c r="AR154" i="2" s="1"/>
  <c r="AP158" i="2"/>
  <c r="W160" i="2"/>
  <c r="AO160" i="2" s="1"/>
  <c r="AO173" i="2"/>
  <c r="AO174" i="2"/>
  <c r="AO175" i="2"/>
  <c r="AO176" i="2"/>
  <c r="AO177" i="2"/>
  <c r="AS123" i="2"/>
  <c r="AR123" i="2" s="1"/>
  <c r="AO144" i="2"/>
  <c r="AO145" i="2"/>
  <c r="AO146" i="2"/>
  <c r="AO147" i="2"/>
  <c r="AS169" i="2"/>
  <c r="AR169" i="2" s="1"/>
  <c r="AS170" i="2"/>
  <c r="AR170" i="2" s="1"/>
  <c r="AO178" i="2"/>
  <c r="AO192" i="2"/>
  <c r="AO193" i="2"/>
  <c r="AO194" i="2"/>
  <c r="AO195" i="2"/>
  <c r="AB124" i="2"/>
  <c r="AO164" i="2"/>
  <c r="AB142" i="2"/>
  <c r="AO182" i="2"/>
  <c r="AB118" i="2"/>
  <c r="AS128" i="2"/>
  <c r="AR128" i="2" s="1"/>
  <c r="AO152" i="2"/>
  <c r="AS160" i="2"/>
  <c r="AR160" i="2" s="1"/>
  <c r="AS121" i="2"/>
  <c r="AR121" i="2" s="1"/>
  <c r="AS129" i="2"/>
  <c r="AR129" i="2" s="1"/>
  <c r="AO170" i="2"/>
  <c r="AO125" i="2"/>
  <c r="AO126" i="2"/>
  <c r="AO127" i="2"/>
  <c r="AO128" i="2"/>
  <c r="AO129" i="2"/>
  <c r="AS107" i="2"/>
  <c r="AR107" i="2" s="1"/>
  <c r="W118" i="2"/>
  <c r="AO118" i="2" s="1"/>
  <c r="AS120" i="2"/>
  <c r="AR120" i="2" s="1"/>
  <c r="AA124" i="2"/>
  <c r="AS124" i="2" s="1"/>
  <c r="AR124" i="2" s="1"/>
  <c r="AS111" i="2"/>
  <c r="AR111" i="2" s="1"/>
  <c r="AO124" i="2"/>
  <c r="AS119" i="2"/>
  <c r="AR119" i="2" s="1"/>
  <c r="AS122" i="2"/>
  <c r="AR122" i="2" s="1"/>
  <c r="AO119" i="2"/>
  <c r="AO120" i="2"/>
  <c r="AO121" i="2"/>
  <c r="AO122" i="2"/>
  <c r="AO123" i="2"/>
  <c r="AS118" i="2"/>
  <c r="AR118" i="2" s="1"/>
  <c r="AS110" i="2"/>
  <c r="AR110" i="2" s="1"/>
  <c r="AS115" i="2"/>
  <c r="AR115" i="2" s="1"/>
  <c r="AO106" i="2"/>
  <c r="AQ106" i="2" s="1"/>
  <c r="AS113" i="2"/>
  <c r="AR113" i="2" s="1"/>
  <c r="AS108" i="2"/>
  <c r="AR108" i="2" s="1"/>
  <c r="AB106" i="2"/>
  <c r="AO107" i="2"/>
  <c r="AO108" i="2"/>
  <c r="AO109" i="2"/>
  <c r="AO110" i="2"/>
  <c r="AO111" i="2"/>
  <c r="AS106" i="2"/>
  <c r="AR106" i="2" s="1"/>
  <c r="AS116" i="2"/>
  <c r="AR116" i="2" s="1"/>
  <c r="AS112" i="2"/>
  <c r="AR112" i="2" s="1"/>
  <c r="AB112" i="2"/>
  <c r="AS117" i="2"/>
  <c r="AR117" i="2" s="1"/>
  <c r="AS114" i="2"/>
  <c r="AR114" i="2" s="1"/>
  <c r="AO117" i="2"/>
  <c r="AO113" i="2"/>
  <c r="AO114" i="2"/>
  <c r="AO115" i="2"/>
  <c r="AO116" i="2"/>
  <c r="W112" i="2"/>
  <c r="AO112" i="2" s="1"/>
  <c r="AQ112" i="2" s="1"/>
  <c r="D100" i="2"/>
  <c r="C100" i="2"/>
  <c r="D76" i="2"/>
  <c r="C76" i="2"/>
  <c r="D70" i="2"/>
  <c r="D64" i="2"/>
  <c r="D58" i="2"/>
  <c r="D52" i="2"/>
  <c r="D46" i="2"/>
  <c r="C46" i="2"/>
  <c r="D34" i="2"/>
  <c r="D28" i="2"/>
  <c r="D22" i="2"/>
  <c r="D16" i="2"/>
  <c r="D10" i="2"/>
  <c r="C10" i="2"/>
  <c r="AT442" i="2" l="1"/>
  <c r="AP511" i="2"/>
  <c r="CU161" i="21" s="1"/>
  <c r="AQ154" i="2"/>
  <c r="AP154" i="2"/>
  <c r="AS269" i="2"/>
  <c r="AR269" i="2" s="1"/>
  <c r="AP558" i="2"/>
  <c r="BT132" i="21" s="1"/>
  <c r="AP525" i="2"/>
  <c r="AO162" i="21" s="1"/>
  <c r="AP580" i="2"/>
  <c r="X165" i="21" s="1"/>
  <c r="AQ274" i="2"/>
  <c r="AO275" i="2" s="1"/>
  <c r="AQ275" i="2" s="1"/>
  <c r="AO276" i="2" s="1"/>
  <c r="AQ276" i="2" s="1"/>
  <c r="AP250" i="2"/>
  <c r="AZ115" i="21" s="1"/>
  <c r="AP590" i="2"/>
  <c r="AQ256" i="2"/>
  <c r="AO257" i="2" s="1"/>
  <c r="AP571" i="2"/>
  <c r="BQ165" i="21" s="1"/>
  <c r="AP224" i="2"/>
  <c r="AT146" i="21" s="1"/>
  <c r="AS227" i="2"/>
  <c r="AR227" i="2" s="1"/>
  <c r="AP510" i="2"/>
  <c r="Z161" i="21" s="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CC161" i="21"/>
  <c r="BK161" i="21"/>
  <c r="AA161" i="21"/>
  <c r="AS161" i="21"/>
  <c r="CA129" i="21"/>
  <c r="CS129" i="21"/>
  <c r="AQ129" i="21"/>
  <c r="BI129" i="21"/>
  <c r="CQ97" i="21"/>
  <c r="Y129" i="21"/>
  <c r="BY97" i="21"/>
  <c r="BG97" i="21"/>
  <c r="AO97" i="21"/>
  <c r="CO65" i="21"/>
  <c r="W97" i="21"/>
  <c r="BE65" i="21"/>
  <c r="AM65" i="21"/>
  <c r="U65" i="21"/>
  <c r="BU33" i="21"/>
  <c r="BC33" i="21"/>
  <c r="AK33" i="21"/>
  <c r="CM33" i="21"/>
  <c r="BW65" i="21"/>
  <c r="S33" i="21"/>
  <c r="CF162" i="21"/>
  <c r="BN162" i="21"/>
  <c r="AV162" i="21"/>
  <c r="AD162" i="21"/>
  <c r="L162" i="21"/>
  <c r="CD130" i="21"/>
  <c r="BL130" i="21"/>
  <c r="AT130" i="21"/>
  <c r="AB130" i="21"/>
  <c r="J130" i="21"/>
  <c r="CT97" i="21"/>
  <c r="BJ97" i="21"/>
  <c r="AR97" i="21"/>
  <c r="Z97" i="21"/>
  <c r="CR65" i="21"/>
  <c r="CB97" i="21"/>
  <c r="BZ65" i="21"/>
  <c r="BH65" i="21"/>
  <c r="AP65" i="21"/>
  <c r="X65" i="21"/>
  <c r="CP33" i="21"/>
  <c r="BX33" i="21"/>
  <c r="AN33" i="21"/>
  <c r="V33" i="21"/>
  <c r="BF33" i="21"/>
  <c r="BS531"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BS437" i="2"/>
  <c r="CS157" i="21"/>
  <c r="CA157" i="21"/>
  <c r="BI157" i="21"/>
  <c r="AQ157" i="21"/>
  <c r="CQ125" i="21"/>
  <c r="Y157" i="21"/>
  <c r="BY125" i="21"/>
  <c r="BG125" i="21"/>
  <c r="AO125" i="21"/>
  <c r="W125" i="21"/>
  <c r="BW93" i="21"/>
  <c r="BE93" i="21"/>
  <c r="CO93" i="21"/>
  <c r="AM93" i="21"/>
  <c r="U93" i="21"/>
  <c r="CM61" i="21"/>
  <c r="BU61" i="21"/>
  <c r="BC61" i="21"/>
  <c r="AK61" i="21"/>
  <c r="S61" i="21"/>
  <c r="BS29" i="21"/>
  <c r="BA29" i="21"/>
  <c r="CK29" i="21"/>
  <c r="Q29" i="21"/>
  <c r="AI29" i="21"/>
  <c r="CU158" i="21"/>
  <c r="CC158" i="21"/>
  <c r="BK158" i="21"/>
  <c r="AA158" i="21"/>
  <c r="AS158" i="21"/>
  <c r="CA126" i="21"/>
  <c r="CS126" i="21"/>
  <c r="BI126" i="21"/>
  <c r="AQ126" i="21"/>
  <c r="CQ94" i="21"/>
  <c r="Y126" i="21"/>
  <c r="AO94" i="21"/>
  <c r="W94" i="21"/>
  <c r="BG94" i="21"/>
  <c r="BY94" i="21"/>
  <c r="CO62" i="21"/>
  <c r="BW62" i="21"/>
  <c r="BE62" i="21"/>
  <c r="U62" i="21"/>
  <c r="AM62" i="21"/>
  <c r="CM30" i="21"/>
  <c r="BC30" i="21"/>
  <c r="AK30" i="21"/>
  <c r="BU30" i="21"/>
  <c r="S30" i="21"/>
  <c r="CU163" i="21"/>
  <c r="CC163" i="21"/>
  <c r="AS163" i="21"/>
  <c r="CS131" i="21"/>
  <c r="AA163" i="21"/>
  <c r="BK163" i="21"/>
  <c r="BI131" i="21"/>
  <c r="CA131" i="21"/>
  <c r="Y131" i="21"/>
  <c r="BY99" i="21"/>
  <c r="BG99" i="21"/>
  <c r="AQ131" i="21"/>
  <c r="CQ99" i="21"/>
  <c r="AO99" i="21"/>
  <c r="W99" i="21"/>
  <c r="CO67" i="21"/>
  <c r="BE67" i="21"/>
  <c r="AM67" i="21"/>
  <c r="BW67" i="21"/>
  <c r="U67" i="21"/>
  <c r="BU35" i="21"/>
  <c r="BC35" i="21"/>
  <c r="CM35" i="21"/>
  <c r="S35" i="21"/>
  <c r="AK35" i="21"/>
  <c r="BS530" i="2"/>
  <c r="CD163" i="21"/>
  <c r="AT163" i="21"/>
  <c r="BL163" i="21"/>
  <c r="CT130" i="21"/>
  <c r="AB163" i="21"/>
  <c r="J163" i="21"/>
  <c r="CB130" i="21"/>
  <c r="BJ130" i="21"/>
  <c r="AR130" i="21"/>
  <c r="Z130" i="21"/>
  <c r="BZ98" i="21"/>
  <c r="BH98" i="21"/>
  <c r="CR98" i="21"/>
  <c r="AP98" i="21"/>
  <c r="X98" i="21"/>
  <c r="BF66" i="21"/>
  <c r="AN66" i="21"/>
  <c r="CP66" i="21"/>
  <c r="V66" i="21"/>
  <c r="CN34" i="21"/>
  <c r="BV34" i="21"/>
  <c r="BD34" i="21"/>
  <c r="BX66" i="21"/>
  <c r="AL34" i="21"/>
  <c r="T34" i="21"/>
  <c r="BS420" i="2"/>
  <c r="CT156" i="21"/>
  <c r="CB156" i="21"/>
  <c r="BJ156" i="21"/>
  <c r="AR156" i="21"/>
  <c r="CR124" i="21"/>
  <c r="Z156" i="21"/>
  <c r="BZ124" i="21"/>
  <c r="BH124" i="21"/>
  <c r="AP124" i="21"/>
  <c r="X124" i="21"/>
  <c r="BX92" i="21"/>
  <c r="BF92" i="21"/>
  <c r="CP92" i="21"/>
  <c r="AN92" i="21"/>
  <c r="V92" i="21"/>
  <c r="CN60" i="21"/>
  <c r="BV60" i="21"/>
  <c r="BD60" i="21"/>
  <c r="AL60" i="21"/>
  <c r="T60" i="21"/>
  <c r="CL28" i="21"/>
  <c r="BT28" i="21"/>
  <c r="BB28" i="21"/>
  <c r="AJ28" i="21"/>
  <c r="R28" i="21"/>
  <c r="J17" i="21"/>
  <c r="N81" i="21"/>
  <c r="AH113" i="21"/>
  <c r="BS273" i="2"/>
  <c r="CQ148" i="21"/>
  <c r="BY148" i="21"/>
  <c r="BG148" i="21"/>
  <c r="AO148" i="21"/>
  <c r="CO116" i="21"/>
  <c r="W148" i="21"/>
  <c r="BW116" i="21"/>
  <c r="AM116" i="21"/>
  <c r="U116" i="21"/>
  <c r="BE116" i="21"/>
  <c r="CM84" i="21"/>
  <c r="BU84" i="21"/>
  <c r="BC84" i="21"/>
  <c r="AK84" i="21"/>
  <c r="S84" i="21"/>
  <c r="CK52" i="21"/>
  <c r="BS52" i="21"/>
  <c r="BA52" i="21"/>
  <c r="Q52" i="21"/>
  <c r="AG20" i="21"/>
  <c r="O20" i="21"/>
  <c r="CI20" i="21"/>
  <c r="AI52" i="21"/>
  <c r="BQ20" i="21"/>
  <c r="AY20" i="21"/>
  <c r="CF142" i="21"/>
  <c r="AV142" i="21"/>
  <c r="BN142" i="21"/>
  <c r="AD142" i="21"/>
  <c r="L142" i="21"/>
  <c r="CD110" i="21"/>
  <c r="AT110" i="21"/>
  <c r="BL110" i="21"/>
  <c r="AB110" i="21"/>
  <c r="J110" i="21"/>
  <c r="CT77" i="21"/>
  <c r="CB77" i="21"/>
  <c r="BJ77" i="21"/>
  <c r="AR77" i="21"/>
  <c r="Z77" i="21"/>
  <c r="CR45" i="21"/>
  <c r="AP45" i="21"/>
  <c r="BZ45" i="21"/>
  <c r="X45" i="21"/>
  <c r="CP13" i="21"/>
  <c r="BX13" i="21"/>
  <c r="BH45" i="21"/>
  <c r="BF13" i="21"/>
  <c r="AN13" i="21"/>
  <c r="V13" i="21"/>
  <c r="CE153" i="21"/>
  <c r="AU153" i="21"/>
  <c r="BM153" i="21"/>
  <c r="CU120" i="21"/>
  <c r="AC153" i="21"/>
  <c r="K153" i="21"/>
  <c r="CC120" i="21"/>
  <c r="AS120" i="21"/>
  <c r="AA120" i="21"/>
  <c r="BK120" i="21"/>
  <c r="CS88" i="21"/>
  <c r="CA88" i="21"/>
  <c r="BI88" i="21"/>
  <c r="AQ88" i="21"/>
  <c r="Y88" i="21"/>
  <c r="CQ56" i="21"/>
  <c r="BG56" i="21"/>
  <c r="BY56" i="21"/>
  <c r="AO56" i="21"/>
  <c r="BW24" i="21"/>
  <c r="BE24" i="21"/>
  <c r="AM24" i="21"/>
  <c r="CO24" i="21"/>
  <c r="W56" i="21"/>
  <c r="U24" i="21"/>
  <c r="CU152" i="21"/>
  <c r="CC152" i="21"/>
  <c r="AS152" i="21"/>
  <c r="BK152" i="21"/>
  <c r="AA152" i="21"/>
  <c r="CS120" i="21"/>
  <c r="BI120" i="21"/>
  <c r="CA120" i="21"/>
  <c r="AQ120" i="21"/>
  <c r="Y120" i="21"/>
  <c r="BY88" i="21"/>
  <c r="BG88" i="21"/>
  <c r="CQ88" i="21"/>
  <c r="AO88" i="21"/>
  <c r="W88" i="21"/>
  <c r="CO56" i="21"/>
  <c r="BW56" i="21"/>
  <c r="AM56" i="21"/>
  <c r="BE56" i="21"/>
  <c r="U56" i="21"/>
  <c r="BU24" i="21"/>
  <c r="AK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E147" i="21"/>
  <c r="BM147" i="21"/>
  <c r="AC147" i="21"/>
  <c r="AU147" i="21"/>
  <c r="K147" i="21"/>
  <c r="CU114" i="21"/>
  <c r="CC114" i="21"/>
  <c r="BK114" i="21"/>
  <c r="AA114" i="21"/>
  <c r="AS114" i="21"/>
  <c r="CS82" i="21"/>
  <c r="CA82" i="21"/>
  <c r="AQ82" i="21"/>
  <c r="Y82" i="21"/>
  <c r="CQ50" i="21"/>
  <c r="BI82" i="21"/>
  <c r="BY50" i="21"/>
  <c r="BG50" i="21"/>
  <c r="W50" i="21"/>
  <c r="AO50" i="21"/>
  <c r="BW18" i="21"/>
  <c r="CO18" i="21"/>
  <c r="BE18" i="21"/>
  <c r="U18" i="21"/>
  <c r="AM18" i="21"/>
  <c r="CR148" i="21"/>
  <c r="BZ148" i="21"/>
  <c r="BH148" i="21"/>
  <c r="AP148" i="21"/>
  <c r="X148" i="21"/>
  <c r="BX116" i="21"/>
  <c r="AN116" i="21"/>
  <c r="BF116" i="21"/>
  <c r="CP116" i="21"/>
  <c r="CN84" i="21"/>
  <c r="V116" i="21"/>
  <c r="BV84" i="21"/>
  <c r="BD84" i="21"/>
  <c r="AL84" i="21"/>
  <c r="T84" i="21"/>
  <c r="BT52" i="21"/>
  <c r="BB52" i="21"/>
  <c r="AJ52" i="21"/>
  <c r="R52" i="21"/>
  <c r="CJ20" i="21"/>
  <c r="CL52" i="21"/>
  <c r="BR20" i="21"/>
  <c r="AH20" i="21"/>
  <c r="AZ20" i="21"/>
  <c r="P20"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U130" i="21"/>
  <c r="CM98" i="21"/>
  <c r="BS529" i="2"/>
  <c r="CU162" i="21"/>
  <c r="CC162" i="21"/>
  <c r="BK162" i="21"/>
  <c r="AS162" i="21"/>
  <c r="AA162" i="21"/>
  <c r="CS130" i="21"/>
  <c r="CA130" i="21"/>
  <c r="AQ130" i="21"/>
  <c r="BI130" i="21"/>
  <c r="CQ98" i="21"/>
  <c r="Y130" i="21"/>
  <c r="BY98" i="21"/>
  <c r="BG98" i="21"/>
  <c r="AO98" i="21"/>
  <c r="W98" i="21"/>
  <c r="BE66" i="21"/>
  <c r="BW66" i="21"/>
  <c r="CO66" i="21"/>
  <c r="AM66" i="21"/>
  <c r="BU34" i="21"/>
  <c r="BC34" i="21"/>
  <c r="AK34" i="21"/>
  <c r="CM34" i="21"/>
  <c r="U66" i="21"/>
  <c r="S34" i="21"/>
  <c r="CR164" i="21"/>
  <c r="BZ164" i="21"/>
  <c r="BH164" i="21"/>
  <c r="X164" i="21"/>
  <c r="AP164" i="21"/>
  <c r="BX132" i="21"/>
  <c r="AN132" i="21"/>
  <c r="CP132" i="21"/>
  <c r="BF132" i="21"/>
  <c r="CN100" i="21"/>
  <c r="V132" i="21"/>
  <c r="BV100" i="21"/>
  <c r="BD100" i="21"/>
  <c r="AL100" i="21"/>
  <c r="T100" i="21"/>
  <c r="CL68" i="21"/>
  <c r="BT68" i="21"/>
  <c r="BB68" i="21"/>
  <c r="AJ68" i="21"/>
  <c r="R68" i="21"/>
  <c r="CJ36" i="21"/>
  <c r="BR36" i="21"/>
  <c r="AZ36" i="21"/>
  <c r="AH36" i="21"/>
  <c r="P36" i="21"/>
  <c r="CN165" i="21"/>
  <c r="BV165" i="21"/>
  <c r="BD165" i="21"/>
  <c r="AL165" i="21"/>
  <c r="T165" i="21"/>
  <c r="CL133" i="21"/>
  <c r="BT133" i="21"/>
  <c r="BB133" i="21"/>
  <c r="AJ133" i="21"/>
  <c r="R133" i="21"/>
  <c r="AH101" i="21"/>
  <c r="CJ101" i="21"/>
  <c r="CH69" i="21"/>
  <c r="P101" i="21"/>
  <c r="BR101" i="21"/>
  <c r="BP69" i="21"/>
  <c r="AX69" i="21"/>
  <c r="AZ101" i="21"/>
  <c r="AF69" i="21"/>
  <c r="N69" i="21"/>
  <c r="CF37" i="21"/>
  <c r="BN37" i="21"/>
  <c r="AV37" i="21"/>
  <c r="AD37" i="21"/>
  <c r="L37" i="21"/>
  <c r="CM163" i="21"/>
  <c r="BU163" i="21"/>
  <c r="BC163" i="21"/>
  <c r="AK163" i="21"/>
  <c r="S163" i="21"/>
  <c r="CK131" i="21"/>
  <c r="BS131" i="21"/>
  <c r="BA131" i="21"/>
  <c r="CI99" i="21"/>
  <c r="BQ99" i="21"/>
  <c r="AI131" i="21"/>
  <c r="AY99" i="21"/>
  <c r="AG99" i="21"/>
  <c r="O99" i="21"/>
  <c r="Q131" i="21"/>
  <c r="AE67" i="21"/>
  <c r="CG67" i="21"/>
  <c r="AW67" i="21"/>
  <c r="BO67" i="21"/>
  <c r="M67" i="21"/>
  <c r="CE35" i="21"/>
  <c r="BM35" i="21"/>
  <c r="AC35" i="21"/>
  <c r="K35" i="21"/>
  <c r="AU35" i="21"/>
  <c r="AB17" i="21"/>
  <c r="BP81" i="21"/>
  <c r="AZ113" i="21"/>
  <c r="CJ142" i="21"/>
  <c r="BR142" i="21"/>
  <c r="AZ142" i="21"/>
  <c r="AH142" i="21"/>
  <c r="P142" i="21"/>
  <c r="CH110" i="21"/>
  <c r="AX110" i="21"/>
  <c r="BP110" i="21"/>
  <c r="N110" i="21"/>
  <c r="CF78" i="21"/>
  <c r="AF110" i="21"/>
  <c r="BN78" i="21"/>
  <c r="AD78" i="21"/>
  <c r="CD46" i="21"/>
  <c r="BL46" i="21"/>
  <c r="AV78" i="21"/>
  <c r="J46" i="21"/>
  <c r="AT46" i="21"/>
  <c r="AB46" i="21"/>
  <c r="CB13" i="21"/>
  <c r="AR13" i="21"/>
  <c r="Z13" i="21"/>
  <c r="CT13" i="21"/>
  <c r="BJ13" i="21"/>
  <c r="L78" i="21"/>
  <c r="CB158" i="21"/>
  <c r="CT158" i="21"/>
  <c r="Z158" i="21"/>
  <c r="BJ158" i="21"/>
  <c r="AR158" i="21"/>
  <c r="CR126" i="21"/>
  <c r="BZ126" i="21"/>
  <c r="BH126" i="21"/>
  <c r="AP126" i="21"/>
  <c r="X126" i="21"/>
  <c r="CP94" i="21"/>
  <c r="BX94" i="21"/>
  <c r="AN94" i="21"/>
  <c r="V94" i="21"/>
  <c r="BV62" i="21"/>
  <c r="BF94" i="21"/>
  <c r="CN62" i="21"/>
  <c r="BD62" i="21"/>
  <c r="AL62" i="21"/>
  <c r="T62" i="21"/>
  <c r="CL30" i="21"/>
  <c r="AJ30" i="21"/>
  <c r="BT30" i="21"/>
  <c r="BB30" i="21"/>
  <c r="R30" i="21"/>
  <c r="BS590" i="2"/>
  <c r="CJ166" i="21"/>
  <c r="BR166" i="21"/>
  <c r="AZ166" i="21"/>
  <c r="AH166" i="21"/>
  <c r="P166" i="21"/>
  <c r="BP134" i="21"/>
  <c r="CH134" i="21"/>
  <c r="AX134" i="21"/>
  <c r="AF134" i="21"/>
  <c r="N134" i="21"/>
  <c r="CF102" i="21"/>
  <c r="BN102" i="21"/>
  <c r="AV102" i="21"/>
  <c r="CD70" i="21"/>
  <c r="AD102" i="21"/>
  <c r="L102" i="21"/>
  <c r="BL70" i="21"/>
  <c r="AB70" i="21"/>
  <c r="J70" i="21"/>
  <c r="AT70" i="21"/>
  <c r="CT37" i="21"/>
  <c r="CB37" i="21"/>
  <c r="Z37" i="21"/>
  <c r="BJ37" i="21"/>
  <c r="AR37" i="21"/>
  <c r="BM159" i="21"/>
  <c r="CE159" i="21"/>
  <c r="AC159" i="21"/>
  <c r="AU159" i="21"/>
  <c r="K159" i="21"/>
  <c r="CU126" i="21"/>
  <c r="BK126" i="21"/>
  <c r="CC126" i="21"/>
  <c r="AS126" i="21"/>
  <c r="AA126" i="21"/>
  <c r="CS94" i="21"/>
  <c r="CA94" i="21"/>
  <c r="BI94" i="21"/>
  <c r="AQ94" i="21"/>
  <c r="Y94" i="21"/>
  <c r="CQ62" i="21"/>
  <c r="BY62" i="21"/>
  <c r="AO62" i="21"/>
  <c r="BG62" i="21"/>
  <c r="CO30" i="21"/>
  <c r="BW30" i="21"/>
  <c r="BE30" i="21"/>
  <c r="AM30" i="21"/>
  <c r="W62" i="21"/>
  <c r="U30" i="21"/>
  <c r="AT17" i="21"/>
  <c r="CF49" i="21"/>
  <c r="CJ113" i="21"/>
  <c r="BS241"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CT151" i="21"/>
  <c r="CB151" i="21"/>
  <c r="Z151" i="21"/>
  <c r="AR151" i="21"/>
  <c r="BZ119" i="21"/>
  <c r="BJ151" i="21"/>
  <c r="BH119" i="21"/>
  <c r="CR119" i="21"/>
  <c r="AP119" i="21"/>
  <c r="CP87" i="21"/>
  <c r="X119" i="21"/>
  <c r="AN87" i="21"/>
  <c r="V87" i="21"/>
  <c r="BF87" i="21"/>
  <c r="BX87" i="21"/>
  <c r="CN55" i="21"/>
  <c r="BV55" i="21"/>
  <c r="T55" i="21"/>
  <c r="BD55" i="21"/>
  <c r="AL55" i="21"/>
  <c r="CL23" i="21"/>
  <c r="BB23" i="21"/>
  <c r="BT23" i="21"/>
  <c r="R23" i="21"/>
  <c r="AJ23" i="21"/>
  <c r="AS455" i="2"/>
  <c r="AR455" i="2" s="1"/>
  <c r="AP597" i="2"/>
  <c r="AT597" i="2" s="1"/>
  <c r="BT166" i="21"/>
  <c r="CL166" i="21"/>
  <c r="AJ166" i="21"/>
  <c r="BB166" i="21"/>
  <c r="R166" i="21"/>
  <c r="CJ134" i="21"/>
  <c r="BR134" i="21"/>
  <c r="AZ134" i="21"/>
  <c r="AH134" i="21"/>
  <c r="P134" i="21"/>
  <c r="BP102" i="21"/>
  <c r="AF102" i="21"/>
  <c r="CF70" i="21"/>
  <c r="AX102" i="21"/>
  <c r="CH102" i="21"/>
  <c r="N102" i="21"/>
  <c r="BN70" i="21"/>
  <c r="AV70" i="21"/>
  <c r="L70" i="21"/>
  <c r="CD38" i="21"/>
  <c r="AD70" i="21"/>
  <c r="AT38" i="21"/>
  <c r="BL38" i="21"/>
  <c r="AB38" i="21"/>
  <c r="J38" i="21"/>
  <c r="CF153" i="21"/>
  <c r="BN153" i="21"/>
  <c r="AD153" i="21"/>
  <c r="AV153" i="21"/>
  <c r="L153" i="21"/>
  <c r="CD121" i="21"/>
  <c r="BL121" i="21"/>
  <c r="AT121" i="21"/>
  <c r="AB121" i="21"/>
  <c r="J121" i="21"/>
  <c r="CB88" i="21"/>
  <c r="BJ88" i="21"/>
  <c r="AR88" i="21"/>
  <c r="Z88" i="21"/>
  <c r="CT88" i="21"/>
  <c r="CR56" i="21"/>
  <c r="BZ56" i="21"/>
  <c r="BH56" i="21"/>
  <c r="AP56" i="21"/>
  <c r="X56" i="21"/>
  <c r="CP24" i="21"/>
  <c r="BX24" i="21"/>
  <c r="BF24" i="21"/>
  <c r="AN24" i="21"/>
  <c r="V24" i="21"/>
  <c r="CH166" i="21"/>
  <c r="BP166" i="21"/>
  <c r="AX166" i="21"/>
  <c r="N166" i="21"/>
  <c r="AF166" i="21"/>
  <c r="CF134" i="21"/>
  <c r="BN134" i="21"/>
  <c r="AV134" i="21"/>
  <c r="AD134" i="21"/>
  <c r="L134" i="21"/>
  <c r="BL102" i="21"/>
  <c r="AT102" i="21"/>
  <c r="AB102" i="21"/>
  <c r="CD102" i="21"/>
  <c r="J102" i="21"/>
  <c r="CT69" i="21"/>
  <c r="BJ69" i="21"/>
  <c r="CB69" i="21"/>
  <c r="AR69" i="21"/>
  <c r="Z69" i="21"/>
  <c r="BZ37" i="21"/>
  <c r="BH37" i="21"/>
  <c r="AP37" i="21"/>
  <c r="CR37" i="21"/>
  <c r="X37" i="21"/>
  <c r="BL17" i="21"/>
  <c r="AX81" i="21"/>
  <c r="R145" i="21"/>
  <c r="BS141" i="2"/>
  <c r="CI109" i="21"/>
  <c r="BQ109" i="21"/>
  <c r="AY109" i="21"/>
  <c r="AG109" i="21"/>
  <c r="O109" i="21"/>
  <c r="BO77" i="21"/>
  <c r="AW77" i="21"/>
  <c r="CG77" i="21"/>
  <c r="AE77" i="21"/>
  <c r="M77" i="21"/>
  <c r="CE45" i="21"/>
  <c r="AC45" i="21"/>
  <c r="BM45" i="21"/>
  <c r="CU12" i="21"/>
  <c r="AA12" i="21"/>
  <c r="AU45" i="21"/>
  <c r="BK12" i="21"/>
  <c r="AS12" i="21"/>
  <c r="K45" i="21"/>
  <c r="CC12" i="21"/>
  <c r="CF109" i="21"/>
  <c r="BN109" i="21"/>
  <c r="AV109" i="21"/>
  <c r="AD109" i="21"/>
  <c r="L109" i="21"/>
  <c r="CD77" i="21"/>
  <c r="BL77" i="21"/>
  <c r="AT77" i="21"/>
  <c r="AB77" i="21"/>
  <c r="CT44" i="21"/>
  <c r="CB44" i="21"/>
  <c r="J77" i="21"/>
  <c r="BJ44" i="21"/>
  <c r="AR44" i="21"/>
  <c r="Z44" i="21"/>
  <c r="CR12" i="21"/>
  <c r="AP12" i="21"/>
  <c r="BH12" i="21"/>
  <c r="X12" i="21"/>
  <c r="BZ12" i="21"/>
  <c r="BS139" i="2"/>
  <c r="CG109" i="21"/>
  <c r="BO109" i="21"/>
  <c r="AW109" i="21"/>
  <c r="AE109" i="21"/>
  <c r="M109" i="21"/>
  <c r="BM77" i="21"/>
  <c r="AU77" i="21"/>
  <c r="AC77" i="21"/>
  <c r="K77" i="21"/>
  <c r="CE77" i="21"/>
  <c r="BK44" i="21"/>
  <c r="CU44" i="21"/>
  <c r="AS44" i="21"/>
  <c r="AA44" i="21"/>
  <c r="CA12" i="21"/>
  <c r="BI12" i="21"/>
  <c r="AQ12" i="21"/>
  <c r="CS12" i="21"/>
  <c r="CC44" i="21"/>
  <c r="Y12" i="21"/>
  <c r="BS301" i="2"/>
  <c r="CI150" i="21"/>
  <c r="BQ150" i="21"/>
  <c r="AY150" i="21"/>
  <c r="AG150" i="21"/>
  <c r="O150" i="21"/>
  <c r="CG118" i="21"/>
  <c r="BO118" i="21"/>
  <c r="M118" i="21"/>
  <c r="AE118" i="21"/>
  <c r="AW118" i="21"/>
  <c r="BM86" i="21"/>
  <c r="AU86" i="21"/>
  <c r="AC86" i="21"/>
  <c r="CE86" i="21"/>
  <c r="CU53" i="21"/>
  <c r="CC53" i="21"/>
  <c r="BK53" i="21"/>
  <c r="AS53" i="21"/>
  <c r="AA53" i="21"/>
  <c r="K86" i="21"/>
  <c r="CA21" i="21"/>
  <c r="BI21" i="21"/>
  <c r="CS21" i="21"/>
  <c r="Y21" i="21"/>
  <c r="AQ21" i="21"/>
  <c r="BS287" i="2"/>
  <c r="CM149" i="21"/>
  <c r="BU149" i="21"/>
  <c r="BC149" i="21"/>
  <c r="AK149" i="21"/>
  <c r="S149" i="21"/>
  <c r="CK117" i="21"/>
  <c r="BS117" i="21"/>
  <c r="BA117" i="21"/>
  <c r="AI117" i="21"/>
  <c r="Q117" i="21"/>
  <c r="CI85" i="21"/>
  <c r="BQ85" i="21"/>
  <c r="AG85" i="21"/>
  <c r="O85" i="21"/>
  <c r="CG53" i="21"/>
  <c r="AY85" i="21"/>
  <c r="BO53" i="21"/>
  <c r="AW53" i="21"/>
  <c r="AE53" i="21"/>
  <c r="M53" i="21"/>
  <c r="BM21" i="21"/>
  <c r="AU21" i="21"/>
  <c r="CE21" i="21"/>
  <c r="AC21" i="21"/>
  <c r="K21" i="21"/>
  <c r="CT153" i="21"/>
  <c r="CB153" i="21"/>
  <c r="BJ153" i="21"/>
  <c r="AR153" i="21"/>
  <c r="Z153" i="21"/>
  <c r="CR121" i="21"/>
  <c r="BH121" i="21"/>
  <c r="BZ121" i="21"/>
  <c r="AP121" i="21"/>
  <c r="X121" i="21"/>
  <c r="BX89" i="21"/>
  <c r="BF89" i="21"/>
  <c r="CP89" i="21"/>
  <c r="AN89" i="21"/>
  <c r="CN57" i="21"/>
  <c r="V89" i="21"/>
  <c r="BV57" i="21"/>
  <c r="BD57" i="21"/>
  <c r="AL57" i="21"/>
  <c r="CL25" i="21"/>
  <c r="T57" i="21"/>
  <c r="BT25" i="21"/>
  <c r="R25" i="21"/>
  <c r="AJ25" i="21"/>
  <c r="BB25" i="21"/>
  <c r="BS289" i="2"/>
  <c r="CO149" i="21"/>
  <c r="BW149" i="21"/>
  <c r="U149" i="21"/>
  <c r="AM149" i="21"/>
  <c r="BE149" i="21"/>
  <c r="CM117" i="21"/>
  <c r="BU117" i="21"/>
  <c r="AK117" i="21"/>
  <c r="CK85" i="21"/>
  <c r="BC117" i="21"/>
  <c r="S117" i="21"/>
  <c r="BS85" i="21"/>
  <c r="BA85" i="21"/>
  <c r="Q85" i="21"/>
  <c r="CI53" i="21"/>
  <c r="AI85" i="21"/>
  <c r="AY53" i="21"/>
  <c r="O53" i="21"/>
  <c r="AG53" i="21"/>
  <c r="BQ53" i="21"/>
  <c r="CG21" i="21"/>
  <c r="M21" i="21"/>
  <c r="AE21" i="21"/>
  <c r="AW21" i="21"/>
  <c r="BO21" i="21"/>
  <c r="CU156" i="21"/>
  <c r="CC156" i="21"/>
  <c r="AS156" i="21"/>
  <c r="BK156" i="21"/>
  <c r="AA156" i="21"/>
  <c r="CS124" i="21"/>
  <c r="CA124" i="21"/>
  <c r="BI124" i="21"/>
  <c r="Y124" i="21"/>
  <c r="AQ124" i="21"/>
  <c r="CQ92" i="21"/>
  <c r="BY92" i="21"/>
  <c r="AO92" i="21"/>
  <c r="W92" i="21"/>
  <c r="CO60" i="21"/>
  <c r="BW60" i="21"/>
  <c r="BG92" i="21"/>
  <c r="BE60" i="21"/>
  <c r="U60" i="21"/>
  <c r="BU28" i="21"/>
  <c r="AM60" i="21"/>
  <c r="CM28" i="21"/>
  <c r="AK28" i="21"/>
  <c r="S28" i="21"/>
  <c r="BC28" i="21"/>
  <c r="BS339"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S429" i="2"/>
  <c r="CK157" i="21"/>
  <c r="BS157" i="21"/>
  <c r="BA157" i="21"/>
  <c r="AI157" i="21"/>
  <c r="Q157" i="21"/>
  <c r="CI125" i="21"/>
  <c r="BQ125" i="21"/>
  <c r="AY125" i="21"/>
  <c r="AG125" i="21"/>
  <c r="O125" i="21"/>
  <c r="CG93" i="21"/>
  <c r="BO93" i="21"/>
  <c r="AW93" i="21"/>
  <c r="AE93" i="21"/>
  <c r="M93" i="21"/>
  <c r="CE61" i="21"/>
  <c r="AU61" i="21"/>
  <c r="BM61" i="21"/>
  <c r="AC61" i="21"/>
  <c r="CC28" i="21"/>
  <c r="K61" i="21"/>
  <c r="CU28" i="21"/>
  <c r="AA28" i="21"/>
  <c r="AS28" i="21"/>
  <c r="BK28" i="21"/>
  <c r="BS450"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Q149" i="21"/>
  <c r="BY149" i="21"/>
  <c r="BG149" i="21"/>
  <c r="W149" i="21"/>
  <c r="CO117" i="21"/>
  <c r="AO149" i="21"/>
  <c r="AM117" i="21"/>
  <c r="BW117" i="21"/>
  <c r="BE117" i="21"/>
  <c r="U117" i="21"/>
  <c r="CM85" i="21"/>
  <c r="BU85" i="21"/>
  <c r="BC85" i="21"/>
  <c r="AK85" i="21"/>
  <c r="BS53" i="21"/>
  <c r="CK53" i="21"/>
  <c r="BA53" i="21"/>
  <c r="S85" i="21"/>
  <c r="AI53" i="21"/>
  <c r="Q53" i="21"/>
  <c r="CI21" i="21"/>
  <c r="BQ21" i="21"/>
  <c r="O21" i="21"/>
  <c r="AY21" i="21"/>
  <c r="AG21" i="21"/>
  <c r="CH161" i="21"/>
  <c r="BP161" i="21"/>
  <c r="AX161" i="21"/>
  <c r="AF161" i="21"/>
  <c r="N161" i="21"/>
  <c r="CF129" i="21"/>
  <c r="BN129" i="21"/>
  <c r="AV129" i="21"/>
  <c r="AD129" i="21"/>
  <c r="L129" i="21"/>
  <c r="CD97" i="21"/>
  <c r="AT97" i="21"/>
  <c r="AB97" i="21"/>
  <c r="BL97" i="21"/>
  <c r="CB64" i="21"/>
  <c r="J97" i="21"/>
  <c r="CT64" i="21"/>
  <c r="BJ64" i="21"/>
  <c r="Z64" i="21"/>
  <c r="CR32" i="21"/>
  <c r="BZ32" i="21"/>
  <c r="AR64" i="21"/>
  <c r="AP32" i="21"/>
  <c r="X32" i="21"/>
  <c r="BH32" i="21"/>
  <c r="BS600" i="2"/>
  <c r="CB166" i="21"/>
  <c r="BJ166" i="21"/>
  <c r="CT166" i="21"/>
  <c r="Z166" i="21"/>
  <c r="AR166" i="21"/>
  <c r="CR134" i="21"/>
  <c r="BZ134" i="21"/>
  <c r="AP134" i="21"/>
  <c r="X134" i="21"/>
  <c r="BH134" i="21"/>
  <c r="CP102" i="21"/>
  <c r="BX102" i="21"/>
  <c r="AN102" i="21"/>
  <c r="BF102" i="21"/>
  <c r="BV70" i="21"/>
  <c r="V102" i="21"/>
  <c r="CN70" i="21"/>
  <c r="BD70" i="21"/>
  <c r="AL70" i="21"/>
  <c r="T70" i="21"/>
  <c r="CL38" i="21"/>
  <c r="AJ38" i="21"/>
  <c r="BT38" i="21"/>
  <c r="BB38" i="21"/>
  <c r="R38" i="21"/>
  <c r="L49" i="21"/>
  <c r="AF81" i="21"/>
  <c r="AJ145" i="21"/>
  <c r="BZ147" i="21"/>
  <c r="CR147" i="21"/>
  <c r="BH147" i="21"/>
  <c r="AP147" i="21"/>
  <c r="CP115" i="21"/>
  <c r="X147" i="21"/>
  <c r="BF115" i="21"/>
  <c r="BX115" i="21"/>
  <c r="AN115" i="21"/>
  <c r="V115" i="21"/>
  <c r="BV83" i="21"/>
  <c r="BD83" i="21"/>
  <c r="CN83" i="21"/>
  <c r="AL83" i="21"/>
  <c r="CL51" i="21"/>
  <c r="T83" i="21"/>
  <c r="BT51" i="21"/>
  <c r="AJ51" i="21"/>
  <c r="R51" i="21"/>
  <c r="CJ19" i="21"/>
  <c r="BB51" i="21"/>
  <c r="AZ19" i="21"/>
  <c r="AH19" i="21"/>
  <c r="P19" i="21"/>
  <c r="BR19" i="21"/>
  <c r="CG156" i="21"/>
  <c r="AW156" i="21"/>
  <c r="AE156" i="21"/>
  <c r="BO156" i="21"/>
  <c r="M156" i="21"/>
  <c r="CE124" i="21"/>
  <c r="BM124" i="21"/>
  <c r="AU124" i="21"/>
  <c r="AC124" i="21"/>
  <c r="K124" i="21"/>
  <c r="CU91" i="21"/>
  <c r="BK91" i="21"/>
  <c r="CC91" i="21"/>
  <c r="AA91" i="21"/>
  <c r="AS91" i="21"/>
  <c r="CS59" i="21"/>
  <c r="CA59" i="21"/>
  <c r="BI59" i="21"/>
  <c r="AQ59" i="21"/>
  <c r="Y59" i="21"/>
  <c r="CQ27" i="21"/>
  <c r="BG27" i="21"/>
  <c r="AO27" i="21"/>
  <c r="BY27" i="21"/>
  <c r="W27" i="21"/>
  <c r="BS393" i="2"/>
  <c r="CK155" i="21"/>
  <c r="BS155" i="21"/>
  <c r="BA155" i="21"/>
  <c r="AI155" i="21"/>
  <c r="Q155" i="21"/>
  <c r="CI123" i="21"/>
  <c r="AY123" i="21"/>
  <c r="AG123" i="21"/>
  <c r="BQ123" i="21"/>
  <c r="O123" i="21"/>
  <c r="CG91" i="21"/>
  <c r="AE91" i="21"/>
  <c r="BO91" i="21"/>
  <c r="AW91" i="21"/>
  <c r="CE59" i="21"/>
  <c r="M91" i="21"/>
  <c r="BM59" i="21"/>
  <c r="AU59" i="21"/>
  <c r="AC59" i="21"/>
  <c r="BK26" i="21"/>
  <c r="AS26" i="21"/>
  <c r="CC26" i="21"/>
  <c r="K59" i="21"/>
  <c r="AA26"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AV158" i="21"/>
  <c r="BN158" i="21"/>
  <c r="AD158" i="21"/>
  <c r="L158" i="21"/>
  <c r="CD126" i="21"/>
  <c r="AT126" i="21"/>
  <c r="BL126" i="21"/>
  <c r="J126" i="21"/>
  <c r="CT93" i="21"/>
  <c r="AB126" i="21"/>
  <c r="CB93" i="21"/>
  <c r="BJ93" i="21"/>
  <c r="AR93" i="21"/>
  <c r="Z93" i="21"/>
  <c r="CR61" i="21"/>
  <c r="BZ61" i="21"/>
  <c r="BH61" i="21"/>
  <c r="CP29" i="21"/>
  <c r="BX29" i="21"/>
  <c r="X61" i="21"/>
  <c r="BF29" i="21"/>
  <c r="AN29" i="21"/>
  <c r="V29" i="21"/>
  <c r="AP61" i="21"/>
  <c r="AD49" i="21"/>
  <c r="CH81" i="21"/>
  <c r="CL145" i="21"/>
  <c r="CJ115" i="21"/>
  <c r="AF83" i="21"/>
  <c r="AT19" i="21"/>
  <c r="BS288"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S403" i="2"/>
  <c r="CU155" i="21"/>
  <c r="CC155" i="21"/>
  <c r="AS155" i="21"/>
  <c r="BK155" i="21"/>
  <c r="CS123" i="21"/>
  <c r="AA155" i="21"/>
  <c r="CA123" i="21"/>
  <c r="BI123" i="21"/>
  <c r="Y123" i="21"/>
  <c r="AQ123" i="21"/>
  <c r="BY91" i="21"/>
  <c r="BG91" i="21"/>
  <c r="CQ91" i="21"/>
  <c r="AO91" i="21"/>
  <c r="W91" i="21"/>
  <c r="CO59" i="21"/>
  <c r="BW59" i="21"/>
  <c r="BE59" i="21"/>
  <c r="AM59" i="21"/>
  <c r="U59" i="21"/>
  <c r="BU27" i="21"/>
  <c r="BC27" i="21"/>
  <c r="CM27" i="21"/>
  <c r="S27" i="21"/>
  <c r="AK27" i="21"/>
  <c r="CT152" i="21"/>
  <c r="CB152" i="21"/>
  <c r="BJ152" i="21"/>
  <c r="AR152" i="21"/>
  <c r="Z152" i="21"/>
  <c r="CR120" i="21"/>
  <c r="BH120" i="21"/>
  <c r="AP120" i="21"/>
  <c r="CP88" i="21"/>
  <c r="BZ120" i="21"/>
  <c r="X120" i="21"/>
  <c r="BX88" i="21"/>
  <c r="BF88" i="21"/>
  <c r="CN56" i="21"/>
  <c r="V88" i="21"/>
  <c r="AN88" i="21"/>
  <c r="BD56" i="21"/>
  <c r="T56" i="21"/>
  <c r="BV56" i="21"/>
  <c r="AL56" i="21"/>
  <c r="CL24" i="21"/>
  <c r="BB24" i="21"/>
  <c r="AJ24" i="21"/>
  <c r="BT24" i="21"/>
  <c r="R24"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F155" i="21"/>
  <c r="BN155" i="21"/>
  <c r="AV155" i="21"/>
  <c r="L155" i="21"/>
  <c r="AD155" i="21"/>
  <c r="BL123" i="21"/>
  <c r="CD123" i="21"/>
  <c r="AT123" i="21"/>
  <c r="AB123" i="21"/>
  <c r="J123" i="21"/>
  <c r="CT90" i="21"/>
  <c r="CB90" i="21"/>
  <c r="AR90" i="21"/>
  <c r="BJ90" i="21"/>
  <c r="BZ58" i="21"/>
  <c r="Z90" i="21"/>
  <c r="CR58" i="21"/>
  <c r="BH58" i="21"/>
  <c r="AP58" i="21"/>
  <c r="X58" i="21"/>
  <c r="CP26" i="21"/>
  <c r="AN26" i="21"/>
  <c r="BX26" i="21"/>
  <c r="V26" i="21"/>
  <c r="BF26"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BS577" i="2"/>
  <c r="CO165" i="21"/>
  <c r="BW165" i="21"/>
  <c r="U165" i="21"/>
  <c r="BE165" i="21"/>
  <c r="CM133" i="21"/>
  <c r="AM165" i="21"/>
  <c r="BU133" i="21"/>
  <c r="BC133" i="21"/>
  <c r="AK133" i="21"/>
  <c r="CK101" i="21"/>
  <c r="BS101" i="21"/>
  <c r="S133" i="21"/>
  <c r="BA101" i="21"/>
  <c r="CI69" i="21"/>
  <c r="AI101" i="21"/>
  <c r="Q101" i="21"/>
  <c r="BQ69" i="21"/>
  <c r="AY69" i="21"/>
  <c r="O69" i="21"/>
  <c r="AG69" i="21"/>
  <c r="CG37" i="21"/>
  <c r="AW37" i="21"/>
  <c r="BO37" i="21"/>
  <c r="AE37" i="21"/>
  <c r="M37" i="21"/>
  <c r="CI161" i="21"/>
  <c r="AY161" i="21"/>
  <c r="BQ161" i="21"/>
  <c r="CG129" i="21"/>
  <c r="AG161" i="21"/>
  <c r="O161" i="21"/>
  <c r="AW129" i="21"/>
  <c r="AE129" i="21"/>
  <c r="BO129" i="21"/>
  <c r="M129" i="21"/>
  <c r="BM97" i="21"/>
  <c r="CE97" i="21"/>
  <c r="AU97" i="21"/>
  <c r="AC97" i="21"/>
  <c r="K97" i="21"/>
  <c r="CC64" i="21"/>
  <c r="AS64" i="21"/>
  <c r="AA64" i="21"/>
  <c r="CU64" i="21"/>
  <c r="BK64" i="21"/>
  <c r="CA32" i="21"/>
  <c r="CS32" i="21"/>
  <c r="BI32" i="21"/>
  <c r="Y32" i="21"/>
  <c r="AQ32" i="21"/>
  <c r="AV49" i="21"/>
  <c r="P113" i="21"/>
  <c r="BB145" i="21"/>
  <c r="AS467" i="2"/>
  <c r="AR467" i="2" s="1"/>
  <c r="BS501" i="2"/>
  <c r="CK161" i="21"/>
  <c r="BS161" i="21"/>
  <c r="BA161" i="21"/>
  <c r="AI161" i="21"/>
  <c r="Q161" i="21"/>
  <c r="BQ129" i="21"/>
  <c r="CI129" i="21"/>
  <c r="AY129" i="21"/>
  <c r="AG129" i="21"/>
  <c r="O129" i="21"/>
  <c r="AW97" i="21"/>
  <c r="AE97" i="21"/>
  <c r="M97" i="21"/>
  <c r="BO97" i="21"/>
  <c r="CG97" i="21"/>
  <c r="BM65" i="21"/>
  <c r="K65" i="21"/>
  <c r="AC65" i="21"/>
  <c r="CU32" i="21"/>
  <c r="AU65" i="21"/>
  <c r="CE65" i="21"/>
  <c r="AA32" i="21"/>
  <c r="AS32" i="21"/>
  <c r="BK32" i="21"/>
  <c r="CC32" i="21"/>
  <c r="CG157" i="21"/>
  <c r="AW157" i="21"/>
  <c r="BO157" i="21"/>
  <c r="AE157" i="21"/>
  <c r="CE125" i="21"/>
  <c r="M157" i="21"/>
  <c r="BM125" i="21"/>
  <c r="AU125" i="21"/>
  <c r="AC125" i="21"/>
  <c r="K125" i="21"/>
  <c r="CU92" i="21"/>
  <c r="BK92" i="21"/>
  <c r="CC92" i="21"/>
  <c r="AS92" i="21"/>
  <c r="CS60" i="21"/>
  <c r="AA92" i="21"/>
  <c r="CA60" i="21"/>
  <c r="AQ60" i="21"/>
  <c r="BI60" i="21"/>
  <c r="Y60" i="21"/>
  <c r="CQ28" i="21"/>
  <c r="W28" i="21"/>
  <c r="BG28" i="21"/>
  <c r="AO28" i="21"/>
  <c r="BY28" i="21"/>
  <c r="BS389" i="2"/>
  <c r="CG155" i="21"/>
  <c r="BO155" i="21"/>
  <c r="AW155" i="21"/>
  <c r="AE155" i="21"/>
  <c r="M155" i="21"/>
  <c r="CE123" i="21"/>
  <c r="BM123" i="21"/>
  <c r="AU123" i="21"/>
  <c r="AC123" i="21"/>
  <c r="K123" i="21"/>
  <c r="CU90" i="21"/>
  <c r="CC90" i="21"/>
  <c r="AS90" i="21"/>
  <c r="AA90" i="21"/>
  <c r="CS58" i="21"/>
  <c r="CA58" i="21"/>
  <c r="BK90" i="21"/>
  <c r="BI58" i="21"/>
  <c r="AQ58" i="21"/>
  <c r="Y58" i="21"/>
  <c r="CQ26" i="21"/>
  <c r="W26" i="21"/>
  <c r="BY26" i="21"/>
  <c r="BG26" i="21"/>
  <c r="AO26" i="21"/>
  <c r="CD17" i="21"/>
  <c r="BN49" i="21"/>
  <c r="BR113" i="21"/>
  <c r="BT145" i="21"/>
  <c r="AQ532" i="2"/>
  <c r="AO533" i="2" s="1"/>
  <c r="AQ533" i="2" s="1"/>
  <c r="AP532" i="2"/>
  <c r="AT532" i="2" s="1"/>
  <c r="AQ430" i="2"/>
  <c r="AP430" i="2"/>
  <c r="AP328" i="2"/>
  <c r="AT328" i="2" s="1"/>
  <c r="AQ328" i="2"/>
  <c r="AQ484" i="2"/>
  <c r="AO485" i="2" s="1"/>
  <c r="AQ485" i="2" s="1"/>
  <c r="AP484" i="2"/>
  <c r="AT484" i="2" s="1"/>
  <c r="BS138" i="2"/>
  <c r="BS407" i="2"/>
  <c r="BS451" i="2"/>
  <c r="BS442" i="2"/>
  <c r="BS366" i="2"/>
  <c r="BS348" i="2"/>
  <c r="BS291" i="2"/>
  <c r="BS330" i="2"/>
  <c r="BS425" i="2"/>
  <c r="BS528" i="2"/>
  <c r="BS499" i="2"/>
  <c r="BS213" i="2"/>
  <c r="AT514" i="2"/>
  <c r="BS514" i="2"/>
  <c r="BS154" i="2"/>
  <c r="AS275" i="2"/>
  <c r="AR275" i="2" s="1"/>
  <c r="BS511" i="2"/>
  <c r="BS456" i="2"/>
  <c r="BS457" i="2"/>
  <c r="BS547" i="2"/>
  <c r="BS211" i="2"/>
  <c r="AQ529" i="2"/>
  <c r="AT489" i="2"/>
  <c r="BS489" i="2"/>
  <c r="BS388" i="2"/>
  <c r="AP573" i="2"/>
  <c r="BS562" i="2"/>
  <c r="BS576" i="2"/>
  <c r="BS539" i="2"/>
  <c r="BS351" i="2"/>
  <c r="BS349" i="2"/>
  <c r="BS421" i="2"/>
  <c r="BS592" i="2"/>
  <c r="BS459" i="2"/>
  <c r="BS214" i="2"/>
  <c r="BS202" i="2"/>
  <c r="BS243" i="2"/>
  <c r="BS158" i="2"/>
  <c r="BS274" i="2"/>
  <c r="AT198" i="2"/>
  <c r="BS198" i="2"/>
  <c r="BS256" i="2"/>
  <c r="BS498" i="2"/>
  <c r="AQ577" i="2"/>
  <c r="BS352" i="2"/>
  <c r="BS588" i="2"/>
  <c r="AP552" i="2"/>
  <c r="AT552" i="2" s="1"/>
  <c r="AP553" i="2"/>
  <c r="AT553" i="2" s="1"/>
  <c r="AT576" i="2"/>
  <c r="AQ588" i="2"/>
  <c r="AQ348" i="2"/>
  <c r="AS533" i="2"/>
  <c r="AR533" i="2" s="1"/>
  <c r="AP346" i="2"/>
  <c r="AT346" i="2" s="1"/>
  <c r="AP259" i="2"/>
  <c r="AT259" i="2" s="1"/>
  <c r="AS173" i="2"/>
  <c r="AR173" i="2" s="1"/>
  <c r="AP609" i="2"/>
  <c r="AT609" i="2" s="1"/>
  <c r="AP221" i="2"/>
  <c r="AP222" i="2"/>
  <c r="AQ388" i="2"/>
  <c r="AQ389" i="2"/>
  <c r="AS239" i="2"/>
  <c r="AR239" i="2" s="1"/>
  <c r="AS257" i="2"/>
  <c r="AP601" i="2"/>
  <c r="AT601" i="2" s="1"/>
  <c r="AP554" i="2"/>
  <c r="AP559" i="2"/>
  <c r="AS203" i="2"/>
  <c r="AR203" i="2" s="1"/>
  <c r="AS341" i="2"/>
  <c r="AR341" i="2" s="1"/>
  <c r="AS137" i="2"/>
  <c r="AR137" i="2" s="1"/>
  <c r="AT456" i="2"/>
  <c r="AQ576" i="2"/>
  <c r="AS125" i="2"/>
  <c r="AR125" i="2" s="1"/>
  <c r="AS191" i="2"/>
  <c r="AR191" i="2" s="1"/>
  <c r="AS443" i="2"/>
  <c r="AR443" i="2" s="1"/>
  <c r="AS371" i="2"/>
  <c r="AR371" i="2" s="1"/>
  <c r="AS383" i="2"/>
  <c r="AR383" i="2" s="1"/>
  <c r="AS245" i="2"/>
  <c r="AR245" i="2" s="1"/>
  <c r="AS311" i="2"/>
  <c r="AR311" i="2" s="1"/>
  <c r="AS209" i="2"/>
  <c r="AR209" i="2" s="1"/>
  <c r="AS263" i="2"/>
  <c r="AQ539" i="2"/>
  <c r="AP468" i="2"/>
  <c r="AP579" i="2"/>
  <c r="AP606" i="2"/>
  <c r="AT577" i="2"/>
  <c r="AP561" i="2"/>
  <c r="AT348" i="2"/>
  <c r="AP572" i="2"/>
  <c r="AS503" i="2"/>
  <c r="AS497" i="2"/>
  <c r="AR497" i="2" s="1"/>
  <c r="AS485" i="2"/>
  <c r="AR485" i="2" s="1"/>
  <c r="AS491" i="2"/>
  <c r="AR491" i="2" s="1"/>
  <c r="AS509" i="2"/>
  <c r="AR509" i="2" s="1"/>
  <c r="AR394" i="2"/>
  <c r="AS395" i="2"/>
  <c r="AR412" i="2"/>
  <c r="AS413" i="2"/>
  <c r="AS401" i="2"/>
  <c r="AS377" i="2"/>
  <c r="AP513" i="2"/>
  <c r="AT513" i="2" s="1"/>
  <c r="AQ498" i="2"/>
  <c r="AP487" i="2"/>
  <c r="AT487" i="2" s="1"/>
  <c r="AQ457" i="2"/>
  <c r="AQ310" i="2"/>
  <c r="AO311" i="2" s="1"/>
  <c r="AQ311" i="2" s="1"/>
  <c r="AP310" i="2"/>
  <c r="AQ280" i="2"/>
  <c r="AP280" i="2"/>
  <c r="AQ291" i="2"/>
  <c r="AP335" i="2"/>
  <c r="AQ349" i="2"/>
  <c r="AP370" i="2"/>
  <c r="AQ403" i="2"/>
  <c r="AQ425" i="2"/>
  <c r="AP453" i="2"/>
  <c r="AP458" i="2"/>
  <c r="AP512" i="2"/>
  <c r="AQ514" i="2"/>
  <c r="AT530" i="2"/>
  <c r="AT529" i="2"/>
  <c r="AT528" i="2"/>
  <c r="AQ530" i="2"/>
  <c r="AS251" i="2"/>
  <c r="AT256" i="2"/>
  <c r="AP279" i="2"/>
  <c r="AQ442" i="2"/>
  <c r="AO443" i="2" s="1"/>
  <c r="AQ443" i="2" s="1"/>
  <c r="AQ393" i="2"/>
  <c r="AQ531" i="2"/>
  <c r="AT457" i="2"/>
  <c r="AP555" i="2"/>
  <c r="AP381" i="2"/>
  <c r="AQ547" i="2"/>
  <c r="AT243" i="2"/>
  <c r="AT511" i="2"/>
  <c r="AP551" i="2"/>
  <c r="AP197" i="2"/>
  <c r="AQ451" i="2"/>
  <c r="AP538" i="2"/>
  <c r="AQ499" i="2"/>
  <c r="AP471" i="2"/>
  <c r="AQ600" i="2"/>
  <c r="AP557" i="2"/>
  <c r="AQ459" i="2"/>
  <c r="AS179" i="2"/>
  <c r="AR179" i="2" s="1"/>
  <c r="AP494" i="2"/>
  <c r="AP463" i="2"/>
  <c r="AP436" i="2"/>
  <c r="AP549" i="2"/>
  <c r="AT549" i="2" s="1"/>
  <c r="AP440" i="2"/>
  <c r="AP535" i="2"/>
  <c r="AP596" i="2"/>
  <c r="AP610" i="2"/>
  <c r="AP537" i="2"/>
  <c r="AP492" i="2"/>
  <c r="AP411" i="2"/>
  <c r="AT459" i="2"/>
  <c r="AP593" i="2"/>
  <c r="AP605" i="2"/>
  <c r="AP603" i="2"/>
  <c r="AQ339" i="2"/>
  <c r="AQ450" i="2"/>
  <c r="AQ273" i="2"/>
  <c r="AP361" i="2"/>
  <c r="AT289" i="2"/>
  <c r="AP398" i="2"/>
  <c r="AQ437" i="2"/>
  <c r="AS167" i="2"/>
  <c r="AP465" i="2"/>
  <c r="AP438" i="2"/>
  <c r="AS161" i="2"/>
  <c r="AR161" i="2" s="1"/>
  <c r="AQ407" i="2"/>
  <c r="AT450" i="2"/>
  <c r="AT590" i="2"/>
  <c r="AT154" i="2"/>
  <c r="AP155" i="2"/>
  <c r="AQ330" i="2"/>
  <c r="AT407" i="2"/>
  <c r="AT403" i="2"/>
  <c r="AP578" i="2"/>
  <c r="AT531" i="2"/>
  <c r="AT388" i="2"/>
  <c r="AT420" i="2"/>
  <c r="AP591" i="2"/>
  <c r="AQ591" i="2"/>
  <c r="AQ352" i="2"/>
  <c r="AS185" i="2"/>
  <c r="AR185" i="2" s="1"/>
  <c r="AS143" i="2"/>
  <c r="AR143" i="2" s="1"/>
  <c r="AQ162" i="2"/>
  <c r="AP148" i="2"/>
  <c r="AP118" i="2"/>
  <c r="AQ118" i="2"/>
  <c r="AQ420" i="2"/>
  <c r="AT393" i="2"/>
  <c r="AP523" i="2"/>
  <c r="AP575" i="2"/>
  <c r="AP367" i="2"/>
  <c r="AT592" i="2"/>
  <c r="AP231" i="2"/>
  <c r="AT231" i="2" s="1"/>
  <c r="AP574" i="2"/>
  <c r="AQ574" i="2"/>
  <c r="AQ508" i="2"/>
  <c r="AO509" i="2" s="1"/>
  <c r="AQ509" i="2" s="1"/>
  <c r="AP508" i="2"/>
  <c r="AT429" i="2"/>
  <c r="AP496" i="2"/>
  <c r="AQ607" i="2"/>
  <c r="AP607" i="2"/>
  <c r="AP587" i="2"/>
  <c r="AQ587" i="2"/>
  <c r="AQ213" i="2"/>
  <c r="AP200" i="2"/>
  <c r="AP449" i="2"/>
  <c r="AQ429" i="2"/>
  <c r="AQ528" i="2"/>
  <c r="AP470" i="2"/>
  <c r="AQ456" i="2"/>
  <c r="AP546" i="2"/>
  <c r="AT588" i="2"/>
  <c r="AP409" i="2"/>
  <c r="AP507" i="2"/>
  <c r="AT501" i="2"/>
  <c r="AP570" i="2"/>
  <c r="AP595" i="2"/>
  <c r="AP589" i="2"/>
  <c r="AQ589" i="2"/>
  <c r="AQ604" i="2"/>
  <c r="AP604" i="2"/>
  <c r="AT330" i="2"/>
  <c r="AP569" i="2"/>
  <c r="AP594" i="2"/>
  <c r="AT600" i="2"/>
  <c r="AQ138" i="2"/>
  <c r="AP380" i="2"/>
  <c r="AP556" i="2"/>
  <c r="AQ211" i="2"/>
  <c r="AQ421" i="2"/>
  <c r="AP399" i="2"/>
  <c r="AP363" i="2"/>
  <c r="AP478" i="2"/>
  <c r="AP166" i="2"/>
  <c r="AP216" i="2"/>
  <c r="AP276" i="2"/>
  <c r="AP364" i="2"/>
  <c r="AP379" i="2"/>
  <c r="AQ501" i="2"/>
  <c r="AQ568" i="2"/>
  <c r="AP568" i="2"/>
  <c r="AQ611" i="2"/>
  <c r="AP611" i="2"/>
  <c r="AT241" i="2"/>
  <c r="AQ288" i="2"/>
  <c r="AP369" i="2"/>
  <c r="AQ534" i="2"/>
  <c r="AP534" i="2"/>
  <c r="AQ614" i="2"/>
  <c r="AP614" i="2"/>
  <c r="AT562" i="2"/>
  <c r="AP462" i="2"/>
  <c r="AT451" i="2"/>
  <c r="AQ615" i="2"/>
  <c r="AP615" i="2"/>
  <c r="AQ566" i="2"/>
  <c r="AP566" i="2"/>
  <c r="AQ139" i="2"/>
  <c r="AP277" i="2"/>
  <c r="AP321" i="2"/>
  <c r="AQ366" i="2"/>
  <c r="AT421" i="2"/>
  <c r="AP495" i="2"/>
  <c r="AT437" i="2"/>
  <c r="AQ585" i="2"/>
  <c r="AP585" i="2"/>
  <c r="AQ565" i="2"/>
  <c r="AP565" i="2"/>
  <c r="AQ567" i="2"/>
  <c r="AP567" i="2"/>
  <c r="AP423" i="2"/>
  <c r="AP397" i="2"/>
  <c r="AP410" i="2"/>
  <c r="AT389" i="2"/>
  <c r="AP522" i="2"/>
  <c r="AT499" i="2"/>
  <c r="AQ608" i="2"/>
  <c r="AP608" i="2"/>
  <c r="AQ584" i="2"/>
  <c r="AP584" i="2"/>
  <c r="AQ560" i="2"/>
  <c r="AP560" i="2"/>
  <c r="AQ602" i="2"/>
  <c r="AP602" i="2"/>
  <c r="AQ583" i="2"/>
  <c r="AP583" i="2"/>
  <c r="AQ612" i="2"/>
  <c r="AP612" i="2"/>
  <c r="AQ563" i="2"/>
  <c r="AP563" i="2"/>
  <c r="AQ598" i="2"/>
  <c r="AP598" i="2"/>
  <c r="AQ613" i="2"/>
  <c r="AP613" i="2"/>
  <c r="AP544" i="2"/>
  <c r="AQ586" i="2"/>
  <c r="AP586" i="2"/>
  <c r="AQ582" i="2"/>
  <c r="AP582" i="2"/>
  <c r="AQ564" i="2"/>
  <c r="AP564" i="2"/>
  <c r="AQ599" i="2"/>
  <c r="AP599" i="2"/>
  <c r="AQ581" i="2"/>
  <c r="AP581" i="2"/>
  <c r="AQ497" i="2"/>
  <c r="AP497" i="2"/>
  <c r="AP517" i="2"/>
  <c r="AQ517" i="2"/>
  <c r="AQ526" i="2"/>
  <c r="AP526" i="2"/>
  <c r="AP232" i="2"/>
  <c r="AP306" i="2"/>
  <c r="AT351" i="2"/>
  <c r="AP490" i="2"/>
  <c r="AQ490" i="2"/>
  <c r="AO491" i="2" s="1"/>
  <c r="AQ491" i="2" s="1"/>
  <c r="AP516" i="2"/>
  <c r="AQ516" i="2"/>
  <c r="AP527" i="2"/>
  <c r="AQ527" i="2"/>
  <c r="AT539" i="2"/>
  <c r="AT547" i="2"/>
  <c r="AT498" i="2"/>
  <c r="AP225" i="2"/>
  <c r="AQ198" i="2"/>
  <c r="AP382" i="2"/>
  <c r="AP376" i="2"/>
  <c r="AQ472" i="2"/>
  <c r="AP472" i="2"/>
  <c r="AQ488" i="2"/>
  <c r="AP488" i="2"/>
  <c r="AP515" i="2"/>
  <c r="AQ515" i="2"/>
  <c r="AQ486" i="2"/>
  <c r="AP486" i="2"/>
  <c r="AP295" i="2"/>
  <c r="AQ524" i="2"/>
  <c r="AP524" i="2"/>
  <c r="AP391" i="2"/>
  <c r="AQ391" i="2"/>
  <c r="AT339" i="2"/>
  <c r="AP190" i="2"/>
  <c r="AT158" i="2"/>
  <c r="AP223" i="2"/>
  <c r="AP219" i="2"/>
  <c r="AP294" i="2"/>
  <c r="AP308" i="2"/>
  <c r="AP338" i="2"/>
  <c r="AP493" i="2"/>
  <c r="AQ521" i="2"/>
  <c r="AP521" i="2"/>
  <c r="AP502" i="2"/>
  <c r="AQ502" i="2"/>
  <c r="AO503" i="2" s="1"/>
  <c r="AQ503" i="2" s="1"/>
  <c r="AO504" i="2" s="1"/>
  <c r="AQ504" i="2" s="1"/>
  <c r="AO505" i="2" s="1"/>
  <c r="AQ542" i="2"/>
  <c r="AP542" i="2"/>
  <c r="AQ548" i="2"/>
  <c r="AP548" i="2"/>
  <c r="AQ441" i="2"/>
  <c r="AP441" i="2"/>
  <c r="AQ536" i="2"/>
  <c r="AP536" i="2"/>
  <c r="AQ543" i="2"/>
  <c r="AP543" i="2"/>
  <c r="AP336" i="2"/>
  <c r="AP317" i="2"/>
  <c r="AQ545" i="2"/>
  <c r="AP545" i="2"/>
  <c r="AQ454" i="2"/>
  <c r="AO455" i="2" s="1"/>
  <c r="AP455" i="2" s="1"/>
  <c r="AP454" i="2"/>
  <c r="AP533" i="2"/>
  <c r="AP519" i="2"/>
  <c r="AQ519" i="2"/>
  <c r="AQ540" i="2"/>
  <c r="AP540" i="2"/>
  <c r="AP208" i="2"/>
  <c r="AP354" i="2"/>
  <c r="AQ500" i="2"/>
  <c r="AP500" i="2"/>
  <c r="AQ469" i="2"/>
  <c r="AP469" i="2"/>
  <c r="AQ520" i="2"/>
  <c r="AP520" i="2"/>
  <c r="AQ550" i="2"/>
  <c r="AP550" i="2"/>
  <c r="AP518" i="2"/>
  <c r="AQ518" i="2"/>
  <c r="AQ439" i="2"/>
  <c r="AP439" i="2"/>
  <c r="AQ541" i="2"/>
  <c r="AP541" i="2"/>
  <c r="AQ461" i="2"/>
  <c r="AP461" i="2"/>
  <c r="AT138" i="2"/>
  <c r="AQ351" i="2"/>
  <c r="AQ448" i="2"/>
  <c r="AP448" i="2"/>
  <c r="AP342" i="2"/>
  <c r="AQ342" i="2"/>
  <c r="AQ394" i="2"/>
  <c r="AO395" i="2" s="1"/>
  <c r="AQ395" i="2" s="1"/>
  <c r="AO396" i="2" s="1"/>
  <c r="AQ396" i="2" s="1"/>
  <c r="AP394" i="2"/>
  <c r="AQ427" i="2"/>
  <c r="AP427" i="2"/>
  <c r="AP151" i="2"/>
  <c r="AP159" i="2"/>
  <c r="AP196" i="2"/>
  <c r="AP316" i="2"/>
  <c r="AP405" i="2"/>
  <c r="AQ477" i="2"/>
  <c r="AP477" i="2"/>
  <c r="AQ481" i="2"/>
  <c r="AP481" i="2"/>
  <c r="AP215" i="2"/>
  <c r="AP424" i="2"/>
  <c r="AQ424" i="2"/>
  <c r="AQ476" i="2"/>
  <c r="AP476" i="2"/>
  <c r="AQ412" i="2"/>
  <c r="AO413" i="2" s="1"/>
  <c r="AQ413" i="2" s="1"/>
  <c r="AO414" i="2" s="1"/>
  <c r="AQ414" i="2" s="1"/>
  <c r="AO415" i="2" s="1"/>
  <c r="AP412" i="2"/>
  <c r="AQ444" i="2"/>
  <c r="AP444" i="2"/>
  <c r="AP343" i="2"/>
  <c r="AQ343" i="2"/>
  <c r="AQ480" i="2"/>
  <c r="AP480" i="2"/>
  <c r="AQ447" i="2"/>
  <c r="AP447" i="2"/>
  <c r="AQ446" i="2"/>
  <c r="AP446" i="2"/>
  <c r="AQ318" i="2"/>
  <c r="AP318" i="2"/>
  <c r="AQ475" i="2"/>
  <c r="AP475" i="2"/>
  <c r="AQ377" i="2"/>
  <c r="AO378" i="2" s="1"/>
  <c r="AP377" i="2"/>
  <c r="AQ474" i="2"/>
  <c r="AP474" i="2"/>
  <c r="AQ428" i="2"/>
  <c r="AP428" i="2"/>
  <c r="AP392" i="2"/>
  <c r="AQ392" i="2"/>
  <c r="AQ466" i="2"/>
  <c r="AO467" i="2" s="1"/>
  <c r="AP467" i="2" s="1"/>
  <c r="AP466" i="2"/>
  <c r="AQ452" i="2"/>
  <c r="AP452" i="2"/>
  <c r="AP344" i="2"/>
  <c r="AQ344" i="2"/>
  <c r="AT291" i="2"/>
  <c r="AP357" i="2"/>
  <c r="AP331" i="2"/>
  <c r="AQ479" i="2"/>
  <c r="AP479" i="2"/>
  <c r="AP171" i="2"/>
  <c r="AP181" i="2"/>
  <c r="AT213" i="2"/>
  <c r="AT141" i="2"/>
  <c r="AP293" i="2"/>
  <c r="AT349" i="2"/>
  <c r="AP355" i="2"/>
  <c r="AP333" i="2"/>
  <c r="AP322" i="2"/>
  <c r="AP390" i="2"/>
  <c r="AQ390" i="2"/>
  <c r="AQ473" i="2"/>
  <c r="AP473" i="2"/>
  <c r="AP345" i="2"/>
  <c r="AQ345" i="2"/>
  <c r="AQ482" i="2"/>
  <c r="AP482" i="2"/>
  <c r="AQ445" i="2"/>
  <c r="AP445" i="2"/>
  <c r="AT425" i="2"/>
  <c r="AQ408" i="2"/>
  <c r="AP408" i="2"/>
  <c r="AT139" i="2"/>
  <c r="AQ289" i="2"/>
  <c r="AT288" i="2"/>
  <c r="AQ464" i="2"/>
  <c r="AP464" i="2"/>
  <c r="AQ460" i="2"/>
  <c r="AP460" i="2"/>
  <c r="AQ483" i="2"/>
  <c r="AP483" i="2"/>
  <c r="AQ426" i="2"/>
  <c r="AP426" i="2"/>
  <c r="AQ418" i="2"/>
  <c r="AP418" i="2"/>
  <c r="AQ385" i="2"/>
  <c r="AP385" i="2"/>
  <c r="AP319" i="2"/>
  <c r="AP362" i="2"/>
  <c r="AQ362" i="2"/>
  <c r="AQ419" i="2"/>
  <c r="AP419" i="2"/>
  <c r="AQ433" i="2"/>
  <c r="AP433" i="2"/>
  <c r="AP199" i="2"/>
  <c r="AT430" i="2"/>
  <c r="AP142" i="2"/>
  <c r="AP187" i="2"/>
  <c r="AP210" i="2"/>
  <c r="AP262" i="2"/>
  <c r="AP275" i="2"/>
  <c r="AQ287" i="2"/>
  <c r="AT301" i="2"/>
  <c r="AT274" i="2"/>
  <c r="AP300" i="2"/>
  <c r="AQ422" i="2"/>
  <c r="AP422" i="2"/>
  <c r="AP278" i="2"/>
  <c r="AP140" i="2"/>
  <c r="AP149" i="2"/>
  <c r="AQ417" i="2"/>
  <c r="AP417" i="2"/>
  <c r="AP157" i="2"/>
  <c r="AQ141" i="2"/>
  <c r="AP163" i="2"/>
  <c r="AP303" i="2"/>
  <c r="AP360" i="2"/>
  <c r="AQ406" i="2"/>
  <c r="AP406" i="2"/>
  <c r="AP334" i="2"/>
  <c r="AQ334" i="2"/>
  <c r="AQ383" i="2"/>
  <c r="AO384" i="2" s="1"/>
  <c r="AQ384" i="2" s="1"/>
  <c r="AP383" i="2"/>
  <c r="AQ400" i="2"/>
  <c r="AO401" i="2" s="1"/>
  <c r="AQ401" i="2" s="1"/>
  <c r="AO402" i="2" s="1"/>
  <c r="AP402" i="2" s="1"/>
  <c r="AP400" i="2"/>
  <c r="AP217" i="2"/>
  <c r="AP337" i="2"/>
  <c r="AT273" i="2"/>
  <c r="AQ404" i="2"/>
  <c r="AP404" i="2"/>
  <c r="AQ431" i="2"/>
  <c r="AP431" i="2"/>
  <c r="AQ386" i="2"/>
  <c r="AP386" i="2"/>
  <c r="AQ434" i="2"/>
  <c r="AP434" i="2"/>
  <c r="AP169" i="2"/>
  <c r="AP257" i="2"/>
  <c r="AQ257" i="2"/>
  <c r="AO258" i="2" s="1"/>
  <c r="AQ258" i="2" s="1"/>
  <c r="AQ432" i="2"/>
  <c r="AP432" i="2"/>
  <c r="AQ387" i="2"/>
  <c r="AP387" i="2"/>
  <c r="AQ435" i="2"/>
  <c r="AP435" i="2"/>
  <c r="AQ371" i="2"/>
  <c r="AO372" i="2" s="1"/>
  <c r="AQ372" i="2" s="1"/>
  <c r="AO373" i="2" s="1"/>
  <c r="AP371" i="2"/>
  <c r="AQ353" i="2"/>
  <c r="AP353" i="2"/>
  <c r="AT352" i="2"/>
  <c r="AP153" i="2"/>
  <c r="AP183" i="2"/>
  <c r="AQ261" i="2"/>
  <c r="AP261" i="2"/>
  <c r="AQ358" i="2"/>
  <c r="AP358" i="2"/>
  <c r="AQ340" i="2"/>
  <c r="AO341" i="2" s="1"/>
  <c r="AP341" i="2" s="1"/>
  <c r="AP340" i="2"/>
  <c r="AQ326" i="2"/>
  <c r="AP326" i="2"/>
  <c r="AQ324" i="2"/>
  <c r="AP324" i="2"/>
  <c r="AQ327" i="2"/>
  <c r="AP327" i="2"/>
  <c r="AP150" i="2"/>
  <c r="AQ368" i="2"/>
  <c r="AP368" i="2"/>
  <c r="AP350" i="2"/>
  <c r="AQ350" i="2"/>
  <c r="AQ332" i="2"/>
  <c r="AP332" i="2"/>
  <c r="AP297" i="2"/>
  <c r="AP365" i="2"/>
  <c r="AQ365" i="2"/>
  <c r="AP347" i="2"/>
  <c r="AQ347" i="2"/>
  <c r="AQ329" i="2"/>
  <c r="AP329" i="2"/>
  <c r="AQ359" i="2"/>
  <c r="AP359" i="2"/>
  <c r="AQ241" i="2"/>
  <c r="AP296" i="2"/>
  <c r="AQ320" i="2"/>
  <c r="AP320" i="2"/>
  <c r="AQ375" i="2"/>
  <c r="AP375" i="2"/>
  <c r="AQ325" i="2"/>
  <c r="AP325" i="2"/>
  <c r="AT366" i="2"/>
  <c r="AQ305" i="2"/>
  <c r="AP305" i="2"/>
  <c r="AQ374" i="2"/>
  <c r="AP374" i="2"/>
  <c r="AQ307" i="2"/>
  <c r="AP307" i="2"/>
  <c r="AP304" i="2"/>
  <c r="AQ304" i="2"/>
  <c r="AP260" i="2"/>
  <c r="AQ260" i="2"/>
  <c r="AQ292" i="2"/>
  <c r="AP292" i="2"/>
  <c r="AQ323" i="2"/>
  <c r="AP323" i="2"/>
  <c r="AQ356" i="2"/>
  <c r="AP356" i="2"/>
  <c r="AQ309" i="2"/>
  <c r="AP309" i="2"/>
  <c r="AQ272" i="2"/>
  <c r="AP272" i="2"/>
  <c r="AQ284" i="2"/>
  <c r="AP284" i="2"/>
  <c r="AP218" i="2"/>
  <c r="AT202" i="2"/>
  <c r="AQ283" i="2"/>
  <c r="AP283" i="2"/>
  <c r="AP165" i="2"/>
  <c r="AQ282" i="2"/>
  <c r="AP282" i="2"/>
  <c r="AQ315" i="2"/>
  <c r="AP315" i="2"/>
  <c r="AQ267" i="2"/>
  <c r="AP267" i="2"/>
  <c r="AQ172" i="2"/>
  <c r="AP172" i="2"/>
  <c r="AQ281" i="2"/>
  <c r="AP281" i="2"/>
  <c r="AQ314" i="2"/>
  <c r="AP314" i="2"/>
  <c r="AQ266" i="2"/>
  <c r="AP266" i="2"/>
  <c r="AT287" i="2"/>
  <c r="AQ302" i="2"/>
  <c r="AP302" i="2"/>
  <c r="AQ268" i="2"/>
  <c r="AO269" i="2" s="1"/>
  <c r="AQ269" i="2" s="1"/>
  <c r="AO270" i="2" s="1"/>
  <c r="AP268" i="2"/>
  <c r="AQ201" i="2"/>
  <c r="AP201" i="2"/>
  <c r="AQ313" i="2"/>
  <c r="AP313" i="2"/>
  <c r="AP290" i="2"/>
  <c r="AQ290" i="2"/>
  <c r="AQ299" i="2"/>
  <c r="AP299" i="2"/>
  <c r="AQ312" i="2"/>
  <c r="AP312" i="2"/>
  <c r="AQ286" i="2"/>
  <c r="AP286" i="2"/>
  <c r="AP244" i="2"/>
  <c r="AQ244" i="2"/>
  <c r="AO245" i="2" s="1"/>
  <c r="AQ245" i="2" s="1"/>
  <c r="AO246" i="2" s="1"/>
  <c r="AQ263" i="2"/>
  <c r="AO264" i="2" s="1"/>
  <c r="AQ264" i="2" s="1"/>
  <c r="AO265" i="2" s="1"/>
  <c r="AP263" i="2"/>
  <c r="AQ248" i="2"/>
  <c r="AP248" i="2"/>
  <c r="AQ285" i="2"/>
  <c r="AP285" i="2"/>
  <c r="AQ298" i="2"/>
  <c r="AP298" i="2"/>
  <c r="AQ249" i="2"/>
  <c r="AP249" i="2"/>
  <c r="AQ207" i="2"/>
  <c r="AP207" i="2"/>
  <c r="AQ236" i="2"/>
  <c r="AP236" i="2"/>
  <c r="AQ209" i="2"/>
  <c r="AP209" i="2"/>
  <c r="AQ226" i="2"/>
  <c r="AO227" i="2" s="1"/>
  <c r="AP227" i="2" s="1"/>
  <c r="AP226" i="2"/>
  <c r="AQ255" i="2"/>
  <c r="AP255" i="2"/>
  <c r="AQ206" i="2"/>
  <c r="AP206" i="2"/>
  <c r="AQ235" i="2"/>
  <c r="AP235" i="2"/>
  <c r="AQ189" i="2"/>
  <c r="AP189" i="2"/>
  <c r="AQ188" i="2"/>
  <c r="AP188" i="2"/>
  <c r="AQ254" i="2"/>
  <c r="AP254" i="2"/>
  <c r="AQ205" i="2"/>
  <c r="AP205" i="2"/>
  <c r="AQ234" i="2"/>
  <c r="AP234" i="2"/>
  <c r="AT211" i="2"/>
  <c r="AQ186" i="2"/>
  <c r="AP186" i="2"/>
  <c r="AQ253" i="2"/>
  <c r="AP253" i="2"/>
  <c r="AQ204" i="2"/>
  <c r="AP204" i="2"/>
  <c r="AQ233" i="2"/>
  <c r="AP233" i="2"/>
  <c r="AQ184" i="2"/>
  <c r="AO185" i="2" s="1"/>
  <c r="AQ185" i="2" s="1"/>
  <c r="AP184" i="2"/>
  <c r="AQ242" i="2"/>
  <c r="AP242" i="2"/>
  <c r="AQ203" i="2"/>
  <c r="AP203" i="2"/>
  <c r="AQ220" i="2"/>
  <c r="AP220" i="2"/>
  <c r="AQ237" i="2"/>
  <c r="AP237" i="2"/>
  <c r="AP156" i="2"/>
  <c r="AT162" i="2"/>
  <c r="AQ251" i="2"/>
  <c r="AO252" i="2" s="1"/>
  <c r="AQ252" i="2" s="1"/>
  <c r="AP251" i="2"/>
  <c r="AQ212" i="2"/>
  <c r="AP212" i="2"/>
  <c r="AQ238" i="2"/>
  <c r="AO239" i="2" s="1"/>
  <c r="AP239" i="2" s="1"/>
  <c r="AP238" i="2"/>
  <c r="AT250" i="2"/>
  <c r="AP167" i="2"/>
  <c r="AQ167" i="2"/>
  <c r="AO168" i="2" s="1"/>
  <c r="AP168" i="2" s="1"/>
  <c r="AQ182" i="2"/>
  <c r="AP182" i="2"/>
  <c r="AQ195" i="2"/>
  <c r="AP195" i="2"/>
  <c r="AQ177" i="2"/>
  <c r="AP177" i="2"/>
  <c r="AQ194" i="2"/>
  <c r="AP194" i="2"/>
  <c r="AQ146" i="2"/>
  <c r="AP146" i="2"/>
  <c r="AQ175" i="2"/>
  <c r="AP175" i="2"/>
  <c r="AQ164" i="2"/>
  <c r="AP164" i="2"/>
  <c r="AQ192" i="2"/>
  <c r="AP192" i="2"/>
  <c r="AQ145" i="2"/>
  <c r="AP145" i="2"/>
  <c r="AQ174" i="2"/>
  <c r="AP174" i="2"/>
  <c r="AQ147" i="2"/>
  <c r="AP147" i="2"/>
  <c r="AQ193" i="2"/>
  <c r="AP193" i="2"/>
  <c r="AQ152" i="2"/>
  <c r="AP152" i="2"/>
  <c r="AQ191" i="2"/>
  <c r="AP191" i="2"/>
  <c r="AQ144" i="2"/>
  <c r="AP144" i="2"/>
  <c r="AQ173" i="2"/>
  <c r="AP173" i="2"/>
  <c r="AQ176" i="2"/>
  <c r="AP176" i="2"/>
  <c r="AQ178" i="2"/>
  <c r="AO179" i="2" s="1"/>
  <c r="AP179" i="2" s="1"/>
  <c r="AP178" i="2"/>
  <c r="AQ143" i="2"/>
  <c r="AP143" i="2"/>
  <c r="AQ160" i="2"/>
  <c r="AO161" i="2" s="1"/>
  <c r="AQ161" i="2" s="1"/>
  <c r="AP160" i="2"/>
  <c r="AP170" i="2"/>
  <c r="AQ170" i="2"/>
  <c r="AP136" i="2"/>
  <c r="AQ136" i="2"/>
  <c r="AO137" i="2" s="1"/>
  <c r="AQ137" i="2" s="1"/>
  <c r="AQ129" i="2"/>
  <c r="AP129" i="2"/>
  <c r="AQ124" i="2"/>
  <c r="AP124" i="2"/>
  <c r="AQ128" i="2"/>
  <c r="AP128" i="2"/>
  <c r="AQ127" i="2"/>
  <c r="AP127" i="2"/>
  <c r="AQ126" i="2"/>
  <c r="AP126" i="2"/>
  <c r="AQ125" i="2"/>
  <c r="AP125" i="2"/>
  <c r="AQ123" i="2"/>
  <c r="AP123" i="2"/>
  <c r="AQ122" i="2"/>
  <c r="AP122" i="2"/>
  <c r="AQ121" i="2"/>
  <c r="AP121" i="2"/>
  <c r="AQ120" i="2"/>
  <c r="AP120" i="2"/>
  <c r="AQ119" i="2"/>
  <c r="AP119" i="2"/>
  <c r="AP106" i="2"/>
  <c r="AQ111" i="2"/>
  <c r="AP111" i="2"/>
  <c r="AQ110" i="2"/>
  <c r="AP110" i="2"/>
  <c r="AQ109" i="2"/>
  <c r="AP109" i="2"/>
  <c r="AQ108" i="2"/>
  <c r="AP108" i="2"/>
  <c r="AQ107" i="2"/>
  <c r="AP107" i="2"/>
  <c r="AP112" i="2"/>
  <c r="AQ116" i="2"/>
  <c r="AP116" i="2"/>
  <c r="AQ115" i="2"/>
  <c r="AP115" i="2"/>
  <c r="AQ114" i="2"/>
  <c r="AP114" i="2"/>
  <c r="AQ113" i="2"/>
  <c r="AP113" i="2"/>
  <c r="AQ117" i="2"/>
  <c r="AP117" i="2"/>
  <c r="D40" i="2"/>
  <c r="CC68" i="21" l="1"/>
  <c r="BG162" i="21"/>
  <c r="BY162" i="21"/>
  <c r="AS228" i="2"/>
  <c r="CI34" i="21"/>
  <c r="Q66" i="21"/>
  <c r="AM130" i="21"/>
  <c r="AG34" i="21"/>
  <c r="S98" i="21"/>
  <c r="BE130" i="21"/>
  <c r="BS525" i="2"/>
  <c r="AT525" i="2"/>
  <c r="AY34" i="21"/>
  <c r="CK66" i="21"/>
  <c r="CO130" i="21"/>
  <c r="BA66" i="21"/>
  <c r="BS66" i="21"/>
  <c r="CQ162" i="21"/>
  <c r="BQ34" i="21"/>
  <c r="BC98" i="21"/>
  <c r="BW130" i="21"/>
  <c r="AP443" i="2"/>
  <c r="AW158" i="21" s="1"/>
  <c r="O34" i="21"/>
  <c r="AK98" i="21"/>
  <c r="W162" i="21"/>
  <c r="AP485" i="2"/>
  <c r="AI66" i="21"/>
  <c r="BU98" i="21"/>
  <c r="CF36" i="21"/>
  <c r="BR100" i="21"/>
  <c r="CN164" i="21"/>
  <c r="AP165" i="21"/>
  <c r="AS270" i="2"/>
  <c r="AR270" i="2" s="1"/>
  <c r="AE133" i="21"/>
  <c r="T65" i="21"/>
  <c r="CI165" i="21"/>
  <c r="BX97" i="21"/>
  <c r="BJ161" i="21"/>
  <c r="BT69" i="21"/>
  <c r="BV101" i="21"/>
  <c r="CS36" i="21"/>
  <c r="AT558" i="2"/>
  <c r="N68" i="21"/>
  <c r="AZ100" i="21"/>
  <c r="CL132" i="21"/>
  <c r="BN36" i="21"/>
  <c r="AH100" i="21"/>
  <c r="T164" i="21"/>
  <c r="AF68" i="21"/>
  <c r="CJ100" i="21"/>
  <c r="AL164" i="21"/>
  <c r="AX68" i="21"/>
  <c r="R132" i="21"/>
  <c r="BD164" i="21"/>
  <c r="AV36" i="21"/>
  <c r="BP68" i="21"/>
  <c r="AJ132" i="21"/>
  <c r="BV164" i="21"/>
  <c r="AD36" i="21"/>
  <c r="CH68" i="21"/>
  <c r="BB132" i="21"/>
  <c r="BS558" i="2"/>
  <c r="L36" i="21"/>
  <c r="P100" i="21"/>
  <c r="AT510" i="2"/>
  <c r="AJ69" i="21"/>
  <c r="V133" i="21"/>
  <c r="BZ165" i="21"/>
  <c r="AL65" i="21"/>
  <c r="CP97" i="21"/>
  <c r="AR161" i="21"/>
  <c r="BS580" i="2"/>
  <c r="BS510" i="2"/>
  <c r="P37" i="21"/>
  <c r="BB69" i="21"/>
  <c r="BF133" i="21"/>
  <c r="CR165" i="21"/>
  <c r="BD65" i="21"/>
  <c r="X129" i="21"/>
  <c r="CB161" i="21"/>
  <c r="AT580" i="2"/>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0" i="2"/>
  <c r="J19" i="21"/>
  <c r="N83" i="21"/>
  <c r="Y36" i="21"/>
  <c r="CU68" i="21"/>
  <c r="AW133" i="21"/>
  <c r="BS571" i="2"/>
  <c r="AS276" i="2"/>
  <c r="AR276" i="2" s="1"/>
  <c r="CB148" i="21" s="1"/>
  <c r="CA36" i="21"/>
  <c r="K101" i="21"/>
  <c r="CG133" i="21"/>
  <c r="AQ36" i="21"/>
  <c r="AC101" i="21"/>
  <c r="BO133" i="21"/>
  <c r="BI36" i="21"/>
  <c r="AU101" i="21"/>
  <c r="O165" i="21"/>
  <c r="AA68" i="21"/>
  <c r="BM101" i="21"/>
  <c r="AG165" i="21"/>
  <c r="AT571" i="2"/>
  <c r="AS68" i="21"/>
  <c r="CE101" i="21"/>
  <c r="AY165" i="21"/>
  <c r="AS246" i="2"/>
  <c r="AR246" i="2" s="1"/>
  <c r="BK68" i="21"/>
  <c r="M133" i="21"/>
  <c r="BJ113" i="21"/>
  <c r="AT224" i="2"/>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597"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S158" i="21"/>
  <c r="CA158" i="21"/>
  <c r="BI158" i="21"/>
  <c r="AQ158" i="21"/>
  <c r="Y158" i="21"/>
  <c r="CQ126" i="21"/>
  <c r="BY126" i="21"/>
  <c r="AO126" i="21"/>
  <c r="W126" i="21"/>
  <c r="BG126" i="21"/>
  <c r="CO94" i="21"/>
  <c r="BE94" i="21"/>
  <c r="AM94" i="21"/>
  <c r="U94" i="21"/>
  <c r="CM62" i="21"/>
  <c r="BW94" i="21"/>
  <c r="BU62" i="21"/>
  <c r="BC62" i="21"/>
  <c r="S62" i="21"/>
  <c r="BS30" i="21"/>
  <c r="AK62" i="21"/>
  <c r="CK30" i="21"/>
  <c r="BA30" i="21"/>
  <c r="AI30" i="21"/>
  <c r="Q30"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O144" i="21"/>
  <c r="CG144" i="21"/>
  <c r="AW144" i="21"/>
  <c r="M144" i="21"/>
  <c r="CE112" i="21"/>
  <c r="BM112" i="21"/>
  <c r="AU112" i="21"/>
  <c r="AC112" i="21"/>
  <c r="AE144" i="21"/>
  <c r="K112" i="21"/>
  <c r="CC79" i="21"/>
  <c r="BK79" i="21"/>
  <c r="CU79" i="21"/>
  <c r="AS79" i="21"/>
  <c r="AA79" i="21"/>
  <c r="CS47" i="21"/>
  <c r="CA47" i="21"/>
  <c r="BI47" i="21"/>
  <c r="AQ47" i="21"/>
  <c r="Y47" i="21"/>
  <c r="BY15" i="21"/>
  <c r="BG15" i="21"/>
  <c r="CQ15" i="21"/>
  <c r="AO15" i="21"/>
  <c r="W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S371" i="2"/>
  <c r="CG154" i="21"/>
  <c r="BO154" i="21"/>
  <c r="AW154" i="21"/>
  <c r="AE154" i="21"/>
  <c r="M154" i="21"/>
  <c r="CE122" i="21"/>
  <c r="BM122" i="21"/>
  <c r="AU122" i="21"/>
  <c r="AC122" i="21"/>
  <c r="K122" i="21"/>
  <c r="CU89" i="21"/>
  <c r="BK89" i="21"/>
  <c r="AS89" i="21"/>
  <c r="AA89" i="21"/>
  <c r="CC89" i="21"/>
  <c r="CS57" i="21"/>
  <c r="CA57" i="21"/>
  <c r="BI57" i="21"/>
  <c r="CQ25" i="21"/>
  <c r="BY25" i="21"/>
  <c r="AQ57" i="21"/>
  <c r="Y57" i="21"/>
  <c r="W25" i="21"/>
  <c r="BG25" i="21"/>
  <c r="AO25" i="21"/>
  <c r="BS383" i="2"/>
  <c r="CS154" i="21"/>
  <c r="CA154" i="21"/>
  <c r="BI154" i="21"/>
  <c r="AQ154" i="21"/>
  <c r="CQ122" i="21"/>
  <c r="Y154" i="21"/>
  <c r="BG122" i="21"/>
  <c r="BY122" i="21"/>
  <c r="AO122" i="21"/>
  <c r="W122" i="21"/>
  <c r="BW90" i="21"/>
  <c r="BE90" i="21"/>
  <c r="CO90" i="21"/>
  <c r="AM90" i="21"/>
  <c r="U90" i="21"/>
  <c r="CM58" i="21"/>
  <c r="AK58" i="21"/>
  <c r="BU58" i="21"/>
  <c r="BC58" i="21"/>
  <c r="AI26" i="21"/>
  <c r="S58" i="21"/>
  <c r="CK26" i="21"/>
  <c r="BS26" i="21"/>
  <c r="BA26" i="21"/>
  <c r="Q26"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9"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84"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G146" i="21"/>
  <c r="BO146" i="21"/>
  <c r="AW146" i="21"/>
  <c r="M146" i="21"/>
  <c r="CE114" i="21"/>
  <c r="AE146" i="21"/>
  <c r="BM114" i="21"/>
  <c r="AU114" i="21"/>
  <c r="K114" i="21"/>
  <c r="CU81" i="21"/>
  <c r="AC114" i="21"/>
  <c r="CC81" i="21"/>
  <c r="BK81" i="21"/>
  <c r="AS81" i="21"/>
  <c r="AA81" i="21"/>
  <c r="CA49" i="21"/>
  <c r="BI49" i="21"/>
  <c r="CS49" i="21"/>
  <c r="AQ49" i="21"/>
  <c r="CQ17" i="21"/>
  <c r="Y49" i="21"/>
  <c r="BY17" i="21"/>
  <c r="BG17" i="21"/>
  <c r="AO17" i="21"/>
  <c r="W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S485" i="2"/>
  <c r="CM160" i="21"/>
  <c r="BU160" i="21"/>
  <c r="BC160" i="21"/>
  <c r="AK160" i="21"/>
  <c r="S160" i="21"/>
  <c r="CK128" i="21"/>
  <c r="BS128" i="21"/>
  <c r="BA128" i="21"/>
  <c r="AI128" i="21"/>
  <c r="Q128" i="21"/>
  <c r="CI96" i="21"/>
  <c r="BQ96" i="21"/>
  <c r="AG96" i="21"/>
  <c r="AY96" i="21"/>
  <c r="CG64" i="21"/>
  <c r="O96" i="21"/>
  <c r="BO64" i="21"/>
  <c r="M64" i="21"/>
  <c r="AE64" i="21"/>
  <c r="BM32" i="21"/>
  <c r="CE32" i="21"/>
  <c r="AW64" i="21"/>
  <c r="AU32" i="21"/>
  <c r="AC32" i="21"/>
  <c r="K32" i="21"/>
  <c r="BS497" i="2"/>
  <c r="BO161" i="21"/>
  <c r="AW161" i="21"/>
  <c r="CG161" i="21"/>
  <c r="M161" i="21"/>
  <c r="AE161" i="21"/>
  <c r="CE129" i="21"/>
  <c r="BM129" i="21"/>
  <c r="AU129" i="21"/>
  <c r="K129" i="21"/>
  <c r="AC129" i="21"/>
  <c r="CU96" i="21"/>
  <c r="CC96" i="21"/>
  <c r="AS96" i="21"/>
  <c r="AA96" i="21"/>
  <c r="CS64" i="21"/>
  <c r="BK96" i="21"/>
  <c r="CA64" i="21"/>
  <c r="BI64" i="21"/>
  <c r="Y64" i="21"/>
  <c r="BY32" i="21"/>
  <c r="CQ32" i="21"/>
  <c r="AQ64" i="21"/>
  <c r="W32" i="21"/>
  <c r="AO32" i="21"/>
  <c r="BG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CS146" i="21"/>
  <c r="CA146" i="21"/>
  <c r="BI146" i="21"/>
  <c r="AQ146" i="21"/>
  <c r="CQ114" i="21"/>
  <c r="Y146" i="21"/>
  <c r="BG114" i="21"/>
  <c r="BY114" i="21"/>
  <c r="AO114" i="21"/>
  <c r="W114" i="21"/>
  <c r="CO82" i="21"/>
  <c r="BW82" i="21"/>
  <c r="BE82" i="21"/>
  <c r="AM82" i="21"/>
  <c r="U82" i="21"/>
  <c r="BU50" i="21"/>
  <c r="CM50" i="21"/>
  <c r="S50" i="21"/>
  <c r="AK50" i="21"/>
  <c r="BA18" i="21"/>
  <c r="BC50" i="21"/>
  <c r="CK18" i="21"/>
  <c r="BS18" i="21"/>
  <c r="AI18" i="21"/>
  <c r="Q18"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Y6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BS203" i="2"/>
  <c r="CS144" i="21"/>
  <c r="CA144" i="21"/>
  <c r="BI144" i="21"/>
  <c r="AQ144" i="21"/>
  <c r="Y144" i="21"/>
  <c r="BY112" i="21"/>
  <c r="BG112" i="21"/>
  <c r="AO112" i="21"/>
  <c r="CQ112" i="21"/>
  <c r="CO80" i="21"/>
  <c r="W112" i="21"/>
  <c r="BE80" i="21"/>
  <c r="AM80" i="21"/>
  <c r="U80" i="21"/>
  <c r="BW80" i="21"/>
  <c r="CM48" i="21"/>
  <c r="AK48" i="21"/>
  <c r="S48" i="21"/>
  <c r="BU48" i="21"/>
  <c r="BC48" i="21"/>
  <c r="CK16" i="21"/>
  <c r="AI16" i="21"/>
  <c r="Q16" i="21"/>
  <c r="BS16" i="21"/>
  <c r="BA16"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M159" i="21"/>
  <c r="BU159" i="21"/>
  <c r="BC159" i="21"/>
  <c r="AK159" i="21"/>
  <c r="S159" i="21"/>
  <c r="CK127" i="21"/>
  <c r="BS127" i="21"/>
  <c r="AI127" i="21"/>
  <c r="BA127" i="21"/>
  <c r="Q127" i="21"/>
  <c r="CI95" i="21"/>
  <c r="AG95" i="21"/>
  <c r="CG63" i="21"/>
  <c r="AY95" i="21"/>
  <c r="BQ95" i="21"/>
  <c r="O95" i="21"/>
  <c r="BO63" i="21"/>
  <c r="AW63" i="21"/>
  <c r="M63" i="21"/>
  <c r="BM31" i="21"/>
  <c r="AU31" i="21"/>
  <c r="AC31" i="21"/>
  <c r="CE31" i="21"/>
  <c r="K31" i="21"/>
  <c r="AE6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AS240" i="2"/>
  <c r="AR240" i="2" s="1"/>
  <c r="BS487"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1"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9"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3"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8"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BO163" i="21"/>
  <c r="AW163" i="21"/>
  <c r="AE163" i="21"/>
  <c r="M163" i="21"/>
  <c r="BM131" i="21"/>
  <c r="CE131" i="21"/>
  <c r="AU131" i="21"/>
  <c r="AC131" i="21"/>
  <c r="K131" i="21"/>
  <c r="CU98" i="21"/>
  <c r="CC98" i="21"/>
  <c r="AS98" i="21"/>
  <c r="AA98" i="21"/>
  <c r="BK98" i="21"/>
  <c r="CS66" i="21"/>
  <c r="CA66" i="21"/>
  <c r="BI66" i="21"/>
  <c r="AQ66" i="21"/>
  <c r="Y66" i="21"/>
  <c r="BY34" i="21"/>
  <c r="CQ34" i="21"/>
  <c r="BG34" i="21"/>
  <c r="W34" i="21"/>
  <c r="AO34"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T148" i="21"/>
  <c r="X116" i="21"/>
  <c r="BD52" i="21"/>
  <c r="CL2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1"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55"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2"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0"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6"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2"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3"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9"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3"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CK109" i="21"/>
  <c r="BS109" i="21"/>
  <c r="BA109" i="21"/>
  <c r="AI109" i="21"/>
  <c r="Q109" i="21"/>
  <c r="BQ77" i="21"/>
  <c r="AG77" i="21"/>
  <c r="O77" i="21"/>
  <c r="AY77" i="21"/>
  <c r="CG45" i="21"/>
  <c r="BO45" i="21"/>
  <c r="AW45" i="21"/>
  <c r="CI77" i="21"/>
  <c r="AE45" i="21"/>
  <c r="CE13" i="21"/>
  <c r="M45" i="21"/>
  <c r="AU13" i="21"/>
  <c r="BM13" i="21"/>
  <c r="AC13"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1"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S148" i="21"/>
  <c r="CA148" i="21"/>
  <c r="BI148" i="21"/>
  <c r="AQ148" i="21"/>
  <c r="Y148" i="21"/>
  <c r="CQ116" i="21"/>
  <c r="BY116" i="21"/>
  <c r="AO116" i="21"/>
  <c r="BG116" i="21"/>
  <c r="W116" i="21"/>
  <c r="BW84" i="21"/>
  <c r="AM84" i="21"/>
  <c r="U84" i="21"/>
  <c r="CO84" i="21"/>
  <c r="CM52" i="21"/>
  <c r="BE84" i="21"/>
  <c r="BU52" i="21"/>
  <c r="BC52" i="21"/>
  <c r="BS20" i="21"/>
  <c r="BA20" i="21"/>
  <c r="AI20" i="21"/>
  <c r="AK52" i="21"/>
  <c r="CK20" i="21"/>
  <c r="S52" i="21"/>
  <c r="Q20"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94"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6"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2"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AT117" i="2"/>
  <c r="BS117" i="2"/>
  <c r="AT237" i="2"/>
  <c r="BS237" i="2"/>
  <c r="AT296" i="2"/>
  <c r="BS296" i="2"/>
  <c r="AT337" i="2"/>
  <c r="BS337" i="2"/>
  <c r="AT565" i="2"/>
  <c r="BS565" i="2"/>
  <c r="AT321" i="2"/>
  <c r="BS321" i="2"/>
  <c r="AT369" i="2"/>
  <c r="BS369" i="2"/>
  <c r="AT587" i="2"/>
  <c r="BS587" i="2"/>
  <c r="AT492" i="2"/>
  <c r="BS492" i="2"/>
  <c r="AT463" i="2"/>
  <c r="BS463" i="2"/>
  <c r="AT538" i="2"/>
  <c r="BS538" i="2"/>
  <c r="AT279" i="2"/>
  <c r="BS279" i="2"/>
  <c r="AT559" i="2"/>
  <c r="BS559" i="2"/>
  <c r="AT222" i="2"/>
  <c r="BS222" i="2"/>
  <c r="AT116" i="2"/>
  <c r="BS116" i="2"/>
  <c r="AT125" i="2"/>
  <c r="BS125" i="2"/>
  <c r="AT111" i="2"/>
  <c r="BS111" i="2"/>
  <c r="AT238" i="2"/>
  <c r="BS238" i="2"/>
  <c r="AT186" i="2"/>
  <c r="BS186" i="2"/>
  <c r="AT266" i="2"/>
  <c r="BS266" i="2"/>
  <c r="AT260" i="2"/>
  <c r="BS260" i="2"/>
  <c r="AT406" i="2"/>
  <c r="BS406" i="2"/>
  <c r="AT199" i="2"/>
  <c r="BS199" i="2"/>
  <c r="AT293" i="2"/>
  <c r="BS293" i="2"/>
  <c r="AT447" i="2"/>
  <c r="BS447" i="2"/>
  <c r="AT190" i="2"/>
  <c r="BS190" i="2"/>
  <c r="AT295" i="2"/>
  <c r="BS295" i="2"/>
  <c r="AT114" i="2"/>
  <c r="BS114" i="2"/>
  <c r="AT122" i="2"/>
  <c r="BS122" i="2"/>
  <c r="AT127" i="2"/>
  <c r="BS127" i="2"/>
  <c r="AT191" i="2"/>
  <c r="BS191" i="2"/>
  <c r="AT174" i="2"/>
  <c r="BS174" i="2"/>
  <c r="AT175" i="2"/>
  <c r="BS175" i="2"/>
  <c r="AT195" i="2"/>
  <c r="BS195" i="2"/>
  <c r="AT239" i="2"/>
  <c r="BS239" i="2"/>
  <c r="AT188" i="2"/>
  <c r="BS188" i="2"/>
  <c r="AT255" i="2"/>
  <c r="BS255" i="2"/>
  <c r="AT207" i="2"/>
  <c r="BS207" i="2"/>
  <c r="AT248" i="2"/>
  <c r="BS248" i="2"/>
  <c r="AT312" i="2"/>
  <c r="BS312" i="2"/>
  <c r="AT201" i="2"/>
  <c r="BS201" i="2"/>
  <c r="AT356" i="2"/>
  <c r="BS356" i="2"/>
  <c r="AT365" i="2"/>
  <c r="BS365" i="2"/>
  <c r="AT150" i="2"/>
  <c r="BS150" i="2"/>
  <c r="AT353" i="2"/>
  <c r="BS353" i="2"/>
  <c r="AT432" i="2"/>
  <c r="BS432" i="2"/>
  <c r="AT386" i="2"/>
  <c r="BS386" i="2"/>
  <c r="AT217" i="2"/>
  <c r="BS217" i="2"/>
  <c r="AT149" i="2"/>
  <c r="BS149" i="2"/>
  <c r="AT433" i="2"/>
  <c r="BS433" i="2"/>
  <c r="AT392" i="2"/>
  <c r="BS392" i="2"/>
  <c r="AT477" i="2"/>
  <c r="BS477" i="2"/>
  <c r="AT518" i="2"/>
  <c r="BS518" i="2"/>
  <c r="AT543" i="2"/>
  <c r="BS543" i="2"/>
  <c r="AT542" i="2"/>
  <c r="BS542" i="2"/>
  <c r="AT493" i="2"/>
  <c r="BS493" i="2"/>
  <c r="AT486" i="2"/>
  <c r="BS486" i="2"/>
  <c r="AT376" i="2"/>
  <c r="BS376" i="2"/>
  <c r="AT527" i="2"/>
  <c r="BS527" i="2"/>
  <c r="AT232" i="2"/>
  <c r="BS232" i="2"/>
  <c r="AT586" i="2"/>
  <c r="BS586" i="2"/>
  <c r="AT522" i="2"/>
  <c r="BS522" i="2"/>
  <c r="AT364" i="2"/>
  <c r="BS364" i="2"/>
  <c r="AT507" i="2"/>
  <c r="BS507" i="2"/>
  <c r="AT607" i="2"/>
  <c r="BS607" i="2"/>
  <c r="AT574" i="2"/>
  <c r="BS574" i="2"/>
  <c r="AT438" i="2"/>
  <c r="BS438" i="2"/>
  <c r="AT537" i="2"/>
  <c r="BS537" i="2"/>
  <c r="AT494" i="2"/>
  <c r="BS494" i="2"/>
  <c r="AT381" i="2"/>
  <c r="BS381" i="2"/>
  <c r="AT370" i="2"/>
  <c r="BS370" i="2"/>
  <c r="AT572" i="2"/>
  <c r="BS572" i="2"/>
  <c r="AT554" i="2"/>
  <c r="BS554" i="2"/>
  <c r="AT221" i="2"/>
  <c r="BS221" i="2"/>
  <c r="AT107" i="2"/>
  <c r="BS107" i="2"/>
  <c r="AT184" i="2"/>
  <c r="BS184" i="2"/>
  <c r="AT267" i="2"/>
  <c r="BS267" i="2"/>
  <c r="AT340" i="2"/>
  <c r="BS340" i="2"/>
  <c r="AT385" i="2"/>
  <c r="BS385" i="2"/>
  <c r="AT357" i="2"/>
  <c r="BS357" i="2"/>
  <c r="AT412" i="2"/>
  <c r="BS412" i="2"/>
  <c r="AT581" i="2"/>
  <c r="BS581" i="2"/>
  <c r="AT563" i="2"/>
  <c r="BS563" i="2"/>
  <c r="AT560" i="2"/>
  <c r="BS560" i="2"/>
  <c r="AT379" i="2"/>
  <c r="BS379" i="2"/>
  <c r="AT178" i="2"/>
  <c r="BS178" i="2"/>
  <c r="AT108" i="2"/>
  <c r="BS108" i="2"/>
  <c r="AT106" i="2"/>
  <c r="BS106" i="2"/>
  <c r="AT136" i="2"/>
  <c r="BS136" i="2"/>
  <c r="AT212" i="2"/>
  <c r="BS212" i="2"/>
  <c r="AT220" i="2"/>
  <c r="BS220" i="2"/>
  <c r="AT233" i="2"/>
  <c r="BS233" i="2"/>
  <c r="AT314" i="2"/>
  <c r="BS314" i="2"/>
  <c r="AT315" i="2"/>
  <c r="BS315" i="2"/>
  <c r="AT218" i="2"/>
  <c r="BS218" i="2"/>
  <c r="AT304" i="2"/>
  <c r="BS304" i="2"/>
  <c r="AT325" i="2"/>
  <c r="BS325" i="2"/>
  <c r="AT359" i="2"/>
  <c r="BS359" i="2"/>
  <c r="AT297" i="2"/>
  <c r="BS297" i="2"/>
  <c r="AT327" i="2"/>
  <c r="BS327" i="2"/>
  <c r="AT358" i="2"/>
  <c r="BS358" i="2"/>
  <c r="AT400" i="2"/>
  <c r="BS400" i="2"/>
  <c r="AT360" i="2"/>
  <c r="BS360" i="2"/>
  <c r="AT140" i="2"/>
  <c r="BS140" i="2"/>
  <c r="AT275" i="2"/>
  <c r="BS275" i="2"/>
  <c r="AT418" i="2"/>
  <c r="BS418" i="2"/>
  <c r="AT464" i="2"/>
  <c r="BS464" i="2"/>
  <c r="AT445" i="2"/>
  <c r="BS445" i="2"/>
  <c r="AT428" i="2"/>
  <c r="BS428" i="2"/>
  <c r="AT475" i="2"/>
  <c r="BS475" i="2"/>
  <c r="AT480" i="2"/>
  <c r="BS480" i="2"/>
  <c r="AT476" i="2"/>
  <c r="BS476" i="2"/>
  <c r="AT461" i="2"/>
  <c r="BS461" i="2"/>
  <c r="AT550" i="2"/>
  <c r="BS550" i="2"/>
  <c r="AT354" i="2"/>
  <c r="BS354" i="2"/>
  <c r="AT454" i="2"/>
  <c r="BS454" i="2"/>
  <c r="AT338" i="2"/>
  <c r="BS338" i="2"/>
  <c r="AT382" i="2"/>
  <c r="BS382" i="2"/>
  <c r="AT526" i="2"/>
  <c r="BS526" i="2"/>
  <c r="AT612" i="2"/>
  <c r="BS612" i="2"/>
  <c r="AT555" i="2"/>
  <c r="AT585" i="2"/>
  <c r="BS585" i="2"/>
  <c r="AT277" i="2"/>
  <c r="BS277" i="2"/>
  <c r="AT462" i="2"/>
  <c r="BS462" i="2"/>
  <c r="AT556" i="2"/>
  <c r="BS556" i="2"/>
  <c r="AT604" i="2"/>
  <c r="BS604" i="2"/>
  <c r="AT409" i="2"/>
  <c r="BS409" i="2"/>
  <c r="AT449" i="2"/>
  <c r="BS449" i="2"/>
  <c r="AT591" i="2"/>
  <c r="BS591" i="2"/>
  <c r="AT465" i="2"/>
  <c r="BS465" i="2"/>
  <c r="AT610" i="2"/>
  <c r="BS610" i="2"/>
  <c r="AT197" i="2"/>
  <c r="BS197" i="2"/>
  <c r="AT573" i="2"/>
  <c r="AT473" i="2"/>
  <c r="BS473" i="2"/>
  <c r="AT500" i="2"/>
  <c r="BS500" i="2"/>
  <c r="AT115" i="2"/>
  <c r="BS115" i="2"/>
  <c r="AT123" i="2"/>
  <c r="BS123" i="2"/>
  <c r="AT176" i="2"/>
  <c r="BS176" i="2"/>
  <c r="AT146" i="2"/>
  <c r="BS146" i="2"/>
  <c r="AT249" i="2"/>
  <c r="BS249" i="2"/>
  <c r="AT419" i="2"/>
  <c r="BS419" i="2"/>
  <c r="AT208" i="2"/>
  <c r="BS208" i="2"/>
  <c r="AT455" i="2"/>
  <c r="BS455" i="2"/>
  <c r="AT536" i="2"/>
  <c r="BS536" i="2"/>
  <c r="AT391" i="2"/>
  <c r="BS391" i="2"/>
  <c r="AT516" i="2"/>
  <c r="BS516" i="2"/>
  <c r="AT599" i="2"/>
  <c r="BS599" i="2"/>
  <c r="AT544" i="2"/>
  <c r="BS544" i="2"/>
  <c r="AT584" i="2"/>
  <c r="BS584" i="2"/>
  <c r="AT410" i="2"/>
  <c r="BS410" i="2"/>
  <c r="AT118" i="2"/>
  <c r="BS118" i="2"/>
  <c r="AT155" i="2"/>
  <c r="BS155" i="2"/>
  <c r="AT603" i="2"/>
  <c r="BS603" i="2"/>
  <c r="AT596" i="2"/>
  <c r="BS596" i="2"/>
  <c r="AT551" i="2"/>
  <c r="BS551" i="2"/>
  <c r="AT335" i="2"/>
  <c r="BS335" i="2"/>
  <c r="AT561" i="2"/>
  <c r="BS561" i="2"/>
  <c r="AT460" i="2"/>
  <c r="BS460" i="2"/>
  <c r="AT427" i="2"/>
  <c r="BS427" i="2"/>
  <c r="AT533" i="2"/>
  <c r="BS533" i="2"/>
  <c r="AT119" i="2"/>
  <c r="BS119" i="2"/>
  <c r="AT128" i="2"/>
  <c r="BS128" i="2"/>
  <c r="AT152" i="2"/>
  <c r="BS152" i="2"/>
  <c r="AT145" i="2"/>
  <c r="BS145" i="2"/>
  <c r="AT182" i="2"/>
  <c r="BS182" i="2"/>
  <c r="AT234" i="2"/>
  <c r="BS234" i="2"/>
  <c r="AT189" i="2"/>
  <c r="BS189" i="2"/>
  <c r="AT226" i="2"/>
  <c r="BS226" i="2"/>
  <c r="AT299" i="2"/>
  <c r="BS299" i="2"/>
  <c r="AT268" i="2"/>
  <c r="BS268" i="2"/>
  <c r="AT284" i="2"/>
  <c r="BS284" i="2"/>
  <c r="AT323" i="2"/>
  <c r="BS323" i="2"/>
  <c r="AT307" i="2"/>
  <c r="BS307" i="2"/>
  <c r="AT332" i="2"/>
  <c r="BS332" i="2"/>
  <c r="AP401" i="2"/>
  <c r="AT431" i="2"/>
  <c r="BS431" i="2"/>
  <c r="AT303" i="2"/>
  <c r="BS303" i="2"/>
  <c r="AT278" i="2"/>
  <c r="BS278" i="2"/>
  <c r="AT262" i="2"/>
  <c r="BS262" i="2"/>
  <c r="AT390" i="2"/>
  <c r="BS390" i="2"/>
  <c r="AT181" i="2"/>
  <c r="BS181" i="2"/>
  <c r="AT344" i="2"/>
  <c r="BS344" i="2"/>
  <c r="AT405" i="2"/>
  <c r="BS405" i="2"/>
  <c r="AT308" i="2"/>
  <c r="BS308" i="2"/>
  <c r="AT611" i="2"/>
  <c r="BS611" i="2"/>
  <c r="AT216" i="2"/>
  <c r="BS216" i="2"/>
  <c r="AT380" i="2"/>
  <c r="BS380" i="2"/>
  <c r="AT109" i="2"/>
  <c r="BS109" i="2"/>
  <c r="AT170" i="2"/>
  <c r="BS170" i="2"/>
  <c r="AT227" i="2"/>
  <c r="BS227" i="2"/>
  <c r="AT281" i="2"/>
  <c r="BS281" i="2"/>
  <c r="AT282" i="2"/>
  <c r="BS282" i="2"/>
  <c r="AT375" i="2"/>
  <c r="BS375" i="2"/>
  <c r="AT329" i="2"/>
  <c r="BS329" i="2"/>
  <c r="AT324" i="2"/>
  <c r="BS324" i="2"/>
  <c r="AT261" i="2"/>
  <c r="BS261" i="2"/>
  <c r="AT163" i="2"/>
  <c r="BS163" i="2"/>
  <c r="AT422" i="2"/>
  <c r="BS422" i="2"/>
  <c r="AT210" i="2"/>
  <c r="BS210" i="2"/>
  <c r="AT426" i="2"/>
  <c r="BS426" i="2"/>
  <c r="AT482" i="2"/>
  <c r="BS482" i="2"/>
  <c r="AT322" i="2"/>
  <c r="BS322" i="2"/>
  <c r="AT171" i="2"/>
  <c r="BS171" i="2"/>
  <c r="AT452" i="2"/>
  <c r="BS452" i="2"/>
  <c r="AT474" i="2"/>
  <c r="BS474" i="2"/>
  <c r="AT318" i="2"/>
  <c r="BS318" i="2"/>
  <c r="AT316" i="2"/>
  <c r="BS316" i="2"/>
  <c r="AT541" i="2"/>
  <c r="BS541" i="2"/>
  <c r="AT520" i="2"/>
  <c r="BS520" i="2"/>
  <c r="AT540" i="2"/>
  <c r="BS540" i="2"/>
  <c r="AT545" i="2"/>
  <c r="BS545" i="2"/>
  <c r="AT496" i="2"/>
  <c r="AT294" i="2"/>
  <c r="BS294" i="2"/>
  <c r="AT524" i="2"/>
  <c r="BS524" i="2"/>
  <c r="AT515" i="2"/>
  <c r="BS515" i="2"/>
  <c r="AT225" i="2"/>
  <c r="BS225" i="2"/>
  <c r="AT613" i="2"/>
  <c r="BS613" i="2"/>
  <c r="AT583" i="2"/>
  <c r="BS583" i="2"/>
  <c r="AT397" i="2"/>
  <c r="BS397" i="2"/>
  <c r="AT566" i="2"/>
  <c r="BS566" i="2"/>
  <c r="AT614" i="2"/>
  <c r="BS614" i="2"/>
  <c r="AT166" i="2"/>
  <c r="BS166" i="2"/>
  <c r="AT546" i="2"/>
  <c r="BS546" i="2"/>
  <c r="AT200" i="2"/>
  <c r="BS200" i="2"/>
  <c r="AT148" i="2"/>
  <c r="BS148" i="2"/>
  <c r="AT605" i="2"/>
  <c r="BS605" i="2"/>
  <c r="AT535" i="2"/>
  <c r="BS535" i="2"/>
  <c r="AT557" i="2"/>
  <c r="BS557" i="2"/>
  <c r="AT120" i="2"/>
  <c r="BS120" i="2"/>
  <c r="AT173" i="2"/>
  <c r="BS173" i="2"/>
  <c r="AT192" i="2"/>
  <c r="BS192" i="2"/>
  <c r="AT194" i="2"/>
  <c r="BS194" i="2"/>
  <c r="AT205" i="2"/>
  <c r="BS205" i="2"/>
  <c r="AT235" i="2"/>
  <c r="BS235" i="2"/>
  <c r="AT209" i="2"/>
  <c r="BS209" i="2"/>
  <c r="AT298" i="2"/>
  <c r="BS298" i="2"/>
  <c r="AT302" i="2"/>
  <c r="BS302" i="2"/>
  <c r="AT272" i="2"/>
  <c r="BS272" i="2"/>
  <c r="AT292" i="2"/>
  <c r="BS292" i="2"/>
  <c r="AT374" i="2"/>
  <c r="BS374" i="2"/>
  <c r="AT435" i="2"/>
  <c r="BS435" i="2"/>
  <c r="AT404" i="2"/>
  <c r="BS404" i="2"/>
  <c r="AT187" i="2"/>
  <c r="BS187" i="2"/>
  <c r="AT333" i="2"/>
  <c r="BS333" i="2"/>
  <c r="AT479" i="2"/>
  <c r="BS479" i="2"/>
  <c r="AT343" i="2"/>
  <c r="BS343" i="2"/>
  <c r="AT424" i="2"/>
  <c r="BS424" i="2"/>
  <c r="AT196" i="2"/>
  <c r="BS196" i="2"/>
  <c r="AT342" i="2"/>
  <c r="BS342" i="2"/>
  <c r="AT441" i="2"/>
  <c r="BS441" i="2"/>
  <c r="AT219" i="2"/>
  <c r="BS219" i="2"/>
  <c r="AT488" i="2"/>
  <c r="BS488" i="2"/>
  <c r="AT490" i="2"/>
  <c r="BS490" i="2"/>
  <c r="AT517" i="2"/>
  <c r="BS517" i="2"/>
  <c r="AT564" i="2"/>
  <c r="BS564" i="2"/>
  <c r="AT608" i="2"/>
  <c r="BS608" i="2"/>
  <c r="AT423" i="2"/>
  <c r="BS423" i="2"/>
  <c r="AT495" i="2"/>
  <c r="BS495" i="2"/>
  <c r="AT568" i="2"/>
  <c r="BS568" i="2"/>
  <c r="AT478" i="2"/>
  <c r="BS478" i="2"/>
  <c r="AT589" i="2"/>
  <c r="BS589" i="2"/>
  <c r="AT367" i="2"/>
  <c r="BS367" i="2"/>
  <c r="AT398" i="2"/>
  <c r="BS398" i="2"/>
  <c r="AT593" i="2"/>
  <c r="BS593" i="2"/>
  <c r="AT440" i="2"/>
  <c r="BS440" i="2"/>
  <c r="AT458" i="2"/>
  <c r="BS458" i="2"/>
  <c r="AT280" i="2"/>
  <c r="BS280" i="2"/>
  <c r="AT606" i="2"/>
  <c r="BS606" i="2"/>
  <c r="AT124" i="2"/>
  <c r="BS124" i="2"/>
  <c r="AT193" i="2"/>
  <c r="BS193" i="2"/>
  <c r="AT242" i="2"/>
  <c r="BS242" i="2"/>
  <c r="AT253" i="2"/>
  <c r="BS253" i="2"/>
  <c r="AT244" i="2"/>
  <c r="BS244" i="2"/>
  <c r="AT290" i="2"/>
  <c r="BS290" i="2"/>
  <c r="AT172" i="2"/>
  <c r="BS172" i="2"/>
  <c r="AT165" i="2"/>
  <c r="BS165" i="2"/>
  <c r="AT320" i="2"/>
  <c r="BS320" i="2"/>
  <c r="AT350" i="2"/>
  <c r="BS350" i="2"/>
  <c r="AT326" i="2"/>
  <c r="BS326" i="2"/>
  <c r="AT183" i="2"/>
  <c r="BS183" i="2"/>
  <c r="AT169" i="2"/>
  <c r="BS169" i="2"/>
  <c r="AT157" i="2"/>
  <c r="BS157" i="2"/>
  <c r="AT300" i="2"/>
  <c r="BS300" i="2"/>
  <c r="AT142" i="2"/>
  <c r="BS142" i="2"/>
  <c r="AT362" i="2"/>
  <c r="BS362" i="2"/>
  <c r="AT483" i="2"/>
  <c r="BS483" i="2"/>
  <c r="AT355" i="2"/>
  <c r="BS355" i="2"/>
  <c r="AT466" i="2"/>
  <c r="BS466" i="2"/>
  <c r="AT446" i="2"/>
  <c r="BS446" i="2"/>
  <c r="AT444" i="2"/>
  <c r="BS444" i="2"/>
  <c r="AT215" i="2"/>
  <c r="BS215" i="2"/>
  <c r="AT159" i="2"/>
  <c r="BS159" i="2"/>
  <c r="AT448" i="2"/>
  <c r="BS448" i="2"/>
  <c r="AT439" i="2"/>
  <c r="BS439" i="2"/>
  <c r="AT469" i="2"/>
  <c r="BS469" i="2"/>
  <c r="AT317" i="2"/>
  <c r="BS317" i="2"/>
  <c r="AT502" i="2"/>
  <c r="BS502" i="2"/>
  <c r="AT223" i="2"/>
  <c r="BS223" i="2"/>
  <c r="AT598" i="2"/>
  <c r="BS598" i="2"/>
  <c r="AT602" i="2"/>
  <c r="BS602" i="2"/>
  <c r="AT567" i="2"/>
  <c r="BS567" i="2"/>
  <c r="AT615" i="2"/>
  <c r="BS615" i="2"/>
  <c r="AT534" i="2"/>
  <c r="BS534" i="2"/>
  <c r="AT363" i="2"/>
  <c r="BS363" i="2"/>
  <c r="AT594" i="2"/>
  <c r="BS594" i="2"/>
  <c r="AT595" i="2"/>
  <c r="BS595" i="2"/>
  <c r="AT470" i="2"/>
  <c r="BS470" i="2"/>
  <c r="AT508" i="2"/>
  <c r="BS508" i="2"/>
  <c r="AT575" i="2"/>
  <c r="BS575" i="2"/>
  <c r="AT578" i="2"/>
  <c r="BS578" i="2"/>
  <c r="AT471" i="2"/>
  <c r="BS471" i="2"/>
  <c r="AT453" i="2"/>
  <c r="BS453" i="2"/>
  <c r="AT579" i="2"/>
  <c r="BS579" i="2"/>
  <c r="AT160" i="2"/>
  <c r="BS160" i="2"/>
  <c r="AT110" i="2"/>
  <c r="BS110" i="2"/>
  <c r="AT113" i="2"/>
  <c r="BS113" i="2"/>
  <c r="AT112" i="2"/>
  <c r="BS112" i="2"/>
  <c r="AT121" i="2"/>
  <c r="BS121" i="2"/>
  <c r="AT126" i="2"/>
  <c r="BS126" i="2"/>
  <c r="AT129" i="2"/>
  <c r="BS129" i="2"/>
  <c r="AT143" i="2"/>
  <c r="BS143" i="2"/>
  <c r="AT144" i="2"/>
  <c r="BS144" i="2"/>
  <c r="AT147" i="2"/>
  <c r="BS147" i="2"/>
  <c r="AT164" i="2"/>
  <c r="BS164" i="2"/>
  <c r="AT177" i="2"/>
  <c r="BS177" i="2"/>
  <c r="AT156" i="2"/>
  <c r="BS156" i="2"/>
  <c r="AT254" i="2"/>
  <c r="BS254" i="2"/>
  <c r="AT206" i="2"/>
  <c r="BS206" i="2"/>
  <c r="AT236" i="2"/>
  <c r="BS236" i="2"/>
  <c r="AT285" i="2"/>
  <c r="BS285" i="2"/>
  <c r="AT286" i="2"/>
  <c r="BS286" i="2"/>
  <c r="AT313" i="2"/>
  <c r="BS313" i="2"/>
  <c r="AT283" i="2"/>
  <c r="BS283" i="2"/>
  <c r="AT309" i="2"/>
  <c r="BS309" i="2"/>
  <c r="AT305" i="2"/>
  <c r="BS305" i="2"/>
  <c r="AT347" i="2"/>
  <c r="BS347" i="2"/>
  <c r="AT368" i="2"/>
  <c r="BS368" i="2"/>
  <c r="AT153" i="2"/>
  <c r="BS153" i="2"/>
  <c r="AT387" i="2"/>
  <c r="BS387" i="2"/>
  <c r="AT434" i="2"/>
  <c r="BS434" i="2"/>
  <c r="AT334" i="2"/>
  <c r="BS334" i="2"/>
  <c r="AT417" i="2"/>
  <c r="BS417" i="2"/>
  <c r="AT319" i="2"/>
  <c r="BS319" i="2"/>
  <c r="AT408" i="2"/>
  <c r="BS408" i="2"/>
  <c r="AT345" i="2"/>
  <c r="BS345" i="2"/>
  <c r="AT331" i="2"/>
  <c r="BS331" i="2"/>
  <c r="AT467" i="2"/>
  <c r="BS467" i="2"/>
  <c r="AT481" i="2"/>
  <c r="BS481" i="2"/>
  <c r="AT151" i="2"/>
  <c r="BS151" i="2"/>
  <c r="AT519" i="2"/>
  <c r="BS519" i="2"/>
  <c r="AT336" i="2"/>
  <c r="BS336" i="2"/>
  <c r="AT548" i="2"/>
  <c r="BS548" i="2"/>
  <c r="AT521" i="2"/>
  <c r="BS521" i="2"/>
  <c r="AT472" i="2"/>
  <c r="BS472" i="2"/>
  <c r="AT306" i="2"/>
  <c r="BS306" i="2"/>
  <c r="AT582" i="2"/>
  <c r="BS582" i="2"/>
  <c r="AT399" i="2"/>
  <c r="BS399" i="2"/>
  <c r="AT569" i="2"/>
  <c r="BS569" i="2"/>
  <c r="AT570" i="2"/>
  <c r="BS570" i="2"/>
  <c r="AT523" i="2"/>
  <c r="BS523" i="2"/>
  <c r="AT361" i="2"/>
  <c r="BS361" i="2"/>
  <c r="AT411" i="2"/>
  <c r="BS411" i="2"/>
  <c r="AT436" i="2"/>
  <c r="BS436" i="2"/>
  <c r="AT512" i="2"/>
  <c r="AT310" i="2"/>
  <c r="BS310" i="2"/>
  <c r="AT468" i="2"/>
  <c r="BS468" i="2"/>
  <c r="AT497" i="2"/>
  <c r="AT203" i="2"/>
  <c r="AS372" i="2"/>
  <c r="AS373" i="2" s="1"/>
  <c r="AR373" i="2" s="1"/>
  <c r="AT371" i="2"/>
  <c r="AS204" i="2"/>
  <c r="AR204" i="2" s="1"/>
  <c r="AT204" i="2" s="1"/>
  <c r="AP311" i="2"/>
  <c r="AT341" i="2"/>
  <c r="AT383" i="2"/>
  <c r="AR257" i="2"/>
  <c r="AT257" i="2" s="1"/>
  <c r="AS258" i="2"/>
  <c r="AR258" i="2" s="1"/>
  <c r="AS384" i="2"/>
  <c r="AR384" i="2" s="1"/>
  <c r="AT179" i="2"/>
  <c r="AT485" i="2"/>
  <c r="AP185" i="2"/>
  <c r="AT394" i="2"/>
  <c r="AP503" i="2"/>
  <c r="AQ239" i="2"/>
  <c r="AO240" i="2" s="1"/>
  <c r="AQ240" i="2" s="1"/>
  <c r="AR228" i="2"/>
  <c r="AS229" i="2"/>
  <c r="AQ227" i="2"/>
  <c r="AO228" i="2" s="1"/>
  <c r="AP137" i="2"/>
  <c r="AR263" i="2"/>
  <c r="AT263" i="2" s="1"/>
  <c r="AS264" i="2"/>
  <c r="AP413" i="2"/>
  <c r="AR503" i="2"/>
  <c r="AS504" i="2"/>
  <c r="AR401" i="2"/>
  <c r="AS402" i="2"/>
  <c r="AR402" i="2" s="1"/>
  <c r="AT402" i="2" s="1"/>
  <c r="AR413" i="2"/>
  <c r="AS414" i="2"/>
  <c r="AR395" i="2"/>
  <c r="AS396" i="2"/>
  <c r="AR396" i="2" s="1"/>
  <c r="AR377" i="2"/>
  <c r="AT377" i="2" s="1"/>
  <c r="AS378" i="2"/>
  <c r="AR378" i="2" s="1"/>
  <c r="AP509" i="2"/>
  <c r="AP504" i="2"/>
  <c r="AP491" i="2"/>
  <c r="AQ467" i="2"/>
  <c r="AQ455" i="2"/>
  <c r="AP396" i="2"/>
  <c r="AP395" i="2"/>
  <c r="AQ341" i="2"/>
  <c r="AQ505" i="2"/>
  <c r="AO506" i="2" s="1"/>
  <c r="AP505" i="2"/>
  <c r="AP415" i="2"/>
  <c r="AQ415" i="2"/>
  <c r="AO416" i="2" s="1"/>
  <c r="AP414" i="2"/>
  <c r="AQ402" i="2"/>
  <c r="AP384" i="2"/>
  <c r="AQ378" i="2"/>
  <c r="AP378" i="2"/>
  <c r="AQ373" i="2"/>
  <c r="AP373" i="2"/>
  <c r="AP372" i="2"/>
  <c r="AP270" i="2"/>
  <c r="AQ270" i="2"/>
  <c r="AO271" i="2" s="1"/>
  <c r="AP269" i="2"/>
  <c r="AQ265" i="2"/>
  <c r="AP265" i="2"/>
  <c r="AP264" i="2"/>
  <c r="AP258" i="2"/>
  <c r="AP252" i="2"/>
  <c r="AR251" i="2"/>
  <c r="AT251" i="2" s="1"/>
  <c r="AS252" i="2"/>
  <c r="AR252" i="2" s="1"/>
  <c r="AQ246" i="2"/>
  <c r="AO247" i="2" s="1"/>
  <c r="AP246" i="2"/>
  <c r="AP245" i="2"/>
  <c r="AR167" i="2"/>
  <c r="AT167" i="2" s="1"/>
  <c r="AS168" i="2"/>
  <c r="AR168" i="2" s="1"/>
  <c r="AT168" i="2" s="1"/>
  <c r="AQ168" i="2"/>
  <c r="AQ179" i="2"/>
  <c r="AO180" i="2" s="1"/>
  <c r="AP180" i="2" s="1"/>
  <c r="AS180" i="2"/>
  <c r="AR180" i="2" s="1"/>
  <c r="AP161"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BY29" i="21" l="1"/>
  <c r="AU126" i="21"/>
  <c r="BK93" i="21"/>
  <c r="M158" i="21"/>
  <c r="BO158" i="21"/>
  <c r="R20" i="21"/>
  <c r="AJ20" i="21"/>
  <c r="V84" i="21"/>
  <c r="BZ116" i="21"/>
  <c r="BB20" i="21"/>
  <c r="AN84" i="21"/>
  <c r="Z148" i="21"/>
  <c r="CN52" i="21"/>
  <c r="AS271" i="2"/>
  <c r="AR271" i="2" s="1"/>
  <c r="BT20" i="21"/>
  <c r="CP84" i="21"/>
  <c r="CR116" i="21"/>
  <c r="T52" i="21"/>
  <c r="BF84" i="21"/>
  <c r="AR148" i="21"/>
  <c r="BS276" i="2"/>
  <c r="AT276" i="2"/>
  <c r="BV52" i="21"/>
  <c r="BX84" i="21"/>
  <c r="BJ148" i="21"/>
  <c r="BH116" i="21"/>
  <c r="AL52" i="21"/>
  <c r="AP116" i="21"/>
  <c r="AA93" i="21"/>
  <c r="K126" i="21"/>
  <c r="AE158" i="21"/>
  <c r="CQ29" i="21"/>
  <c r="BI61" i="21"/>
  <c r="BM126" i="21"/>
  <c r="CG158" i="21"/>
  <c r="W29" i="21"/>
  <c r="CA61" i="21"/>
  <c r="CC93" i="21"/>
  <c r="BS443" i="2"/>
  <c r="AT443" i="2"/>
  <c r="AQ61" i="21"/>
  <c r="CS61" i="21"/>
  <c r="CU93" i="21"/>
  <c r="AO29" i="21"/>
  <c r="AS93" i="21"/>
  <c r="CE126" i="21"/>
  <c r="BG29" i="21"/>
  <c r="AC126" i="21"/>
  <c r="BS168" i="2"/>
  <c r="AS247" i="2"/>
  <c r="AR247" i="2" s="1"/>
  <c r="AT401" i="2"/>
  <c r="AR372" i="2"/>
  <c r="CH154" i="21" s="1"/>
  <c r="BS270"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CL27" i="21"/>
  <c r="BH123" i="21"/>
  <c r="AR155" i="21"/>
  <c r="CT147" i="21"/>
  <c r="BJ147" i="21"/>
  <c r="CB147" i="21"/>
  <c r="Z147" i="21"/>
  <c r="CR115" i="21"/>
  <c r="AR147" i="21"/>
  <c r="BZ115" i="21"/>
  <c r="AP115" i="21"/>
  <c r="BH115" i="21"/>
  <c r="CP83" i="21"/>
  <c r="X115" i="21"/>
  <c r="BX83" i="21"/>
  <c r="AN83" i="21"/>
  <c r="V83" i="21"/>
  <c r="BF83" i="21"/>
  <c r="CN51" i="21"/>
  <c r="BV51" i="21"/>
  <c r="BD51" i="21"/>
  <c r="AL51" i="21"/>
  <c r="CL19" i="21"/>
  <c r="BT19" i="21"/>
  <c r="BB19" i="21"/>
  <c r="AJ19" i="21"/>
  <c r="T51" i="21"/>
  <c r="R19" i="21"/>
  <c r="CN155" i="21"/>
  <c r="BV155" i="21"/>
  <c r="BD155" i="21"/>
  <c r="AL155" i="21"/>
  <c r="T155" i="21"/>
  <c r="BT123" i="21"/>
  <c r="CL123" i="21"/>
  <c r="BB123" i="21"/>
  <c r="AJ123" i="21"/>
  <c r="R123" i="21"/>
  <c r="BR91" i="21"/>
  <c r="AH91" i="21"/>
  <c r="P91" i="21"/>
  <c r="CJ91" i="21"/>
  <c r="AZ91" i="21"/>
  <c r="BP59" i="21"/>
  <c r="AX59" i="21"/>
  <c r="AF59" i="21"/>
  <c r="CH59" i="21"/>
  <c r="N59" i="21"/>
  <c r="CF27" i="21"/>
  <c r="L27" i="21"/>
  <c r="AD27" i="21"/>
  <c r="AV27" i="21"/>
  <c r="BN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S246" i="2"/>
  <c r="CH147" i="21"/>
  <c r="AX147" i="21"/>
  <c r="BP147" i="21"/>
  <c r="AF147" i="21"/>
  <c r="CF115" i="21"/>
  <c r="N147" i="21"/>
  <c r="AV115" i="21"/>
  <c r="AD115" i="21"/>
  <c r="BN115" i="21"/>
  <c r="L115" i="21"/>
  <c r="BL83" i="21"/>
  <c r="CD83" i="21"/>
  <c r="AT83" i="21"/>
  <c r="AB83" i="21"/>
  <c r="CT50" i="21"/>
  <c r="CB50" i="21"/>
  <c r="J83" i="21"/>
  <c r="BJ50" i="21"/>
  <c r="AR50" i="21"/>
  <c r="Z50" i="21"/>
  <c r="BZ18" i="21"/>
  <c r="CR18" i="21"/>
  <c r="BH18" i="21"/>
  <c r="X18" i="21"/>
  <c r="AP18"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AL59" i="21"/>
  <c r="BX91" i="21"/>
  <c r="BJ155" i="21"/>
  <c r="CI154" i="21"/>
  <c r="AG154" i="21"/>
  <c r="AY154" i="21"/>
  <c r="BQ154" i="21"/>
  <c r="CG122" i="21"/>
  <c r="O154" i="21"/>
  <c r="BO122" i="21"/>
  <c r="CE90" i="21"/>
  <c r="AE122" i="21"/>
  <c r="AW122" i="21"/>
  <c r="BM90" i="21"/>
  <c r="K90" i="21"/>
  <c r="CU57" i="21"/>
  <c r="M122" i="21"/>
  <c r="AU90" i="21"/>
  <c r="AC90" i="21"/>
  <c r="BK57" i="21"/>
  <c r="AS57" i="21"/>
  <c r="AA57" i="21"/>
  <c r="CS25" i="21"/>
  <c r="CC57" i="21"/>
  <c r="Y25" i="21"/>
  <c r="BI25" i="21"/>
  <c r="AQ25" i="21"/>
  <c r="CA25" i="21"/>
  <c r="AT413" i="2"/>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N59" i="21"/>
  <c r="X123" i="21"/>
  <c r="CB155" i="21"/>
  <c r="CN154" i="21"/>
  <c r="BV154" i="21"/>
  <c r="BD154" i="21"/>
  <c r="AL154" i="21"/>
  <c r="CL122" i="21"/>
  <c r="T154" i="21"/>
  <c r="BT122" i="21"/>
  <c r="AJ122" i="21"/>
  <c r="R122" i="21"/>
  <c r="BR90" i="21"/>
  <c r="BB122" i="21"/>
  <c r="CJ90" i="21"/>
  <c r="AH90" i="21"/>
  <c r="AZ90" i="21"/>
  <c r="P90" i="21"/>
  <c r="CH58" i="21"/>
  <c r="BP58" i="21"/>
  <c r="AX58" i="21"/>
  <c r="AF58" i="21"/>
  <c r="N58" i="21"/>
  <c r="CF26" i="21"/>
  <c r="BN26" i="21"/>
  <c r="AD26" i="21"/>
  <c r="L26" i="21"/>
  <c r="AV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R27" i="21"/>
  <c r="BD59" i="21"/>
  <c r="CP91" i="21"/>
  <c r="CT155"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L122" i="21"/>
  <c r="J90"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CT154" i="21"/>
  <c r="CB154" i="21"/>
  <c r="BJ154" i="21"/>
  <c r="AR154" i="21"/>
  <c r="Z154" i="21"/>
  <c r="CR122" i="21"/>
  <c r="BZ122" i="21"/>
  <c r="BH122" i="21"/>
  <c r="AP122" i="21"/>
  <c r="CP90" i="21"/>
  <c r="X122" i="21"/>
  <c r="BX90" i="21"/>
  <c r="BF90" i="21"/>
  <c r="V90" i="21"/>
  <c r="AN90" i="21"/>
  <c r="BV58" i="21"/>
  <c r="BD58" i="21"/>
  <c r="AL58" i="21"/>
  <c r="CN58" i="21"/>
  <c r="T58" i="21"/>
  <c r="CL26" i="21"/>
  <c r="BT26" i="21"/>
  <c r="AJ26" i="21"/>
  <c r="BB26" i="21"/>
  <c r="R26" i="21"/>
  <c r="BS395"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T59" i="21"/>
  <c r="BV59" i="21"/>
  <c r="AP123"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V91" i="21"/>
  <c r="BZ123" i="21"/>
  <c r="CE26" i="21"/>
  <c r="BQ90" i="21"/>
  <c r="AK154" i="21"/>
  <c r="BS14" i="21"/>
  <c r="BU46" i="21"/>
  <c r="AO110" i="21"/>
  <c r="CS142" i="21"/>
  <c r="R14" i="21"/>
  <c r="CN46" i="21"/>
  <c r="BH110" i="21"/>
  <c r="T48" i="21"/>
  <c r="CP80" i="21"/>
  <c r="CB144" i="21"/>
  <c r="AC19" i="21"/>
  <c r="AY83" i="21"/>
  <c r="S147" i="21"/>
  <c r="AK51" i="21"/>
  <c r="W115" i="21"/>
  <c r="BI147" i="21"/>
  <c r="CQ19" i="21"/>
  <c r="CC83" i="21"/>
  <c r="AE148" i="21"/>
  <c r="BB27" i="21"/>
  <c r="AN91" i="21"/>
  <c r="CR123"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BT27" i="21"/>
  <c r="BF91" i="21"/>
  <c r="Z155" i="21"/>
  <c r="W10" i="2"/>
  <c r="W70" i="2"/>
  <c r="BS180" i="2"/>
  <c r="AT185" i="2"/>
  <c r="BS185" i="2"/>
  <c r="AT311" i="2"/>
  <c r="BS311" i="2"/>
  <c r="BS401" i="2"/>
  <c r="W28" i="2"/>
  <c r="BS373" i="2"/>
  <c r="W34" i="2"/>
  <c r="W82" i="2"/>
  <c r="BS257" i="2"/>
  <c r="BS204" i="2"/>
  <c r="BS377" i="2"/>
  <c r="W76" i="2"/>
  <c r="AT491" i="2"/>
  <c r="BS491" i="2"/>
  <c r="AT509" i="2"/>
  <c r="BS509" i="2"/>
  <c r="W100" i="2"/>
  <c r="AT258" i="2"/>
  <c r="BS258" i="2"/>
  <c r="AT384" i="2"/>
  <c r="BS384" i="2"/>
  <c r="AT137" i="2"/>
  <c r="BS137" i="2"/>
  <c r="W40" i="2"/>
  <c r="W88" i="2"/>
  <c r="AT269" i="2"/>
  <c r="BS269" i="2"/>
  <c r="AT378" i="2"/>
  <c r="BS378" i="2"/>
  <c r="BS251" i="2"/>
  <c r="W46" i="2"/>
  <c r="W94" i="2"/>
  <c r="AP240" i="2"/>
  <c r="BS252" i="2"/>
  <c r="BS167" i="2"/>
  <c r="BS263" i="2"/>
  <c r="W22" i="2"/>
  <c r="W58" i="2"/>
  <c r="AT161" i="2"/>
  <c r="BS161" i="2"/>
  <c r="AT396" i="2"/>
  <c r="BS396" i="2"/>
  <c r="BS413" i="2"/>
  <c r="BS503" i="2"/>
  <c r="W52" i="2"/>
  <c r="W16" i="2"/>
  <c r="W64" i="2"/>
  <c r="AT245" i="2"/>
  <c r="BS245" i="2"/>
  <c r="BS402" i="2"/>
  <c r="AT503" i="2"/>
  <c r="AQ228" i="2"/>
  <c r="AO229" i="2" s="1"/>
  <c r="AP228" i="2"/>
  <c r="AR229" i="2"/>
  <c r="AS230" i="2"/>
  <c r="AR230" i="2" s="1"/>
  <c r="AR264" i="2"/>
  <c r="AT264" i="2" s="1"/>
  <c r="AS265" i="2"/>
  <c r="AR265" i="2" s="1"/>
  <c r="AT265" i="2" s="1"/>
  <c r="AR504" i="2"/>
  <c r="AT504" i="2" s="1"/>
  <c r="AS505" i="2"/>
  <c r="AR414" i="2"/>
  <c r="AT414" i="2" s="1"/>
  <c r="AS415" i="2"/>
  <c r="AT395" i="2"/>
  <c r="AQ506" i="2"/>
  <c r="AP506" i="2"/>
  <c r="AQ416" i="2"/>
  <c r="AP416" i="2"/>
  <c r="AT373" i="2"/>
  <c r="AP271" i="2"/>
  <c r="AQ271" i="2"/>
  <c r="AT270" i="2"/>
  <c r="AT252" i="2"/>
  <c r="AT246" i="2"/>
  <c r="AQ247" i="2"/>
  <c r="AP247" i="2"/>
  <c r="AQ180" i="2"/>
  <c r="AT180" i="2"/>
  <c r="AK99" i="2"/>
  <c r="AH99" i="2"/>
  <c r="AK97" i="2"/>
  <c r="AH97" i="2"/>
  <c r="AK96" i="2"/>
  <c r="AH96" i="2"/>
  <c r="AK95" i="2"/>
  <c r="AH95" i="2"/>
  <c r="AV94" i="2"/>
  <c r="AW94" i="2" s="1"/>
  <c r="AK94" i="2"/>
  <c r="AH94" i="2"/>
  <c r="AE94" i="2"/>
  <c r="Z94" i="2"/>
  <c r="AA94" i="2" s="1"/>
  <c r="Y94" i="2"/>
  <c r="AK105" i="2"/>
  <c r="AH105" i="2"/>
  <c r="AK103" i="2"/>
  <c r="AH103" i="2"/>
  <c r="AK102" i="2"/>
  <c r="AH102" i="2"/>
  <c r="AK101" i="2"/>
  <c r="AH101" i="2"/>
  <c r="AV100" i="2"/>
  <c r="AW100" i="2" s="1"/>
  <c r="AK100" i="2"/>
  <c r="AH100" i="2"/>
  <c r="AE100" i="2"/>
  <c r="Z100" i="2"/>
  <c r="AI34" i="20" s="1"/>
  <c r="Y100" i="2"/>
  <c r="AK93" i="2"/>
  <c r="AH93" i="2"/>
  <c r="AK91" i="2"/>
  <c r="AH91" i="2"/>
  <c r="AK90" i="2"/>
  <c r="AH90" i="2"/>
  <c r="AK89" i="2"/>
  <c r="AH89" i="2"/>
  <c r="AV88" i="2"/>
  <c r="AW88" i="2" s="1"/>
  <c r="AK88" i="2"/>
  <c r="AH88" i="2"/>
  <c r="AE88" i="2"/>
  <c r="Z88" i="2"/>
  <c r="AA88" i="2" s="1"/>
  <c r="Y88" i="2"/>
  <c r="AK87" i="2"/>
  <c r="AH87" i="2"/>
  <c r="AK85" i="2"/>
  <c r="AH85" i="2"/>
  <c r="AK84" i="2"/>
  <c r="AH84" i="2"/>
  <c r="AK83" i="2"/>
  <c r="AH83" i="2"/>
  <c r="AV82" i="2"/>
  <c r="AW82" i="2" s="1"/>
  <c r="AK82" i="2"/>
  <c r="AH82" i="2"/>
  <c r="AE82" i="2"/>
  <c r="Z82" i="2"/>
  <c r="AA82" i="2" s="1"/>
  <c r="Y82" i="2"/>
  <c r="AK81" i="2"/>
  <c r="AH81" i="2"/>
  <c r="AK79" i="2"/>
  <c r="AH79" i="2"/>
  <c r="AK78" i="2"/>
  <c r="AH78" i="2"/>
  <c r="AK77" i="2"/>
  <c r="AH77" i="2"/>
  <c r="AV76" i="2"/>
  <c r="AW76" i="2" s="1"/>
  <c r="AK76" i="2"/>
  <c r="AH76" i="2"/>
  <c r="AE76" i="2"/>
  <c r="Z76" i="2"/>
  <c r="AA76" i="2" s="1"/>
  <c r="Y76" i="2"/>
  <c r="AK75" i="2"/>
  <c r="AH75" i="2"/>
  <c r="AK73" i="2"/>
  <c r="AH73" i="2"/>
  <c r="AK72" i="2"/>
  <c r="AH72" i="2"/>
  <c r="AK71" i="2"/>
  <c r="AH71" i="2"/>
  <c r="AV70" i="2"/>
  <c r="AW70" i="2" s="1"/>
  <c r="AK70" i="2"/>
  <c r="AH70" i="2"/>
  <c r="AE70" i="2"/>
  <c r="Z70" i="2"/>
  <c r="AA70" i="2" s="1"/>
  <c r="Y70" i="2"/>
  <c r="AK69" i="2"/>
  <c r="AH69" i="2"/>
  <c r="AK67" i="2"/>
  <c r="AH67" i="2"/>
  <c r="AK66" i="2"/>
  <c r="AH66" i="2"/>
  <c r="AK65" i="2"/>
  <c r="AH65" i="2"/>
  <c r="AV64" i="2"/>
  <c r="AW64" i="2" s="1"/>
  <c r="AK64" i="2"/>
  <c r="AH64" i="2"/>
  <c r="AE64" i="2"/>
  <c r="Z64" i="2"/>
  <c r="AA64" i="2" s="1"/>
  <c r="Y64" i="2"/>
  <c r="AK63" i="2"/>
  <c r="AH63" i="2"/>
  <c r="AK61" i="2"/>
  <c r="AH61" i="2"/>
  <c r="AK60" i="2"/>
  <c r="AH60" i="2"/>
  <c r="AK59" i="2"/>
  <c r="AH59" i="2"/>
  <c r="AV58" i="2"/>
  <c r="AW58" i="2" s="1"/>
  <c r="AK58" i="2"/>
  <c r="AH58" i="2"/>
  <c r="AE58" i="2"/>
  <c r="Z58" i="2"/>
  <c r="AA58" i="2" s="1"/>
  <c r="Y58" i="2"/>
  <c r="AK57" i="2"/>
  <c r="AH57" i="2"/>
  <c r="AK55" i="2"/>
  <c r="AH55" i="2"/>
  <c r="AK54" i="2"/>
  <c r="AH54" i="2"/>
  <c r="AK53" i="2"/>
  <c r="AH53" i="2"/>
  <c r="AV52" i="2"/>
  <c r="AW52" i="2" s="1"/>
  <c r="AK52" i="2"/>
  <c r="AH52" i="2"/>
  <c r="AE52" i="2"/>
  <c r="Z52" i="2"/>
  <c r="AA52" i="2" s="1"/>
  <c r="Y52" i="2"/>
  <c r="AK51" i="2"/>
  <c r="AH51" i="2"/>
  <c r="AK49" i="2"/>
  <c r="AH49" i="2"/>
  <c r="AK48" i="2"/>
  <c r="AH48" i="2"/>
  <c r="AK47" i="2"/>
  <c r="AH47" i="2"/>
  <c r="AV46" i="2"/>
  <c r="AW46" i="2" s="1"/>
  <c r="AK46" i="2"/>
  <c r="AH46" i="2"/>
  <c r="AE46" i="2"/>
  <c r="Z46" i="2"/>
  <c r="AA46" i="2" s="1"/>
  <c r="Y46" i="2"/>
  <c r="AK45" i="2"/>
  <c r="AH45" i="2"/>
  <c r="AK43" i="2"/>
  <c r="AH43" i="2"/>
  <c r="AK42" i="2"/>
  <c r="AH42" i="2"/>
  <c r="AK41" i="2"/>
  <c r="AH41" i="2"/>
  <c r="AV40" i="2"/>
  <c r="AW40" i="2" s="1"/>
  <c r="AK40" i="2"/>
  <c r="AH40" i="2"/>
  <c r="AE40" i="2"/>
  <c r="Z40" i="2"/>
  <c r="AA40" i="2" s="1"/>
  <c r="Y40" i="2"/>
  <c r="AK39" i="2"/>
  <c r="AH39" i="2"/>
  <c r="AK37" i="2"/>
  <c r="AH37" i="2"/>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K13" i="2"/>
  <c r="AH13" i="2"/>
  <c r="AO14" i="2" s="1"/>
  <c r="AP14" i="2" s="1"/>
  <c r="AK12" i="2"/>
  <c r="AH12" i="2"/>
  <c r="N154" i="21" l="1"/>
  <c r="BS372" i="2"/>
  <c r="X25" i="21"/>
  <c r="CR25" i="21"/>
  <c r="AV122" i="21"/>
  <c r="BH25" i="21"/>
  <c r="CF122" i="21"/>
  <c r="BJ57" i="21"/>
  <c r="AX154" i="21"/>
  <c r="AB90" i="21"/>
  <c r="AT372" i="2"/>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64" i="2"/>
  <c r="P92" i="21"/>
  <c r="T156" i="21"/>
  <c r="CB51" i="21"/>
  <c r="J84" i="21"/>
  <c r="AX65" i="21"/>
  <c r="R129" i="21"/>
  <c r="BV161" i="21"/>
  <c r="AS51" i="21"/>
  <c r="AC84" i="21"/>
  <c r="CG116" i="21"/>
  <c r="CO148" i="21"/>
  <c r="BW148" i="21"/>
  <c r="AM148" i="21"/>
  <c r="BE148" i="21"/>
  <c r="U148" i="21"/>
  <c r="BU116" i="21"/>
  <c r="CM116" i="21"/>
  <c r="BC116" i="21"/>
  <c r="AK116" i="21"/>
  <c r="S116" i="21"/>
  <c r="CK84" i="21"/>
  <c r="BS84" i="21"/>
  <c r="AI84" i="21"/>
  <c r="BA84" i="21"/>
  <c r="Q84" i="21"/>
  <c r="BQ52" i="21"/>
  <c r="CI52" i="21"/>
  <c r="AY52" i="21"/>
  <c r="O52" i="21"/>
  <c r="AG52" i="21"/>
  <c r="BO20" i="21"/>
  <c r="CG20" i="21"/>
  <c r="AE20" i="21"/>
  <c r="AW20" i="21"/>
  <c r="M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S19" i="21"/>
  <c r="AU84" i="21"/>
  <c r="O148" i="21"/>
  <c r="CD84" i="21"/>
  <c r="AD33" i="21"/>
  <c r="P97" i="21"/>
  <c r="BB129" i="21"/>
  <c r="CA19" i="21"/>
  <c r="CE84" i="21"/>
  <c r="AG148" i="21"/>
  <c r="BN33" i="21"/>
  <c r="CH65" i="21"/>
  <c r="BT129" i="21"/>
  <c r="AA51" i="21"/>
  <c r="BM84" i="21"/>
  <c r="AY148" i="21"/>
  <c r="CR19" i="21"/>
  <c r="AB84" i="21"/>
  <c r="BN116" i="21"/>
  <c r="CF33" i="21"/>
  <c r="AH97" i="21"/>
  <c r="CL129" i="21"/>
  <c r="BK51" i="21"/>
  <c r="M116" i="21"/>
  <c r="BQ148" i="21"/>
  <c r="CI147" i="21"/>
  <c r="BQ147" i="21"/>
  <c r="AG147" i="21"/>
  <c r="AY147" i="21"/>
  <c r="CG115" i="21"/>
  <c r="O147" i="21"/>
  <c r="BO115" i="21"/>
  <c r="AW115" i="21"/>
  <c r="AE115" i="21"/>
  <c r="M115" i="21"/>
  <c r="BM83" i="21"/>
  <c r="CE83" i="21"/>
  <c r="AU83" i="21"/>
  <c r="AC83" i="21"/>
  <c r="K83" i="21"/>
  <c r="CU50" i="21"/>
  <c r="CC50" i="21"/>
  <c r="AS50" i="21"/>
  <c r="BK50" i="21"/>
  <c r="CA18" i="21"/>
  <c r="AA50" i="21"/>
  <c r="AQ18" i="21"/>
  <c r="CS18" i="21"/>
  <c r="BI18" i="21"/>
  <c r="Y18" i="21"/>
  <c r="N60" i="21"/>
  <c r="BR92" i="21"/>
  <c r="BD156" i="21"/>
  <c r="BZ19" i="21"/>
  <c r="L116" i="21"/>
  <c r="N148" i="21"/>
  <c r="N65" i="21"/>
  <c r="AZ97" i="21"/>
  <c r="T161" i="21"/>
  <c r="AQ19" i="21"/>
  <c r="K84" i="21"/>
  <c r="AE116" i="21"/>
  <c r="CI148" i="21"/>
  <c r="AV33" i="21"/>
  <c r="CJ97" i="21"/>
  <c r="AL161" i="21"/>
  <c r="BI19" i="21"/>
  <c r="CC51" i="21"/>
  <c r="AW116"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Y19" i="21"/>
  <c r="CU51" i="21"/>
  <c r="BO116" i="21"/>
  <c r="AT228" i="2"/>
  <c r="BS228"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T271" i="2"/>
  <c r="BS271" i="2"/>
  <c r="AT247" i="2"/>
  <c r="BS247" i="2"/>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14" i="2"/>
  <c r="AM6" i="20"/>
  <c r="AM24" i="20"/>
  <c r="BG33" i="20"/>
  <c r="AA6" i="20"/>
  <c r="BE15" i="20"/>
  <c r="AA42" i="20"/>
  <c r="AU42" i="20"/>
  <c r="R24" i="20"/>
  <c r="AL42" i="20"/>
  <c r="AB33" i="20"/>
  <c r="AT240" i="2"/>
  <c r="BS240" i="2"/>
  <c r="N34" i="20"/>
  <c r="BB43" i="20"/>
  <c r="AH34" i="20"/>
  <c r="P15" i="20"/>
  <c r="AJ24" i="20"/>
  <c r="BD33" i="20"/>
  <c r="AG16" i="20"/>
  <c r="BA43" i="20"/>
  <c r="AQ34" i="20"/>
  <c r="O6" i="20"/>
  <c r="O33" i="20"/>
  <c r="BC42" i="20"/>
  <c r="BC7" i="20"/>
  <c r="AI43" i="20"/>
  <c r="AS43" i="20"/>
  <c r="AE16" i="20"/>
  <c r="K34" i="20"/>
  <c r="K43" i="20"/>
  <c r="BS504" i="2"/>
  <c r="V16" i="20"/>
  <c r="V34" i="20"/>
  <c r="AF34" i="20"/>
  <c r="AR6" i="20"/>
  <c r="N42" i="20"/>
  <c r="BB42" i="20"/>
  <c r="AD7" i="20"/>
  <c r="AX7" i="20"/>
  <c r="AN25" i="20"/>
  <c r="T34" i="20"/>
  <c r="BS265" i="2"/>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Q229" i="2"/>
  <c r="AO230" i="2" s="1"/>
  <c r="AP229" i="2"/>
  <c r="AS506" i="2"/>
  <c r="AR506" i="2" s="1"/>
  <c r="AT506" i="2" s="1"/>
  <c r="AR505" i="2"/>
  <c r="AR415" i="2"/>
  <c r="AS416" i="2"/>
  <c r="AR416" i="2" s="1"/>
  <c r="AT416" i="2" s="1"/>
  <c r="AS105" i="2"/>
  <c r="AR105" i="2" s="1"/>
  <c r="AO25" i="2"/>
  <c r="AQ25" i="2" s="1"/>
  <c r="AS81" i="2"/>
  <c r="AR81" i="2" s="1"/>
  <c r="AS99" i="2"/>
  <c r="AR99" i="2" s="1"/>
  <c r="AO93" i="2"/>
  <c r="AS92" i="2"/>
  <c r="AR92" i="2" s="1"/>
  <c r="AO92" i="2"/>
  <c r="AS88" i="2"/>
  <c r="AR88" i="2" s="1"/>
  <c r="AO88" i="2"/>
  <c r="AS89" i="2"/>
  <c r="AR89" i="2" s="1"/>
  <c r="AO89" i="2"/>
  <c r="AS26" i="2"/>
  <c r="AR26" i="2" s="1"/>
  <c r="AO26" i="2"/>
  <c r="AS69" i="2"/>
  <c r="AR69" i="2" s="1"/>
  <c r="AS102" i="2"/>
  <c r="AR102" i="2" s="1"/>
  <c r="AO102" i="2"/>
  <c r="AS87" i="2"/>
  <c r="AR87" i="2" s="1"/>
  <c r="AS90" i="2"/>
  <c r="AR90" i="2" s="1"/>
  <c r="AO90" i="2"/>
  <c r="AS103" i="2"/>
  <c r="AR103" i="2" s="1"/>
  <c r="AO103" i="2"/>
  <c r="AO99" i="2"/>
  <c r="AS98" i="2"/>
  <c r="AR98" i="2" s="1"/>
  <c r="AO98" i="2"/>
  <c r="AS96" i="2"/>
  <c r="AR96" i="2" s="1"/>
  <c r="AO96" i="2"/>
  <c r="AS86" i="2"/>
  <c r="AR86" i="2" s="1"/>
  <c r="AO87" i="2"/>
  <c r="AO86" i="2"/>
  <c r="AS93" i="2"/>
  <c r="AR93" i="2" s="1"/>
  <c r="AO97" i="2"/>
  <c r="AS97" i="2"/>
  <c r="AR97" i="2" s="1"/>
  <c r="AS95" i="2"/>
  <c r="AR95" i="2" s="1"/>
  <c r="AO95" i="2"/>
  <c r="AS94" i="2"/>
  <c r="AR94" i="2" s="1"/>
  <c r="AO94" i="2"/>
  <c r="AO85" i="2"/>
  <c r="AS85" i="2"/>
  <c r="AR85" i="2" s="1"/>
  <c r="AO91" i="2"/>
  <c r="AS91" i="2"/>
  <c r="AR91" i="2" s="1"/>
  <c r="AO105" i="2"/>
  <c r="AS104" i="2"/>
  <c r="AR104" i="2" s="1"/>
  <c r="AO104" i="2"/>
  <c r="AO101" i="2"/>
  <c r="AO100" i="2"/>
  <c r="AS101" i="2"/>
  <c r="AR101" i="2" s="1"/>
  <c r="AO84" i="2"/>
  <c r="AS84" i="2"/>
  <c r="AR84" i="2" s="1"/>
  <c r="AS63" i="2"/>
  <c r="AR63" i="2" s="1"/>
  <c r="AS66" i="2"/>
  <c r="AR66" i="2" s="1"/>
  <c r="AO66" i="2"/>
  <c r="AS73" i="2"/>
  <c r="AR73" i="2" s="1"/>
  <c r="AO73" i="2"/>
  <c r="AO81" i="2"/>
  <c r="AS80" i="2"/>
  <c r="AR80" i="2" s="1"/>
  <c r="AO80" i="2"/>
  <c r="AS76" i="2"/>
  <c r="AR76" i="2" s="1"/>
  <c r="AO76" i="2"/>
  <c r="AS70" i="2"/>
  <c r="AR70" i="2" s="1"/>
  <c r="AS71" i="2"/>
  <c r="AR71" i="2" s="1"/>
  <c r="AO71" i="2"/>
  <c r="AO70" i="2"/>
  <c r="AS25" i="2"/>
  <c r="AR25" i="2" s="1"/>
  <c r="AS61" i="2"/>
  <c r="AR61" i="2" s="1"/>
  <c r="AO61" i="2"/>
  <c r="AO69" i="2"/>
  <c r="AS68" i="2"/>
  <c r="AR68" i="2" s="1"/>
  <c r="AO68" i="2"/>
  <c r="AS75" i="2"/>
  <c r="AR75" i="2" s="1"/>
  <c r="AO67" i="2"/>
  <c r="AS67" i="2"/>
  <c r="AR67" i="2" s="1"/>
  <c r="AS65" i="2"/>
  <c r="AR65" i="2" s="1"/>
  <c r="AO65" i="2"/>
  <c r="AS64" i="2"/>
  <c r="AR64" i="2" s="1"/>
  <c r="AO64" i="2"/>
  <c r="AS60" i="2"/>
  <c r="AR60" i="2" s="1"/>
  <c r="AO60" i="2"/>
  <c r="AS62" i="2"/>
  <c r="AR62" i="2" s="1"/>
  <c r="AO62" i="2"/>
  <c r="AO63" i="2"/>
  <c r="AO72" i="2"/>
  <c r="AS72" i="2"/>
  <c r="AR72" i="2" s="1"/>
  <c r="AO75" i="2"/>
  <c r="AS74" i="2"/>
  <c r="AR74" i="2" s="1"/>
  <c r="AO74" i="2"/>
  <c r="AS58" i="2"/>
  <c r="AR58" i="2" s="1"/>
  <c r="AO58" i="2"/>
  <c r="AS59" i="2"/>
  <c r="AR59" i="2" s="1"/>
  <c r="AO59" i="2"/>
  <c r="AO82" i="2"/>
  <c r="AS83" i="2"/>
  <c r="AR83" i="2" s="1"/>
  <c r="AO83" i="2"/>
  <c r="AS82" i="2"/>
  <c r="AR82" i="2" s="1"/>
  <c r="AO32" i="2"/>
  <c r="AS32" i="2"/>
  <c r="AR32" i="2" s="1"/>
  <c r="AS31" i="2"/>
  <c r="AR31" i="2" s="1"/>
  <c r="AO31" i="2"/>
  <c r="AO43" i="2"/>
  <c r="AS43" i="2"/>
  <c r="AR43" i="2" s="1"/>
  <c r="AS54" i="2"/>
  <c r="AR54" i="2" s="1"/>
  <c r="AO54" i="2"/>
  <c r="AO55" i="2"/>
  <c r="AS55" i="2"/>
  <c r="AR55" i="2" s="1"/>
  <c r="AS39" i="2"/>
  <c r="AR39" i="2" s="1"/>
  <c r="AO40" i="2"/>
  <c r="AS40" i="2"/>
  <c r="AR40" i="2" s="1"/>
  <c r="AO50" i="2"/>
  <c r="AO51" i="2"/>
  <c r="AS50" i="2"/>
  <c r="AR50" i="2" s="1"/>
  <c r="AS20" i="2"/>
  <c r="AR20" i="2" s="1"/>
  <c r="AO20" i="2"/>
  <c r="AS19" i="2"/>
  <c r="AR19" i="2" s="1"/>
  <c r="AO19" i="2"/>
  <c r="AO36" i="2"/>
  <c r="AS36" i="2"/>
  <c r="AR36" i="2" s="1"/>
  <c r="AS51" i="2"/>
  <c r="AR51" i="2" s="1"/>
  <c r="AO52" i="2"/>
  <c r="AS52" i="2"/>
  <c r="AR52" i="2" s="1"/>
  <c r="AO49" i="2"/>
  <c r="AS49" i="2"/>
  <c r="AR49" i="2" s="1"/>
  <c r="AO35" i="2"/>
  <c r="AS34" i="2"/>
  <c r="AR34" i="2" s="1"/>
  <c r="AO34" i="2"/>
  <c r="AS35" i="2"/>
  <c r="AR35" i="2" s="1"/>
  <c r="AS45" i="2"/>
  <c r="AR45" i="2" s="1"/>
  <c r="AS46" i="2"/>
  <c r="AR46" i="2" s="1"/>
  <c r="AO46" i="2"/>
  <c r="AS56" i="2"/>
  <c r="AR56" i="2" s="1"/>
  <c r="AO56" i="2"/>
  <c r="AO57" i="2"/>
  <c r="AS15" i="2"/>
  <c r="AS42" i="2"/>
  <c r="AR42" i="2" s="1"/>
  <c r="AO42" i="2"/>
  <c r="AS57" i="2"/>
  <c r="AR57" i="2" s="1"/>
  <c r="AO38" i="2"/>
  <c r="AS38" i="2"/>
  <c r="AR38" i="2" s="1"/>
  <c r="AO39" i="2"/>
  <c r="AO44" i="2"/>
  <c r="AO45" i="2"/>
  <c r="AS44" i="2"/>
  <c r="AR44" i="2" s="1"/>
  <c r="AO37" i="2"/>
  <c r="AS37" i="2"/>
  <c r="AR37" i="2" s="1"/>
  <c r="AO15" i="2"/>
  <c r="AP15" i="2" s="1"/>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P65" i="21" l="1"/>
  <c r="R97" i="21"/>
  <c r="AN161" i="21"/>
  <c r="AH60" i="21"/>
  <c r="BB92" i="21"/>
  <c r="V156" i="21"/>
  <c r="BP6" i="21"/>
  <c r="AH65" i="21"/>
  <c r="AJ97" i="21"/>
  <c r="BX161" i="21"/>
  <c r="CH28" i="21"/>
  <c r="BT92" i="21"/>
  <c r="AN156" i="21"/>
  <c r="CH6" i="21"/>
  <c r="AZ65" i="21"/>
  <c r="AL129" i="21"/>
  <c r="BF161" i="21"/>
  <c r="R92" i="21"/>
  <c r="T124" i="21"/>
  <c r="BF156" i="21"/>
  <c r="N33" i="21"/>
  <c r="BR65"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33" i="21"/>
  <c r="BB97" i="21"/>
  <c r="T129"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AX33" i="21"/>
  <c r="CL97" i="21"/>
  <c r="CN129" i="21"/>
  <c r="N28" i="21"/>
  <c r="BR60" i="21"/>
  <c r="BD124" i="21"/>
  <c r="AX6" i="21"/>
  <c r="BP33" i="21"/>
  <c r="BT97" i="21"/>
  <c r="BV129"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CH33" i="21"/>
  <c r="CJ65" i="21"/>
  <c r="V161" i="21"/>
  <c r="BP28" i="21"/>
  <c r="AJ92" i="21"/>
  <c r="CN124" i="21"/>
  <c r="AT229" i="2"/>
  <c r="BS229" i="2"/>
  <c r="BS14" i="2"/>
  <c r="AT415" i="2"/>
  <c r="BS415" i="2"/>
  <c r="AT505" i="2"/>
  <c r="BS505" i="2"/>
  <c r="BS506" i="2"/>
  <c r="BS416" i="2"/>
  <c r="AQ230" i="2"/>
  <c r="AP230" i="2"/>
  <c r="AP25" i="2"/>
  <c r="AT25" i="2" s="1"/>
  <c r="AS77" i="2"/>
  <c r="AR77" i="2" s="1"/>
  <c r="AS47" i="2"/>
  <c r="AR47" i="2" s="1"/>
  <c r="AS41" i="2"/>
  <c r="AR41" i="2" s="1"/>
  <c r="AP89" i="2"/>
  <c r="AQ89" i="2"/>
  <c r="AP97" i="2"/>
  <c r="AQ97" i="2"/>
  <c r="AQ98" i="2"/>
  <c r="AP98" i="2"/>
  <c r="AQ88" i="2"/>
  <c r="AP88" i="2"/>
  <c r="AP85" i="2"/>
  <c r="AQ85" i="2"/>
  <c r="AQ101" i="2"/>
  <c r="AP101" i="2"/>
  <c r="AQ94" i="2"/>
  <c r="AP94" i="2"/>
  <c r="AQ87" i="2"/>
  <c r="AP87" i="2"/>
  <c r="AQ99" i="2"/>
  <c r="AP99" i="2"/>
  <c r="AQ92" i="2"/>
  <c r="AP92" i="2"/>
  <c r="AQ105" i="2"/>
  <c r="AP105" i="2"/>
  <c r="AQ90" i="2"/>
  <c r="AP90" i="2"/>
  <c r="AQ91" i="2"/>
  <c r="AP91" i="2"/>
  <c r="AQ100" i="2"/>
  <c r="AP100" i="2"/>
  <c r="AQ102" i="2"/>
  <c r="AP102" i="2"/>
  <c r="AQ86" i="2"/>
  <c r="AP86" i="2"/>
  <c r="AQ104" i="2"/>
  <c r="AP104" i="2"/>
  <c r="AP103" i="2"/>
  <c r="AQ103" i="2"/>
  <c r="AQ26" i="2"/>
  <c r="AP26" i="2"/>
  <c r="AQ95" i="2"/>
  <c r="AP95" i="2"/>
  <c r="AQ96" i="2"/>
  <c r="AP96" i="2"/>
  <c r="AQ93" i="2"/>
  <c r="AP93" i="2"/>
  <c r="AP81" i="2"/>
  <c r="AQ81" i="2"/>
  <c r="AQ58" i="2"/>
  <c r="AP58" i="2"/>
  <c r="AP72" i="2"/>
  <c r="AQ72" i="2"/>
  <c r="AQ65" i="2"/>
  <c r="AP65" i="2"/>
  <c r="AP73" i="2"/>
  <c r="AQ73" i="2"/>
  <c r="AP63" i="2"/>
  <c r="AQ63" i="2"/>
  <c r="AQ69" i="2"/>
  <c r="AP69" i="2"/>
  <c r="AQ76" i="2"/>
  <c r="AO77" i="2" s="1"/>
  <c r="AQ77" i="2" s="1"/>
  <c r="AO78" i="2" s="1"/>
  <c r="AP78" i="2" s="1"/>
  <c r="AP76" i="2"/>
  <c r="AP68" i="2"/>
  <c r="AQ68" i="2"/>
  <c r="AP74" i="2"/>
  <c r="AQ74" i="2"/>
  <c r="AQ62" i="2"/>
  <c r="AP62" i="2"/>
  <c r="AP61" i="2"/>
  <c r="AQ61" i="2"/>
  <c r="AP66" i="2"/>
  <c r="AQ66" i="2"/>
  <c r="AQ83" i="2"/>
  <c r="AP83" i="2"/>
  <c r="AP67" i="2"/>
  <c r="AQ67" i="2"/>
  <c r="AP75" i="2"/>
  <c r="AQ75" i="2"/>
  <c r="AQ60" i="2"/>
  <c r="AP60" i="2"/>
  <c r="AQ82" i="2"/>
  <c r="AP82" i="2"/>
  <c r="AQ70" i="2"/>
  <c r="AP70" i="2"/>
  <c r="AQ80" i="2"/>
  <c r="AP80" i="2"/>
  <c r="AQ59" i="2"/>
  <c r="AP59" i="2"/>
  <c r="AQ64" i="2"/>
  <c r="AP64" i="2"/>
  <c r="AQ71" i="2"/>
  <c r="AP71" i="2"/>
  <c r="AQ84" i="2"/>
  <c r="AP84" i="2"/>
  <c r="AS53" i="2"/>
  <c r="AR53" i="2" s="1"/>
  <c r="AQ45" i="2"/>
  <c r="AP45" i="2"/>
  <c r="AP31" i="2"/>
  <c r="AQ31" i="2"/>
  <c r="AP44" i="2"/>
  <c r="AQ44" i="2"/>
  <c r="AP43" i="2"/>
  <c r="AQ43" i="2"/>
  <c r="AQ39" i="2"/>
  <c r="AP39" i="2"/>
  <c r="AQ42" i="2"/>
  <c r="AP42" i="2"/>
  <c r="AQ46" i="2"/>
  <c r="AO47" i="2" s="1"/>
  <c r="AQ47" i="2" s="1"/>
  <c r="AO48" i="2" s="1"/>
  <c r="AQ48" i="2" s="1"/>
  <c r="AP46" i="2"/>
  <c r="AP49" i="2"/>
  <c r="AQ49" i="2"/>
  <c r="AQ36" i="2"/>
  <c r="AP36" i="2"/>
  <c r="AQ19" i="2"/>
  <c r="AP19" i="2"/>
  <c r="AQ51" i="2"/>
  <c r="AP51" i="2"/>
  <c r="AP55" i="2"/>
  <c r="AQ55" i="2"/>
  <c r="AQ38" i="2"/>
  <c r="AP38" i="2"/>
  <c r="AP50" i="2"/>
  <c r="AQ50" i="2"/>
  <c r="AQ54" i="2"/>
  <c r="AP54" i="2"/>
  <c r="AP32" i="2"/>
  <c r="AQ32" i="2"/>
  <c r="AP40" i="2"/>
  <c r="AQ40" i="2"/>
  <c r="AO41" i="2" s="1"/>
  <c r="AQ41" i="2" s="1"/>
  <c r="AQ57" i="2"/>
  <c r="AP57" i="2"/>
  <c r="AQ20" i="2"/>
  <c r="AP20" i="2"/>
  <c r="AQ52" i="2"/>
  <c r="AO53" i="2" s="1"/>
  <c r="AP52" i="2"/>
  <c r="AQ35" i="2"/>
  <c r="AP35" i="2"/>
  <c r="AP37" i="2"/>
  <c r="AQ37" i="2"/>
  <c r="AP56" i="2"/>
  <c r="AQ56" i="2"/>
  <c r="AQ34" i="2"/>
  <c r="AP34" i="2"/>
  <c r="AT14" i="2"/>
  <c r="AQ14" i="2"/>
  <c r="CJ74" i="21" l="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AT99" i="2"/>
  <c r="BS99" i="2"/>
  <c r="BS60" i="2"/>
  <c r="BS37" i="2"/>
  <c r="BS32" i="2"/>
  <c r="BS43" i="2"/>
  <c r="AT83" i="2"/>
  <c r="BS83" i="2"/>
  <c r="AT103" i="2"/>
  <c r="BS103" i="2"/>
  <c r="BS54" i="2"/>
  <c r="BS51" i="2"/>
  <c r="BS59" i="2"/>
  <c r="AT72" i="2"/>
  <c r="BS72" i="2"/>
  <c r="AT102" i="2"/>
  <c r="BS102" i="2"/>
  <c r="AT98" i="2"/>
  <c r="BS98" i="2"/>
  <c r="BS56" i="2"/>
  <c r="BS44" i="2"/>
  <c r="AT74" i="2"/>
  <c r="BS74" i="2"/>
  <c r="BS58" i="2"/>
  <c r="AT95" i="2"/>
  <c r="BS95" i="2"/>
  <c r="AT90" i="2"/>
  <c r="BS90" i="2"/>
  <c r="AT87" i="2"/>
  <c r="BS87" i="2"/>
  <c r="BS50" i="2"/>
  <c r="BS55" i="2"/>
  <c r="AT96" i="2"/>
  <c r="BS96" i="2"/>
  <c r="AT230" i="2"/>
  <c r="BS230" i="2"/>
  <c r="BS20" i="2"/>
  <c r="BS46" i="2"/>
  <c r="AT104" i="2"/>
  <c r="BS104" i="2"/>
  <c r="BS57" i="2"/>
  <c r="BS19" i="2"/>
  <c r="BS42" i="2"/>
  <c r="AT84" i="2"/>
  <c r="BS84" i="2"/>
  <c r="AT80" i="2"/>
  <c r="BS80" i="2"/>
  <c r="BS63" i="2"/>
  <c r="AT100" i="2"/>
  <c r="BS100" i="2"/>
  <c r="AT85" i="2"/>
  <c r="BS85" i="2"/>
  <c r="BS31" i="2"/>
  <c r="AT105" i="2"/>
  <c r="BS105" i="2"/>
  <c r="AT75" i="2"/>
  <c r="BS75" i="2"/>
  <c r="BS45" i="2"/>
  <c r="AT71" i="2"/>
  <c r="BS71" i="2"/>
  <c r="BS68" i="2"/>
  <c r="AT73" i="2"/>
  <c r="BS73" i="2"/>
  <c r="AT81" i="2"/>
  <c r="BS81" i="2"/>
  <c r="BS26" i="2"/>
  <c r="AT97" i="2"/>
  <c r="BS97" i="2"/>
  <c r="AS78" i="2"/>
  <c r="AR78" i="2" s="1"/>
  <c r="CB41" i="21" s="1"/>
  <c r="BS66" i="2"/>
  <c r="AT94" i="2"/>
  <c r="BS94" i="2"/>
  <c r="BS35" i="2"/>
  <c r="BS38" i="2"/>
  <c r="BS36" i="2"/>
  <c r="BS39" i="2"/>
  <c r="AT70" i="2"/>
  <c r="BS70" i="2"/>
  <c r="AT76" i="2"/>
  <c r="BS76" i="2"/>
  <c r="BS65" i="2"/>
  <c r="AT93" i="2"/>
  <c r="BS93" i="2"/>
  <c r="AT86" i="2"/>
  <c r="BS86" i="2"/>
  <c r="AT92" i="2"/>
  <c r="BS92" i="2"/>
  <c r="BS40" i="2"/>
  <c r="BS61" i="2"/>
  <c r="AT91" i="2"/>
  <c r="BS91" i="2"/>
  <c r="AT101" i="2"/>
  <c r="BS101" i="2"/>
  <c r="BS34" i="2"/>
  <c r="BS52" i="2"/>
  <c r="BS64" i="2"/>
  <c r="AT82" i="2"/>
  <c r="BS82" i="2"/>
  <c r="BS67" i="2"/>
  <c r="BS62" i="2"/>
  <c r="AT88" i="2"/>
  <c r="BS88" i="2"/>
  <c r="AT89" i="2"/>
  <c r="BS89" i="2"/>
  <c r="BS25" i="2"/>
  <c r="AP77" i="2"/>
  <c r="AQ78" i="2"/>
  <c r="AO79" i="2" s="1"/>
  <c r="AS48" i="2"/>
  <c r="AR48" i="2" s="1"/>
  <c r="AP47" i="2"/>
  <c r="AP48" i="2"/>
  <c r="AP41" i="2"/>
  <c r="AT26" i="2"/>
  <c r="AT65" i="2"/>
  <c r="AT67" i="2"/>
  <c r="AT62" i="2"/>
  <c r="AT64" i="2"/>
  <c r="AT61" i="2"/>
  <c r="AT59" i="2"/>
  <c r="AT60" i="2"/>
  <c r="AT69" i="2"/>
  <c r="AT58" i="2"/>
  <c r="AT63" i="2"/>
  <c r="AT66" i="2"/>
  <c r="AT68" i="2"/>
  <c r="AT50" i="2"/>
  <c r="AT38" i="2"/>
  <c r="AT42" i="2"/>
  <c r="AT40" i="2"/>
  <c r="AT52" i="2"/>
  <c r="AT36" i="2"/>
  <c r="AT39" i="2"/>
  <c r="AT32" i="2"/>
  <c r="AT54" i="2"/>
  <c r="AT51" i="2"/>
  <c r="AT49" i="2"/>
  <c r="AT43" i="2"/>
  <c r="AT37" i="2"/>
  <c r="AT44" i="2"/>
  <c r="AT35" i="2"/>
  <c r="AT31" i="2"/>
  <c r="AT56" i="2"/>
  <c r="AT57" i="2"/>
  <c r="AT19" i="2"/>
  <c r="AT20" i="2"/>
  <c r="AP53" i="2"/>
  <c r="AQ53" i="2"/>
  <c r="AT46" i="2"/>
  <c r="AT45" i="2"/>
  <c r="AT34" i="2"/>
  <c r="AT55" i="2"/>
  <c r="AT78" i="2" l="1"/>
  <c r="AS79" i="2"/>
  <c r="AR79" i="2" s="1"/>
  <c r="BS78" i="2"/>
  <c r="X9" i="21"/>
  <c r="CD74" i="21"/>
  <c r="CR9" i="21"/>
  <c r="BL74" i="21"/>
  <c r="BZ9" i="21"/>
  <c r="Z41" i="21"/>
  <c r="AR41" i="21"/>
  <c r="AB74" i="21"/>
  <c r="AT74" i="21"/>
  <c r="BH9" i="21"/>
  <c r="CT41" i="21"/>
  <c r="CH40" i="21"/>
  <c r="BP40" i="21"/>
  <c r="CF8" i="21"/>
  <c r="AF40" i="21"/>
  <c r="AX40" i="21"/>
  <c r="N40" i="21"/>
  <c r="L8" i="21"/>
  <c r="BN8" i="21"/>
  <c r="AD8" i="21"/>
  <c r="AV8" i="21"/>
  <c r="BO40" i="21"/>
  <c r="CG40" i="21"/>
  <c r="AE40" i="21"/>
  <c r="M40" i="21"/>
  <c r="AW40" i="21"/>
  <c r="CE8" i="21"/>
  <c r="BM8" i="21"/>
  <c r="K8" i="21"/>
  <c r="AC8" i="21"/>
  <c r="AU8" i="21"/>
  <c r="BJ41" i="21"/>
  <c r="J74" i="21"/>
  <c r="AP9"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AT41" i="2"/>
  <c r="BS41" i="2"/>
  <c r="BS48" i="2"/>
  <c r="AT77" i="2"/>
  <c r="BS77" i="2"/>
  <c r="AT48" i="2"/>
  <c r="AP79" i="2"/>
  <c r="AQ79" i="2"/>
  <c r="AT47" i="2"/>
  <c r="AT53" i="2"/>
  <c r="CE74" i="21" l="1"/>
  <c r="BM74" i="21"/>
  <c r="K74" i="21"/>
  <c r="AU74" i="21"/>
  <c r="CU41" i="21"/>
  <c r="AC74" i="21"/>
  <c r="CC41" i="21"/>
  <c r="BK41" i="21"/>
  <c r="AS41" i="21"/>
  <c r="CA9" i="21"/>
  <c r="AQ9" i="21"/>
  <c r="Y9" i="21"/>
  <c r="AA41" i="21"/>
  <c r="CS9" i="21"/>
  <c r="BI9" i="21"/>
  <c r="AT79" i="2"/>
  <c r="BS79" i="2"/>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A16" i="2" l="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23" i="2"/>
  <c r="AO22" i="2"/>
  <c r="AS24" i="2"/>
  <c r="AR24" i="2" s="1"/>
  <c r="AO24" i="2"/>
  <c r="AS27" i="2"/>
  <c r="AR27" i="2" s="1"/>
  <c r="AO27" i="2"/>
  <c r="AS21" i="2"/>
  <c r="AR21" i="2" s="1"/>
  <c r="AO21" i="2"/>
  <c r="AS28" i="2"/>
  <c r="AR28" i="2" s="1"/>
  <c r="AO28" i="2"/>
  <c r="AS30" i="2"/>
  <c r="AR30" i="2" s="1"/>
  <c r="AO30" i="2"/>
  <c r="AS33" i="2"/>
  <c r="AR33" i="2" s="1"/>
  <c r="AO33" i="2"/>
  <c r="AS16" i="2"/>
  <c r="AR16" i="2" s="1"/>
  <c r="AS17" i="2"/>
  <c r="AR17" i="2" s="1"/>
  <c r="AS23" i="2"/>
  <c r="AR23" i="2" s="1"/>
  <c r="AO16" i="2"/>
  <c r="AO10" i="2"/>
  <c r="AP10" i="2" s="1"/>
  <c r="AS10" i="2"/>
  <c r="AR10" i="2" s="1"/>
  <c r="AB10" i="2"/>
  <c r="AB22" i="2"/>
  <c r="AB28" i="2"/>
  <c r="AA22" i="2"/>
  <c r="AS22" i="2" s="1"/>
  <c r="AR22" i="2" s="1"/>
  <c r="AB16" i="2"/>
  <c r="BS10" i="2" l="1" a="1"/>
  <c r="BS10" i="2" s="1"/>
  <c r="BL6" i="21"/>
  <c r="CD6" i="21"/>
  <c r="AB6" i="21"/>
  <c r="J6" i="21"/>
  <c r="AT6" i="21"/>
  <c r="AS29" i="2"/>
  <c r="AR29" i="2" s="1"/>
  <c r="AQ24" i="2"/>
  <c r="AP24" i="2"/>
  <c r="AQ27" i="2"/>
  <c r="AP27" i="2"/>
  <c r="AQ22" i="2"/>
  <c r="AP22" i="2"/>
  <c r="AQ23" i="2"/>
  <c r="AP23" i="2"/>
  <c r="AS18" i="2"/>
  <c r="AR18" i="2" s="1"/>
  <c r="AQ16" i="2"/>
  <c r="AO17" i="2" s="1"/>
  <c r="AP16" i="2"/>
  <c r="AP33" i="2"/>
  <c r="AQ33" i="2"/>
  <c r="AQ21" i="2"/>
  <c r="AP21" i="2"/>
  <c r="AQ30" i="2"/>
  <c r="AP30" i="2"/>
  <c r="AP28" i="2"/>
  <c r="AQ28" i="2"/>
  <c r="AO29" i="2" s="1"/>
  <c r="AQ29" i="2" s="1"/>
  <c r="AS11" i="2"/>
  <c r="AT10" i="2"/>
  <c r="AQ10" i="2"/>
  <c r="AO11" i="2" s="1"/>
  <c r="AP11" i="2" s="1"/>
  <c r="BW6" i="21" l="1"/>
  <c r="CO6" i="21"/>
  <c r="BE6" i="21"/>
  <c r="U6" i="21"/>
  <c r="AM6" i="21"/>
  <c r="BY6" i="21"/>
  <c r="BG6" i="21"/>
  <c r="AO6" i="21"/>
  <c r="CQ6" i="21"/>
  <c r="W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P29" i="2"/>
  <c r="AT27" i="2"/>
  <c r="AT22" i="2"/>
  <c r="AT24" i="2"/>
  <c r="AT23" i="2"/>
  <c r="AT28" i="2"/>
  <c r="AT21" i="2"/>
  <c r="AT16" i="2"/>
  <c r="AT33" i="2"/>
  <c r="AT30" i="2"/>
  <c r="AP17" i="2"/>
  <c r="AQ17" i="2"/>
  <c r="AO18" i="2" s="1"/>
  <c r="AS12" i="2"/>
  <c r="AR11" i="2"/>
  <c r="CE6" i="21" s="1"/>
  <c r="BS11" i="2" l="1" a="1"/>
  <c r="BS11" i="2" s="1"/>
  <c r="CK6" i="21"/>
  <c r="AI6" i="21"/>
  <c r="BS6" i="21"/>
  <c r="Q6" i="21"/>
  <c r="BA6" i="21"/>
  <c r="CE7" i="21"/>
  <c r="BM7" i="21"/>
  <c r="AU7" i="21"/>
  <c r="AC7" i="21"/>
  <c r="K7" i="21"/>
  <c r="K6" i="21"/>
  <c r="AU6" i="21"/>
  <c r="AC6" i="21"/>
  <c r="AT29" i="2"/>
  <c r="BM6" i="21"/>
  <c r="BS29" i="2"/>
  <c r="BS17" i="2"/>
  <c r="AT17" i="2"/>
  <c r="AQ18" i="2"/>
  <c r="AP18" i="2"/>
  <c r="AT11" i="2"/>
  <c r="AQ11" i="2"/>
  <c r="AO12" i="2" s="1"/>
  <c r="AP12" i="2" s="1"/>
  <c r="AS13" i="2"/>
  <c r="AR12" i="2"/>
  <c r="BN6" i="21" l="1"/>
  <c r="CF6" i="21"/>
  <c r="AV6" i="21"/>
  <c r="L6" i="21"/>
  <c r="AD6" i="21"/>
  <c r="CL6" i="21"/>
  <c r="AJ6" i="21"/>
  <c r="BT6" i="21"/>
  <c r="BB6" i="21"/>
  <c r="R6" i="21"/>
  <c r="BS18" i="2"/>
  <c r="BS12" i="2"/>
  <c r="AT18" i="2"/>
  <c r="AT12" i="2"/>
  <c r="AR15" i="2"/>
  <c r="AR13" i="2"/>
  <c r="E120" i="7"/>
  <c r="E89" i="7"/>
  <c r="E57" i="7"/>
  <c r="E26" i="7"/>
  <c r="CI6" i="21" l="1"/>
  <c r="BQ6" i="21"/>
  <c r="AY6" i="21"/>
  <c r="O6" i="21"/>
  <c r="AG6" i="21"/>
  <c r="BS15" i="2"/>
  <c r="AQ12" i="2"/>
  <c r="AO13" i="2" s="1"/>
  <c r="AP13" i="2" s="1"/>
  <c r="CG6" i="21" l="1"/>
  <c r="BO6" i="21"/>
  <c r="AE6" i="21"/>
  <c r="AW6" i="21"/>
  <c r="M6" i="21"/>
  <c r="BS13" i="2"/>
  <c r="AT13" i="2"/>
  <c r="AQ13" i="2"/>
  <c r="AT15" i="2" l="1"/>
  <c r="AQ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<sst xmlns="http://schemas.openxmlformats.org/spreadsheetml/2006/main" count="4519" uniqueCount="1735">
  <si>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</si>
  <si>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</si>
  <si>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</si>
  <si>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</si>
  <si>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</si>
  <si>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</si>
  <si>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</si>
  <si>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</si>
  <si>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</si>
  <si>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</si>
  <si>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</si>
  <si>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</si>
  <si>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</si>
  <si>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</si>
  <si>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</si>
  <si>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</si>
  <si>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</si>
  <si>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</si>
  <si>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</si>
  <si>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</si>
  <si>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</si>
  <si>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</si>
  <si>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</si>
  <si>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</si>
  <si>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</si>
  <si>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</si>
  <si>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</si>
  <si>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</si>
  <si>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</si>
  <si>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</si>
  <si>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</si>
  <si>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</si>
  <si>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</si>
  <si>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</si>
  <si>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</si>
  <si>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</si>
  <si>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</si>
  <si>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</si>
  <si>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</si>
  <si>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</si>
  <si>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</si>
  <si>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</si>
  <si>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</si>
  <si>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</si>
  <si>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</si>
  <si>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</si>
  <si>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</si>
  <si>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</si>
  <si>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</si>
  <si>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</si>
  <si>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</si>
  <si>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</si>
  <si>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</si>
  <si>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</si>
  <si>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</si>
  <si>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</si>
  <si>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</si>
  <si>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</si>
  <si>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</si>
  <si>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</si>
  <si>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</si>
  <si>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</si>
  <si>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</si>
  <si>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</si>
  <si>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</si>
  <si>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</si>
  <si>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</si>
  <si>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</si>
  <si>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</si>
  <si>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</si>
  <si>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</si>
  <si>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</si>
  <si>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</si>
  <si>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</si>
  <si>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</si>
  <si>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</si>
  <si>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</si>
  <si>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</si>
  <si>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</si>
  <si>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</si>
  <si>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</si>
  <si>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</si>
  <si>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</si>
  <si>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</si>
  <si>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</si>
  <si>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</si>
  <si>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</si>
  <si>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</si>
  <si>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</si>
  <si>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</si>
  <si>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</si>
  <si>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</si>
  <si>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</si>
  <si>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</si>
  <si>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</si>
  <si>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</si>
  <si>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</si>
  <si>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</si>
  <si>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</si>
  <si>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</si>
  <si>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</si>
  <si>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</si>
  <si>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</si>
  <si>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</si>
  <si>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</si>
  <si>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</si>
  <si>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</si>
  <si>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</si>
  <si>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</si>
  <si>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</si>
  <si>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</si>
  <si>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</si>
  <si>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</si>
  <si>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</si>
  <si>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</si>
  <si>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</si>
  <si>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</si>
  <si>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</si>
  <si>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</si>
  <si>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</si>
  <si>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</si>
  <si>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</si>
  <si>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</si>
  <si>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</si>
  <si>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</si>
  <si>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</si>
  <si>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</si>
  <si>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</si>
  <si>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</si>
  <si>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</si>
  <si>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</si>
  <si>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</si>
  <si>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</si>
  <si>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</si>
  <si>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</si>
  <si>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</si>
  <si>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</si>
  <si>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</si>
  <si>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</si>
  <si>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</si>
  <si>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</si>
  <si>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</si>
  <si>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</si>
  <si>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</si>
  <si>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</si>
  <si>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</si>
  <si>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</si>
  <si>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</si>
  <si>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</si>
  <si>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</si>
  <si>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</si>
  <si>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</si>
  <si>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</si>
  <si>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</si>
  <si>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</si>
  <si>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</si>
  <si>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</si>
  <si>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</si>
  <si>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</si>
  <si>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</si>
  <si>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</si>
  <si>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</si>
  <si>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</si>
  <si>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</si>
  <si>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</si>
  <si>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</si>
  <si>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</si>
  <si>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</si>
  <si>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</si>
  <si>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</si>
  <si>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</si>
  <si>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</si>
  <si>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</si>
  <si>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</si>
  <si>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</si>
  <si>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</si>
  <si>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</si>
  <si>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</si>
  <si>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</si>
  <si>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</si>
  <si>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</si>
  <si>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</si>
  <si>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</si>
  <si>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</si>
  <si>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</si>
  <si>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</si>
  <si>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</si>
  <si>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</si>
  <si>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</si>
  <si>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</si>
  <si>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</si>
  <si>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</si>
  <si>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</si>
  <si>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</si>
  <si>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</si>
  <si>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</si>
  <si>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</si>
  <si>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</si>
  <si>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</si>
  <si>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</si>
  <si>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</si>
  <si>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</si>
  <si>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</si>
  <si>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</si>
  <si>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</si>
  <si>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</si>
  <si>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</si>
  <si>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</si>
  <si>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</si>
  <si>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</si>
  <si>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</si>
  <si>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</si>
  <si>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</si>
  <si>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</si>
  <si>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</si>
  <si>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</si>
  <si>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</si>
  <si>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</si>
  <si>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</si>
  <si>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</si>
  <si>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</si>
  <si>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</si>
  <si>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</si>
  <si>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</si>
  <si>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</si>
  <si>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</si>
  <si>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</si>
  <si>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</si>
  <si>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</si>
  <si>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</si>
  <si>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</si>
  <si>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</si>
  <si>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</si>
  <si>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</si>
  <si>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</si>
  <si>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</si>
  <si>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</si>
  <si>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</si>
  <si>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</si>
  <si>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</si>
  <si>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</si>
  <si>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</si>
  <si>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</si>
  <si>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</si>
  <si>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</si>
  <si>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</si>
  <si>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</si>
  <si>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</si>
  <si>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</si>
  <si>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</si>
  <si>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</si>
  <si>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</si>
  <si>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</si>
  <si>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</si>
  <si>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</si>
  <si>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</si>
  <si>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</si>
  <si>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</si>
  <si>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</si>
  <si>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</si>
  <si>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</si>
  <si>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</si>
  <si>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</si>
  <si>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</si>
  <si>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</si>
  <si>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</si>
  <si>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</si>
  <si>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</si>
  <si>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</si>
  <si>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</si>
  <si>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</si>
  <si>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</si>
  <si>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</si>
  <si>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</si>
  <si>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</si>
  <si>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</si>
  <si>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</si>
  <si>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</si>
  <si>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</si>
  <si>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</si>
  <si>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</si>
  <si>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</si>
  <si>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</si>
  <si>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</si>
  <si>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</si>
  <si>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</si>
  <si>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</si>
  <si>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</si>
  <si>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</si>
  <si>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</si>
  <si>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</si>
  <si>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</si>
  <si>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</si>
  <si>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</si>
  <si>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</si>
  <si>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</si>
  <si>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</si>
  <si>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</si>
  <si>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</si>
  <si>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</si>
  <si>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</si>
  <si>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</si>
  <si>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</si>
  <si>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</si>
  <si>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</si>
  <si>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</si>
  <si>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internamente, de conocimiento general, nivel interno, de junta dircetiva y accionistas y/o de provedores</t>
  </si>
  <si>
    <t>• El riesgo afecta la imagen de la entidad con algunos usuarios de relevancia frente al logro de los objetivos</t>
  </si>
  <si>
    <t>• El riesgo afecta la imagen de de la entidad con efecto publicitario sostenido a nivel de sector administrativo, nivel departamental o municipal</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</si>
  <si>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</si>
  <si>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</si>
  <si>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</si>
  <si>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</si>
  <si>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</si>
  <si>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</si>
  <si>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</si>
  <si>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</si>
  <si>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</si>
  <si>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</si>
  <si>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</si>
  <si>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</si>
  <si>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</si>
  <si>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</si>
  <si>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</si>
  <si>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</si>
  <si>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</si>
  <si>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</si>
  <si>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</si>
  <si>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</si>
  <si>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</si>
  <si>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</si>
  <si>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</si>
  <si>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</si>
  <si>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</si>
  <si>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</si>
  <si>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</si>
  <si>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</si>
  <si>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</si>
  <si>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</si>
  <si>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</si>
  <si>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</si>
  <si>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</si>
  <si>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</si>
  <si>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</si>
  <si>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</si>
  <si>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</si>
  <si>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</si>
  <si>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</si>
  <si>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</si>
  <si>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</si>
  <si>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</si>
  <si>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</si>
  <si>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</si>
  <si>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t>Menor (No es posible para R de Corrupció)</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</si>
  <si>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</si>
  <si>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</si>
  <si>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</si>
  <si>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</si>
  <si>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</si>
  <si>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</si>
  <si>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</si>
  <si>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</si>
  <si>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</si>
  <si>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</si>
  <si>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</si>
  <si>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</si>
  <si>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</si>
  <si>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</si>
  <si>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</si>
  <si>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</si>
  <si>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</si>
  <si>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</si>
  <si>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</si>
  <si>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</si>
  <si>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</si>
  <si>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</si>
  <si>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</si>
  <si>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</si>
  <si>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</si>
  <si>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</si>
  <si>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</si>
  <si>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</si>
  <si>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</si>
  <si>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</si>
  <si>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Leve o Insignificante (No es posible para R de Corrupció)</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</si>
  <si>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</si>
  <si>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</si>
  <si>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</si>
  <si>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</si>
  <si>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</si>
  <si>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</si>
  <si>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</si>
  <si>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</si>
  <si>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</si>
  <si>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</si>
  <si>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</si>
  <si>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</si>
  <si>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</si>
  <si>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</si>
  <si>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</si>
  <si>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</si>
  <si>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</si>
  <si>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</si>
  <si>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</si>
  <si>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</si>
  <si>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</si>
  <si>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</si>
  <si>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</si>
  <si>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</si>
  <si>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</si>
  <si>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</si>
  <si>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</si>
  <si>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</si>
  <si>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</si>
  <si>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</si>
  <si>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</si>
  <si>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</si>
  <si>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</si>
  <si>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</si>
  <si>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</si>
  <si>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</si>
  <si>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</si>
  <si>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</si>
  <si>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</si>
  <si>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</si>
  <si>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</si>
  <si>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</si>
  <si>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</si>
  <si>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</si>
  <si>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</si>
  <si>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</si>
  <si>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</si>
  <si>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</si>
  <si>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</si>
  <si>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</si>
  <si>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</si>
  <si>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</si>
  <si>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</si>
  <si>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</si>
  <si>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</si>
  <si>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</si>
  <si>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</si>
  <si>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</si>
  <si>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</si>
  <si>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</si>
  <si>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</si>
  <si>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</si>
  <si>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</si>
  <si>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</si>
  <si>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</si>
  <si>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</si>
  <si>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</si>
  <si>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</si>
  <si>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</si>
  <si>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</si>
  <si>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</si>
  <si>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</si>
  <si>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</si>
  <si>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</si>
  <si>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</si>
  <si>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</si>
  <si>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</si>
  <si>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</si>
  <si>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</si>
  <si>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</si>
  <si>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</si>
  <si>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</si>
  <si>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</si>
  <si>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</si>
  <si>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</si>
  <si>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</si>
  <si>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</si>
  <si>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</si>
  <si>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</si>
  <si>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</si>
  <si>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</si>
  <si>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</si>
  <si>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</si>
  <si>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</si>
  <si>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</si>
  <si>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</si>
  <si>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</si>
  <si>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</si>
  <si>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</si>
  <si>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</si>
  <si>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</si>
  <si>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</si>
  <si>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</si>
  <si>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</si>
  <si>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</si>
  <si>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</si>
  <si>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</si>
  <si>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</si>
  <si>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</si>
  <si>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</si>
  <si>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</si>
  <si>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</si>
  <si>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</si>
  <si>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</si>
  <si>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</si>
  <si>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</si>
  <si>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</si>
  <si>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</si>
  <si>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</si>
  <si>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</si>
  <si>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</si>
  <si>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</si>
  <si>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</si>
  <si>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</si>
  <si>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</si>
  <si>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</si>
  <si>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</si>
  <si>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</si>
  <si>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</si>
  <si>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</si>
  <si>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</si>
  <si>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</si>
  <si>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</si>
  <si>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</si>
  <si>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</si>
  <si>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</si>
  <si>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</si>
  <si>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</si>
  <si>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</si>
  <si>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</si>
  <si>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</si>
  <si>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</si>
  <si>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</si>
  <si>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</si>
  <si>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</si>
  <si>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</si>
  <si>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</si>
  <si>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</si>
  <si>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</si>
  <si>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</si>
  <si>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</si>
  <si>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</si>
  <si>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</si>
  <si>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</si>
  <si>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</si>
  <si>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</si>
  <si>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</si>
  <si>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</si>
  <si>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</si>
  <si>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</si>
  <si>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</si>
  <si>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</si>
  <si>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</si>
  <si>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</si>
  <si>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</si>
  <si>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</si>
  <si>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</si>
  <si>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</si>
  <si>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</si>
  <si>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</si>
  <si>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</si>
  <si>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</si>
  <si>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</si>
  <si>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</si>
  <si>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</si>
  <si>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</si>
  <si>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</si>
  <si>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</si>
  <si>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</si>
  <si>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</si>
  <si>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</si>
  <si>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</si>
  <si>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</si>
  <si>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</si>
  <si>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</si>
  <si>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</si>
  <si>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</si>
  <si>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</si>
  <si>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</si>
  <si>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</si>
  <si>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</si>
  <si>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</si>
  <si>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</si>
  <si>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</si>
  <si>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</si>
  <si>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</si>
  <si>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</si>
  <si>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</si>
  <si>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</si>
  <si>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</si>
  <si>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</si>
  <si>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</si>
  <si>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</si>
  <si>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</si>
  <si>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</si>
  <si>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</si>
  <si>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</si>
  <si>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</si>
  <si>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</si>
  <si>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</si>
  <si>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</si>
  <si>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</si>
  <si>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</si>
  <si>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</si>
  <si>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</si>
  <si>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</si>
  <si>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</si>
  <si>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</si>
  <si>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</si>
  <si>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</si>
  <si>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</si>
  <si>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</si>
  <si>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</si>
  <si>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</si>
  <si>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</si>
  <si>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</si>
  <si>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</si>
  <si>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</si>
  <si>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</si>
  <si>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</si>
  <si>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</si>
  <si>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</si>
  <si>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</si>
  <si>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</si>
  <si>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</si>
  <si>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</si>
  <si>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</si>
  <si>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</si>
  <si>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</si>
  <si>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</si>
  <si>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</si>
  <si>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</si>
  <si>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</si>
  <si>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</si>
  <si>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</si>
  <si>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</si>
  <si>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</si>
  <si>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</si>
  <si>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</si>
  <si>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</si>
  <si>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</si>
  <si>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</si>
  <si>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</si>
  <si>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</si>
  <si>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</si>
  <si>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</si>
  <si>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</si>
  <si>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</si>
  <si>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</si>
  <si>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</si>
  <si>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</si>
  <si>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</si>
  <si>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</si>
  <si>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</si>
  <si>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</si>
  <si>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</si>
  <si>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</si>
  <si>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</si>
  <si>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</si>
  <si>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</si>
  <si>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</si>
  <si>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</si>
  <si>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</si>
  <si>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</si>
  <si>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</si>
  <si>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</si>
  <si>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</si>
  <si>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</si>
  <si>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</si>
  <si>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</si>
  <si>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</si>
  <si>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</si>
  <si>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</si>
  <si>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</si>
  <si>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</si>
  <si>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</si>
  <si>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</si>
  <si>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</si>
  <si>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</si>
  <si>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</si>
  <si>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</si>
  <si>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</si>
  <si>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</si>
  <si>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</si>
  <si>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</si>
  <si>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</si>
  <si>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</si>
  <si>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</si>
  <si>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</si>
  <si>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</si>
  <si>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</si>
  <si>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</si>
  <si>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</si>
  <si>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</si>
  <si>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</si>
  <si>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</si>
  <si>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</si>
  <si>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</si>
  <si>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</si>
  <si>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</si>
  <si>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</si>
  <si>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</si>
  <si>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</si>
  <si>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</si>
  <si>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</si>
  <si>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</si>
  <si>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</si>
  <si>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</si>
  <si>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</si>
  <si>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</si>
  <si>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</si>
  <si>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</si>
  <si>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</si>
  <si>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</si>
  <si>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</si>
  <si>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</si>
  <si>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</si>
  <si>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</si>
  <si>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</si>
  <si>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</si>
  <si>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</si>
  <si>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</si>
  <si>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</si>
  <si>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</si>
  <si>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</si>
  <si>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</si>
  <si>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</si>
  <si>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</si>
  <si>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</si>
  <si>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</si>
  <si>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</si>
  <si>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</si>
  <si>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</si>
  <si>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</si>
  <si>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</si>
  <si>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</si>
  <si>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</si>
  <si>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</si>
  <si>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</si>
  <si>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</si>
  <si>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</si>
  <si>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</si>
  <si>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</si>
  <si>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</si>
  <si>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</si>
  <si>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</si>
  <si>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</si>
  <si>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</si>
  <si>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</si>
  <si>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</si>
  <si>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</si>
  <si>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</si>
  <si>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</si>
  <si>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</si>
  <si>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</si>
  <si>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</si>
  <si>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</si>
  <si>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</si>
  <si>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</si>
  <si>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</si>
  <si>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</si>
  <si>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</si>
  <si>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</si>
  <si>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</si>
  <si>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</si>
  <si>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</si>
  <si>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</si>
  <si>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</si>
  <si>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</si>
  <si>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</si>
  <si>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</si>
  <si>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</si>
  <si>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</si>
  <si>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</si>
  <si>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</si>
  <si>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</si>
  <si>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</si>
  <si>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</si>
  <si>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</si>
  <si>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</si>
  <si>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</si>
  <si>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</si>
  <si>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</si>
  <si>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</si>
  <si>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</si>
  <si>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</si>
  <si>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</si>
  <si>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</si>
  <si>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</si>
  <si>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</si>
  <si>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</si>
  <si>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</si>
  <si>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</si>
  <si>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</si>
  <si>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</si>
  <si>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</si>
  <si>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</si>
  <si>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</si>
  <si>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</si>
  <si>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</si>
  <si>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</si>
  <si>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</si>
  <si>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</si>
  <si>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</si>
  <si>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</si>
  <si>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</si>
  <si>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</si>
  <si>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</si>
  <si>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</si>
  <si>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</si>
  <si>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</si>
  <si>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</si>
  <si>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</si>
  <si>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</si>
  <si>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</si>
  <si>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</si>
  <si>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</si>
  <si>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</si>
  <si>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</si>
  <si>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</si>
  <si>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</si>
  <si>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</si>
  <si>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</si>
  <si>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</si>
  <si>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</si>
  <si>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</si>
  <si>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</si>
  <si>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</si>
  <si>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</si>
  <si>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</si>
  <si>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</si>
  <si>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</si>
  <si>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</si>
  <si>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</si>
  <si>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</si>
  <si>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</si>
  <si>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</si>
  <si>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</si>
  <si>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</si>
  <si>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</si>
  <si>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</si>
  <si>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</si>
  <si>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</si>
  <si>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</si>
  <si>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</si>
  <si>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</si>
  <si>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</si>
  <si>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</si>
  <si>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</si>
  <si>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</si>
  <si>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</si>
  <si>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</si>
  <si>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</si>
  <si>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</si>
  <si>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</si>
  <si>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</si>
  <si>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</si>
  <si>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</si>
  <si>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</si>
  <si>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</si>
  <si>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</si>
  <si>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</si>
  <si>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</si>
  <si>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</si>
  <si>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</si>
  <si>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</si>
  <si>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</si>
  <si>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</si>
  <si>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</si>
  <si>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</si>
  <si>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</si>
  <si>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</si>
  <si>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</si>
  <si>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</si>
  <si>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</si>
  <si>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</si>
  <si>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</si>
  <si>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</si>
  <si>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</si>
  <si>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</si>
  <si>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</si>
  <si>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</si>
  <si>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</si>
  <si>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</si>
  <si>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</si>
  <si>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</si>
  <si>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</si>
  <si>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</si>
  <si>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</si>
  <si>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</si>
  <si>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</si>
  <si>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</si>
  <si>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</si>
  <si>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</si>
  <si>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</si>
  <si>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</si>
  <si>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</si>
  <si>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</si>
  <si>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</si>
  <si>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</si>
  <si>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</si>
  <si>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</si>
  <si>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</si>
  <si>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</si>
  <si>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</si>
  <si>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</si>
  <si>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</si>
  <si>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</si>
  <si>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</si>
  <si>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</si>
  <si>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</si>
  <si>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</si>
  <si>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</si>
  <si>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</si>
  <si>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</si>
  <si>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</si>
  <si>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</si>
  <si>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</si>
  <si>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</si>
  <si>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</si>
  <si>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</si>
  <si>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</si>
  <si>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</si>
  <si>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</si>
  <si>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</si>
  <si>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</si>
  <si>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</si>
  <si>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</si>
  <si>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</si>
  <si>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</si>
  <si>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</si>
  <si>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</si>
  <si>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</si>
  <si>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</si>
  <si>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</si>
  <si>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</si>
  <si>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</si>
  <si>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</si>
  <si>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</si>
  <si>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</si>
  <si>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</si>
  <si>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</si>
  <si>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</si>
  <si>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</si>
  <si>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</si>
  <si>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</si>
  <si>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</si>
  <si>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</si>
  <si>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</si>
  <si>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</si>
  <si>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</si>
  <si>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</si>
  <si>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</si>
  <si>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</si>
  <si>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</si>
  <si>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</si>
  <si>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</si>
  <si>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</si>
  <si>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</si>
  <si>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</si>
  <si>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</si>
  <si>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</si>
  <si>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</si>
  <si>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</si>
  <si>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</si>
  <si>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</si>
  <si>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</si>
  <si>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</si>
  <si>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</si>
  <si>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</si>
  <si>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</si>
  <si>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</si>
  <si>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</si>
  <si>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</si>
  <si>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</si>
  <si>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</si>
  <si>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</si>
  <si>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</si>
  <si>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</si>
  <si>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</si>
  <si>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</si>
  <si>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</si>
  <si>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</si>
  <si>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</si>
  <si>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</si>
  <si>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</si>
  <si>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</si>
  <si>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</si>
  <si>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</si>
  <si>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</si>
  <si>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</si>
  <si>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Examinar, verificar,evaluar la eficiencia y eficacia del Sistema de Control Interno, por medio de la ejecución de las auditorías, constatando el cumplimiento de la normatividad vigente, la integridad, seguridad,protección de los recursos y bienes del patrimonio público.</t>
  </si>
  <si>
    <t>Mantener actualizada la información de las urbanizaciones predios y/o construcciones del inventario general del espacio público y bienes fiscales del Distrito Capital, asegurando la calidad y oportunidad de los datos cartográficos y alfanuméricos.</t>
  </si>
  <si>
    <t>Defender el Patrimonio Inmobiliario Distrital a cargo del Departamento Administrativo de la Defensoria del Espacio público.</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</si>
  <si>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</si>
  <si>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</si>
  <si>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</si>
  <si>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</si>
  <si>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</si>
  <si>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</si>
  <si>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</si>
  <si>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</si>
  <si>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 xml:space="preserve">Disponer de herramientas tecnológicas que apoyen de manera eficiente y oportuna las labores misionales y estrategicas de la entidad. Según lo establecido en el Plan Operativo Anual de la entidad.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</si>
  <si>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</si>
  <si>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</si>
  <si>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</si>
  <si>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</si>
  <si>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</si>
  <si>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Inicia con el diseño y aprobación del Plan Anual de Auditoría-PAA y finaliza con el cargue de las acciones del aplicativo acciones correctivas,preventivas y de mejora -CPM.</t>
  </si>
  <si>
    <t>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</si>
  <si>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</si>
  <si>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</si>
  <si>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</si>
  <si>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</si>
  <si>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</si>
  <si>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</si>
  <si>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</si>
  <si>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</si>
  <si>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</si>
  <si>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</si>
  <si>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</si>
  <si>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</si>
  <si>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</si>
  <si>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</si>
  <si>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</si>
  <si>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</si>
  <si>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</si>
  <si>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</si>
  <si>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</si>
  <si>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</si>
  <si>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</si>
  <si>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</si>
  <si>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</si>
  <si>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</si>
  <si>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</si>
  <si>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</si>
  <si>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</si>
  <si>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</si>
  <si>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</si>
  <si>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</si>
  <si>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</si>
  <si>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</si>
  <si>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</si>
  <si>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</si>
  <si>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</si>
  <si>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</si>
  <si>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</si>
  <si>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</si>
  <si>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</si>
  <si>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</si>
  <si>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</si>
  <si>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</si>
  <si>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</si>
  <si>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</si>
  <si>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</si>
  <si>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</si>
  <si>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</si>
  <si>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</si>
  <si>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</si>
  <si>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</si>
  <si>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</si>
  <si>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</si>
  <si>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</si>
  <si>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</si>
  <si>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</si>
  <si>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</si>
  <si>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</si>
  <si>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</si>
  <si>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</si>
  <si>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</si>
  <si>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</si>
  <si>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</si>
  <si>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 xml:space="preserve">Revisar y/o ajustar los objetivos y metas de los proyectos de inversión para que en el año se ejecuten </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</si>
  <si>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</si>
  <si>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</si>
  <si>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</si>
  <si>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</si>
  <si>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</si>
  <si>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</si>
  <si>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</si>
  <si>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</si>
  <si>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</si>
  <si>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</si>
  <si>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</si>
  <si>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</si>
  <si>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</si>
  <si>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</si>
  <si>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</si>
  <si>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</si>
  <si>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</si>
  <si>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</si>
  <si>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</si>
  <si>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</si>
  <si>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</si>
  <si>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</si>
  <si>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</si>
  <si>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</si>
  <si>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</si>
  <si>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</si>
  <si>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</si>
  <si>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</si>
  <si>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</si>
  <si>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</si>
  <si>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</si>
  <si>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</si>
  <si>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</si>
  <si>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</si>
  <si>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</si>
  <si>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</si>
  <si>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</si>
  <si>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</si>
  <si>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</si>
  <si>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</si>
  <si>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</si>
  <si>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</si>
  <si>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Enlaces de los procesos, Luis Fernando Arango - Profesional Universitario y Alexander Oliveros Paredes - Contratista.</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</si>
  <si>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</si>
  <si>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</si>
  <si>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</si>
  <si>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</si>
  <si>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</si>
  <si>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</si>
  <si>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</si>
  <si>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</si>
  <si>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</si>
  <si>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</si>
  <si>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</si>
  <si>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</si>
  <si>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</si>
  <si>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</si>
  <si>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</si>
  <si>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Seguimiento y reporte de los proyectos de inversión.</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</si>
  <si>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</si>
  <si>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</si>
  <si>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</si>
  <si>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</si>
  <si>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</si>
  <si>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</si>
  <si>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</si>
  <si>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</si>
  <si>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</si>
  <si>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</si>
  <si>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</si>
  <si>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</si>
  <si>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</si>
  <si>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</si>
  <si>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</si>
  <si>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</si>
  <si>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</si>
  <si>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</si>
  <si>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</si>
  <si>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</si>
  <si>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</si>
  <si>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</si>
  <si>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</si>
  <si>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</si>
  <si>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</si>
  <si>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</si>
  <si>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</si>
  <si>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</si>
  <si>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</si>
  <si>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</si>
  <si>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</si>
  <si>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</si>
  <si>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</si>
  <si>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</si>
  <si>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</si>
  <si>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</si>
  <si>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</si>
  <si>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</si>
  <si>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</si>
  <si>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</si>
  <si>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</si>
  <si>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</si>
  <si>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</si>
  <si>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</si>
  <si>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</si>
  <si>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</si>
  <si>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</si>
  <si>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</si>
  <si>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</si>
  <si>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</si>
  <si>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</si>
  <si>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</si>
  <si>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</si>
  <si>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</si>
  <si>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</si>
  <si>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</si>
  <si>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</si>
  <si>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</si>
  <si>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</si>
  <si>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</si>
  <si>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</si>
  <si>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</si>
  <si>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</si>
  <si>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</si>
  <si>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</si>
  <si>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</si>
  <si>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</si>
  <si>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</si>
  <si>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</si>
  <si>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</si>
  <si>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</si>
  <si>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</si>
  <si>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</si>
  <si>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</si>
  <si>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</si>
  <si>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</si>
  <si>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</si>
  <si>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Daño o pérdida de los bienes administrados directa o indirectamente por el DADEP</t>
  </si>
  <si>
    <t>Desinterés de la comunidad (privados y públicos) en los modelos de administración de los predios a cargo del DADEP.</t>
  </si>
  <si>
    <t>Saneamiento de predios deficiente o sin gestión.</t>
  </si>
  <si>
    <t>Atrasos de cronogramas en el desarrollo de la revisión y evaluación de los proyectos.</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</si>
  <si>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</si>
  <si>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</si>
  <si>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Violación de la reserva de la información suministrada a terceros sin autorización.</t>
  </si>
  <si>
    <t>Daño, perdida o alteración de la información y de los expedientes del proceso de inventario general en el SIDEP</t>
  </si>
  <si>
    <t>Al no realizarse el seguimiento o control adecuado de los bienes administrados directa o indirectamente se puede presentar daños o perdidas (estructurales, vandalismo, invasión, derrumbe, etc.) de estos bienes.</t>
  </si>
  <si>
    <t>No contar con terceros para la correcta administración de los predios a cargo del DADEP.</t>
  </si>
  <si>
    <t xml:space="preserve">No se han adelantado los trámites legales para contar con la disponibilidad del 100% de los predios </t>
  </si>
  <si>
    <t>Demoras en la consolidación y entrega de la información del proyecto</t>
  </si>
  <si>
    <t>Aprovechamiento del espacio público o incumplimiento de las clausulas del contrato y/o convenio realizado entre el DADEP y las partes interesadas.</t>
  </si>
  <si>
    <t>Realizar entrega de predios a cargo del DADEP sin el cumplimiento de los requisitos y que den consecuencia un posible beneficio propio.</t>
  </si>
  <si>
    <t xml:space="preserve">Entrega de información confidencial a terceros </t>
  </si>
  <si>
    <t>Factores internos o externos como falencias en  la aplicación de las políticas de gestión de la información, pueden ocasionar el daño, perdida y manipulación inadecuada de la información del SIDEP.</t>
  </si>
  <si>
    <t>1. No se realizan los requerimientos de control.
2. Los anexos aportados no dan cuenta de la información presentada.
3. El contratista incumple con las obligaciones adquiridas mediante la suscripción del contrato o  convenio
4. Funciones del DADEP no tienen la funcionalidad efectiva para la mitigación del riesgo (funciones policivas).</t>
  </si>
  <si>
    <t>1. Bajos estándares en ejercicio del control.
2. Debilidad en la aplicación de los  procedimientos para la gestión misional de la entidad.
3.  incumplimiento en los requisitos para la entrega de bienes fiscales o de uso público.</t>
  </si>
  <si>
    <t>Información del SIDEP y expedientes físicos.</t>
  </si>
  <si>
    <t>Modificación
no autorizada</t>
  </si>
  <si>
    <t xml:space="preserve"> Informes de seguimiento o ejecución del contrato.</t>
  </si>
  <si>
    <t>Visitas o seguimientos a los bienes administrados directa e indirectamente.</t>
  </si>
  <si>
    <t>Acompañamiento a la comunidad para mantener el interés en los modelos de administración ofrecidos por la entidad</t>
  </si>
  <si>
    <t>Comunicación del subdirector en el cual se establezca si el predio esta disponible o no</t>
  </si>
  <si>
    <t>Cronogramas para los actores del desarrollo de los proyectos.</t>
  </si>
  <si>
    <t>Seguimiento cronogramas, que permite identificar posible cuellos de botella  en el cumplimiento de programas.</t>
  </si>
  <si>
    <t>Informes de seguimiento o ejecución del contrato.</t>
  </si>
  <si>
    <t>Visitas o seguimientos a los bienes administrados indirectamente.</t>
  </si>
  <si>
    <t>Guía de Administración de bienes de uso Público y bienes fiscales del Nivel Central</t>
  </si>
  <si>
    <t>Acuerdos de confidencialidad.</t>
  </si>
  <si>
    <t>Procedimientos para el manejo de la información en el proceso de la radicación.</t>
  </si>
  <si>
    <t>Procedimientos para el manejo de la documentación de los proyectos de APP.</t>
  </si>
  <si>
    <t>Manejo de roles y perfiles del SIDEP.</t>
  </si>
  <si>
    <t>Comunicación oficial de solicitud de disponibilidad predial</t>
  </si>
  <si>
    <t>Realizar el proceso de obtención de disponibilidad del predio</t>
  </si>
  <si>
    <t>Ajustar el cronograma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</si>
  <si>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</si>
  <si>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</si>
  <si>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</si>
  <si>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</si>
  <si>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</si>
  <si>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</si>
  <si>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</si>
  <si>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</si>
  <si>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</si>
  <si>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</si>
  <si>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</si>
  <si>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</si>
  <si>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</si>
  <si>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</si>
  <si>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</si>
  <si>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</si>
  <si>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</si>
  <si>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</si>
  <si>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</si>
  <si>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</si>
  <si>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</si>
  <si>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</si>
  <si>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</si>
  <si>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</si>
  <si>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</si>
  <si>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</si>
  <si>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</si>
  <si>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</si>
  <si>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</si>
  <si>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</si>
  <si>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</si>
  <si>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</si>
  <si>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</si>
  <si>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</si>
  <si>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</si>
  <si>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</si>
  <si>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</si>
  <si>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</si>
  <si>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</si>
  <si>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</si>
  <si>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</si>
  <si>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</si>
  <si>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</si>
  <si>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</si>
  <si>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</si>
  <si>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</si>
  <si>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</si>
  <si>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</si>
  <si>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</si>
  <si>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</si>
  <si>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</si>
  <si>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</si>
  <si>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</si>
  <si>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</si>
  <si>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</si>
  <si>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</si>
  <si>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</si>
  <si>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</si>
  <si>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</si>
  <si>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</si>
  <si>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</si>
  <si>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</si>
  <si>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</si>
  <si>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</si>
  <si>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</si>
  <si>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Ejecutar la Programación cuatrienal (4 años) de visitas directas a los bienes administrados.</t>
  </si>
  <si>
    <t>Realizar informes de visitas de seguimiento indirectas a los bienes administrados.</t>
  </si>
  <si>
    <t>Informe de cumplimiento de la Programación bienal (visitas realizadas directamente)</t>
  </si>
  <si>
    <t xml:space="preserve">Informes de Seguimiento cargados en SIDEP 2.0 (visitas realizadas directamente o indirectamente). </t>
  </si>
  <si>
    <t xml:space="preserve">Número de informes de seguimientos cargados en SIDEP 2.0 (visitas realizadas directamente o indirectamente). </t>
  </si>
  <si>
    <t>Iniciar acciones administrativas y/o penales para subsanar el daño realizado.</t>
  </si>
  <si>
    <t>Verificar la disponibilidad de los predios y revisar si los predios están cedidos bajo alguna modalidad de contratación.</t>
  </si>
  <si>
    <t>Comunicación interna del grupo SAI</t>
  </si>
  <si>
    <t>Realizar seguimiento a los cronogramas para prender alarmas oportuna , que eviten que se den atrasos en los cronogramas.</t>
  </si>
  <si>
    <t>Informes de seguimiento, Actas de reuniones, Cronogramas de seguimientos</t>
  </si>
  <si>
    <t>Socializar la Guía de Administración de bienes de uso Público y bienes fiscales del Nivel Central a las partes interesadas.</t>
  </si>
  <si>
    <t>Acta de socialización de la Guía de Administración de bienes de uso Público y bienes fiscales del Nivel Central</t>
  </si>
  <si>
    <t xml:space="preserve">Establecer controles y seguimiento en el cumplimiento de los procedimientos para el manejo de la información de los proyectos de APP </t>
  </si>
  <si>
    <t>Actas de reuniones, informes de seguimiento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</si>
  <si>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</si>
  <si>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</si>
  <si>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</si>
  <si>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</si>
  <si>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</si>
  <si>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</si>
  <si>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</si>
  <si>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</si>
  <si>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</si>
  <si>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</si>
  <si>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</si>
  <si>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</si>
  <si>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</si>
  <si>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</si>
  <si>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</si>
  <si>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</si>
  <si>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</si>
  <si>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</si>
  <si>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</si>
  <si>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</si>
  <si>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</si>
  <si>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</si>
  <si>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</si>
  <si>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</si>
  <si>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</si>
  <si>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</si>
  <si>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</si>
  <si>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</si>
  <si>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</si>
  <si>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</si>
  <si>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</si>
  <si>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</si>
  <si>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</si>
  <si>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</si>
  <si>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</si>
  <si>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</si>
  <si>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</si>
  <si>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</si>
  <si>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</si>
  <si>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</si>
  <si>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</si>
  <si>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</si>
  <si>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</si>
  <si>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</si>
  <si>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</si>
  <si>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</si>
  <si>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</si>
  <si>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</si>
  <si>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</si>
  <si>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</si>
  <si>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</si>
  <si>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</si>
  <si>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</si>
  <si>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</si>
  <si>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</si>
  <si>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</si>
  <si>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</si>
  <si>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</si>
  <si>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</si>
  <si>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</si>
  <si>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</si>
  <si>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</si>
  <si>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</si>
  <si>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</si>
  <si>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</si>
  <si>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</si>
  <si>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</si>
  <si>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</si>
  <si>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</si>
  <si>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</si>
  <si>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</si>
  <si>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</si>
  <si>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</si>
  <si>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</si>
  <si>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</si>
  <si>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</si>
  <si>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</si>
  <si>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</si>
  <si>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</si>
  <si>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</si>
  <si>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</si>
  <si>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</si>
  <si>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</si>
  <si>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</si>
  <si>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</si>
  <si>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</si>
  <si>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</si>
  <si>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</si>
  <si>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</si>
  <si>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</si>
  <si>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</si>
  <si>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</si>
  <si>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</si>
  <si>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</si>
  <si>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</si>
  <si>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</si>
  <si>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</si>
  <si>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</si>
  <si>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</si>
  <si>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</si>
  <si>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</si>
  <si>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</si>
  <si>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</si>
  <si>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</si>
  <si>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</si>
  <si>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</si>
  <si>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</si>
  <si>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</si>
  <si>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</si>
  <si>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</si>
  <si>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</si>
  <si>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</si>
  <si>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</si>
  <si>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</si>
  <si>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</si>
  <si>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</si>
  <si>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</si>
  <si>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</si>
  <si>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</si>
  <si>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</si>
  <si>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</si>
  <si>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</si>
  <si>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</si>
  <si>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</si>
  <si>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</si>
  <si>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</si>
  <si>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</si>
  <si>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</si>
  <si>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</si>
  <si>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</si>
  <si>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</si>
  <si>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</si>
  <si>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</si>
  <si>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</si>
  <si>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</si>
  <si>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</si>
  <si>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</si>
  <si>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</si>
  <si>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</si>
  <si>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</si>
  <si>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</si>
  <si>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</si>
  <si>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</si>
  <si>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</si>
  <si>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</si>
  <si>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</si>
  <si>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</si>
  <si>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</si>
  <si>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</si>
  <si>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</si>
  <si>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</si>
  <si>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</si>
  <si>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</si>
  <si>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</si>
  <si>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</si>
  <si>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</si>
  <si>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</si>
  <si>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</si>
  <si>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</si>
  <si>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</si>
  <si>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</si>
  <si>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</si>
  <si>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</si>
  <si>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</si>
  <si>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</si>
  <si>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</si>
  <si>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</si>
  <si>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</si>
  <si>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</si>
  <si>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</si>
  <si>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</si>
  <si>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</si>
  <si>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</si>
  <si>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</si>
  <si>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</si>
  <si>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</si>
  <si>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</si>
  <si>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</si>
  <si>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</si>
  <si>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</si>
  <si>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</si>
  <si>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</si>
  <si>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</si>
  <si>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</si>
  <si>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</si>
  <si>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</si>
  <si>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</si>
  <si>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Realizar copias de seguridad o backups sobre la información contenida en las carpetas  para garantizar la integridad y conservación.</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</si>
  <si>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</si>
  <si>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</si>
  <si>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</si>
  <si>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</si>
  <si>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</si>
  <si>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</si>
  <si>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</si>
  <si>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</si>
  <si>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</si>
  <si>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</si>
  <si>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</si>
  <si>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</si>
  <si>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</si>
  <si>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</si>
  <si>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</si>
  <si>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</si>
  <si>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</si>
  <si>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</si>
  <si>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</si>
  <si>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</si>
  <si>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</si>
  <si>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</si>
  <si>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</si>
  <si>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</si>
  <si>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</si>
  <si>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</si>
  <si>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</si>
  <si>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</si>
  <si>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</si>
  <si>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</si>
  <si>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</si>
  <si>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</si>
  <si>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</si>
  <si>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</si>
  <si>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</si>
  <si>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</si>
  <si>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</si>
  <si>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</si>
  <si>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</si>
  <si>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</si>
  <si>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</si>
  <si>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</si>
  <si>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</si>
  <si>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</si>
  <si>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</si>
  <si>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</si>
  <si>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</si>
  <si>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</si>
  <si>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</si>
  <si>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</si>
  <si>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</si>
  <si>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</si>
  <si>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</si>
  <si>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</si>
  <si>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</si>
  <si>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</si>
  <si>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</si>
  <si>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</si>
  <si>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</si>
  <si>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</si>
  <si>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</si>
  <si>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</si>
  <si>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</si>
  <si>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</si>
  <si>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</si>
  <si>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</si>
  <si>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</si>
  <si>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</si>
  <si>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</si>
  <si>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Porcentaje de visitas realizadas</t>
  </si>
  <si>
    <t>(Número de visitas realizadas / Número de visitas programadas) x 100%</t>
  </si>
  <si>
    <t xml:space="preserve">Informes de seguimientos cargados en SIDEP 2.0 (visitas realizadas directamente o indirectamente). </t>
  </si>
  <si>
    <t xml:space="preserve">Revisar y/o actualizar el diseño, formulación y estructuración de la escuela de espacio público. </t>
  </si>
  <si>
    <t>Documentos revisado y actualizado</t>
  </si>
  <si>
    <t>Número de documentos revisados y actualizados</t>
  </si>
  <si>
    <t>Generar y documentar nuevos modelos de entrega en administración de predios a cargo del DADEP.</t>
  </si>
  <si>
    <t xml:space="preserve">Número de Comunicados realizados </t>
  </si>
  <si>
    <t>Número de informes de seguimiento y/o actas de reunión realizados</t>
  </si>
  <si>
    <t>Informes de seguimiento y/o actas de reunión realizados</t>
  </si>
  <si>
    <t>Realizar actividades propias de supervisión por medio del seguimiento al cumplimiento de las obligaciones contractuales.</t>
  </si>
  <si>
    <t>Informes de Seguimiento de supervisión del contrato y/o convenio e informes de del contratistas cargados en el SECOP I y II.</t>
  </si>
  <si>
    <t>1/01/2022</t>
  </si>
  <si>
    <t>31/12/2022</t>
  </si>
  <si>
    <t>Socializaciones realizadas</t>
  </si>
  <si>
    <t>Número de socializaciones realizadas</t>
  </si>
  <si>
    <t>Actas y/o grabaciones realizadas.</t>
  </si>
  <si>
    <t>Número  de 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</si>
  <si>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</si>
  <si>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</si>
  <si>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</si>
  <si>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</si>
  <si>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</si>
  <si>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</si>
  <si>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</si>
  <si>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</si>
  <si>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</si>
  <si>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</si>
  <si>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</si>
  <si>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</si>
  <si>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</si>
  <si>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</si>
  <si>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</si>
  <si>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</si>
  <si>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 xml:space="preserve">Definir acciones de mejora según resultados de las auditorías
</t>
  </si>
  <si>
    <t>Informes de auditoria TI</t>
  </si>
  <si>
    <t>Asignar las carpetas públicas en nube para cada área.</t>
  </si>
  <si>
    <t>Realizar copias de respaldo de los servidores</t>
  </si>
  <si>
    <t>1. Políticas de dominio
2. Auditorias TI</t>
  </si>
  <si>
    <t>Número de copias realizadas</t>
  </si>
  <si>
    <t>Copias realizadas</t>
  </si>
  <si>
    <t>Auditorias realizadas</t>
  </si>
  <si>
    <t>Número de auditorias realizadas</t>
  </si>
  <si>
    <t>Contar con  nube para  ambientes productivos</t>
  </si>
  <si>
    <t>Realizar los Backups de los ambientes productivos y definir el PRD</t>
  </si>
  <si>
    <t>Contratos</t>
  </si>
  <si>
    <t xml:space="preserve">Aplicar el formato solicitud de cambio y actualizar el directorio Activo.
</t>
  </si>
  <si>
    <t>Formato de solicitud de cambio</t>
  </si>
  <si>
    <t>Directorio Activo</t>
  </si>
  <si>
    <t>Directorio realizado</t>
  </si>
  <si>
    <t>Número de directorios realizados</t>
  </si>
  <si>
    <t>Crear ambientes de pruebas y desarrollo, definiendo el proceso para control de cambios y realizar las pruebas en ambientes de prueba antes de desplegar en producción</t>
  </si>
  <si>
    <t>Pruebas realizadas</t>
  </si>
  <si>
    <t>Número de pruebas realizadas</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</si>
  <si>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</si>
  <si>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</si>
  <si>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</si>
  <si>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 xml:space="preserve">Contar con ambiente de producción en la nube y Contar con un Canal de comunicaciones redundante
</t>
  </si>
  <si>
    <t>Contratos nube y ETB</t>
  </si>
  <si>
    <t xml:space="preserve">Monitorear los canales  y  reporte de incidentes con el proveedor, informes de seguimiento
</t>
  </si>
  <si>
    <t>Mantener los sistemas actualizados., Utilizar soluciones como  firewall o VPN, Mantener las contraseñas seguras, Sensibilizar a los funcionarios los lineamientos, Vigilar el correo electrónico, Copias de seguridad y  Subir a la nube.</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</si>
  <si>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</si>
  <si>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</si>
  <si>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</si>
  <si>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</si>
  <si>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</si>
  <si>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</si>
  <si>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</si>
  <si>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</si>
  <si>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</si>
  <si>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</si>
  <si>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</si>
  <si>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</si>
  <si>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</si>
  <si>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</si>
  <si>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</si>
  <si>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</si>
  <si>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</si>
  <si>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</si>
  <si>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</si>
  <si>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</si>
  <si>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</si>
  <si>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</si>
  <si>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</si>
  <si>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</si>
  <si>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</si>
  <si>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</si>
  <si>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</si>
  <si>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</si>
  <si>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</si>
  <si>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</si>
  <si>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</si>
  <si>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</si>
  <si>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</si>
  <si>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</si>
  <si>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</si>
  <si>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</si>
  <si>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</si>
  <si>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</si>
  <si>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</si>
  <si>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</si>
  <si>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</si>
  <si>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</si>
  <si>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</si>
  <si>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</si>
  <si>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</si>
  <si>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</si>
  <si>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</si>
  <si>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</si>
  <si>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</si>
  <si>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</si>
  <si>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</si>
  <si>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</si>
  <si>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</si>
  <si>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</si>
  <si>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</si>
  <si>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</si>
  <si>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</si>
  <si>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</si>
  <si>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</si>
  <si>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</si>
  <si>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</si>
  <si>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</si>
  <si>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</si>
  <si>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</si>
  <si>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</si>
  <si>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asignar o entregar bienes fiscales o de uso público,  sin el cumplimiento de los requisitos legales y lineamientos establecidos.</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</si>
  <si>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</si>
  <si>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</si>
  <si>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</si>
  <si>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</si>
  <si>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</si>
  <si>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</si>
  <si>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</si>
  <si>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</si>
  <si>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</si>
  <si>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</si>
  <si>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</si>
  <si>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</si>
  <si>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</si>
  <si>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</si>
  <si>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</si>
  <si>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Posibilidad de recibir o solicitar cualquier dádiva o beneficio a nombre propio o de terceros con el fin de favorecer por parte del supervisor o interventor para el no cumplimiento de los compromisos de un contrato y/o convenio con la Defensoría del Espacio Público.</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</si>
  <si>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</si>
  <si>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</si>
  <si>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</si>
  <si>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 xml:space="preserve">Solicitar a la Oficina de Sistemas realizar copias de seguridad o backups y la creación de la carpeta de CID en el servidor de la Entidad, con confidencialidad. 
</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</si>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</sst>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03">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s>
  <cellStyleXfs count="13">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cellStyleXfs>
  <cellXfs count="875">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4" fillId="0" borderId="3" xfId="0" applyFont="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3">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442840" y="84312"/>
          <a:ext cx="2808803"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4" activePane="bottomLeft" state="frozenSplit"/>
      <selection pane="bottomLeft" activeCell="E21" sqref="E21:K21"/>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400"/>
      <c r="B1" s="400"/>
      <c r="C1" s="400"/>
      <c r="D1" s="400"/>
      <c r="E1" s="400"/>
      <c r="F1" s="400"/>
      <c r="G1" s="400"/>
      <c r="H1" s="400"/>
      <c r="I1" s="400"/>
      <c r="J1" s="400"/>
      <c r="K1" s="400"/>
    </row>
    <row r="2" spans="1:11" s="6" customFormat="1" ht="30" customHeight="1">
      <c r="A2" s="400"/>
      <c r="B2" s="400"/>
      <c r="C2" s="400"/>
      <c r="D2" s="400"/>
      <c r="E2" s="400"/>
      <c r="F2" s="400"/>
      <c r="G2" s="400"/>
      <c r="H2" s="400"/>
      <c r="I2" s="400"/>
      <c r="J2" s="400"/>
      <c r="K2" s="400"/>
    </row>
    <row r="3" spans="1:11" ht="19.5" customHeight="1">
      <c r="A3" s="430" t="s">
        <v>21</v>
      </c>
      <c r="B3" s="430"/>
      <c r="C3" s="430"/>
      <c r="D3" s="430"/>
      <c r="E3" s="430" t="s">
        <v>22</v>
      </c>
      <c r="F3" s="430"/>
      <c r="G3" s="430"/>
      <c r="H3" s="430"/>
      <c r="I3" s="430"/>
      <c r="J3" s="430"/>
      <c r="K3" s="430"/>
    </row>
    <row r="4" spans="1:11" ht="19.5" customHeight="1">
      <c r="A4" s="396" t="s">
        <v>1005</v>
      </c>
      <c r="B4" s="397"/>
      <c r="C4" s="397"/>
      <c r="D4" s="397"/>
      <c r="E4" s="397"/>
      <c r="F4" s="397"/>
      <c r="G4" s="397"/>
      <c r="H4" s="397"/>
      <c r="I4" s="397"/>
      <c r="J4" s="397"/>
      <c r="K4" s="398"/>
    </row>
    <row r="5" spans="1:11" ht="95.5" customHeight="1">
      <c r="A5" s="399" t="s">
        <v>1006</v>
      </c>
      <c r="B5" s="399"/>
      <c r="C5" s="399"/>
      <c r="D5" s="399"/>
      <c r="E5" s="395" t="s">
        <v>1007</v>
      </c>
      <c r="F5" s="395"/>
      <c r="G5" s="395"/>
      <c r="H5" s="395"/>
      <c r="I5" s="395"/>
      <c r="J5" s="395"/>
      <c r="K5" s="395"/>
    </row>
    <row r="6" spans="1:11" ht="14.5" customHeight="1">
      <c r="A6" s="396" t="s">
        <v>23</v>
      </c>
      <c r="B6" s="397"/>
      <c r="C6" s="397"/>
      <c r="D6" s="397"/>
      <c r="E6" s="397"/>
      <c r="F6" s="397"/>
      <c r="G6" s="397"/>
      <c r="H6" s="397"/>
      <c r="I6" s="397"/>
      <c r="J6" s="397"/>
      <c r="K6" s="398"/>
    </row>
    <row r="7" spans="1:11" s="4" customFormat="1">
      <c r="A7" s="399" t="s">
        <v>82</v>
      </c>
      <c r="B7" s="399"/>
      <c r="C7" s="399"/>
      <c r="D7" s="399"/>
      <c r="E7" s="395" t="s">
        <v>105</v>
      </c>
      <c r="F7" s="395"/>
      <c r="G7" s="395"/>
      <c r="H7" s="395"/>
      <c r="I7" s="395"/>
      <c r="J7" s="395"/>
      <c r="K7" s="395"/>
    </row>
    <row r="8" spans="1:11" s="4" customFormat="1">
      <c r="A8" s="399" t="s">
        <v>83</v>
      </c>
      <c r="B8" s="399"/>
      <c r="C8" s="399"/>
      <c r="D8" s="399"/>
      <c r="E8" s="395" t="s">
        <v>853</v>
      </c>
      <c r="F8" s="395"/>
      <c r="G8" s="395"/>
      <c r="H8" s="395"/>
      <c r="I8" s="395"/>
      <c r="J8" s="395"/>
      <c r="K8" s="395"/>
    </row>
    <row r="9" spans="1:11">
      <c r="A9" s="407" t="s">
        <v>178</v>
      </c>
      <c r="B9" s="407"/>
      <c r="C9" s="407"/>
      <c r="D9" s="407"/>
      <c r="E9" s="407"/>
      <c r="F9" s="407"/>
      <c r="G9" s="407"/>
      <c r="H9" s="407"/>
      <c r="I9" s="407"/>
      <c r="J9" s="407"/>
      <c r="K9" s="407"/>
    </row>
    <row r="10" spans="1:11" s="4" customFormat="1">
      <c r="A10" s="394" t="s">
        <v>1411</v>
      </c>
      <c r="B10" s="394"/>
      <c r="C10" s="394"/>
      <c r="D10" s="394"/>
      <c r="E10" s="395" t="s">
        <v>1410</v>
      </c>
      <c r="F10" s="395"/>
      <c r="G10" s="395"/>
      <c r="H10" s="395"/>
      <c r="I10" s="395"/>
      <c r="J10" s="395"/>
      <c r="K10" s="395"/>
    </row>
    <row r="11" spans="1:11" s="4" customFormat="1">
      <c r="A11" s="394" t="s">
        <v>24</v>
      </c>
      <c r="B11" s="394"/>
      <c r="C11" s="394"/>
      <c r="D11" s="394"/>
      <c r="E11" s="395" t="s">
        <v>854</v>
      </c>
      <c r="F11" s="395"/>
      <c r="G11" s="395"/>
      <c r="H11" s="395"/>
      <c r="I11" s="395"/>
      <c r="J11" s="395"/>
      <c r="K11" s="395"/>
    </row>
    <row r="12" spans="1:11" s="4" customFormat="1">
      <c r="A12" s="394" t="s">
        <v>0</v>
      </c>
      <c r="B12" s="394"/>
      <c r="C12" s="394"/>
      <c r="D12" s="394"/>
      <c r="E12" s="395" t="s">
        <v>106</v>
      </c>
      <c r="F12" s="395"/>
      <c r="G12" s="395"/>
      <c r="H12" s="395"/>
      <c r="I12" s="395"/>
      <c r="J12" s="395"/>
      <c r="K12" s="395"/>
    </row>
    <row r="13" spans="1:11" s="4" customFormat="1" ht="22" customHeight="1">
      <c r="A13" s="399" t="s">
        <v>849</v>
      </c>
      <c r="B13" s="399"/>
      <c r="C13" s="399"/>
      <c r="D13" s="399"/>
      <c r="E13" s="395" t="s">
        <v>850</v>
      </c>
      <c r="F13" s="395"/>
      <c r="G13" s="395"/>
      <c r="H13" s="395"/>
      <c r="I13" s="395"/>
      <c r="J13" s="395"/>
      <c r="K13" s="395"/>
    </row>
    <row r="14" spans="1:11" s="4" customFormat="1" ht="43.5" customHeight="1">
      <c r="A14" s="399" t="s">
        <v>99</v>
      </c>
      <c r="B14" s="399"/>
      <c r="C14" s="399"/>
      <c r="D14" s="399"/>
      <c r="E14" s="395" t="s">
        <v>855</v>
      </c>
      <c r="F14" s="395"/>
      <c r="G14" s="395"/>
      <c r="H14" s="395"/>
      <c r="I14" s="395"/>
      <c r="J14" s="395"/>
      <c r="K14" s="395"/>
    </row>
    <row r="15" spans="1:11" s="4" customFormat="1">
      <c r="A15" s="394" t="s">
        <v>25</v>
      </c>
      <c r="B15" s="394"/>
      <c r="C15" s="394"/>
      <c r="D15" s="394"/>
      <c r="E15" s="395" t="s">
        <v>856</v>
      </c>
      <c r="F15" s="395"/>
      <c r="G15" s="395"/>
      <c r="H15" s="395"/>
      <c r="I15" s="395"/>
      <c r="J15" s="395"/>
      <c r="K15" s="395"/>
    </row>
    <row r="16" spans="1:11" s="4" customFormat="1">
      <c r="A16" s="394" t="s">
        <v>1412</v>
      </c>
      <c r="B16" s="394"/>
      <c r="C16" s="394"/>
      <c r="D16" s="394"/>
      <c r="E16" s="395" t="s">
        <v>1413</v>
      </c>
      <c r="F16" s="395"/>
      <c r="G16" s="395"/>
      <c r="H16" s="395"/>
      <c r="I16" s="395"/>
      <c r="J16" s="395"/>
      <c r="K16" s="395"/>
    </row>
    <row r="17" spans="1:11" s="4" customFormat="1" ht="154.5" customHeight="1">
      <c r="A17" s="394" t="s">
        <v>228</v>
      </c>
      <c r="B17" s="394"/>
      <c r="C17" s="394"/>
      <c r="D17" s="394"/>
      <c r="E17" s="395" t="s">
        <v>891</v>
      </c>
      <c r="F17" s="395"/>
      <c r="G17" s="395"/>
      <c r="H17" s="395"/>
      <c r="I17" s="395"/>
      <c r="J17" s="395"/>
      <c r="K17" s="395"/>
    </row>
    <row r="18" spans="1:11" s="4" customFormat="1" ht="90.65" customHeight="1">
      <c r="A18" s="394" t="s">
        <v>2</v>
      </c>
      <c r="B18" s="394"/>
      <c r="C18" s="394"/>
      <c r="D18" s="394"/>
      <c r="E18" s="395" t="s">
        <v>894</v>
      </c>
      <c r="F18" s="395"/>
      <c r="G18" s="395"/>
      <c r="H18" s="395"/>
      <c r="I18" s="395"/>
      <c r="J18" s="395"/>
      <c r="K18" s="395"/>
    </row>
    <row r="19" spans="1:11" s="4" customFormat="1" ht="45.65" customHeight="1">
      <c r="A19" s="394" t="s">
        <v>227</v>
      </c>
      <c r="B19" s="394"/>
      <c r="C19" s="394"/>
      <c r="D19" s="394"/>
      <c r="E19" s="395" t="s">
        <v>895</v>
      </c>
      <c r="F19" s="395"/>
      <c r="G19" s="395"/>
      <c r="H19" s="395"/>
      <c r="I19" s="395"/>
      <c r="J19" s="395"/>
      <c r="K19" s="395"/>
    </row>
    <row r="20" spans="1:11" s="4" customFormat="1" ht="76" customHeight="1">
      <c r="A20" s="394" t="s">
        <v>883</v>
      </c>
      <c r="B20" s="394"/>
      <c r="C20" s="394"/>
      <c r="D20" s="394"/>
      <c r="E20" s="395" t="s">
        <v>896</v>
      </c>
      <c r="F20" s="395"/>
      <c r="G20" s="395"/>
      <c r="H20" s="395"/>
      <c r="I20" s="395"/>
      <c r="J20" s="395"/>
      <c r="K20" s="395"/>
    </row>
    <row r="21" spans="1:11" s="4" customFormat="1" ht="265" customHeight="1">
      <c r="A21" s="394" t="s">
        <v>835</v>
      </c>
      <c r="B21" s="394"/>
      <c r="C21" s="394"/>
      <c r="D21" s="394"/>
      <c r="E21" s="411" t="s">
        <v>1574</v>
      </c>
      <c r="F21" s="411"/>
      <c r="G21" s="411"/>
      <c r="H21" s="411"/>
      <c r="I21" s="411"/>
      <c r="J21" s="411"/>
      <c r="K21" s="411"/>
    </row>
    <row r="22" spans="1:11" s="4" customFormat="1" ht="61" customHeight="1">
      <c r="A22" s="394" t="s">
        <v>229</v>
      </c>
      <c r="B22" s="394"/>
      <c r="C22" s="394"/>
      <c r="D22" s="394"/>
      <c r="E22" s="395" t="s">
        <v>857</v>
      </c>
      <c r="F22" s="395"/>
      <c r="G22" s="395"/>
      <c r="H22" s="395"/>
      <c r="I22" s="395"/>
      <c r="J22" s="395"/>
      <c r="K22" s="395"/>
    </row>
    <row r="23" spans="1:11" s="4" customFormat="1" ht="155.5" customHeight="1">
      <c r="A23" s="394" t="s">
        <v>26</v>
      </c>
      <c r="B23" s="394"/>
      <c r="C23" s="394"/>
      <c r="D23" s="394"/>
      <c r="E23" s="395" t="s">
        <v>858</v>
      </c>
      <c r="F23" s="395"/>
      <c r="G23" s="395"/>
      <c r="H23" s="395"/>
      <c r="I23" s="395"/>
      <c r="J23" s="395"/>
      <c r="K23" s="395"/>
    </row>
    <row r="24" spans="1:11" s="4" customFormat="1" ht="72.650000000000006" customHeight="1">
      <c r="A24" s="394" t="s">
        <v>897</v>
      </c>
      <c r="B24" s="394"/>
      <c r="C24" s="394"/>
      <c r="D24" s="394"/>
      <c r="E24" s="395" t="s">
        <v>902</v>
      </c>
      <c r="F24" s="395"/>
      <c r="G24" s="395"/>
      <c r="H24" s="395"/>
      <c r="I24" s="395"/>
      <c r="J24" s="395"/>
      <c r="K24" s="395"/>
    </row>
    <row r="25" spans="1:11" s="4" customFormat="1" ht="45.65" customHeight="1">
      <c r="A25" s="419" t="s">
        <v>842</v>
      </c>
      <c r="B25" s="405" t="s">
        <v>449</v>
      </c>
      <c r="C25" s="405"/>
      <c r="D25" s="405"/>
      <c r="E25" s="404" t="s">
        <v>859</v>
      </c>
      <c r="F25" s="404"/>
      <c r="G25" s="404"/>
      <c r="H25" s="404"/>
      <c r="I25" s="404"/>
      <c r="J25" s="404"/>
      <c r="K25" s="404"/>
    </row>
    <row r="26" spans="1:11" s="4" customFormat="1" ht="58.5" customHeight="1">
      <c r="A26" s="419"/>
      <c r="B26" s="405" t="s">
        <v>450</v>
      </c>
      <c r="C26" s="405"/>
      <c r="D26" s="405"/>
      <c r="E26" s="404" t="s">
        <v>860</v>
      </c>
      <c r="F26" s="404"/>
      <c r="G26" s="404"/>
      <c r="H26" s="404"/>
      <c r="I26" s="404"/>
      <c r="J26" s="404"/>
      <c r="K26" s="404"/>
    </row>
    <row r="27" spans="1:11" s="4" customFormat="1" ht="35.5" customHeight="1">
      <c r="A27" s="419"/>
      <c r="B27" s="405" t="s">
        <v>846</v>
      </c>
      <c r="C27" s="405"/>
      <c r="D27" s="405"/>
      <c r="E27" s="404" t="s">
        <v>851</v>
      </c>
      <c r="F27" s="404"/>
      <c r="G27" s="404"/>
      <c r="H27" s="404"/>
      <c r="I27" s="404"/>
      <c r="J27" s="404"/>
      <c r="K27" s="404"/>
    </row>
    <row r="28" spans="1:11" s="4" customFormat="1" ht="52.5" customHeight="1">
      <c r="A28" s="419"/>
      <c r="B28" s="405" t="s">
        <v>847</v>
      </c>
      <c r="C28" s="405"/>
      <c r="D28" s="405"/>
      <c r="E28" s="404" t="s">
        <v>852</v>
      </c>
      <c r="F28" s="404"/>
      <c r="G28" s="404"/>
      <c r="H28" s="404"/>
      <c r="I28" s="404"/>
      <c r="J28" s="404"/>
      <c r="K28" s="404"/>
    </row>
    <row r="29" spans="1:11">
      <c r="A29" s="407" t="s">
        <v>177</v>
      </c>
      <c r="B29" s="407"/>
      <c r="C29" s="407"/>
      <c r="D29" s="407"/>
      <c r="E29" s="407"/>
      <c r="F29" s="407"/>
      <c r="G29" s="407"/>
      <c r="H29" s="407"/>
      <c r="I29" s="407"/>
      <c r="J29" s="407"/>
      <c r="K29" s="407"/>
    </row>
    <row r="30" spans="1:11" s="4" customFormat="1" ht="37" customHeight="1">
      <c r="A30" s="409" t="s">
        <v>333</v>
      </c>
      <c r="B30" s="406" t="s">
        <v>845</v>
      </c>
      <c r="C30" s="406"/>
      <c r="D30" s="156" t="s">
        <v>355</v>
      </c>
      <c r="E30" s="395" t="s">
        <v>861</v>
      </c>
      <c r="F30" s="395"/>
      <c r="G30" s="395"/>
      <c r="H30" s="395"/>
      <c r="I30" s="395"/>
      <c r="J30" s="395"/>
      <c r="K30" s="395"/>
    </row>
    <row r="31" spans="1:11" s="4" customFormat="1" ht="37" customHeight="1">
      <c r="A31" s="409"/>
      <c r="B31" s="406"/>
      <c r="C31" s="406"/>
      <c r="D31" s="156" t="s">
        <v>252</v>
      </c>
      <c r="E31" s="395" t="s">
        <v>862</v>
      </c>
      <c r="F31" s="395"/>
      <c r="G31" s="395"/>
      <c r="H31" s="395"/>
      <c r="I31" s="395"/>
      <c r="J31" s="395"/>
      <c r="K31" s="395"/>
    </row>
    <row r="32" spans="1:11" s="4" customFormat="1" ht="42.65" customHeight="1">
      <c r="A32" s="409"/>
      <c r="B32" s="406"/>
      <c r="C32" s="406"/>
      <c r="D32" s="156" t="s">
        <v>356</v>
      </c>
      <c r="E32" s="395" t="s">
        <v>863</v>
      </c>
      <c r="F32" s="395"/>
      <c r="G32" s="395"/>
      <c r="H32" s="395"/>
      <c r="I32" s="395"/>
      <c r="J32" s="395"/>
      <c r="K32" s="395"/>
    </row>
    <row r="33" spans="1:11" s="4" customFormat="1" ht="37" customHeight="1">
      <c r="A33" s="409"/>
      <c r="B33" s="406"/>
      <c r="C33" s="406"/>
      <c r="D33" s="156" t="s">
        <v>297</v>
      </c>
      <c r="E33" s="395" t="s">
        <v>884</v>
      </c>
      <c r="F33" s="395"/>
      <c r="G33" s="395"/>
      <c r="H33" s="395"/>
      <c r="I33" s="395"/>
      <c r="J33" s="395"/>
      <c r="K33" s="395"/>
    </row>
    <row r="34" spans="1:11" s="4" customFormat="1" ht="37" customHeight="1">
      <c r="A34" s="409"/>
      <c r="B34" s="406"/>
      <c r="C34" s="406"/>
      <c r="D34" s="156" t="s">
        <v>360</v>
      </c>
      <c r="E34" s="395" t="s">
        <v>864</v>
      </c>
      <c r="F34" s="395"/>
      <c r="G34" s="395"/>
      <c r="H34" s="395"/>
      <c r="I34" s="395"/>
      <c r="J34" s="395"/>
      <c r="K34" s="395"/>
    </row>
    <row r="35" spans="1:11" s="4" customFormat="1" ht="37" customHeight="1">
      <c r="A35" s="409"/>
      <c r="B35" s="406"/>
      <c r="C35" s="406"/>
      <c r="D35" s="156" t="s">
        <v>252</v>
      </c>
      <c r="E35" s="395" t="s">
        <v>865</v>
      </c>
      <c r="F35" s="395"/>
      <c r="G35" s="395"/>
      <c r="H35" s="395"/>
      <c r="I35" s="395"/>
      <c r="J35" s="395"/>
      <c r="K35" s="395"/>
    </row>
    <row r="36" spans="1:11" s="4" customFormat="1" ht="37" customHeight="1">
      <c r="A36" s="409"/>
      <c r="B36" s="406"/>
      <c r="C36" s="406"/>
      <c r="D36" s="156" t="s">
        <v>311</v>
      </c>
      <c r="E36" s="395" t="s">
        <v>866</v>
      </c>
      <c r="F36" s="395"/>
      <c r="G36" s="395"/>
      <c r="H36" s="395"/>
      <c r="I36" s="395"/>
      <c r="J36" s="395"/>
      <c r="K36" s="395"/>
    </row>
    <row r="37" spans="1:11" s="4" customFormat="1" ht="104.5" customHeight="1">
      <c r="A37" s="409"/>
      <c r="B37" s="413" t="s">
        <v>344</v>
      </c>
      <c r="C37" s="413"/>
      <c r="D37" s="173" t="s">
        <v>1</v>
      </c>
      <c r="E37" s="410" t="s">
        <v>867</v>
      </c>
      <c r="F37" s="410"/>
      <c r="G37" s="410"/>
      <c r="H37" s="410"/>
      <c r="I37" s="410"/>
      <c r="J37" s="410"/>
      <c r="K37" s="410"/>
    </row>
    <row r="38" spans="1:11" s="4" customFormat="1" ht="169.5" customHeight="1">
      <c r="A38" s="409"/>
      <c r="B38" s="413"/>
      <c r="C38" s="413"/>
      <c r="D38" s="173" t="s">
        <v>2</v>
      </c>
      <c r="E38" s="410" t="s">
        <v>1008</v>
      </c>
      <c r="F38" s="410"/>
      <c r="G38" s="410"/>
      <c r="H38" s="410"/>
      <c r="I38" s="410"/>
      <c r="J38" s="410"/>
      <c r="K38" s="410"/>
    </row>
    <row r="39" spans="1:11" s="4" customFormat="1" ht="89.5" customHeight="1">
      <c r="A39" s="409"/>
      <c r="B39" s="413"/>
      <c r="C39" s="413"/>
      <c r="D39" s="173" t="s">
        <v>3</v>
      </c>
      <c r="E39" s="410" t="s">
        <v>907</v>
      </c>
      <c r="F39" s="410"/>
      <c r="G39" s="410"/>
      <c r="H39" s="410"/>
      <c r="I39" s="410"/>
      <c r="J39" s="410"/>
      <c r="K39" s="410"/>
    </row>
    <row r="40" spans="1:11" s="4" customFormat="1" ht="89.5" customHeight="1">
      <c r="A40" s="414" t="s">
        <v>179</v>
      </c>
      <c r="B40" s="414" t="s">
        <v>339</v>
      </c>
      <c r="C40" s="417" t="s">
        <v>5</v>
      </c>
      <c r="D40" s="179" t="s">
        <v>904</v>
      </c>
      <c r="E40" s="395" t="s">
        <v>905</v>
      </c>
      <c r="F40" s="395"/>
      <c r="G40" s="395"/>
      <c r="H40" s="395"/>
      <c r="I40" s="395"/>
      <c r="J40" s="395"/>
      <c r="K40" s="395"/>
    </row>
    <row r="41" spans="1:11" s="4" customFormat="1" ht="130.5" customHeight="1">
      <c r="A41" s="415"/>
      <c r="B41" s="415"/>
      <c r="C41" s="418"/>
      <c r="D41" s="170" t="s">
        <v>4</v>
      </c>
      <c r="E41" s="395" t="s">
        <v>903</v>
      </c>
      <c r="F41" s="395"/>
      <c r="G41" s="395"/>
      <c r="H41" s="395"/>
      <c r="I41" s="395"/>
      <c r="J41" s="395"/>
      <c r="K41" s="395"/>
    </row>
    <row r="42" spans="1:11" s="4" customFormat="1">
      <c r="A42" s="415"/>
      <c r="B42" s="415"/>
      <c r="C42" s="402" t="s">
        <v>361</v>
      </c>
      <c r="D42" s="402"/>
      <c r="E42" s="401" t="s">
        <v>868</v>
      </c>
      <c r="F42" s="401"/>
      <c r="G42" s="401"/>
      <c r="H42" s="401"/>
      <c r="I42" s="401"/>
      <c r="J42" s="401"/>
      <c r="K42" s="401"/>
    </row>
    <row r="43" spans="1:11" s="4" customFormat="1" ht="168.65" customHeight="1">
      <c r="A43" s="415"/>
      <c r="B43" s="415"/>
      <c r="C43" s="402" t="s">
        <v>318</v>
      </c>
      <c r="D43" s="170" t="s">
        <v>331</v>
      </c>
      <c r="E43" s="401" t="s">
        <v>1009</v>
      </c>
      <c r="F43" s="401"/>
      <c r="G43" s="401"/>
      <c r="H43" s="401"/>
      <c r="I43" s="401"/>
      <c r="J43" s="401"/>
      <c r="K43" s="401"/>
    </row>
    <row r="44" spans="1:11" s="4" customFormat="1" ht="61.5" customHeight="1">
      <c r="A44" s="415"/>
      <c r="B44" s="416"/>
      <c r="C44" s="402"/>
      <c r="D44" s="170" t="s">
        <v>332</v>
      </c>
      <c r="E44" s="401" t="s">
        <v>869</v>
      </c>
      <c r="F44" s="401"/>
      <c r="G44" s="401"/>
      <c r="H44" s="401"/>
      <c r="I44" s="401"/>
      <c r="J44" s="401"/>
      <c r="K44" s="401"/>
    </row>
    <row r="45" spans="1:11" s="4" customFormat="1" ht="29.15" customHeight="1">
      <c r="A45" s="415"/>
      <c r="B45" s="402" t="s">
        <v>843</v>
      </c>
      <c r="C45" s="402"/>
      <c r="D45" s="170" t="s">
        <v>357</v>
      </c>
      <c r="E45" s="401" t="s">
        <v>871</v>
      </c>
      <c r="F45" s="401"/>
      <c r="G45" s="401"/>
      <c r="H45" s="401"/>
      <c r="I45" s="401"/>
      <c r="J45" s="401"/>
      <c r="K45" s="401"/>
    </row>
    <row r="46" spans="1:11" s="4" customFormat="1" ht="29">
      <c r="A46" s="415"/>
      <c r="B46" s="402"/>
      <c r="C46" s="402"/>
      <c r="D46" s="170" t="s">
        <v>870</v>
      </c>
      <c r="E46" s="401" t="s">
        <v>872</v>
      </c>
      <c r="F46" s="401"/>
      <c r="G46" s="401"/>
      <c r="H46" s="401"/>
      <c r="I46" s="401"/>
      <c r="J46" s="401"/>
      <c r="K46" s="401"/>
    </row>
    <row r="47" spans="1:11" s="4" customFormat="1">
      <c r="A47" s="415"/>
      <c r="B47" s="402"/>
      <c r="C47" s="402"/>
      <c r="D47" s="170" t="s">
        <v>252</v>
      </c>
      <c r="E47" s="401" t="s">
        <v>873</v>
      </c>
      <c r="F47" s="401"/>
      <c r="G47" s="401"/>
      <c r="H47" s="401"/>
      <c r="I47" s="401"/>
      <c r="J47" s="401"/>
      <c r="K47" s="401"/>
    </row>
    <row r="48" spans="1:11" s="4" customFormat="1" ht="29">
      <c r="A48" s="415"/>
      <c r="B48" s="402"/>
      <c r="C48" s="402"/>
      <c r="D48" s="170" t="s">
        <v>358</v>
      </c>
      <c r="E48" s="401" t="s">
        <v>874</v>
      </c>
      <c r="F48" s="401"/>
      <c r="G48" s="401"/>
      <c r="H48" s="401"/>
      <c r="I48" s="401"/>
      <c r="J48" s="401"/>
      <c r="K48" s="401"/>
    </row>
    <row r="49" spans="1:11" s="4" customFormat="1">
      <c r="A49" s="415"/>
      <c r="B49" s="402"/>
      <c r="C49" s="402"/>
      <c r="D49" s="170" t="s">
        <v>252</v>
      </c>
      <c r="E49" s="401" t="s">
        <v>875</v>
      </c>
      <c r="F49" s="401"/>
      <c r="G49" s="401"/>
      <c r="H49" s="401"/>
      <c r="I49" s="401"/>
      <c r="J49" s="401"/>
      <c r="K49" s="401"/>
    </row>
    <row r="50" spans="1:11" s="4" customFormat="1" ht="29">
      <c r="A50" s="415"/>
      <c r="B50" s="402"/>
      <c r="C50" s="402"/>
      <c r="D50" s="170" t="s">
        <v>359</v>
      </c>
      <c r="E50" s="401" t="s">
        <v>876</v>
      </c>
      <c r="F50" s="401"/>
      <c r="G50" s="401"/>
      <c r="H50" s="401"/>
      <c r="I50" s="401"/>
      <c r="J50" s="401"/>
      <c r="K50" s="401"/>
    </row>
    <row r="51" spans="1:11" s="4" customFormat="1" ht="109.5" customHeight="1">
      <c r="A51" s="415"/>
      <c r="B51" s="403" t="s">
        <v>344</v>
      </c>
      <c r="C51" s="403"/>
      <c r="D51" s="171" t="s">
        <v>1</v>
      </c>
      <c r="E51" s="410" t="s">
        <v>103</v>
      </c>
      <c r="F51" s="410"/>
      <c r="G51" s="410"/>
      <c r="H51" s="410"/>
      <c r="I51" s="410"/>
      <c r="J51" s="410"/>
      <c r="K51" s="410"/>
    </row>
    <row r="52" spans="1:11" s="4" customFormat="1" ht="131.5" customHeight="1">
      <c r="A52" s="415"/>
      <c r="B52" s="403"/>
      <c r="C52" s="403"/>
      <c r="D52" s="171" t="s">
        <v>2</v>
      </c>
      <c r="E52" s="410" t="s">
        <v>1010</v>
      </c>
      <c r="F52" s="410"/>
      <c r="G52" s="410"/>
      <c r="H52" s="410"/>
      <c r="I52" s="410"/>
      <c r="J52" s="410"/>
      <c r="K52" s="410"/>
    </row>
    <row r="53" spans="1:11" s="4" customFormat="1" ht="94" customHeight="1">
      <c r="A53" s="416"/>
      <c r="B53" s="403"/>
      <c r="C53" s="403"/>
      <c r="D53" s="173" t="s">
        <v>3</v>
      </c>
      <c r="E53" s="410" t="s">
        <v>906</v>
      </c>
      <c r="F53" s="410"/>
      <c r="G53" s="410"/>
      <c r="H53" s="410"/>
      <c r="I53" s="410"/>
      <c r="J53" s="410"/>
      <c r="K53" s="410"/>
    </row>
    <row r="54" spans="1:11" s="4" customFormat="1" ht="76" customHeight="1">
      <c r="A54" s="412" t="s">
        <v>885</v>
      </c>
      <c r="B54" s="412"/>
      <c r="C54" s="412"/>
      <c r="D54" s="412"/>
      <c r="E54" s="411" t="s">
        <v>840</v>
      </c>
      <c r="F54" s="411"/>
      <c r="G54" s="411"/>
      <c r="H54" s="411"/>
      <c r="I54" s="411"/>
      <c r="J54" s="411"/>
      <c r="K54" s="411"/>
    </row>
    <row r="55" spans="1:11">
      <c r="A55" s="408" t="s">
        <v>340</v>
      </c>
      <c r="B55" s="408"/>
      <c r="C55" s="408"/>
      <c r="D55" s="408"/>
      <c r="E55" s="408"/>
      <c r="F55" s="408"/>
      <c r="G55" s="408"/>
      <c r="H55" s="408"/>
      <c r="I55" s="408"/>
      <c r="J55" s="408"/>
      <c r="K55" s="408"/>
    </row>
    <row r="56" spans="1:11" s="4" customFormat="1" ht="35.5" customHeight="1">
      <c r="A56" s="432" t="s">
        <v>343</v>
      </c>
      <c r="B56" s="414" t="s">
        <v>342</v>
      </c>
      <c r="C56" s="427" t="s">
        <v>341</v>
      </c>
      <c r="D56" s="428"/>
      <c r="E56" s="395" t="s">
        <v>92</v>
      </c>
      <c r="F56" s="395"/>
      <c r="G56" s="395"/>
      <c r="H56" s="395"/>
      <c r="I56" s="395"/>
      <c r="J56" s="395"/>
      <c r="K56" s="395"/>
    </row>
    <row r="57" spans="1:11" s="4" customFormat="1" ht="35.5" customHeight="1">
      <c r="A57" s="433"/>
      <c r="B57" s="415"/>
      <c r="C57" s="427" t="s">
        <v>14</v>
      </c>
      <c r="D57" s="428"/>
      <c r="E57" s="395" t="s">
        <v>116</v>
      </c>
      <c r="F57" s="395"/>
      <c r="G57" s="395"/>
      <c r="H57" s="395"/>
      <c r="I57" s="395"/>
      <c r="J57" s="395"/>
      <c r="K57" s="395"/>
    </row>
    <row r="58" spans="1:11" s="4" customFormat="1" ht="35.5" customHeight="1">
      <c r="A58" s="433"/>
      <c r="B58" s="416"/>
      <c r="C58" s="427" t="s">
        <v>100</v>
      </c>
      <c r="D58" s="428"/>
      <c r="E58" s="395" t="s">
        <v>115</v>
      </c>
      <c r="F58" s="395"/>
      <c r="G58" s="395"/>
      <c r="H58" s="395"/>
      <c r="I58" s="395"/>
      <c r="J58" s="395"/>
      <c r="K58" s="395"/>
    </row>
    <row r="59" spans="1:11" s="4" customFormat="1" ht="35.5" customHeight="1">
      <c r="A59" s="433"/>
      <c r="B59" s="431" t="s">
        <v>180</v>
      </c>
      <c r="C59" s="427" t="s">
        <v>117</v>
      </c>
      <c r="D59" s="428"/>
      <c r="E59" s="395" t="s">
        <v>878</v>
      </c>
      <c r="F59" s="395"/>
      <c r="G59" s="395"/>
      <c r="H59" s="395"/>
      <c r="I59" s="395"/>
      <c r="J59" s="395"/>
      <c r="K59" s="395"/>
    </row>
    <row r="60" spans="1:11" s="4" customFormat="1" ht="35.5" customHeight="1">
      <c r="A60" s="433"/>
      <c r="B60" s="431"/>
      <c r="C60" s="427" t="s">
        <v>84</v>
      </c>
      <c r="D60" s="428"/>
      <c r="E60" s="395" t="s">
        <v>879</v>
      </c>
      <c r="F60" s="395"/>
      <c r="G60" s="395"/>
      <c r="H60" s="395"/>
      <c r="I60" s="395"/>
      <c r="J60" s="395"/>
      <c r="K60" s="395"/>
    </row>
    <row r="61" spans="1:11" s="4" customFormat="1" ht="35.5" customHeight="1">
      <c r="A61" s="433"/>
      <c r="B61" s="431"/>
      <c r="C61" s="427" t="s">
        <v>85</v>
      </c>
      <c r="D61" s="428"/>
      <c r="E61" s="395" t="s">
        <v>880</v>
      </c>
      <c r="F61" s="395"/>
      <c r="G61" s="395"/>
      <c r="H61" s="395"/>
      <c r="I61" s="395"/>
      <c r="J61" s="395"/>
      <c r="K61" s="395"/>
    </row>
    <row r="62" spans="1:11" s="4" customFormat="1" ht="48" customHeight="1">
      <c r="A62" s="433"/>
      <c r="B62" s="429" t="s">
        <v>239</v>
      </c>
      <c r="C62" s="427" t="s">
        <v>238</v>
      </c>
      <c r="D62" s="428"/>
      <c r="E62" s="395" t="s">
        <v>881</v>
      </c>
      <c r="F62" s="395"/>
      <c r="G62" s="395"/>
      <c r="H62" s="395"/>
      <c r="I62" s="395"/>
      <c r="J62" s="395"/>
      <c r="K62" s="395"/>
    </row>
    <row r="63" spans="1:11" s="4" customFormat="1" ht="48" customHeight="1">
      <c r="A63" s="434"/>
      <c r="B63" s="429"/>
      <c r="C63" s="427" t="s">
        <v>886</v>
      </c>
      <c r="D63" s="428"/>
      <c r="E63" s="395" t="s">
        <v>877</v>
      </c>
      <c r="F63" s="395"/>
      <c r="G63" s="395"/>
      <c r="H63" s="395"/>
      <c r="I63" s="395"/>
      <c r="J63" s="395"/>
      <c r="K63" s="395"/>
    </row>
    <row r="64" spans="1:11" s="4" customFormat="1" ht="30" customHeight="1">
      <c r="A64" s="429" t="s">
        <v>27</v>
      </c>
      <c r="B64" s="429"/>
      <c r="C64" s="429"/>
      <c r="D64" s="429"/>
      <c r="E64" s="395" t="s">
        <v>93</v>
      </c>
      <c r="F64" s="395"/>
      <c r="G64" s="395"/>
      <c r="H64" s="395"/>
      <c r="I64" s="395"/>
      <c r="J64" s="395"/>
      <c r="K64" s="395"/>
    </row>
    <row r="65" spans="1:11">
      <c r="A65" s="420" t="s">
        <v>19</v>
      </c>
      <c r="B65" s="420"/>
      <c r="C65" s="420"/>
      <c r="D65" s="420"/>
      <c r="E65" s="420"/>
      <c r="F65" s="420"/>
      <c r="G65" s="420"/>
      <c r="H65" s="420"/>
      <c r="I65" s="420"/>
      <c r="J65" s="420"/>
      <c r="K65" s="420"/>
    </row>
    <row r="66" spans="1:11">
      <c r="A66" s="399" t="s">
        <v>909</v>
      </c>
      <c r="B66" s="399"/>
      <c r="C66" s="399"/>
      <c r="D66" s="399"/>
      <c r="E66" s="421" t="s">
        <v>910</v>
      </c>
      <c r="F66" s="421"/>
      <c r="G66" s="421"/>
      <c r="H66" s="421"/>
      <c r="I66" s="421"/>
      <c r="J66" s="421"/>
      <c r="K66" s="421"/>
    </row>
    <row r="67" spans="1:11" s="4" customFormat="1" ht="33" customHeight="1">
      <c r="A67" s="399" t="s">
        <v>16</v>
      </c>
      <c r="B67" s="399"/>
      <c r="C67" s="399"/>
      <c r="D67" s="399"/>
      <c r="E67" s="421" t="s">
        <v>94</v>
      </c>
      <c r="F67" s="421"/>
      <c r="G67" s="421"/>
      <c r="H67" s="421"/>
      <c r="I67" s="421"/>
      <c r="J67" s="421"/>
      <c r="K67" s="421"/>
    </row>
    <row r="68" spans="1:11" s="4" customFormat="1" ht="33" customHeight="1">
      <c r="A68" s="422" t="s">
        <v>934</v>
      </c>
      <c r="B68" s="424" t="s">
        <v>935</v>
      </c>
      <c r="C68" s="425"/>
      <c r="D68" s="426"/>
      <c r="E68" s="421" t="s">
        <v>937</v>
      </c>
      <c r="F68" s="421"/>
      <c r="G68" s="421"/>
      <c r="H68" s="421"/>
      <c r="I68" s="421"/>
      <c r="J68" s="421"/>
      <c r="K68" s="421"/>
    </row>
    <row r="69" spans="1:11" s="4" customFormat="1" ht="33" customHeight="1">
      <c r="A69" s="423"/>
      <c r="B69" s="424" t="s">
        <v>936</v>
      </c>
      <c r="C69" s="425"/>
      <c r="D69" s="426"/>
      <c r="E69" s="421" t="s">
        <v>938</v>
      </c>
      <c r="F69" s="421"/>
      <c r="G69" s="421"/>
      <c r="H69" s="421"/>
      <c r="I69" s="421"/>
      <c r="J69" s="421"/>
      <c r="K69" s="421"/>
    </row>
    <row r="70" spans="1:11" s="4" customFormat="1" ht="29.15" customHeight="1">
      <c r="A70" s="394" t="s">
        <v>17</v>
      </c>
      <c r="B70" s="394"/>
      <c r="C70" s="394"/>
      <c r="D70" s="394"/>
      <c r="E70" s="395" t="s">
        <v>101</v>
      </c>
      <c r="F70" s="395"/>
      <c r="G70" s="395"/>
      <c r="H70" s="395"/>
      <c r="I70" s="395"/>
      <c r="J70" s="395"/>
      <c r="K70" s="395"/>
    </row>
    <row r="71" spans="1:11" s="4" customFormat="1" ht="49.5" customHeight="1">
      <c r="A71" s="394" t="s">
        <v>96</v>
      </c>
      <c r="B71" s="394"/>
      <c r="C71" s="394"/>
      <c r="D71" s="394"/>
      <c r="E71" s="395" t="s">
        <v>97</v>
      </c>
      <c r="F71" s="395"/>
      <c r="G71" s="395"/>
      <c r="H71" s="395"/>
      <c r="I71" s="395"/>
      <c r="J71" s="395"/>
      <c r="K71" s="395"/>
    </row>
    <row r="72" spans="1:11" s="4" customFormat="1">
      <c r="A72" s="394" t="s">
        <v>18</v>
      </c>
      <c r="B72" s="394"/>
      <c r="C72" s="394"/>
      <c r="D72" s="394"/>
      <c r="E72" s="395" t="s">
        <v>95</v>
      </c>
      <c r="F72" s="395"/>
      <c r="G72" s="395"/>
      <c r="H72" s="395"/>
      <c r="I72" s="395"/>
      <c r="J72" s="395"/>
      <c r="K72" s="395"/>
    </row>
    <row r="73" spans="1:11" s="4" customFormat="1" ht="31" customHeight="1">
      <c r="A73" s="402" t="s">
        <v>74</v>
      </c>
      <c r="B73" s="402" t="s">
        <v>75</v>
      </c>
      <c r="C73" s="402"/>
      <c r="D73" s="402"/>
      <c r="E73" s="395" t="s">
        <v>104</v>
      </c>
      <c r="F73" s="395"/>
      <c r="G73" s="395"/>
      <c r="H73" s="395"/>
      <c r="I73" s="395"/>
      <c r="J73" s="395"/>
      <c r="K73" s="395"/>
    </row>
    <row r="74" spans="1:11" s="4" customFormat="1" ht="31" customHeight="1">
      <c r="A74" s="402"/>
      <c r="B74" s="402" t="s">
        <v>77</v>
      </c>
      <c r="C74" s="402"/>
      <c r="D74" s="402"/>
      <c r="E74" s="395" t="s">
        <v>102</v>
      </c>
      <c r="F74" s="395"/>
      <c r="G74" s="395"/>
      <c r="H74" s="395"/>
      <c r="I74" s="395"/>
      <c r="J74" s="395"/>
      <c r="K74" s="395"/>
    </row>
    <row r="75" spans="1:11" s="4" customFormat="1" ht="54.65" customHeight="1">
      <c r="A75" s="402"/>
      <c r="B75" s="402" t="s">
        <v>76</v>
      </c>
      <c r="C75" s="402"/>
      <c r="D75" s="402"/>
      <c r="E75" s="395" t="s">
        <v>882</v>
      </c>
      <c r="F75" s="395"/>
      <c r="G75" s="395"/>
      <c r="H75" s="395"/>
      <c r="I75" s="395"/>
      <c r="J75" s="395"/>
      <c r="K75" s="395"/>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activeCell="A167" sqref="A167"/>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810" t="s">
        <v>833</v>
      </c>
      <c r="B1" s="810"/>
    </row>
    <row r="2" spans="1:2" ht="15" thickBot="1">
      <c r="A2" s="809" t="s">
        <v>521</v>
      </c>
      <c r="B2" s="809"/>
    </row>
    <row r="3" spans="1:2" ht="15" thickBot="1">
      <c r="A3" s="160" t="s">
        <v>522</v>
      </c>
      <c r="B3" s="161" t="s">
        <v>523</v>
      </c>
    </row>
    <row r="4" spans="1:2">
      <c r="A4" s="162" t="s">
        <v>524</v>
      </c>
      <c r="B4" s="163" t="s">
        <v>779</v>
      </c>
    </row>
    <row r="5" spans="1:2" ht="15" thickBot="1">
      <c r="A5" s="163" t="s">
        <v>525</v>
      </c>
      <c r="B5" s="163" t="s">
        <v>780</v>
      </c>
    </row>
    <row r="6" spans="1:2" ht="15" thickBot="1">
      <c r="A6" s="809" t="s">
        <v>526</v>
      </c>
      <c r="B6" s="809"/>
    </row>
    <row r="7" spans="1:2" ht="15" thickBot="1">
      <c r="A7" s="160" t="s">
        <v>527</v>
      </c>
      <c r="B7" s="161" t="s">
        <v>528</v>
      </c>
    </row>
    <row r="8" spans="1:2">
      <c r="A8" s="162" t="s">
        <v>529</v>
      </c>
      <c r="B8" s="162" t="s">
        <v>781</v>
      </c>
    </row>
    <row r="9" spans="1:2">
      <c r="A9" s="163" t="s">
        <v>530</v>
      </c>
      <c r="B9" s="163" t="s">
        <v>531</v>
      </c>
    </row>
    <row r="10" spans="1:2">
      <c r="A10" s="163" t="s">
        <v>532</v>
      </c>
      <c r="B10" s="163" t="s">
        <v>782</v>
      </c>
    </row>
    <row r="11" spans="1:2">
      <c r="A11" s="163" t="s">
        <v>533</v>
      </c>
      <c r="B11" s="163" t="s">
        <v>534</v>
      </c>
    </row>
    <row r="12" spans="1:2" ht="15" thickBot="1">
      <c r="A12" s="163" t="s">
        <v>535</v>
      </c>
      <c r="B12" s="163" t="s">
        <v>783</v>
      </c>
    </row>
    <row r="13" spans="1:2" ht="15" thickBot="1">
      <c r="A13" s="161" t="s">
        <v>536</v>
      </c>
      <c r="B13" s="161" t="s">
        <v>537</v>
      </c>
    </row>
    <row r="14" spans="1:2">
      <c r="A14" s="163" t="s">
        <v>538</v>
      </c>
      <c r="B14" s="162" t="s">
        <v>539</v>
      </c>
    </row>
    <row r="15" spans="1:2" ht="15" thickBot="1">
      <c r="A15" s="164" t="s">
        <v>540</v>
      </c>
      <c r="B15" s="164" t="s">
        <v>541</v>
      </c>
    </row>
    <row r="16" spans="1:2" ht="15" thickBot="1">
      <c r="A16" s="809" t="s">
        <v>542</v>
      </c>
      <c r="B16" s="809"/>
    </row>
    <row r="17" spans="1:2" ht="15" thickBot="1">
      <c r="A17" s="160" t="s">
        <v>543</v>
      </c>
      <c r="B17" s="161" t="s">
        <v>544</v>
      </c>
    </row>
    <row r="18" spans="1:2">
      <c r="A18" s="162" t="s">
        <v>545</v>
      </c>
      <c r="B18" s="162" t="s">
        <v>546</v>
      </c>
    </row>
    <row r="19" spans="1:2" ht="15" thickBot="1">
      <c r="A19" s="163" t="s">
        <v>547</v>
      </c>
      <c r="B19" s="163" t="s">
        <v>548</v>
      </c>
    </row>
    <row r="20" spans="1:2" ht="15" thickBot="1">
      <c r="A20" s="161" t="s">
        <v>549</v>
      </c>
      <c r="B20" s="161" t="s">
        <v>550</v>
      </c>
    </row>
    <row r="21" spans="1:2">
      <c r="A21" s="162" t="s">
        <v>551</v>
      </c>
      <c r="B21" s="162" t="s">
        <v>552</v>
      </c>
    </row>
    <row r="22" spans="1:2">
      <c r="A22" s="163" t="s">
        <v>553</v>
      </c>
      <c r="B22" s="163" t="s">
        <v>784</v>
      </c>
    </row>
    <row r="23" spans="1:2" ht="15" thickBot="1">
      <c r="A23" s="163" t="s">
        <v>554</v>
      </c>
      <c r="B23" s="163" t="s">
        <v>555</v>
      </c>
    </row>
    <row r="24" spans="1:2" ht="15" thickBot="1">
      <c r="A24" s="161" t="s">
        <v>556</v>
      </c>
      <c r="B24" s="161" t="s">
        <v>557</v>
      </c>
    </row>
    <row r="25" spans="1:2" ht="15" thickBot="1">
      <c r="A25" s="162" t="s">
        <v>558</v>
      </c>
      <c r="B25" s="162" t="s">
        <v>559</v>
      </c>
    </row>
    <row r="26" spans="1:2" ht="15" thickBot="1">
      <c r="A26" s="809" t="s">
        <v>560</v>
      </c>
      <c r="B26" s="809"/>
    </row>
    <row r="27" spans="1:2" ht="15" thickBot="1">
      <c r="A27" s="160" t="s">
        <v>561</v>
      </c>
      <c r="B27" s="161" t="s">
        <v>562</v>
      </c>
    </row>
    <row r="28" spans="1:2">
      <c r="A28" s="162" t="s">
        <v>563</v>
      </c>
      <c r="B28" s="162" t="s">
        <v>564</v>
      </c>
    </row>
    <row r="29" spans="1:2">
      <c r="A29" s="163" t="s">
        <v>565</v>
      </c>
      <c r="B29" s="163" t="s">
        <v>566</v>
      </c>
    </row>
    <row r="30" spans="1:2">
      <c r="A30" s="163" t="s">
        <v>567</v>
      </c>
      <c r="B30" s="163" t="s">
        <v>786</v>
      </c>
    </row>
    <row r="31" spans="1:2" ht="15" thickBot="1">
      <c r="A31" s="163" t="s">
        <v>568</v>
      </c>
      <c r="B31" s="163" t="s">
        <v>569</v>
      </c>
    </row>
    <row r="32" spans="1:2" ht="15" thickBot="1">
      <c r="A32" s="161" t="s">
        <v>570</v>
      </c>
      <c r="B32" s="161" t="s">
        <v>785</v>
      </c>
    </row>
    <row r="33" spans="1:2">
      <c r="A33" s="162" t="s">
        <v>571</v>
      </c>
      <c r="B33" s="162" t="s">
        <v>785</v>
      </c>
    </row>
    <row r="34" spans="1:2">
      <c r="A34" s="163" t="s">
        <v>572</v>
      </c>
      <c r="B34" s="163" t="s">
        <v>787</v>
      </c>
    </row>
    <row r="35" spans="1:2" ht="15" thickBot="1">
      <c r="A35" s="164" t="s">
        <v>573</v>
      </c>
      <c r="B35" s="164" t="s">
        <v>574</v>
      </c>
    </row>
    <row r="36" spans="1:2" ht="15" thickBot="1">
      <c r="A36" s="160" t="s">
        <v>575</v>
      </c>
      <c r="B36" s="161" t="s">
        <v>576</v>
      </c>
    </row>
    <row r="37" spans="1:2">
      <c r="A37" s="162" t="s">
        <v>577</v>
      </c>
      <c r="B37" s="162" t="s">
        <v>788</v>
      </c>
    </row>
    <row r="38" spans="1:2">
      <c r="A38" s="163" t="s">
        <v>578</v>
      </c>
      <c r="B38" s="163" t="s">
        <v>789</v>
      </c>
    </row>
    <row r="39" spans="1:2" ht="15" thickBot="1">
      <c r="A39" s="163" t="s">
        <v>579</v>
      </c>
      <c r="B39" s="163" t="s">
        <v>790</v>
      </c>
    </row>
    <row r="40" spans="1:2" ht="15" thickBot="1">
      <c r="A40" s="809" t="s">
        <v>580</v>
      </c>
      <c r="B40" s="809"/>
    </row>
    <row r="41" spans="1:2" ht="15" thickBot="1">
      <c r="A41" s="160" t="s">
        <v>581</v>
      </c>
      <c r="B41" s="161" t="s">
        <v>582</v>
      </c>
    </row>
    <row r="42" spans="1:2">
      <c r="A42" s="163" t="s">
        <v>583</v>
      </c>
      <c r="B42" s="162" t="s">
        <v>584</v>
      </c>
    </row>
    <row r="43" spans="1:2" ht="15" thickBot="1">
      <c r="A43" s="164" t="s">
        <v>585</v>
      </c>
      <c r="B43" s="164" t="s">
        <v>586</v>
      </c>
    </row>
    <row r="44" spans="1:2" ht="15" thickBot="1">
      <c r="A44" s="160" t="s">
        <v>587</v>
      </c>
      <c r="B44" s="161" t="s">
        <v>588</v>
      </c>
    </row>
    <row r="45" spans="1:2">
      <c r="A45" s="163" t="s">
        <v>589</v>
      </c>
      <c r="B45" s="162" t="s">
        <v>590</v>
      </c>
    </row>
    <row r="46" spans="1:2">
      <c r="A46" s="163" t="s">
        <v>591</v>
      </c>
      <c r="B46" s="163" t="s">
        <v>592</v>
      </c>
    </row>
    <row r="47" spans="1:2">
      <c r="A47" s="163" t="s">
        <v>593</v>
      </c>
      <c r="B47" s="163" t="s">
        <v>791</v>
      </c>
    </row>
    <row r="48" spans="1:2">
      <c r="A48" s="163" t="s">
        <v>594</v>
      </c>
      <c r="B48" s="163" t="s">
        <v>792</v>
      </c>
    </row>
    <row r="49" spans="1:2">
      <c r="A49" s="163" t="s">
        <v>595</v>
      </c>
      <c r="B49" s="163" t="s">
        <v>793</v>
      </c>
    </row>
    <row r="50" spans="1:2" ht="15" thickBot="1">
      <c r="A50" s="163" t="s">
        <v>596</v>
      </c>
      <c r="B50" s="163" t="s">
        <v>597</v>
      </c>
    </row>
    <row r="51" spans="1:2" ht="15" thickBot="1">
      <c r="A51" s="161" t="s">
        <v>598</v>
      </c>
      <c r="B51" s="161" t="s">
        <v>599</v>
      </c>
    </row>
    <row r="52" spans="1:2" ht="15" thickBot="1">
      <c r="A52" s="162" t="s">
        <v>600</v>
      </c>
      <c r="B52" s="162" t="s">
        <v>601</v>
      </c>
    </row>
    <row r="53" spans="1:2" ht="15" thickBot="1">
      <c r="A53" s="161" t="s">
        <v>602</v>
      </c>
      <c r="B53" s="161" t="s">
        <v>603</v>
      </c>
    </row>
    <row r="54" spans="1:2">
      <c r="A54" s="162" t="s">
        <v>604</v>
      </c>
      <c r="B54" s="162" t="s">
        <v>605</v>
      </c>
    </row>
    <row r="55" spans="1:2">
      <c r="A55" s="163" t="s">
        <v>606</v>
      </c>
      <c r="B55" s="163" t="s">
        <v>607</v>
      </c>
    </row>
    <row r="56" spans="1:2">
      <c r="A56" s="163" t="s">
        <v>608</v>
      </c>
      <c r="B56" s="163" t="s">
        <v>794</v>
      </c>
    </row>
    <row r="57" spans="1:2">
      <c r="A57" s="163" t="s">
        <v>609</v>
      </c>
      <c r="B57" s="163" t="s">
        <v>610</v>
      </c>
    </row>
    <row r="58" spans="1:2" ht="15" thickBot="1">
      <c r="A58" s="163" t="s">
        <v>611</v>
      </c>
      <c r="B58" s="163" t="s">
        <v>795</v>
      </c>
    </row>
    <row r="59" spans="1:2" ht="15" thickBot="1">
      <c r="A59" s="809" t="s">
        <v>796</v>
      </c>
      <c r="B59" s="809"/>
    </row>
    <row r="60" spans="1:2" ht="15" thickBot="1">
      <c r="A60" s="160" t="s">
        <v>612</v>
      </c>
      <c r="B60" s="160" t="s">
        <v>613</v>
      </c>
    </row>
    <row r="61" spans="1:2">
      <c r="A61" s="163" t="s">
        <v>614</v>
      </c>
      <c r="B61" s="163" t="s">
        <v>615</v>
      </c>
    </row>
    <row r="62" spans="1:2" ht="15" thickBot="1">
      <c r="A62" s="163" t="s">
        <v>616</v>
      </c>
      <c r="B62" s="163" t="s">
        <v>617</v>
      </c>
    </row>
    <row r="63" spans="1:2" ht="15" thickBot="1">
      <c r="A63" s="809" t="s">
        <v>618</v>
      </c>
      <c r="B63" s="809"/>
    </row>
    <row r="64" spans="1:2">
      <c r="A64" s="160" t="s">
        <v>619</v>
      </c>
      <c r="B64" s="160" t="s">
        <v>620</v>
      </c>
    </row>
    <row r="65" spans="1:2">
      <c r="A65" s="162" t="s">
        <v>621</v>
      </c>
      <c r="B65" s="162" t="s">
        <v>622</v>
      </c>
    </row>
    <row r="66" spans="1:2">
      <c r="A66" s="163" t="s">
        <v>623</v>
      </c>
      <c r="B66" s="163" t="s">
        <v>624</v>
      </c>
    </row>
    <row r="67" spans="1:2">
      <c r="A67" s="163" t="s">
        <v>625</v>
      </c>
      <c r="B67" s="163" t="s">
        <v>797</v>
      </c>
    </row>
    <row r="68" spans="1:2">
      <c r="A68" s="163" t="s">
        <v>626</v>
      </c>
      <c r="B68" s="163" t="s">
        <v>627</v>
      </c>
    </row>
    <row r="69" spans="1:2">
      <c r="A69" s="163" t="s">
        <v>628</v>
      </c>
      <c r="B69" s="163" t="s">
        <v>629</v>
      </c>
    </row>
    <row r="70" spans="1:2" ht="15" thickBot="1">
      <c r="A70" s="163" t="s">
        <v>630</v>
      </c>
      <c r="B70" s="163" t="s">
        <v>631</v>
      </c>
    </row>
    <row r="71" spans="1:2" ht="15" thickBot="1">
      <c r="A71" s="161" t="s">
        <v>632</v>
      </c>
      <c r="B71" s="161" t="s">
        <v>633</v>
      </c>
    </row>
    <row r="72" spans="1:2">
      <c r="A72" s="162" t="s">
        <v>634</v>
      </c>
      <c r="B72" s="162" t="s">
        <v>798</v>
      </c>
    </row>
    <row r="73" spans="1:2">
      <c r="A73" s="163" t="s">
        <v>635</v>
      </c>
      <c r="B73" s="163" t="s">
        <v>636</v>
      </c>
    </row>
    <row r="74" spans="1:2">
      <c r="A74" s="163" t="s">
        <v>637</v>
      </c>
      <c r="B74" s="163" t="s">
        <v>638</v>
      </c>
    </row>
    <row r="75" spans="1:2">
      <c r="A75" s="163" t="s">
        <v>639</v>
      </c>
      <c r="B75" s="163" t="s">
        <v>799</v>
      </c>
    </row>
    <row r="76" spans="1:2">
      <c r="A76" s="163" t="s">
        <v>640</v>
      </c>
      <c r="B76" s="163" t="s">
        <v>641</v>
      </c>
    </row>
    <row r="77" spans="1:2">
      <c r="A77" s="163" t="s">
        <v>642</v>
      </c>
      <c r="B77" s="163" t="s">
        <v>643</v>
      </c>
    </row>
    <row r="78" spans="1:2">
      <c r="A78" s="163" t="s">
        <v>644</v>
      </c>
      <c r="B78" s="163" t="s">
        <v>645</v>
      </c>
    </row>
    <row r="79" spans="1:2">
      <c r="A79" s="163" t="s">
        <v>646</v>
      </c>
      <c r="B79" s="163" t="s">
        <v>800</v>
      </c>
    </row>
    <row r="80" spans="1:2" ht="15" thickBot="1">
      <c r="A80" s="163" t="s">
        <v>647</v>
      </c>
      <c r="B80" s="163" t="s">
        <v>648</v>
      </c>
    </row>
    <row r="81" spans="1:2" ht="15" thickBot="1">
      <c r="A81" s="809" t="s">
        <v>801</v>
      </c>
      <c r="B81" s="809"/>
    </row>
    <row r="82" spans="1:2" ht="15" thickBot="1">
      <c r="A82" s="160" t="s">
        <v>649</v>
      </c>
      <c r="B82" s="160" t="s">
        <v>650</v>
      </c>
    </row>
    <row r="83" spans="1:2">
      <c r="A83" s="162" t="s">
        <v>651</v>
      </c>
      <c r="B83" s="163" t="s">
        <v>802</v>
      </c>
    </row>
    <row r="84" spans="1:2">
      <c r="A84" s="163" t="s">
        <v>652</v>
      </c>
      <c r="B84" s="163" t="s">
        <v>653</v>
      </c>
    </row>
    <row r="85" spans="1:2">
      <c r="A85" s="163" t="s">
        <v>654</v>
      </c>
      <c r="B85" s="163" t="s">
        <v>655</v>
      </c>
    </row>
    <row r="86" spans="1:2" ht="15" thickBot="1">
      <c r="A86" s="163" t="s">
        <v>656</v>
      </c>
      <c r="B86" s="163" t="s">
        <v>803</v>
      </c>
    </row>
    <row r="87" spans="1:2" ht="15" thickBot="1">
      <c r="A87" s="161" t="s">
        <v>657</v>
      </c>
      <c r="B87" s="161" t="s">
        <v>658</v>
      </c>
    </row>
    <row r="88" spans="1:2" ht="15" thickBot="1">
      <c r="A88" s="162" t="s">
        <v>659</v>
      </c>
      <c r="B88" s="162" t="s">
        <v>660</v>
      </c>
    </row>
    <row r="89" spans="1:2" ht="15" thickBot="1">
      <c r="A89" s="161" t="s">
        <v>661</v>
      </c>
      <c r="B89" s="161" t="s">
        <v>662</v>
      </c>
    </row>
    <row r="90" spans="1:2" ht="15" thickBot="1">
      <c r="A90" s="162" t="s">
        <v>663</v>
      </c>
      <c r="B90" s="162" t="s">
        <v>664</v>
      </c>
    </row>
    <row r="91" spans="1:2" ht="15" thickBot="1">
      <c r="A91" s="161" t="s">
        <v>665</v>
      </c>
      <c r="B91" s="161" t="s">
        <v>666</v>
      </c>
    </row>
    <row r="92" spans="1:2">
      <c r="A92" s="162" t="s">
        <v>667</v>
      </c>
      <c r="B92" s="162" t="s">
        <v>668</v>
      </c>
    </row>
    <row r="93" spans="1:2">
      <c r="A93" s="163" t="s">
        <v>669</v>
      </c>
      <c r="B93" s="163" t="s">
        <v>670</v>
      </c>
    </row>
    <row r="94" spans="1:2">
      <c r="A94" s="163" t="s">
        <v>671</v>
      </c>
      <c r="B94" s="163" t="s">
        <v>804</v>
      </c>
    </row>
    <row r="95" spans="1:2" ht="15" thickBot="1">
      <c r="A95" s="163" t="s">
        <v>672</v>
      </c>
      <c r="B95" s="163" t="s">
        <v>673</v>
      </c>
    </row>
    <row r="96" spans="1:2" ht="15" thickBot="1">
      <c r="A96" s="161" t="s">
        <v>674</v>
      </c>
      <c r="B96" s="161" t="s">
        <v>675</v>
      </c>
    </row>
    <row r="97" spans="1:2" ht="15" thickBot="1">
      <c r="A97" s="162" t="s">
        <v>676</v>
      </c>
      <c r="B97" s="163" t="s">
        <v>805</v>
      </c>
    </row>
    <row r="98" spans="1:2" ht="15" thickBot="1">
      <c r="A98" s="161" t="s">
        <v>677</v>
      </c>
      <c r="B98" s="161" t="s">
        <v>678</v>
      </c>
    </row>
    <row r="99" spans="1:2">
      <c r="A99" s="162" t="s">
        <v>679</v>
      </c>
      <c r="B99" s="162" t="s">
        <v>680</v>
      </c>
    </row>
    <row r="100" spans="1:2" ht="15" thickBot="1">
      <c r="A100" s="163" t="s">
        <v>681</v>
      </c>
      <c r="B100" s="163" t="s">
        <v>806</v>
      </c>
    </row>
    <row r="101" spans="1:2" ht="15" thickBot="1">
      <c r="A101" s="161" t="s">
        <v>682</v>
      </c>
      <c r="B101" s="161" t="s">
        <v>683</v>
      </c>
    </row>
    <row r="102" spans="1:2" ht="15" thickBot="1">
      <c r="A102" s="162" t="s">
        <v>684</v>
      </c>
      <c r="B102" s="162" t="s">
        <v>685</v>
      </c>
    </row>
    <row r="103" spans="1:2" ht="15" thickBot="1">
      <c r="A103" s="809" t="s">
        <v>686</v>
      </c>
      <c r="B103" s="809"/>
    </row>
    <row r="104" spans="1:2" ht="15" thickBot="1">
      <c r="A104" s="160" t="s">
        <v>687</v>
      </c>
      <c r="B104" s="160" t="s">
        <v>688</v>
      </c>
    </row>
    <row r="105" spans="1:2">
      <c r="A105" s="162" t="s">
        <v>689</v>
      </c>
      <c r="B105" s="162" t="s">
        <v>690</v>
      </c>
    </row>
    <row r="106" spans="1:2">
      <c r="A106" s="163" t="s">
        <v>691</v>
      </c>
      <c r="B106" s="163" t="s">
        <v>692</v>
      </c>
    </row>
    <row r="107" spans="1:2" ht="15" thickBot="1">
      <c r="A107" s="163" t="s">
        <v>693</v>
      </c>
      <c r="B107" s="163" t="s">
        <v>694</v>
      </c>
    </row>
    <row r="108" spans="1:2" ht="15" thickBot="1">
      <c r="A108" s="161" t="s">
        <v>695</v>
      </c>
      <c r="B108" s="161" t="s">
        <v>696</v>
      </c>
    </row>
    <row r="109" spans="1:2">
      <c r="A109" s="162" t="s">
        <v>697</v>
      </c>
      <c r="B109" s="163" t="s">
        <v>807</v>
      </c>
    </row>
    <row r="110" spans="1:2">
      <c r="A110" s="163" t="s">
        <v>698</v>
      </c>
      <c r="B110" s="163" t="s">
        <v>808</v>
      </c>
    </row>
    <row r="111" spans="1:2">
      <c r="A111" s="163" t="s">
        <v>699</v>
      </c>
      <c r="B111" s="163" t="s">
        <v>700</v>
      </c>
    </row>
    <row r="112" spans="1:2" ht="15" thickBot="1">
      <c r="A112" s="164" t="s">
        <v>701</v>
      </c>
      <c r="B112" s="164" t="s">
        <v>809</v>
      </c>
    </row>
    <row r="113" spans="1:2" ht="15" thickBot="1">
      <c r="A113" s="809" t="s">
        <v>702</v>
      </c>
      <c r="B113" s="809"/>
    </row>
    <row r="114" spans="1:2" ht="15" thickBot="1">
      <c r="A114" s="160" t="s">
        <v>703</v>
      </c>
      <c r="B114" s="160" t="s">
        <v>704</v>
      </c>
    </row>
    <row r="115" spans="1:2">
      <c r="A115" s="162" t="s">
        <v>705</v>
      </c>
      <c r="B115" s="163" t="s">
        <v>810</v>
      </c>
    </row>
    <row r="116" spans="1:2">
      <c r="A116" s="163" t="s">
        <v>706</v>
      </c>
      <c r="B116" s="163" t="s">
        <v>811</v>
      </c>
    </row>
    <row r="117" spans="1:2">
      <c r="A117" s="163" t="s">
        <v>707</v>
      </c>
      <c r="B117" s="163" t="s">
        <v>812</v>
      </c>
    </row>
    <row r="118" spans="1:2" ht="15" thickBot="1">
      <c r="A118" s="160" t="s">
        <v>708</v>
      </c>
      <c r="B118" s="160" t="s">
        <v>709</v>
      </c>
    </row>
    <row r="119" spans="1:2">
      <c r="A119" s="163" t="s">
        <v>710</v>
      </c>
      <c r="B119" s="163" t="s">
        <v>711</v>
      </c>
    </row>
    <row r="120" spans="1:2">
      <c r="A120" s="163" t="s">
        <v>712</v>
      </c>
      <c r="B120" s="163" t="s">
        <v>813</v>
      </c>
    </row>
    <row r="121" spans="1:2">
      <c r="A121" s="163" t="s">
        <v>713</v>
      </c>
      <c r="B121" s="163" t="s">
        <v>814</v>
      </c>
    </row>
    <row r="122" spans="1:2">
      <c r="A122" s="163" t="s">
        <v>714</v>
      </c>
      <c r="B122" s="163" t="s">
        <v>815</v>
      </c>
    </row>
    <row r="123" spans="1:2">
      <c r="A123" s="163" t="s">
        <v>715</v>
      </c>
      <c r="B123" s="163" t="s">
        <v>816</v>
      </c>
    </row>
    <row r="124" spans="1:2">
      <c r="A124" s="163" t="s">
        <v>716</v>
      </c>
      <c r="B124" s="163" t="s">
        <v>717</v>
      </c>
    </row>
    <row r="125" spans="1:2">
      <c r="A125" s="163" t="s">
        <v>718</v>
      </c>
      <c r="B125" s="163" t="s">
        <v>817</v>
      </c>
    </row>
    <row r="126" spans="1:2">
      <c r="A126" s="163" t="s">
        <v>719</v>
      </c>
      <c r="B126" s="163" t="s">
        <v>818</v>
      </c>
    </row>
    <row r="127" spans="1:2">
      <c r="A127" s="163" t="s">
        <v>720</v>
      </c>
      <c r="B127" s="163" t="s">
        <v>721</v>
      </c>
    </row>
    <row r="128" spans="1:2" ht="15" thickBot="1">
      <c r="A128" s="161" t="s">
        <v>722</v>
      </c>
      <c r="B128" s="161" t="s">
        <v>723</v>
      </c>
    </row>
    <row r="129" spans="1:2" ht="15" thickBot="1">
      <c r="A129" s="164" t="s">
        <v>724</v>
      </c>
      <c r="B129" s="164" t="s">
        <v>725</v>
      </c>
    </row>
    <row r="130" spans="1:2" ht="15" thickBot="1">
      <c r="A130" s="809" t="s">
        <v>819</v>
      </c>
      <c r="B130" s="809"/>
    </row>
    <row r="131" spans="1:2" ht="15" thickBot="1">
      <c r="A131" s="160" t="s">
        <v>726</v>
      </c>
      <c r="B131" s="160" t="s">
        <v>727</v>
      </c>
    </row>
    <row r="132" spans="1:2">
      <c r="A132" s="162" t="s">
        <v>728</v>
      </c>
      <c r="B132" s="163" t="s">
        <v>820</v>
      </c>
    </row>
    <row r="133" spans="1:2">
      <c r="A133" s="163" t="s">
        <v>729</v>
      </c>
      <c r="B133" s="163" t="s">
        <v>730</v>
      </c>
    </row>
    <row r="134" spans="1:2" ht="15" thickBot="1">
      <c r="A134" s="165" t="s">
        <v>731</v>
      </c>
      <c r="B134" s="164" t="s">
        <v>832</v>
      </c>
    </row>
    <row r="135" spans="1:2" ht="15" thickBot="1">
      <c r="A135" s="161" t="s">
        <v>732</v>
      </c>
      <c r="B135" s="160" t="s">
        <v>733</v>
      </c>
    </row>
    <row r="136" spans="1:2">
      <c r="A136" s="162" t="s">
        <v>734</v>
      </c>
      <c r="B136" s="163" t="s">
        <v>821</v>
      </c>
    </row>
    <row r="137" spans="1:2" ht="15" thickBot="1">
      <c r="A137" s="163" t="s">
        <v>735</v>
      </c>
      <c r="B137" s="163" t="s">
        <v>736</v>
      </c>
    </row>
    <row r="138" spans="1:2" ht="15" thickBot="1">
      <c r="A138" s="809" t="s">
        <v>737</v>
      </c>
      <c r="B138" s="809"/>
    </row>
    <row r="139" spans="1:2" ht="15" thickBot="1">
      <c r="A139" s="160" t="s">
        <v>738</v>
      </c>
      <c r="B139" s="160" t="s">
        <v>739</v>
      </c>
    </row>
    <row r="140" spans="1:2">
      <c r="A140" s="162" t="s">
        <v>740</v>
      </c>
      <c r="B140" s="162" t="s">
        <v>741</v>
      </c>
    </row>
    <row r="141" spans="1:2">
      <c r="A141" s="163" t="s">
        <v>742</v>
      </c>
      <c r="B141" s="163" t="s">
        <v>822</v>
      </c>
    </row>
    <row r="142" spans="1:2">
      <c r="A142" s="163" t="s">
        <v>743</v>
      </c>
      <c r="B142" s="163" t="s">
        <v>744</v>
      </c>
    </row>
    <row r="143" spans="1:2">
      <c r="A143" s="163" t="s">
        <v>745</v>
      </c>
      <c r="B143" s="163" t="s">
        <v>823</v>
      </c>
    </row>
    <row r="144" spans="1:2">
      <c r="A144" s="163" t="s">
        <v>746</v>
      </c>
      <c r="B144" s="163" t="s">
        <v>747</v>
      </c>
    </row>
    <row r="145" spans="1:2">
      <c r="A145" s="163" t="s">
        <v>748</v>
      </c>
      <c r="B145" s="163" t="s">
        <v>824</v>
      </c>
    </row>
    <row r="146" spans="1:2" ht="15" thickBot="1">
      <c r="A146" s="163" t="s">
        <v>749</v>
      </c>
      <c r="B146" s="163" t="s">
        <v>750</v>
      </c>
    </row>
    <row r="147" spans="1:2" ht="15" thickBot="1">
      <c r="A147" s="166"/>
      <c r="B147" s="166"/>
    </row>
    <row r="148" spans="1:2" ht="15" thickBot="1">
      <c r="A148" s="809" t="s">
        <v>751</v>
      </c>
      <c r="B148" s="809"/>
    </row>
    <row r="149" spans="1:2">
      <c r="A149" s="811" t="s">
        <v>752</v>
      </c>
      <c r="B149" s="167" t="s">
        <v>825</v>
      </c>
    </row>
    <row r="150" spans="1:2" ht="15" thickBot="1">
      <c r="A150" s="812"/>
      <c r="B150" s="160"/>
    </row>
    <row r="151" spans="1:2">
      <c r="A151" s="162" t="s">
        <v>753</v>
      </c>
      <c r="B151" s="163" t="s">
        <v>826</v>
      </c>
    </row>
    <row r="152" spans="1:2">
      <c r="A152" s="163" t="s">
        <v>754</v>
      </c>
      <c r="B152" s="163" t="s">
        <v>755</v>
      </c>
    </row>
    <row r="153" spans="1:2" ht="15" thickBot="1">
      <c r="A153" s="163" t="s">
        <v>756</v>
      </c>
      <c r="B153" s="163" t="s">
        <v>827</v>
      </c>
    </row>
    <row r="154" spans="1:2" ht="15" thickBot="1">
      <c r="A154" s="161" t="s">
        <v>757</v>
      </c>
      <c r="B154" s="161" t="s">
        <v>758</v>
      </c>
    </row>
    <row r="155" spans="1:2" ht="15" thickBot="1">
      <c r="A155" s="162" t="s">
        <v>759</v>
      </c>
      <c r="B155" s="163" t="s">
        <v>828</v>
      </c>
    </row>
    <row r="156" spans="1:2" ht="15" thickBot="1">
      <c r="A156" s="809" t="s">
        <v>760</v>
      </c>
      <c r="B156" s="809"/>
    </row>
    <row r="157" spans="1:2" ht="15" thickBot="1">
      <c r="A157" s="160" t="s">
        <v>761</v>
      </c>
      <c r="B157" s="160" t="s">
        <v>762</v>
      </c>
    </row>
    <row r="158" spans="1:2">
      <c r="A158" s="162" t="s">
        <v>763</v>
      </c>
      <c r="B158" s="163" t="s">
        <v>829</v>
      </c>
    </row>
    <row r="159" spans="1:2">
      <c r="A159" s="163" t="s">
        <v>764</v>
      </c>
      <c r="B159" s="163" t="s">
        <v>765</v>
      </c>
    </row>
    <row r="160" spans="1:2">
      <c r="A160" s="163" t="s">
        <v>766</v>
      </c>
      <c r="B160" s="163" t="s">
        <v>767</v>
      </c>
    </row>
    <row r="161" spans="1:2">
      <c r="A161" s="163" t="s">
        <v>768</v>
      </c>
      <c r="B161" s="163" t="s">
        <v>769</v>
      </c>
    </row>
    <row r="162" spans="1:2" ht="15" thickBot="1">
      <c r="A162" s="163" t="s">
        <v>770</v>
      </c>
      <c r="B162" s="163" t="s">
        <v>830</v>
      </c>
    </row>
    <row r="163" spans="1:2" ht="15" thickBot="1">
      <c r="A163" s="161" t="s">
        <v>771</v>
      </c>
      <c r="B163" s="161" t="s">
        <v>772</v>
      </c>
    </row>
    <row r="164" spans="1:2">
      <c r="A164" s="162" t="s">
        <v>773</v>
      </c>
      <c r="B164" s="162" t="s">
        <v>774</v>
      </c>
    </row>
    <row r="165" spans="1:2">
      <c r="A165" s="165" t="s">
        <v>775</v>
      </c>
      <c r="B165" s="165" t="s">
        <v>776</v>
      </c>
    </row>
    <row r="166" spans="1:2" ht="15" thickBot="1">
      <c r="A166" s="168" t="s">
        <v>777</v>
      </c>
      <c r="B166" s="168" t="s">
        <v>831</v>
      </c>
    </row>
    <row r="167" spans="1:2" ht="15" thickTop="1">
      <c r="A167" s="169" t="s">
        <v>778</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zoomScale="85" zoomScaleNormal="85" zoomScaleSheetLayoutView="85" workbookViewId="0">
      <selection activeCell="D8" sqref="D8"/>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814" t="s">
        <v>276</v>
      </c>
      <c r="C1" s="814"/>
      <c r="D1" s="814"/>
    </row>
    <row r="2" spans="2:4" ht="19.5" customHeight="1">
      <c r="B2" s="814"/>
      <c r="C2" s="814"/>
      <c r="D2" s="814"/>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813" t="s">
        <v>291</v>
      </c>
      <c r="C10" s="813"/>
      <c r="D10" s="813"/>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814" t="s">
        <v>275</v>
      </c>
      <c r="C1" s="814"/>
      <c r="D1" s="814"/>
    </row>
    <row r="2" spans="2:4">
      <c r="B2" s="814"/>
      <c r="C2" s="814"/>
      <c r="D2" s="814"/>
    </row>
    <row r="3" spans="2:4">
      <c r="B3" s="10" t="s">
        <v>30</v>
      </c>
      <c r="C3" s="10" t="s">
        <v>273</v>
      </c>
      <c r="D3" s="10" t="s">
        <v>274</v>
      </c>
    </row>
    <row r="4" spans="2:4" ht="29">
      <c r="B4" s="13" t="s">
        <v>258</v>
      </c>
      <c r="C4" s="31" t="s">
        <v>263</v>
      </c>
      <c r="D4" s="65" t="s">
        <v>264</v>
      </c>
    </row>
    <row r="5" spans="2:4" ht="43.5">
      <c r="B5" s="11" t="s">
        <v>259</v>
      </c>
      <c r="C5" s="31" t="s">
        <v>265</v>
      </c>
      <c r="D5" s="65" t="s">
        <v>266</v>
      </c>
    </row>
    <row r="6" spans="2:4" ht="29">
      <c r="B6" s="14" t="s">
        <v>260</v>
      </c>
      <c r="C6" s="31" t="s">
        <v>267</v>
      </c>
      <c r="D6" s="65" t="s">
        <v>268</v>
      </c>
    </row>
    <row r="7" spans="2:4" ht="43.5">
      <c r="B7" s="15" t="s">
        <v>261</v>
      </c>
      <c r="C7" s="31" t="s">
        <v>269</v>
      </c>
      <c r="D7" s="65" t="s">
        <v>270</v>
      </c>
    </row>
    <row r="8" spans="2:4" ht="29">
      <c r="B8" s="16" t="s">
        <v>262</v>
      </c>
      <c r="C8" s="31" t="s">
        <v>271</v>
      </c>
      <c r="D8" s="65" t="s">
        <v>272</v>
      </c>
    </row>
    <row r="10" spans="2:4" ht="53.5" customHeight="1">
      <c r="B10" s="815" t="s">
        <v>292</v>
      </c>
      <c r="C10" s="815"/>
      <c r="D10" s="815"/>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A3" sqref="A3:A6"/>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824" t="s">
        <v>181</v>
      </c>
      <c r="B1" s="825"/>
      <c r="C1" s="825"/>
      <c r="D1" s="825"/>
    </row>
    <row r="2" spans="1:4" ht="21">
      <c r="A2" s="47" t="s">
        <v>182</v>
      </c>
      <c r="B2" s="48" t="s">
        <v>207</v>
      </c>
      <c r="C2" s="47" t="s">
        <v>208</v>
      </c>
      <c r="D2" s="47" t="s">
        <v>209</v>
      </c>
    </row>
    <row r="3" spans="1:4" ht="31" customHeight="1">
      <c r="A3" s="826" t="s">
        <v>183</v>
      </c>
      <c r="B3" s="827">
        <v>5</v>
      </c>
      <c r="C3" s="49" t="s">
        <v>211</v>
      </c>
      <c r="D3" s="50" t="s">
        <v>184</v>
      </c>
    </row>
    <row r="4" spans="1:4" ht="31" customHeight="1">
      <c r="A4" s="826"/>
      <c r="B4" s="827"/>
      <c r="C4" s="51" t="s">
        <v>210</v>
      </c>
      <c r="D4" s="52" t="s">
        <v>185</v>
      </c>
    </row>
    <row r="5" spans="1:4" ht="31" customHeight="1">
      <c r="A5" s="826"/>
      <c r="B5" s="827"/>
      <c r="C5" s="51" t="s">
        <v>212</v>
      </c>
      <c r="D5" s="52" t="s">
        <v>186</v>
      </c>
    </row>
    <row r="6" spans="1:4" ht="31" customHeight="1">
      <c r="A6" s="826"/>
      <c r="B6" s="827"/>
      <c r="C6" s="53"/>
      <c r="D6" s="52" t="s">
        <v>187</v>
      </c>
    </row>
    <row r="7" spans="1:4" ht="31" customHeight="1">
      <c r="A7" s="828" t="s">
        <v>188</v>
      </c>
      <c r="B7" s="821">
        <v>4</v>
      </c>
      <c r="C7" s="50" t="s">
        <v>213</v>
      </c>
      <c r="D7" s="50" t="s">
        <v>190</v>
      </c>
    </row>
    <row r="8" spans="1:4" ht="31" customHeight="1">
      <c r="A8" s="828"/>
      <c r="B8" s="822"/>
      <c r="C8" s="52" t="s">
        <v>214</v>
      </c>
      <c r="D8" s="52" t="s">
        <v>191</v>
      </c>
    </row>
    <row r="9" spans="1:4" ht="31" customHeight="1">
      <c r="A9" s="828"/>
      <c r="B9" s="822"/>
      <c r="C9" s="52" t="s">
        <v>189</v>
      </c>
      <c r="D9" s="52" t="s">
        <v>192</v>
      </c>
    </row>
    <row r="10" spans="1:4" ht="31" customHeight="1">
      <c r="A10" s="828"/>
      <c r="B10" s="823"/>
      <c r="C10" s="54"/>
      <c r="D10" s="52" t="s">
        <v>193</v>
      </c>
    </row>
    <row r="11" spans="1:4" ht="31" customHeight="1">
      <c r="A11" s="829" t="s">
        <v>40</v>
      </c>
      <c r="B11" s="821">
        <v>3</v>
      </c>
      <c r="C11" s="49" t="s">
        <v>215</v>
      </c>
      <c r="D11" s="50" t="s">
        <v>195</v>
      </c>
    </row>
    <row r="12" spans="1:4" ht="31" customHeight="1">
      <c r="A12" s="829"/>
      <c r="B12" s="822"/>
      <c r="C12" s="51" t="s">
        <v>216</v>
      </c>
      <c r="D12" s="52" t="s">
        <v>196</v>
      </c>
    </row>
    <row r="13" spans="1:4" ht="31" customHeight="1">
      <c r="A13" s="829"/>
      <c r="B13" s="822"/>
      <c r="C13" s="51" t="s">
        <v>194</v>
      </c>
      <c r="D13" s="52" t="s">
        <v>197</v>
      </c>
    </row>
    <row r="14" spans="1:4" ht="31" customHeight="1">
      <c r="A14" s="829"/>
      <c r="B14" s="823"/>
      <c r="C14" s="53"/>
      <c r="D14" s="52" t="s">
        <v>198</v>
      </c>
    </row>
    <row r="15" spans="1:4" ht="31" customHeight="1">
      <c r="A15" s="819" t="s">
        <v>199</v>
      </c>
      <c r="B15" s="816">
        <v>2</v>
      </c>
      <c r="C15" s="50" t="s">
        <v>217</v>
      </c>
      <c r="D15" s="55" t="s">
        <v>219</v>
      </c>
    </row>
    <row r="16" spans="1:4" ht="31" customHeight="1">
      <c r="A16" s="819"/>
      <c r="B16" s="817"/>
      <c r="C16" s="52" t="s">
        <v>218</v>
      </c>
      <c r="D16" s="56" t="s">
        <v>220</v>
      </c>
    </row>
    <row r="17" spans="1:4" ht="31" customHeight="1">
      <c r="A17" s="819"/>
      <c r="B17" s="817"/>
      <c r="C17" s="52" t="s">
        <v>200</v>
      </c>
      <c r="D17" s="56" t="s">
        <v>221</v>
      </c>
    </row>
    <row r="18" spans="1:4" ht="31" customHeight="1">
      <c r="A18" s="819"/>
      <c r="B18" s="818"/>
      <c r="C18" s="57"/>
      <c r="D18" s="56" t="s">
        <v>201</v>
      </c>
    </row>
    <row r="19" spans="1:4" ht="31" customHeight="1">
      <c r="A19" s="820" t="s">
        <v>383</v>
      </c>
      <c r="B19" s="821">
        <v>1</v>
      </c>
      <c r="C19" s="50" t="s">
        <v>202</v>
      </c>
      <c r="D19" s="55" t="s">
        <v>222</v>
      </c>
    </row>
    <row r="20" spans="1:4" ht="31" customHeight="1">
      <c r="A20" s="820"/>
      <c r="B20" s="822"/>
      <c r="C20" s="52" t="s">
        <v>203</v>
      </c>
      <c r="D20" s="56" t="s">
        <v>223</v>
      </c>
    </row>
    <row r="21" spans="1:4" ht="31" customHeight="1">
      <c r="A21" s="820"/>
      <c r="B21" s="822"/>
      <c r="C21" s="52" t="s">
        <v>204</v>
      </c>
      <c r="D21" s="56" t="s">
        <v>205</v>
      </c>
    </row>
    <row r="22" spans="1:4" ht="31" customHeight="1">
      <c r="A22" s="820"/>
      <c r="B22" s="823"/>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814" t="s">
        <v>369</v>
      </c>
      <c r="C2" s="814"/>
      <c r="D2" s="814"/>
      <c r="E2" s="814"/>
    </row>
    <row r="3" spans="2:5" ht="15.75" customHeight="1">
      <c r="B3" s="10" t="s">
        <v>370</v>
      </c>
      <c r="C3" s="10" t="s">
        <v>30</v>
      </c>
      <c r="D3" s="10" t="s">
        <v>371</v>
      </c>
      <c r="E3" s="10" t="s">
        <v>372</v>
      </c>
    </row>
    <row r="4" spans="2:5" ht="57" customHeight="1">
      <c r="B4" s="102">
        <v>5</v>
      </c>
      <c r="C4" s="16" t="s">
        <v>352</v>
      </c>
      <c r="D4" s="100" t="s">
        <v>373</v>
      </c>
      <c r="E4" s="100" t="s">
        <v>374</v>
      </c>
    </row>
    <row r="5" spans="2:5" ht="57" customHeight="1">
      <c r="B5" s="102">
        <v>4</v>
      </c>
      <c r="C5" s="15" t="s">
        <v>351</v>
      </c>
      <c r="D5" s="100" t="s">
        <v>375</v>
      </c>
      <c r="E5" s="100" t="s">
        <v>376</v>
      </c>
    </row>
    <row r="6" spans="2:5" ht="57" customHeight="1">
      <c r="B6" s="102">
        <v>3</v>
      </c>
      <c r="C6" s="14" t="s">
        <v>350</v>
      </c>
      <c r="D6" s="100" t="s">
        <v>377</v>
      </c>
      <c r="E6" s="100" t="s">
        <v>378</v>
      </c>
    </row>
    <row r="7" spans="2:5" ht="57" customHeight="1">
      <c r="B7" s="102">
        <v>2</v>
      </c>
      <c r="C7" s="13" t="s">
        <v>349</v>
      </c>
      <c r="D7" s="100" t="s">
        <v>379</v>
      </c>
      <c r="E7" s="100" t="s">
        <v>380</v>
      </c>
    </row>
    <row r="8" spans="2:5" ht="57" customHeight="1">
      <c r="B8" s="102">
        <v>1</v>
      </c>
      <c r="C8" s="11" t="s">
        <v>348</v>
      </c>
      <c r="D8" s="100" t="s">
        <v>381</v>
      </c>
      <c r="E8" s="100" t="s">
        <v>382</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831" t="s">
        <v>427</v>
      </c>
      <c r="C1" s="831"/>
      <c r="D1" s="831"/>
      <c r="E1" s="831"/>
      <c r="F1" s="831"/>
    </row>
    <row r="2" spans="2:6" ht="15.5">
      <c r="B2" s="136"/>
      <c r="C2" s="136"/>
      <c r="D2" s="136"/>
      <c r="E2" s="136"/>
      <c r="F2" s="136"/>
    </row>
    <row r="3" spans="2:6" ht="16" customHeight="1">
      <c r="B3" s="832" t="s">
        <v>428</v>
      </c>
      <c r="C3" s="832"/>
      <c r="D3" s="832"/>
      <c r="E3" s="137" t="s">
        <v>429</v>
      </c>
      <c r="F3" s="137" t="s">
        <v>430</v>
      </c>
    </row>
    <row r="4" spans="2:6" ht="31">
      <c r="B4" s="833" t="s">
        <v>431</v>
      </c>
      <c r="C4" s="833" t="s">
        <v>432</v>
      </c>
      <c r="D4" s="138" t="s">
        <v>314</v>
      </c>
      <c r="E4" s="139" t="s">
        <v>433</v>
      </c>
      <c r="F4" s="140">
        <v>0.25</v>
      </c>
    </row>
    <row r="5" spans="2:6" ht="46.5">
      <c r="B5" s="833"/>
      <c r="C5" s="833"/>
      <c r="D5" s="141" t="s">
        <v>315</v>
      </c>
      <c r="E5" s="142" t="s">
        <v>434</v>
      </c>
      <c r="F5" s="143">
        <v>0.15</v>
      </c>
    </row>
    <row r="6" spans="2:6" ht="46.5">
      <c r="B6" s="833"/>
      <c r="C6" s="833"/>
      <c r="D6" s="141" t="s">
        <v>316</v>
      </c>
      <c r="E6" s="142" t="s">
        <v>435</v>
      </c>
      <c r="F6" s="143">
        <v>0.1</v>
      </c>
    </row>
    <row r="7" spans="2:6" ht="62">
      <c r="B7" s="833"/>
      <c r="C7" s="834" t="s">
        <v>237</v>
      </c>
      <c r="D7" s="141" t="s">
        <v>320</v>
      </c>
      <c r="E7" s="142" t="s">
        <v>436</v>
      </c>
      <c r="F7" s="143">
        <v>0.25</v>
      </c>
    </row>
    <row r="8" spans="2:6" ht="31">
      <c r="B8" s="833"/>
      <c r="C8" s="834"/>
      <c r="D8" s="141" t="s">
        <v>319</v>
      </c>
      <c r="E8" s="142" t="s">
        <v>437</v>
      </c>
      <c r="F8" s="143">
        <v>0.15</v>
      </c>
    </row>
    <row r="9" spans="2:6" ht="46.5">
      <c r="B9" s="835" t="s">
        <v>438</v>
      </c>
      <c r="C9" s="834" t="s">
        <v>322</v>
      </c>
      <c r="D9" s="141" t="s">
        <v>323</v>
      </c>
      <c r="E9" s="142" t="s">
        <v>439</v>
      </c>
      <c r="F9" s="144" t="s">
        <v>440</v>
      </c>
    </row>
    <row r="10" spans="2:6" ht="46.5">
      <c r="B10" s="835"/>
      <c r="C10" s="834"/>
      <c r="D10" s="141" t="s">
        <v>324</v>
      </c>
      <c r="E10" s="142" t="s">
        <v>441</v>
      </c>
      <c r="F10" s="144" t="s">
        <v>440</v>
      </c>
    </row>
    <row r="11" spans="2:6" ht="46.5">
      <c r="B11" s="835"/>
      <c r="C11" s="834" t="s">
        <v>325</v>
      </c>
      <c r="D11" s="141" t="s">
        <v>327</v>
      </c>
      <c r="E11" s="142" t="s">
        <v>442</v>
      </c>
      <c r="F11" s="144" t="s">
        <v>440</v>
      </c>
    </row>
    <row r="12" spans="2:6" ht="46.5">
      <c r="B12" s="835"/>
      <c r="C12" s="834"/>
      <c r="D12" s="141" t="s">
        <v>328</v>
      </c>
      <c r="E12" s="142" t="s">
        <v>443</v>
      </c>
      <c r="F12" s="144" t="s">
        <v>440</v>
      </c>
    </row>
    <row r="13" spans="2:6" ht="31">
      <c r="B13" s="835"/>
      <c r="C13" s="834" t="s">
        <v>326</v>
      </c>
      <c r="D13" s="141" t="s">
        <v>444</v>
      </c>
      <c r="E13" s="142" t="s">
        <v>445</v>
      </c>
      <c r="F13" s="144" t="s">
        <v>440</v>
      </c>
    </row>
    <row r="14" spans="2:6" ht="15.5">
      <c r="B14" s="835"/>
      <c r="C14" s="834"/>
      <c r="D14" s="141" t="s">
        <v>446</v>
      </c>
      <c r="E14" s="142" t="s">
        <v>447</v>
      </c>
      <c r="F14" s="144" t="s">
        <v>440</v>
      </c>
    </row>
    <row r="15" spans="2:6" ht="49.5" customHeight="1">
      <c r="B15" s="830" t="s">
        <v>448</v>
      </c>
      <c r="C15" s="830"/>
      <c r="D15" s="830"/>
      <c r="E15" s="830"/>
      <c r="F15" s="830"/>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837" t="s">
        <v>369</v>
      </c>
      <c r="C2" s="838" t="s">
        <v>385</v>
      </c>
      <c r="D2" s="838"/>
      <c r="E2" s="838"/>
      <c r="F2" s="838"/>
      <c r="G2" s="838"/>
    </row>
    <row r="3" spans="1:7" ht="27" customHeight="1">
      <c r="B3" s="837"/>
      <c r="C3" s="104" t="s">
        <v>386</v>
      </c>
      <c r="D3" s="104" t="s">
        <v>387</v>
      </c>
      <c r="E3" s="104" t="s">
        <v>388</v>
      </c>
      <c r="F3" s="104" t="s">
        <v>389</v>
      </c>
      <c r="G3" s="104" t="s">
        <v>390</v>
      </c>
    </row>
    <row r="4" spans="1:7" ht="31.5" customHeight="1">
      <c r="B4" s="836" t="s">
        <v>391</v>
      </c>
      <c r="C4" s="105" t="s">
        <v>392</v>
      </c>
      <c r="D4" s="106" t="s">
        <v>393</v>
      </c>
      <c r="E4" s="107" t="s">
        <v>394</v>
      </c>
      <c r="F4" s="108" t="s">
        <v>395</v>
      </c>
      <c r="G4" s="109" t="s">
        <v>396</v>
      </c>
    </row>
    <row r="5" spans="1:7" ht="31.5" customHeight="1">
      <c r="B5" s="836"/>
      <c r="C5" s="110" t="s">
        <v>397</v>
      </c>
      <c r="D5" s="111" t="s">
        <v>397</v>
      </c>
      <c r="E5" s="112" t="s">
        <v>398</v>
      </c>
      <c r="F5" s="113" t="s">
        <v>398</v>
      </c>
      <c r="G5" s="114" t="s">
        <v>398</v>
      </c>
    </row>
    <row r="6" spans="1:7" ht="31.5" customHeight="1">
      <c r="B6" s="836" t="s">
        <v>399</v>
      </c>
      <c r="C6" s="115" t="s">
        <v>400</v>
      </c>
      <c r="D6" s="116" t="s">
        <v>401</v>
      </c>
      <c r="E6" s="117" t="s">
        <v>402</v>
      </c>
      <c r="F6" s="118" t="s">
        <v>403</v>
      </c>
      <c r="G6" s="119" t="s">
        <v>404</v>
      </c>
    </row>
    <row r="7" spans="1:7" ht="31.5" customHeight="1">
      <c r="B7" s="836"/>
      <c r="C7" s="115" t="s">
        <v>405</v>
      </c>
      <c r="D7" s="116" t="s">
        <v>397</v>
      </c>
      <c r="E7" s="117" t="s">
        <v>397</v>
      </c>
      <c r="F7" s="118" t="s">
        <v>398</v>
      </c>
      <c r="G7" s="119" t="s">
        <v>398</v>
      </c>
    </row>
    <row r="8" spans="1:7" ht="31.5" customHeight="1">
      <c r="B8" s="836" t="s">
        <v>406</v>
      </c>
      <c r="C8" s="120" t="s">
        <v>407</v>
      </c>
      <c r="D8" s="121" t="s">
        <v>408</v>
      </c>
      <c r="E8" s="122" t="s">
        <v>409</v>
      </c>
      <c r="F8" s="108" t="s">
        <v>402</v>
      </c>
      <c r="G8" s="109" t="s">
        <v>394</v>
      </c>
    </row>
    <row r="9" spans="1:7" ht="31.5" customHeight="1">
      <c r="B9" s="836"/>
      <c r="C9" s="123" t="s">
        <v>410</v>
      </c>
      <c r="D9" s="124" t="s">
        <v>405</v>
      </c>
      <c r="E9" s="125" t="s">
        <v>397</v>
      </c>
      <c r="F9" s="113" t="s">
        <v>398</v>
      </c>
      <c r="G9" s="114" t="s">
        <v>398</v>
      </c>
    </row>
    <row r="10" spans="1:7" ht="31.5" customHeight="1">
      <c r="B10" s="836" t="s">
        <v>411</v>
      </c>
      <c r="C10" s="126" t="s">
        <v>412</v>
      </c>
      <c r="D10" s="127" t="s">
        <v>400</v>
      </c>
      <c r="E10" s="115" t="s">
        <v>408</v>
      </c>
      <c r="F10" s="116" t="s">
        <v>401</v>
      </c>
      <c r="G10" s="119" t="s">
        <v>393</v>
      </c>
    </row>
    <row r="11" spans="1:7" ht="31.5" customHeight="1">
      <c r="B11" s="836"/>
      <c r="C11" s="126" t="s">
        <v>410</v>
      </c>
      <c r="D11" s="127" t="s">
        <v>410</v>
      </c>
      <c r="E11" s="115" t="s">
        <v>405</v>
      </c>
      <c r="F11" s="116" t="s">
        <v>397</v>
      </c>
      <c r="G11" s="119" t="s">
        <v>398</v>
      </c>
    </row>
    <row r="12" spans="1:7" ht="31.5" customHeight="1">
      <c r="A12" s="103" t="s">
        <v>39</v>
      </c>
      <c r="B12" s="836" t="s">
        <v>413</v>
      </c>
      <c r="C12" s="120" t="s">
        <v>414</v>
      </c>
      <c r="D12" s="128" t="s">
        <v>412</v>
      </c>
      <c r="E12" s="129" t="s">
        <v>407</v>
      </c>
      <c r="F12" s="106" t="s">
        <v>400</v>
      </c>
      <c r="G12" s="130" t="s">
        <v>392</v>
      </c>
    </row>
    <row r="13" spans="1:7" ht="31.5" customHeight="1">
      <c r="B13" s="836"/>
      <c r="C13" s="123" t="s">
        <v>410</v>
      </c>
      <c r="D13" s="131" t="s">
        <v>410</v>
      </c>
      <c r="E13" s="132" t="s">
        <v>405</v>
      </c>
      <c r="F13" s="111" t="s">
        <v>397</v>
      </c>
      <c r="G13" s="133" t="s">
        <v>397</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839" t="s">
        <v>425</v>
      </c>
      <c r="C2" s="839"/>
    </row>
    <row r="3" spans="2:3" ht="45.75" customHeight="1">
      <c r="B3" s="281" t="s">
        <v>245</v>
      </c>
      <c r="C3" s="9" t="s">
        <v>417</v>
      </c>
    </row>
    <row r="4" spans="2:3" ht="45.75" customHeight="1">
      <c r="B4" s="281" t="s">
        <v>246</v>
      </c>
      <c r="C4" s="9" t="s">
        <v>418</v>
      </c>
    </row>
    <row r="5" spans="2:3" ht="68.5" customHeight="1">
      <c r="B5" s="281" t="s">
        <v>247</v>
      </c>
      <c r="C5" s="9" t="s">
        <v>419</v>
      </c>
    </row>
    <row r="6" spans="2:3" ht="45.75" customHeight="1">
      <c r="B6" s="281" t="s">
        <v>248</v>
      </c>
      <c r="C6" s="9" t="s">
        <v>420</v>
      </c>
    </row>
    <row r="7" spans="2:3" ht="45.75" customHeight="1">
      <c r="B7" s="281" t="s">
        <v>249</v>
      </c>
      <c r="C7" s="9" t="s">
        <v>421</v>
      </c>
    </row>
    <row r="8" spans="2:3" ht="45.75" customHeight="1">
      <c r="B8" s="281" t="s">
        <v>424</v>
      </c>
      <c r="C8" s="9" t="s">
        <v>422</v>
      </c>
    </row>
    <row r="9" spans="2:3" ht="45.75" customHeight="1">
      <c r="B9" s="281" t="s">
        <v>250</v>
      </c>
      <c r="C9" s="9" t="s">
        <v>423</v>
      </c>
    </row>
    <row r="10" spans="2:3" ht="45.75" customHeight="1">
      <c r="B10" s="281" t="s">
        <v>112</v>
      </c>
      <c r="C10" s="9" t="s">
        <v>29</v>
      </c>
    </row>
    <row r="11" spans="2:3" ht="52">
      <c r="B11" s="281"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859" t="s">
        <v>41</v>
      </c>
      <c r="C2" s="860"/>
      <c r="D2" s="860"/>
      <c r="E2" s="860"/>
      <c r="F2" s="861"/>
    </row>
    <row r="3" spans="2:6" ht="18.75" customHeight="1">
      <c r="B3" s="862" t="s">
        <v>42</v>
      </c>
      <c r="C3" s="863"/>
      <c r="D3" s="662" t="s">
        <v>43</v>
      </c>
      <c r="E3" s="662"/>
      <c r="F3" s="865"/>
    </row>
    <row r="4" spans="2:6" ht="18.75" customHeight="1">
      <c r="B4" s="864"/>
      <c r="C4" s="429"/>
      <c r="D4" s="421" t="s">
        <v>44</v>
      </c>
      <c r="E4" s="421"/>
      <c r="F4" s="866"/>
    </row>
    <row r="5" spans="2:6" ht="18.75" customHeight="1">
      <c r="B5" s="864"/>
      <c r="C5" s="429"/>
      <c r="D5" s="421" t="s">
        <v>45</v>
      </c>
      <c r="E5" s="421"/>
      <c r="F5" s="866"/>
    </row>
    <row r="6" spans="2:6" ht="18.75" customHeight="1">
      <c r="B6" s="864"/>
      <c r="C6" s="429"/>
      <c r="D6" s="421" t="s">
        <v>46</v>
      </c>
      <c r="E6" s="421"/>
      <c r="F6" s="866"/>
    </row>
    <row r="7" spans="2:6" ht="18.75" customHeight="1">
      <c r="B7" s="864"/>
      <c r="C7" s="429"/>
      <c r="D7" s="421" t="s">
        <v>47</v>
      </c>
      <c r="E7" s="421"/>
      <c r="F7" s="866"/>
    </row>
    <row r="8" spans="2:6" ht="18.75" customHeight="1">
      <c r="B8" s="864"/>
      <c r="C8" s="429"/>
      <c r="D8" s="421" t="s">
        <v>48</v>
      </c>
      <c r="E8" s="421"/>
      <c r="F8" s="866"/>
    </row>
    <row r="9" spans="2:6" ht="18.75" customHeight="1">
      <c r="B9" s="864"/>
      <c r="C9" s="429"/>
      <c r="D9" s="421" t="s">
        <v>49</v>
      </c>
      <c r="E9" s="421"/>
      <c r="F9" s="866"/>
    </row>
    <row r="10" spans="2:6" ht="18.75" customHeight="1" thickBot="1">
      <c r="B10" s="845"/>
      <c r="C10" s="846"/>
      <c r="D10" s="849" t="s">
        <v>50</v>
      </c>
      <c r="E10" s="849"/>
      <c r="F10" s="850"/>
    </row>
    <row r="11" spans="2:6" ht="18.75" customHeight="1">
      <c r="B11" s="851" t="s">
        <v>51</v>
      </c>
      <c r="C11" s="852"/>
      <c r="D11" s="857" t="s">
        <v>15</v>
      </c>
      <c r="E11" s="857"/>
      <c r="F11" s="858"/>
    </row>
    <row r="12" spans="2:6" ht="18.75" customHeight="1">
      <c r="B12" s="853"/>
      <c r="C12" s="854"/>
      <c r="D12" s="840" t="s">
        <v>52</v>
      </c>
      <c r="E12" s="840"/>
      <c r="F12" s="841"/>
    </row>
    <row r="13" spans="2:6" ht="18.75" customHeight="1">
      <c r="B13" s="853"/>
      <c r="C13" s="854"/>
      <c r="D13" s="840" t="s">
        <v>53</v>
      </c>
      <c r="E13" s="840"/>
      <c r="F13" s="841"/>
    </row>
    <row r="14" spans="2:6" ht="18.75" customHeight="1">
      <c r="B14" s="853"/>
      <c r="C14" s="854"/>
      <c r="D14" s="840" t="s">
        <v>54</v>
      </c>
      <c r="E14" s="840"/>
      <c r="F14" s="841"/>
    </row>
    <row r="15" spans="2:6" ht="18.75" customHeight="1">
      <c r="B15" s="853"/>
      <c r="C15" s="854"/>
      <c r="D15" s="840" t="s">
        <v>55</v>
      </c>
      <c r="E15" s="840"/>
      <c r="F15" s="841"/>
    </row>
    <row r="16" spans="2:6" ht="18.75" customHeight="1">
      <c r="B16" s="853"/>
      <c r="C16" s="854"/>
      <c r="D16" s="840" t="s">
        <v>56</v>
      </c>
      <c r="E16" s="840"/>
      <c r="F16" s="841"/>
    </row>
    <row r="17" spans="2:6" ht="18.75" customHeight="1">
      <c r="B17" s="853"/>
      <c r="C17" s="854"/>
      <c r="D17" s="840" t="s">
        <v>57</v>
      </c>
      <c r="E17" s="840"/>
      <c r="F17" s="841"/>
    </row>
    <row r="18" spans="2:6" ht="18.75" customHeight="1">
      <c r="B18" s="853"/>
      <c r="C18" s="854"/>
      <c r="D18" s="840" t="s">
        <v>58</v>
      </c>
      <c r="E18" s="840"/>
      <c r="F18" s="841"/>
    </row>
    <row r="19" spans="2:6" ht="18.75" customHeight="1">
      <c r="B19" s="853"/>
      <c r="C19" s="854"/>
      <c r="D19" s="840" t="s">
        <v>59</v>
      </c>
      <c r="E19" s="840"/>
      <c r="F19" s="841"/>
    </row>
    <row r="20" spans="2:6" ht="18.75" customHeight="1">
      <c r="B20" s="853"/>
      <c r="C20" s="854"/>
      <c r="D20" s="840" t="s">
        <v>60</v>
      </c>
      <c r="E20" s="840"/>
      <c r="F20" s="841"/>
    </row>
    <row r="21" spans="2:6" ht="18.75" customHeight="1">
      <c r="B21" s="853"/>
      <c r="C21" s="854"/>
      <c r="D21" s="840" t="s">
        <v>61</v>
      </c>
      <c r="E21" s="840"/>
      <c r="F21" s="841"/>
    </row>
    <row r="22" spans="2:6" ht="18.75" customHeight="1">
      <c r="B22" s="853"/>
      <c r="C22" s="854"/>
      <c r="D22" s="840" t="s">
        <v>62</v>
      </c>
      <c r="E22" s="840"/>
      <c r="F22" s="841"/>
    </row>
    <row r="23" spans="2:6" ht="18.75" customHeight="1">
      <c r="B23" s="853"/>
      <c r="C23" s="854"/>
      <c r="D23" s="840" t="s">
        <v>63</v>
      </c>
      <c r="E23" s="840"/>
      <c r="F23" s="841"/>
    </row>
    <row r="24" spans="2:6" ht="18.75" customHeight="1" thickBot="1">
      <c r="B24" s="855"/>
      <c r="C24" s="856"/>
      <c r="D24" s="842" t="s">
        <v>64</v>
      </c>
      <c r="E24" s="842"/>
      <c r="F24" s="843"/>
    </row>
    <row r="25" spans="2:6" ht="18.75" customHeight="1">
      <c r="B25" s="844" t="s">
        <v>65</v>
      </c>
      <c r="C25" s="423"/>
      <c r="D25" s="847" t="s">
        <v>66</v>
      </c>
      <c r="E25" s="847"/>
      <c r="F25" s="848"/>
    </row>
    <row r="26" spans="2:6" ht="18.75" customHeight="1" thickBot="1">
      <c r="B26" s="845"/>
      <c r="C26" s="846"/>
      <c r="D26" s="849" t="s">
        <v>67</v>
      </c>
      <c r="E26" s="849"/>
      <c r="F26" s="850"/>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867" t="s">
        <v>6</v>
      </c>
      <c r="C3" s="18" t="s">
        <v>415</v>
      </c>
    </row>
    <row r="4" spans="2:3" ht="43.5" customHeight="1" thickBot="1">
      <c r="B4" s="868"/>
      <c r="C4" s="19" t="s">
        <v>70</v>
      </c>
    </row>
    <row r="5" spans="2:3">
      <c r="B5" s="869" t="s">
        <v>7</v>
      </c>
      <c r="C5" s="18" t="s">
        <v>337</v>
      </c>
    </row>
    <row r="6" spans="2:3" ht="58.5" customHeight="1" thickBot="1">
      <c r="B6" s="870"/>
      <c r="C6" s="19" t="s">
        <v>71</v>
      </c>
    </row>
    <row r="7" spans="2:3">
      <c r="B7" s="871" t="s">
        <v>8</v>
      </c>
      <c r="C7" s="18" t="s">
        <v>416</v>
      </c>
    </row>
    <row r="8" spans="2:3" ht="57.75" customHeight="1" thickBot="1">
      <c r="B8" s="872"/>
      <c r="C8" s="19" t="s">
        <v>72</v>
      </c>
    </row>
    <row r="9" spans="2:3">
      <c r="B9" s="873" t="s">
        <v>9</v>
      </c>
      <c r="C9" s="18" t="s">
        <v>338</v>
      </c>
    </row>
    <row r="10" spans="2:3" ht="38.25" customHeight="1" thickBot="1">
      <c r="B10" s="874"/>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88"/>
  <sheetViews>
    <sheetView showGridLines="0" tabSelected="1" view="pageBreakPreview" topLeftCell="A7" zoomScale="40" zoomScaleNormal="70" zoomScaleSheetLayoutView="40" workbookViewId="0">
      <pane ySplit="780" activePane="bottomLeft"/>
      <selection activeCell="P5" sqref="P5:P9"/>
      <selection pane="bottomLeft" activeCell="AY502" sqref="AY502:AY506"/>
    </sheetView>
  </sheetViews>
  <sheetFormatPr baseColWidth="10" defaultColWidth="11.1796875" defaultRowHeight="14.5"/>
  <cols>
    <col min="1" max="1" width="6.26953125" style="227" customWidth="1"/>
    <col min="2" max="2" width="9.7265625" style="226" customWidth="1"/>
    <col min="3" max="6" width="13.81640625" style="227" customWidth="1"/>
    <col min="7" max="7" width="7.90625" style="227" customWidth="1"/>
    <col min="8" max="8" width="7.54296875" style="225" hidden="1" customWidth="1"/>
    <col min="9" max="9" width="39.6328125" style="288" customWidth="1"/>
    <col min="10" max="10" width="12.453125" style="227" customWidth="1"/>
    <col min="11" max="11" width="33.90625" style="227" customWidth="1"/>
    <col min="12" max="12" width="39" style="227" customWidth="1"/>
    <col min="13" max="13" width="43" style="227" customWidth="1"/>
    <col min="14" max="14" width="11.1796875" style="227" customWidth="1"/>
    <col min="15" max="15" width="11.1796875" style="227"/>
    <col min="16" max="16" width="10.453125" style="228" customWidth="1"/>
    <col min="17" max="21" width="9.81640625" style="227" customWidth="1"/>
    <col min="22" max="23" width="3.453125" style="227" customWidth="1"/>
    <col min="24" max="24" width="19.26953125" style="227" customWidth="1"/>
    <col min="25" max="27" width="3.453125" style="227" customWidth="1"/>
    <col min="28" max="28" width="3.7265625" style="229" customWidth="1"/>
    <col min="29" max="30" width="6.453125" style="230" customWidth="1"/>
    <col min="31" max="31" width="4.1796875" style="229" customWidth="1"/>
    <col min="32" max="32" width="4.7265625" style="229" customWidth="1"/>
    <col min="33" max="33" width="35" style="227" customWidth="1"/>
    <col min="34" max="34" width="15.81640625" style="227" customWidth="1"/>
    <col min="35" max="36" width="4.1796875" style="185" customWidth="1"/>
    <col min="37" max="37" width="4.1796875" style="227" customWidth="1"/>
    <col min="38" max="39" width="4.1796875" style="185" customWidth="1"/>
    <col min="40" max="40" width="5.7265625" style="185" customWidth="1"/>
    <col min="41" max="41" width="4.1796875" style="227" customWidth="1"/>
    <col min="42" max="45" width="3.453125" style="227" customWidth="1"/>
    <col min="46" max="46" width="3.7265625" style="229" customWidth="1"/>
    <col min="47" max="48" width="6.453125" style="185" customWidth="1"/>
    <col min="49" max="49" width="4.1796875" style="227" customWidth="1"/>
    <col min="50" max="50" width="11.81640625" style="228" customWidth="1"/>
    <col min="51" max="51" width="31.54296875" style="231" customWidth="1"/>
    <col min="52" max="52" width="22.1796875" style="228" customWidth="1"/>
    <col min="53" max="54" width="16.54296875" style="231" customWidth="1"/>
    <col min="55" max="56" width="16.54296875" style="348" customWidth="1"/>
    <col min="57" max="57" width="21.1796875" style="228" customWidth="1"/>
    <col min="58" max="58" width="21.7265625" style="232" customWidth="1"/>
    <col min="59" max="59" width="20.7265625" style="231" customWidth="1"/>
    <col min="60" max="60" width="16.54296875" style="231" customWidth="1"/>
    <col min="61" max="63" width="16.54296875" style="185" customWidth="1"/>
    <col min="64" max="64" width="16.54296875" style="233" customWidth="1"/>
    <col min="65" max="65" width="16.54296875" style="228" customWidth="1"/>
    <col min="66" max="66" width="19.81640625" style="231" customWidth="1"/>
    <col min="67" max="69" width="16.54296875" style="228" customWidth="1"/>
    <col min="70" max="16384" width="11.1796875" style="227"/>
  </cols>
  <sheetData>
    <row r="1" spans="1:89" s="185" customFormat="1" ht="82.5" customHeight="1">
      <c r="B1" s="242"/>
      <c r="H1" s="241"/>
      <c r="O1" s="243"/>
      <c r="AB1" s="230"/>
      <c r="AC1" s="230"/>
      <c r="AD1" s="230"/>
      <c r="AE1" s="230"/>
      <c r="AF1" s="230"/>
      <c r="AS1" s="230"/>
      <c r="AY1" s="233"/>
      <c r="AZ1" s="243"/>
      <c r="BC1" s="344"/>
      <c r="BD1" s="344"/>
      <c r="BE1" s="244"/>
      <c r="BF1" s="243"/>
    </row>
    <row r="2" spans="1:89" s="241" customFormat="1" ht="17.25" customHeight="1">
      <c r="A2" s="482" t="s">
        <v>941</v>
      </c>
      <c r="B2" s="482"/>
      <c r="C2" s="482"/>
      <c r="D2" s="482"/>
      <c r="E2" s="482"/>
      <c r="F2" s="482"/>
      <c r="G2" s="482"/>
      <c r="H2" s="482"/>
      <c r="I2" s="482"/>
      <c r="J2" s="482"/>
      <c r="K2" s="482"/>
      <c r="L2" s="482"/>
      <c r="M2" s="482"/>
      <c r="N2" s="482"/>
      <c r="O2" s="482"/>
      <c r="P2" s="483"/>
      <c r="Q2" s="552" t="s">
        <v>942</v>
      </c>
      <c r="R2" s="552"/>
      <c r="S2" s="552"/>
      <c r="T2" s="552"/>
      <c r="U2" s="552"/>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435"/>
      <c r="BA2" s="436"/>
      <c r="BB2" s="436"/>
      <c r="BC2" s="436"/>
      <c r="BD2" s="436"/>
      <c r="BE2" s="436"/>
      <c r="BF2" s="436"/>
      <c r="BG2" s="436"/>
      <c r="BH2" s="436"/>
      <c r="BI2" s="436"/>
      <c r="BJ2" s="436"/>
      <c r="BK2" s="436"/>
      <c r="BL2" s="436"/>
      <c r="BM2" s="436"/>
      <c r="BN2" s="436"/>
      <c r="BO2" s="436"/>
      <c r="BP2" s="436"/>
      <c r="BQ2" s="436"/>
    </row>
    <row r="3" spans="1:89" s="185" customFormat="1" ht="14.25" customHeight="1" thickBot="1">
      <c r="A3" s="499" t="s">
        <v>943</v>
      </c>
      <c r="B3" s="499"/>
      <c r="C3" s="182">
        <v>2</v>
      </c>
      <c r="D3" s="465" t="s">
        <v>81</v>
      </c>
      <c r="E3" s="466"/>
      <c r="F3" s="466"/>
      <c r="G3" s="466"/>
      <c r="H3" s="467"/>
      <c r="I3" s="296">
        <v>44683</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9"/>
      <c r="AZ3" s="183"/>
      <c r="BA3" s="183"/>
      <c r="BB3" s="183"/>
      <c r="BC3" s="345"/>
      <c r="BD3" s="345"/>
      <c r="BE3" s="183"/>
      <c r="BF3" s="183"/>
      <c r="BG3" s="183"/>
      <c r="BH3" s="183"/>
      <c r="BI3" s="183"/>
      <c r="BJ3" s="183"/>
      <c r="BK3" s="183"/>
      <c r="BL3" s="183"/>
      <c r="BM3" s="183"/>
    </row>
    <row r="4" spans="1:89" s="186" customFormat="1" ht="14.5" customHeight="1" thickBot="1">
      <c r="A4" s="484" t="s">
        <v>312</v>
      </c>
      <c r="B4" s="485"/>
      <c r="C4" s="485"/>
      <c r="D4" s="485"/>
      <c r="E4" s="485"/>
      <c r="F4" s="485"/>
      <c r="G4" s="485"/>
      <c r="H4" s="485"/>
      <c r="I4" s="485"/>
      <c r="J4" s="485"/>
      <c r="K4" s="485"/>
      <c r="L4" s="485"/>
      <c r="M4" s="485"/>
      <c r="N4" s="485"/>
      <c r="O4" s="485"/>
      <c r="P4" s="485"/>
      <c r="Q4" s="485"/>
      <c r="R4" s="485"/>
      <c r="S4" s="485"/>
      <c r="T4" s="485"/>
      <c r="U4" s="486"/>
      <c r="V4" s="634" t="s">
        <v>313</v>
      </c>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6"/>
      <c r="AY4" s="620" t="s">
        <v>340</v>
      </c>
      <c r="AZ4" s="621"/>
      <c r="BA4" s="621"/>
      <c r="BB4" s="621"/>
      <c r="BC4" s="621"/>
      <c r="BD4" s="621"/>
      <c r="BE4" s="621"/>
      <c r="BF4" s="621"/>
      <c r="BG4" s="622"/>
      <c r="BH4" s="629" t="s">
        <v>19</v>
      </c>
      <c r="BI4" s="630"/>
      <c r="BJ4" s="630"/>
      <c r="BK4" s="630"/>
      <c r="BL4" s="630"/>
      <c r="BM4" s="630"/>
      <c r="BN4" s="630"/>
      <c r="BO4" s="630"/>
      <c r="BP4" s="630"/>
      <c r="BQ4" s="631"/>
    </row>
    <row r="5" spans="1:89" s="186" customFormat="1" ht="31" customHeight="1" thickBot="1">
      <c r="A5" s="496" t="s">
        <v>1414</v>
      </c>
      <c r="B5" s="556" t="s">
        <v>24</v>
      </c>
      <c r="C5" s="570" t="s">
        <v>0</v>
      </c>
      <c r="D5" s="561" t="s">
        <v>848</v>
      </c>
      <c r="E5" s="561" t="s">
        <v>99</v>
      </c>
      <c r="F5" s="570" t="s">
        <v>25</v>
      </c>
      <c r="G5" s="567" t="s">
        <v>1412</v>
      </c>
      <c r="H5" s="567" t="s">
        <v>1412</v>
      </c>
      <c r="I5" s="564" t="s">
        <v>228</v>
      </c>
      <c r="J5" s="561" t="s">
        <v>893</v>
      </c>
      <c r="K5" s="561" t="s">
        <v>892</v>
      </c>
      <c r="L5" s="561" t="s">
        <v>1011</v>
      </c>
      <c r="M5" s="570" t="s">
        <v>1012</v>
      </c>
      <c r="N5" s="570" t="s">
        <v>229</v>
      </c>
      <c r="O5" s="570" t="s">
        <v>26</v>
      </c>
      <c r="P5" s="596" t="s">
        <v>901</v>
      </c>
      <c r="Q5" s="575" t="s">
        <v>953</v>
      </c>
      <c r="R5" s="576"/>
      <c r="S5" s="576"/>
      <c r="T5" s="576"/>
      <c r="U5" s="577"/>
      <c r="V5" s="599" t="s">
        <v>333</v>
      </c>
      <c r="W5" s="600"/>
      <c r="X5" s="600"/>
      <c r="Y5" s="600"/>
      <c r="Z5" s="600"/>
      <c r="AA5" s="600"/>
      <c r="AB5" s="600"/>
      <c r="AC5" s="600"/>
      <c r="AD5" s="600"/>
      <c r="AE5" s="600"/>
      <c r="AF5" s="600"/>
      <c r="AG5" s="600"/>
      <c r="AH5" s="600"/>
      <c r="AI5" s="600"/>
      <c r="AJ5" s="600"/>
      <c r="AK5" s="600"/>
      <c r="AL5" s="600"/>
      <c r="AM5" s="600"/>
      <c r="AN5" s="600"/>
      <c r="AO5" s="600"/>
      <c r="AP5" s="600"/>
      <c r="AQ5" s="600"/>
      <c r="AR5" s="600"/>
      <c r="AS5" s="600"/>
      <c r="AT5" s="600"/>
      <c r="AU5" s="600"/>
      <c r="AV5" s="600"/>
      <c r="AW5" s="601"/>
      <c r="AX5" s="637" t="s">
        <v>1013</v>
      </c>
      <c r="AY5" s="625" t="s">
        <v>343</v>
      </c>
      <c r="AZ5" s="626"/>
      <c r="BA5" s="626"/>
      <c r="BB5" s="626"/>
      <c r="BC5" s="626"/>
      <c r="BD5" s="626"/>
      <c r="BE5" s="626"/>
      <c r="BF5" s="626"/>
      <c r="BG5" s="623" t="s">
        <v>844</v>
      </c>
      <c r="BH5" s="627" t="s">
        <v>908</v>
      </c>
      <c r="BI5" s="612" t="s">
        <v>16</v>
      </c>
      <c r="BJ5" s="632" t="s">
        <v>934</v>
      </c>
      <c r="BK5" s="633"/>
      <c r="BL5" s="610" t="s">
        <v>17</v>
      </c>
      <c r="BM5" s="617" t="s">
        <v>20</v>
      </c>
      <c r="BN5" s="610" t="s">
        <v>18</v>
      </c>
      <c r="BO5" s="614" t="s">
        <v>74</v>
      </c>
      <c r="BP5" s="615"/>
      <c r="BQ5" s="616"/>
    </row>
    <row r="6" spans="1:89" s="186" customFormat="1" ht="14.5" customHeight="1">
      <c r="A6" s="497"/>
      <c r="B6" s="557"/>
      <c r="C6" s="573"/>
      <c r="D6" s="562"/>
      <c r="E6" s="562"/>
      <c r="F6" s="571"/>
      <c r="G6" s="568"/>
      <c r="H6" s="568"/>
      <c r="I6" s="565"/>
      <c r="J6" s="562"/>
      <c r="K6" s="562"/>
      <c r="L6" s="562"/>
      <c r="M6" s="573"/>
      <c r="N6" s="573"/>
      <c r="O6" s="573"/>
      <c r="P6" s="597"/>
      <c r="Q6" s="578" t="s">
        <v>899</v>
      </c>
      <c r="R6" s="554" t="s">
        <v>450</v>
      </c>
      <c r="S6" s="554" t="s">
        <v>900</v>
      </c>
      <c r="T6" s="554" t="s">
        <v>847</v>
      </c>
      <c r="U6" s="608" t="s">
        <v>954</v>
      </c>
      <c r="V6" s="602" t="s">
        <v>841</v>
      </c>
      <c r="W6" s="603"/>
      <c r="X6" s="603"/>
      <c r="Y6" s="603"/>
      <c r="Z6" s="603"/>
      <c r="AA6" s="603"/>
      <c r="AB6" s="604"/>
      <c r="AC6" s="584" t="s">
        <v>344</v>
      </c>
      <c r="AD6" s="585"/>
      <c r="AE6" s="586"/>
      <c r="AF6" s="581" t="s">
        <v>339</v>
      </c>
      <c r="AG6" s="582"/>
      <c r="AH6" s="582"/>
      <c r="AI6" s="582"/>
      <c r="AJ6" s="582"/>
      <c r="AK6" s="582"/>
      <c r="AL6" s="582"/>
      <c r="AM6" s="582"/>
      <c r="AN6" s="583"/>
      <c r="AO6" s="599" t="s">
        <v>843</v>
      </c>
      <c r="AP6" s="600"/>
      <c r="AQ6" s="600"/>
      <c r="AR6" s="600"/>
      <c r="AS6" s="600"/>
      <c r="AT6" s="601"/>
      <c r="AU6" s="584" t="s">
        <v>344</v>
      </c>
      <c r="AV6" s="585"/>
      <c r="AW6" s="586"/>
      <c r="AX6" s="638"/>
      <c r="AY6" s="605" t="s">
        <v>342</v>
      </c>
      <c r="AZ6" s="606"/>
      <c r="BA6" s="606"/>
      <c r="BB6" s="573" t="s">
        <v>180</v>
      </c>
      <c r="BC6" s="573"/>
      <c r="BD6" s="573"/>
      <c r="BE6" s="571" t="s">
        <v>239</v>
      </c>
      <c r="BF6" s="571"/>
      <c r="BG6" s="623"/>
      <c r="BH6" s="628"/>
      <c r="BI6" s="613"/>
      <c r="BJ6" s="632"/>
      <c r="BK6" s="633"/>
      <c r="BL6" s="611"/>
      <c r="BM6" s="617"/>
      <c r="BN6" s="611"/>
      <c r="BO6" s="617" t="s">
        <v>75</v>
      </c>
      <c r="BP6" s="617" t="s">
        <v>77</v>
      </c>
      <c r="BQ6" s="618" t="s">
        <v>76</v>
      </c>
    </row>
    <row r="7" spans="1:89" s="186" customFormat="1" ht="14.5" customHeight="1">
      <c r="A7" s="497"/>
      <c r="B7" s="557"/>
      <c r="C7" s="573"/>
      <c r="D7" s="562"/>
      <c r="E7" s="562"/>
      <c r="F7" s="571"/>
      <c r="G7" s="568"/>
      <c r="H7" s="568"/>
      <c r="I7" s="565"/>
      <c r="J7" s="562"/>
      <c r="K7" s="562"/>
      <c r="L7" s="562"/>
      <c r="M7" s="573"/>
      <c r="N7" s="573"/>
      <c r="O7" s="573"/>
      <c r="P7" s="597"/>
      <c r="Q7" s="578"/>
      <c r="R7" s="554"/>
      <c r="S7" s="554"/>
      <c r="T7" s="554"/>
      <c r="U7" s="608"/>
      <c r="V7" s="605"/>
      <c r="W7" s="606"/>
      <c r="X7" s="606"/>
      <c r="Y7" s="606"/>
      <c r="Z7" s="606"/>
      <c r="AA7" s="606"/>
      <c r="AB7" s="607"/>
      <c r="AC7" s="587"/>
      <c r="AD7" s="588"/>
      <c r="AE7" s="589"/>
      <c r="AF7" s="580" t="s">
        <v>5</v>
      </c>
      <c r="AG7" s="573"/>
      <c r="AH7" s="593" t="s">
        <v>361</v>
      </c>
      <c r="AI7" s="559" t="s">
        <v>318</v>
      </c>
      <c r="AJ7" s="559"/>
      <c r="AK7" s="559"/>
      <c r="AL7" s="559"/>
      <c r="AM7" s="559"/>
      <c r="AN7" s="560"/>
      <c r="AO7" s="639"/>
      <c r="AP7" s="640"/>
      <c r="AQ7" s="640"/>
      <c r="AR7" s="640"/>
      <c r="AS7" s="640"/>
      <c r="AT7" s="641"/>
      <c r="AU7" s="587"/>
      <c r="AV7" s="588"/>
      <c r="AW7" s="589"/>
      <c r="AX7" s="638"/>
      <c r="AY7" s="605"/>
      <c r="AZ7" s="606"/>
      <c r="BA7" s="606"/>
      <c r="BB7" s="573"/>
      <c r="BC7" s="573"/>
      <c r="BD7" s="573"/>
      <c r="BE7" s="571"/>
      <c r="BF7" s="571"/>
      <c r="BG7" s="623"/>
      <c r="BH7" s="628"/>
      <c r="BI7" s="613"/>
      <c r="BJ7" s="632"/>
      <c r="BK7" s="633"/>
      <c r="BL7" s="611"/>
      <c r="BM7" s="617"/>
      <c r="BN7" s="611"/>
      <c r="BO7" s="617"/>
      <c r="BP7" s="617"/>
      <c r="BQ7" s="618"/>
    </row>
    <row r="8" spans="1:89" s="186" customFormat="1" ht="25.5" customHeight="1">
      <c r="A8" s="497"/>
      <c r="B8" s="557"/>
      <c r="C8" s="573"/>
      <c r="D8" s="562"/>
      <c r="E8" s="562"/>
      <c r="F8" s="571"/>
      <c r="G8" s="568"/>
      <c r="H8" s="568"/>
      <c r="I8" s="565"/>
      <c r="J8" s="562"/>
      <c r="K8" s="562"/>
      <c r="L8" s="562"/>
      <c r="M8" s="573"/>
      <c r="N8" s="573"/>
      <c r="O8" s="573"/>
      <c r="P8" s="597"/>
      <c r="Q8" s="578"/>
      <c r="R8" s="554"/>
      <c r="S8" s="554"/>
      <c r="T8" s="554"/>
      <c r="U8" s="608"/>
      <c r="V8" s="605"/>
      <c r="W8" s="606"/>
      <c r="X8" s="606"/>
      <c r="Y8" s="606"/>
      <c r="Z8" s="606"/>
      <c r="AA8" s="606"/>
      <c r="AB8" s="607"/>
      <c r="AC8" s="590"/>
      <c r="AD8" s="591"/>
      <c r="AE8" s="592"/>
      <c r="AF8" s="580"/>
      <c r="AG8" s="573"/>
      <c r="AH8" s="594"/>
      <c r="AI8" s="559" t="s">
        <v>331</v>
      </c>
      <c r="AJ8" s="559"/>
      <c r="AK8" s="559"/>
      <c r="AL8" s="559" t="s">
        <v>332</v>
      </c>
      <c r="AM8" s="559"/>
      <c r="AN8" s="560"/>
      <c r="AO8" s="642"/>
      <c r="AP8" s="643"/>
      <c r="AQ8" s="643"/>
      <c r="AR8" s="643"/>
      <c r="AS8" s="643"/>
      <c r="AT8" s="644"/>
      <c r="AU8" s="590"/>
      <c r="AV8" s="591"/>
      <c r="AW8" s="592"/>
      <c r="AX8" s="638"/>
      <c r="AY8" s="605"/>
      <c r="AZ8" s="606"/>
      <c r="BA8" s="606"/>
      <c r="BB8" s="573"/>
      <c r="BC8" s="573"/>
      <c r="BD8" s="573"/>
      <c r="BE8" s="571"/>
      <c r="BF8" s="571"/>
      <c r="BG8" s="623"/>
      <c r="BH8" s="628"/>
      <c r="BI8" s="613"/>
      <c r="BJ8" s="614"/>
      <c r="BK8" s="612"/>
      <c r="BL8" s="611"/>
      <c r="BM8" s="617"/>
      <c r="BN8" s="611"/>
      <c r="BO8" s="617"/>
      <c r="BP8" s="617"/>
      <c r="BQ8" s="618"/>
    </row>
    <row r="9" spans="1:89" s="204" customFormat="1" ht="43" customHeight="1" thickBot="1">
      <c r="A9" s="498"/>
      <c r="B9" s="558"/>
      <c r="C9" s="574"/>
      <c r="D9" s="563"/>
      <c r="E9" s="563"/>
      <c r="F9" s="572"/>
      <c r="G9" s="569"/>
      <c r="H9" s="569"/>
      <c r="I9" s="566"/>
      <c r="J9" s="563"/>
      <c r="K9" s="563"/>
      <c r="L9" s="563"/>
      <c r="M9" s="574"/>
      <c r="N9" s="574"/>
      <c r="O9" s="574"/>
      <c r="P9" s="598"/>
      <c r="Q9" s="579"/>
      <c r="R9" s="555"/>
      <c r="S9" s="555"/>
      <c r="T9" s="555"/>
      <c r="U9" s="609"/>
      <c r="V9" s="187" t="s">
        <v>355</v>
      </c>
      <c r="W9" s="188" t="s">
        <v>252</v>
      </c>
      <c r="X9" s="188" t="s">
        <v>898</v>
      </c>
      <c r="Y9" s="189" t="s">
        <v>297</v>
      </c>
      <c r="Z9" s="189" t="s">
        <v>360</v>
      </c>
      <c r="AA9" s="189" t="s">
        <v>252</v>
      </c>
      <c r="AB9" s="190" t="s">
        <v>311</v>
      </c>
      <c r="AC9" s="191" t="s">
        <v>1</v>
      </c>
      <c r="AD9" s="192" t="s">
        <v>354</v>
      </c>
      <c r="AE9" s="193" t="s">
        <v>3</v>
      </c>
      <c r="AF9" s="194" t="s">
        <v>36</v>
      </c>
      <c r="AG9" s="195" t="s">
        <v>236</v>
      </c>
      <c r="AH9" s="595"/>
      <c r="AI9" s="196" t="s">
        <v>317</v>
      </c>
      <c r="AJ9" s="196" t="s">
        <v>237</v>
      </c>
      <c r="AK9" s="197" t="s">
        <v>321</v>
      </c>
      <c r="AL9" s="197" t="s">
        <v>322</v>
      </c>
      <c r="AM9" s="197" t="s">
        <v>325</v>
      </c>
      <c r="AN9" s="198" t="s">
        <v>326</v>
      </c>
      <c r="AO9" s="199" t="s">
        <v>933</v>
      </c>
      <c r="AP9" s="200" t="s">
        <v>870</v>
      </c>
      <c r="AQ9" s="188" t="s">
        <v>252</v>
      </c>
      <c r="AR9" s="189" t="s">
        <v>358</v>
      </c>
      <c r="AS9" s="189" t="s">
        <v>252</v>
      </c>
      <c r="AT9" s="190" t="s">
        <v>359</v>
      </c>
      <c r="AU9" s="191" t="s">
        <v>1</v>
      </c>
      <c r="AV9" s="192" t="s">
        <v>354</v>
      </c>
      <c r="AW9" s="193" t="s">
        <v>3</v>
      </c>
      <c r="AX9" s="638"/>
      <c r="AY9" s="298" t="s">
        <v>341</v>
      </c>
      <c r="AZ9" s="297" t="s">
        <v>14</v>
      </c>
      <c r="BA9" s="201" t="s">
        <v>100</v>
      </c>
      <c r="BB9" s="201" t="s">
        <v>117</v>
      </c>
      <c r="BC9" s="346" t="s">
        <v>79</v>
      </c>
      <c r="BD9" s="346" t="s">
        <v>80</v>
      </c>
      <c r="BE9" s="202" t="s">
        <v>238</v>
      </c>
      <c r="BF9" s="202" t="s">
        <v>886</v>
      </c>
      <c r="BG9" s="624"/>
      <c r="BH9" s="628"/>
      <c r="BI9" s="613"/>
      <c r="BJ9" s="203" t="s">
        <v>935</v>
      </c>
      <c r="BK9" s="203" t="s">
        <v>936</v>
      </c>
      <c r="BL9" s="611"/>
      <c r="BM9" s="610"/>
      <c r="BN9" s="611"/>
      <c r="BO9" s="610"/>
      <c r="BP9" s="610"/>
      <c r="BQ9" s="619"/>
    </row>
    <row r="10" spans="1:89" s="214" customFormat="1" ht="103" customHeight="1">
      <c r="A10" s="470">
        <v>1</v>
      </c>
      <c r="B10" s="487" t="s">
        <v>939</v>
      </c>
      <c r="C10" s="451" t="str">
        <f>IFERROR((VLOOKUP($B10,'Listados Datos'!$D$3:$E$16,2,FALSE))," ")</f>
        <v>Direccionar la planificación y coordinar de manera integral la 
gestión de la entidad, garantizando el logro de compromisos 
distritales e institucionales.</v>
      </c>
      <c r="D10" s="451" t="str">
        <f>IFERROR((VLOOKUP($B10,'Listados Datos'!$D$3:$F$16,3,FALSE))," ")</f>
        <v>Inicia con el ejercicio de coherencia institucional de la entidad y
finaliza con la evaluación a la ejecución de las políticas,
estrategias, planes, programas y proyectos. Aplica a todos los
procesos de la Entidad.</v>
      </c>
      <c r="E10" s="454" t="s">
        <v>1050</v>
      </c>
      <c r="F10" s="460" t="s">
        <v>966</v>
      </c>
      <c r="G10" s="651">
        <v>1</v>
      </c>
      <c r="H10" s="385">
        <f>+G10</f>
        <v>1</v>
      </c>
      <c r="I10" s="457" t="s">
        <v>1051</v>
      </c>
      <c r="J10" s="460" t="s">
        <v>244</v>
      </c>
      <c r="K10" s="460" t="s">
        <v>1051</v>
      </c>
      <c r="L10" s="460" t="s">
        <v>1057</v>
      </c>
      <c r="M10" s="454"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54" t="s">
        <v>108</v>
      </c>
      <c r="O10" s="454" t="s">
        <v>836</v>
      </c>
      <c r="P10" s="531">
        <v>12</v>
      </c>
      <c r="Q10" s="491"/>
      <c r="R10" s="494"/>
      <c r="S10" s="494"/>
      <c r="T10" s="494"/>
      <c r="U10" s="494"/>
      <c r="V10" s="533" t="str">
        <f>IF(ISBLANK(AC10),(IF(P10&lt;=0,"",IF(P10&lt;=2,"Muy Baja",IF(P10&lt;=24,"Baja",IF(P10&lt;=500,"Media",IF(P10&lt;=5000,"Alta","Muy Alta"))))))," ")</f>
        <v>Baja</v>
      </c>
      <c r="W10" s="518">
        <f>IF(ISBLANK(AC10),(IF(V10="","",IF(V10="Muy Baja",20%,IF(V10="Baja",40%,IF(V10="Media",60%,IF(V10="Alta",80%,IF(V10="Muy Alta",100%,0)))))))," ")</f>
        <v>0.4</v>
      </c>
      <c r="X10" s="536" t="s">
        <v>1717</v>
      </c>
      <c r="Y10" s="539" t="str">
        <f>IF(X10&gt;0,IF(NOT(ISERROR(MATCH(X10,'Listados Datos'!$N$3:$N$4,0))),'Listados Datos'!$N$6&amp;"Por favor no seleccionar este criterios de impacto (Afectación Económica o presupuestal y/o Pérdida Reputacional)",'Listados Datos'!$N$7),"")</f>
        <v>✔</v>
      </c>
      <c r="Z10" s="542" t="str">
        <f>IF(OR(X10='Listados Datos'!$R$3,X10='Listados Datos'!$S$3),"Leve",IF(OR(X10='Listados Datos'!$R$4,X10='Listados Datos'!$S$4),"Menor",IF(OR(X10='Listados Datos'!$R$5,X10='Listados Datos'!$S$5),"Moderado",IF(OR(X10='Listados Datos'!$R$6,X10='Listados Datos'!$S$6),"Mayor",IF(OR(X10='Listados Datos'!$R$7,X10='Listados Datos'!$S$7),"Catastrófico","")))))</f>
        <v/>
      </c>
      <c r="AA10" s="518" t="str">
        <f>IF(Z10="","",IF(Z10="Leve",20%,IF(Z10="Menor",40%,IF(Z10="Moderado",60%,IF(Z10="Mayor",80%,IF(Z10="Catastrófico",100%,0))))))</f>
        <v/>
      </c>
      <c r="AB10" s="521"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
      </c>
      <c r="AC10" s="524"/>
      <c r="AD10" s="527"/>
      <c r="AE10" s="506"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206" t="s">
        <v>1124</v>
      </c>
      <c r="AH10" s="234" t="str">
        <f t="shared" ref="AH10:AH33" si="1">IF(OR(AI10="Preventivo",AI10="Detectivo"),"Probabilidad",IF(AI10="Correctivo","Impacto",""))</f>
        <v>Probabilidad</v>
      </c>
      <c r="AI10" s="340" t="s">
        <v>314</v>
      </c>
      <c r="AJ10" s="340" t="s">
        <v>319</v>
      </c>
      <c r="AK10" s="235" t="str">
        <f t="shared" ref="AK10" si="2">IF(AND(AI10="Preventivo",AJ10="Automático"),"50%",IF(AND(AI10="Preventivo",AJ10="Manual"),"40%",IF(AND(AI10="Detectivo",AJ10="Automático"),"40%",IF(AND(AI10="Detectivo",AJ10="Manual"),"30%",IF(AND(AI10="Correctivo",AJ10="Automático"),"35%",IF(AND(AI10="Correctivo",AJ10="Manual"),"25%",""))))))</f>
        <v>40%</v>
      </c>
      <c r="AL10" s="341" t="s">
        <v>323</v>
      </c>
      <c r="AM10" s="341" t="s">
        <v>327</v>
      </c>
      <c r="AN10" s="342" t="s">
        <v>330</v>
      </c>
      <c r="AO10" s="236">
        <f>IF(ISBLANK(AD10),(IFERROR(IF(AH10="Probabilidad",(W10-(+W10*AK10)),IF(AH10="Impacto",W10,"")),""))," ")</f>
        <v>0.24</v>
      </c>
      <c r="AP10" s="174" t="str">
        <f>IF(ISBLANK(AD10), (IFERROR(IF(AO10="","",IF(AO10&lt;=0.2,"Muy Baja",IF(AO10&lt;=0.4,"Baja",IF(AO10&lt;=0.6,"Media",IF(AO10&lt;=0.8,"Alta","Muy Alta"))))),""))," ")</f>
        <v>Baja</v>
      </c>
      <c r="AQ10" s="237">
        <f t="shared" ref="AQ10:AQ11" si="3">+AO10</f>
        <v>0.24</v>
      </c>
      <c r="AR10" s="238" t="str">
        <f t="shared" ref="AR10" si="4">IFERROR(IF(AS10="","",IF(AS10&lt;=0.2,"Leve",IF(AS10&lt;=0.4,"Menor",IF(AS10&lt;=0.6,"Moderado",IF(AS10&lt;=0.8,"Mayor","Catastrófico"))))),"")</f>
        <v/>
      </c>
      <c r="AS10" s="237" t="str">
        <f>IFERROR(IF(AH10="Impacto",(AA10-(+AA10*AK10)),IF(AH10="Probabilidad",AA10,"")),"")</f>
        <v/>
      </c>
      <c r="AT10" s="239"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
      </c>
      <c r="AU10" s="509"/>
      <c r="AV10" s="512" t="str">
        <f>IF(ISBLANK(AD10), " ", AD10)</f>
        <v xml:space="preserve"> </v>
      </c>
      <c r="AW10" s="506"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515" t="s">
        <v>337</v>
      </c>
      <c r="AY10" s="343" t="s">
        <v>1134</v>
      </c>
      <c r="AZ10" s="209" t="s">
        <v>1064</v>
      </c>
      <c r="BA10" s="207" t="s">
        <v>970</v>
      </c>
      <c r="BB10" s="207" t="s">
        <v>1063</v>
      </c>
      <c r="BC10" s="208">
        <v>44562</v>
      </c>
      <c r="BD10" s="208">
        <v>44926</v>
      </c>
      <c r="BE10" s="208" t="s">
        <v>1064</v>
      </c>
      <c r="BF10" s="209" t="s">
        <v>1076</v>
      </c>
      <c r="BG10" s="545" t="s">
        <v>1065</v>
      </c>
      <c r="BH10" s="210"/>
      <c r="BI10" s="210"/>
      <c r="BJ10" s="210"/>
      <c r="BK10" s="210"/>
      <c r="BL10" s="207"/>
      <c r="BM10" s="207"/>
      <c r="BN10" s="207"/>
      <c r="BO10" s="211"/>
      <c r="BP10" s="211"/>
      <c r="BQ10" s="212"/>
      <c r="BR10" s="213"/>
      <c r="BS10" s="213" t="str" cm="1">
        <f t="array" ref="BS10">IF(AND('MAPA DE RIESGOS'!$AP10="Muy Alta",'MAPA DE RIESGOS'!$AR10="Leve"),CONCATENATE("R",'MAPA DE RIESGOS'!$H10:$H15,"C",'MAPA DE RIESGOS'!$AF10),"")</f>
        <v/>
      </c>
      <c r="BT10" s="213"/>
      <c r="BU10" s="213"/>
      <c r="BV10" s="213"/>
      <c r="BW10" s="213"/>
      <c r="BX10" s="213"/>
      <c r="BY10" s="213"/>
      <c r="BZ10" s="213"/>
      <c r="CA10" s="213"/>
      <c r="CB10" s="213"/>
      <c r="CC10" s="213"/>
      <c r="CD10" s="213"/>
      <c r="CE10" s="213"/>
      <c r="CF10" s="213"/>
      <c r="CG10" s="213"/>
      <c r="CH10" s="213"/>
      <c r="CI10" s="213"/>
      <c r="CJ10" s="213"/>
      <c r="CK10" s="213"/>
    </row>
    <row r="11" spans="1:89" s="214" customFormat="1" ht="28.5" hidden="1" customHeight="1">
      <c r="A11" s="470"/>
      <c r="B11" s="487"/>
      <c r="C11" s="451"/>
      <c r="D11" s="451"/>
      <c r="E11" s="454"/>
      <c r="F11" s="460"/>
      <c r="G11" s="652"/>
      <c r="H11" s="386">
        <v>1</v>
      </c>
      <c r="I11" s="457"/>
      <c r="J11" s="460"/>
      <c r="K11" s="460"/>
      <c r="L11" s="460"/>
      <c r="M11" s="454"/>
      <c r="N11" s="454"/>
      <c r="O11" s="454"/>
      <c r="P11" s="531"/>
      <c r="Q11" s="491"/>
      <c r="R11" s="494"/>
      <c r="S11" s="494"/>
      <c r="T11" s="494"/>
      <c r="U11" s="494"/>
      <c r="V11" s="534"/>
      <c r="W11" s="519"/>
      <c r="X11" s="537"/>
      <c r="Y11" s="540"/>
      <c r="Z11" s="543"/>
      <c r="AA11" s="519"/>
      <c r="AB11" s="522"/>
      <c r="AC11" s="525"/>
      <c r="AD11" s="528"/>
      <c r="AE11" s="507"/>
      <c r="AF11" s="205">
        <v>2</v>
      </c>
      <c r="AG11" s="206"/>
      <c r="AH11" s="234" t="str">
        <f t="shared" si="1"/>
        <v/>
      </c>
      <c r="AI11" s="340"/>
      <c r="AJ11" s="340"/>
      <c r="AK11" s="235" t="str">
        <f t="shared" ref="AK11:AK12" si="7">IF(AND(AI11="Preventivo",AJ11="Automático"),"50%",IF(AND(AI11="Preventivo",AJ11="Manual"),"40%",IF(AND(AI11="Detectivo",AJ11="Automático"),"40%",IF(AND(AI11="Detectivo",AJ11="Manual"),"30%",IF(AND(AI11="Correctivo",AJ11="Automático"),"35%",IF(AND(AI11="Correctivo",AJ11="Manual"),"25%",""))))))</f>
        <v/>
      </c>
      <c r="AL11" s="341"/>
      <c r="AM11" s="341"/>
      <c r="AN11" s="342"/>
      <c r="AO11" s="236" t="str">
        <f>IF(ISBLANK(AD10),(IFERROR(IF(AND(AH10="Probabilidad",AH11="Probabilidad"),(AQ10-(+AQ10*AK11)),IF(AH11="Probabilidad",(W10-(+W10*AK11)),IF(AH11="Impacto",AQ10,""))),""))," ")</f>
        <v/>
      </c>
      <c r="AP11" s="174" t="str">
        <f>IF(ISBLANK(AD10),(IFERROR(IF(AO11="","",IF(AO11&lt;=0.2,"Muy Baja",IF(AO11&lt;=0.4,"Baja",IF(AO11&lt;=0.6,"Media",IF(AO11&lt;=0.8,"Alta","Muy Alta"))))),""))," ")</f>
        <v/>
      </c>
      <c r="AQ11" s="237" t="str">
        <f t="shared" si="3"/>
        <v/>
      </c>
      <c r="AR11" s="238" t="str">
        <f t="shared" ref="AR11:AR12" si="8">IFERROR(IF(AS11="","",IF(AS11&lt;=0.2,"Leve",IF(AS11&lt;=0.4,"Menor",IF(AS11&lt;=0.6,"Moderado",IF(AS11&lt;=0.8,"Mayor","Catastrófico"))))),"")</f>
        <v/>
      </c>
      <c r="AS11" s="237" t="str">
        <f>IFERROR(IF(AND(AH10="Impacto",AH11="Impacto"),(AS10-(+AS10*AK11)),IF(AH11="Impacto",(AA10-(+AA10*AK11)),IF(AH11="Probabilidad",AS10,""))),"")</f>
        <v/>
      </c>
      <c r="AT11" s="239"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510"/>
      <c r="AV11" s="513"/>
      <c r="AW11" s="507"/>
      <c r="AX11" s="516"/>
      <c r="AY11" s="343"/>
      <c r="AZ11" s="209"/>
      <c r="BA11" s="207"/>
      <c r="BB11" s="207"/>
      <c r="BC11" s="208"/>
      <c r="BD11" s="208"/>
      <c r="BE11" s="208"/>
      <c r="BF11" s="209"/>
      <c r="BG11" s="546"/>
      <c r="BH11" s="210"/>
      <c r="BI11" s="210"/>
      <c r="BJ11" s="210"/>
      <c r="BK11" s="210"/>
      <c r="BL11" s="207"/>
      <c r="BM11" s="207"/>
      <c r="BN11" s="207"/>
      <c r="BO11" s="211"/>
      <c r="BP11" s="211"/>
      <c r="BQ11" s="212"/>
      <c r="BR11" s="213"/>
      <c r="BS11" s="213" t="str" cm="1">
        <f t="array" ref="BS11">IF(AND('MAPA DE RIESGOS'!$AP11="Muy Alta",'MAPA DE RIESGOS'!$AR11="Leve"),CONCATENATE("R",'MAPA DE RIESGOS'!$H11:$H16,"C",'MAPA DE RIESGOS'!$AF11),"")</f>
        <v/>
      </c>
      <c r="BT11" s="213"/>
      <c r="BU11" s="213"/>
      <c r="BV11" s="213"/>
      <c r="BW11" s="213"/>
      <c r="BX11" s="213"/>
      <c r="BY11" s="213"/>
      <c r="BZ11" s="213"/>
      <c r="CA11" s="213"/>
      <c r="CB11" s="213"/>
      <c r="CC11" s="213"/>
      <c r="CD11" s="213"/>
      <c r="CE11" s="213"/>
      <c r="CF11" s="213"/>
      <c r="CG11" s="213"/>
      <c r="CH11" s="213"/>
      <c r="CI11" s="213"/>
      <c r="CJ11" s="213"/>
      <c r="CK11" s="213"/>
    </row>
    <row r="12" spans="1:89" s="214" customFormat="1" ht="28.5" hidden="1" customHeight="1">
      <c r="A12" s="470"/>
      <c r="B12" s="487"/>
      <c r="C12" s="451"/>
      <c r="D12" s="451"/>
      <c r="E12" s="454"/>
      <c r="F12" s="460"/>
      <c r="G12" s="652"/>
      <c r="H12" s="386">
        <v>1</v>
      </c>
      <c r="I12" s="457"/>
      <c r="J12" s="460"/>
      <c r="K12" s="460"/>
      <c r="L12" s="460"/>
      <c r="M12" s="454"/>
      <c r="N12" s="454"/>
      <c r="O12" s="454"/>
      <c r="P12" s="531"/>
      <c r="Q12" s="491"/>
      <c r="R12" s="494"/>
      <c r="S12" s="494"/>
      <c r="T12" s="494"/>
      <c r="U12" s="494"/>
      <c r="V12" s="534"/>
      <c r="W12" s="519"/>
      <c r="X12" s="537"/>
      <c r="Y12" s="540"/>
      <c r="Z12" s="543"/>
      <c r="AA12" s="519"/>
      <c r="AB12" s="522"/>
      <c r="AC12" s="525"/>
      <c r="AD12" s="528"/>
      <c r="AE12" s="507"/>
      <c r="AF12" s="205">
        <v>3</v>
      </c>
      <c r="AG12" s="206"/>
      <c r="AH12" s="234" t="str">
        <f t="shared" ref="AH12" si="10">IF(OR(AI12="Preventivo",AI12="Detectivo"),"Probabilidad",IF(AI12="Correctivo","Impacto",""))</f>
        <v/>
      </c>
      <c r="AI12" s="340"/>
      <c r="AJ12" s="340"/>
      <c r="AK12" s="235" t="str">
        <f t="shared" si="7"/>
        <v/>
      </c>
      <c r="AL12" s="341"/>
      <c r="AM12" s="341"/>
      <c r="AN12" s="342"/>
      <c r="AO12" s="236" t="str">
        <f>IF(ISBLANK(AD10),(IFERROR(IF(AND(AH11="Probabilidad",AH12="Probabilidad"),(AQ11-(+AQ11*AK12)),IF(AND(AH11="Impacto",AH12="Probabilidad"),(AQ10-(+AQ10*AK12)),IF(AH12="Impacto",AQ11,""))),""))," ")</f>
        <v/>
      </c>
      <c r="AP12" s="174" t="str">
        <f>IF(ISBLANK(AD10),(IFERROR(IF(AO12="","",IF(AO12&lt;=0.2,"Muy Baja",IF(AO12&lt;=0.4,"Baja",IF(AO12&lt;=0.6,"Media",IF(AO12&lt;=0.8,"Alta","Muy Alta"))))),""))," ")</f>
        <v/>
      </c>
      <c r="AQ12" s="237" t="str">
        <f t="shared" ref="AQ12" si="11">+AO12</f>
        <v/>
      </c>
      <c r="AR12" s="238" t="str">
        <f t="shared" si="8"/>
        <v/>
      </c>
      <c r="AS12" s="237" t="str">
        <f>IFERROR(IF(AND(AH11="Impacto",AH12="Impacto"),(AS11-(+AS11*AK12)),IF(AND(AH11="Probabilidad",AH12="Impacto"),(AS10-(+AS10*AK12)),IF(AH12="Probabilidad",AS11,""))),"")</f>
        <v/>
      </c>
      <c r="AT12" s="239" t="str">
        <f t="shared" si="9"/>
        <v/>
      </c>
      <c r="AU12" s="510"/>
      <c r="AV12" s="513"/>
      <c r="AW12" s="507"/>
      <c r="AX12" s="516"/>
      <c r="AY12" s="343"/>
      <c r="AZ12" s="209"/>
      <c r="BA12" s="207"/>
      <c r="BB12" s="207"/>
      <c r="BC12" s="208"/>
      <c r="BD12" s="208"/>
      <c r="BE12" s="208"/>
      <c r="BF12" s="209"/>
      <c r="BG12" s="546"/>
      <c r="BH12" s="210"/>
      <c r="BI12" s="210"/>
      <c r="BJ12" s="210"/>
      <c r="BK12" s="210"/>
      <c r="BL12" s="207"/>
      <c r="BM12" s="207"/>
      <c r="BN12" s="207"/>
      <c r="BO12" s="211"/>
      <c r="BP12" s="211"/>
      <c r="BQ12" s="212"/>
      <c r="BR12" s="213"/>
      <c r="BS12" s="213" t="str">
        <f>IF(AND('MAPA DE RIESGOS'!$AP12="Muy Alta",'MAPA DE RIESGOS'!$AR12="Leve"),CONCATENATE("R",'MAPA DE RIESGOS'!$H12,"C",'MAPA DE RIESGOS'!$AF12),"")</f>
        <v/>
      </c>
      <c r="BT12" s="213"/>
      <c r="BU12" s="213"/>
      <c r="BV12" s="213"/>
      <c r="BW12" s="213"/>
      <c r="BX12" s="213"/>
      <c r="BY12" s="213"/>
      <c r="BZ12" s="213"/>
      <c r="CA12" s="213"/>
      <c r="CB12" s="213"/>
      <c r="CC12" s="213"/>
      <c r="CD12" s="213"/>
      <c r="CE12" s="213"/>
      <c r="CF12" s="213"/>
      <c r="CG12" s="213"/>
      <c r="CH12" s="213"/>
      <c r="CI12" s="213"/>
      <c r="CJ12" s="213"/>
      <c r="CK12" s="213"/>
    </row>
    <row r="13" spans="1:89" s="214" customFormat="1" ht="28.5" hidden="1" customHeight="1">
      <c r="A13" s="470"/>
      <c r="B13" s="487"/>
      <c r="C13" s="451"/>
      <c r="D13" s="451"/>
      <c r="E13" s="454"/>
      <c r="F13" s="460"/>
      <c r="G13" s="652"/>
      <c r="H13" s="386">
        <v>1</v>
      </c>
      <c r="I13" s="457"/>
      <c r="J13" s="460"/>
      <c r="K13" s="460"/>
      <c r="L13" s="460"/>
      <c r="M13" s="454"/>
      <c r="N13" s="454"/>
      <c r="O13" s="454"/>
      <c r="P13" s="531"/>
      <c r="Q13" s="491"/>
      <c r="R13" s="494"/>
      <c r="S13" s="494"/>
      <c r="T13" s="494"/>
      <c r="U13" s="494"/>
      <c r="V13" s="534"/>
      <c r="W13" s="519"/>
      <c r="X13" s="537"/>
      <c r="Y13" s="540"/>
      <c r="Z13" s="543"/>
      <c r="AA13" s="519"/>
      <c r="AB13" s="522"/>
      <c r="AC13" s="525"/>
      <c r="AD13" s="528"/>
      <c r="AE13" s="507"/>
      <c r="AF13" s="205">
        <v>4</v>
      </c>
      <c r="AG13" s="206"/>
      <c r="AH13" s="234" t="str">
        <f t="shared" ref="AH13:AH15" si="12">IF(OR(AI13="Preventivo",AI13="Detectivo"),"Probabilidad",IF(AI13="Correctivo","Impacto",""))</f>
        <v/>
      </c>
      <c r="AI13" s="340"/>
      <c r="AJ13" s="340"/>
      <c r="AK13" s="235" t="str">
        <f t="shared" ref="AK13:AK15" si="13">IF(AND(AI13="Preventivo",AJ13="Automático"),"50%",IF(AND(AI13="Preventivo",AJ13="Manual"),"40%",IF(AND(AI13="Detectivo",AJ13="Automático"),"40%",IF(AND(AI13="Detectivo",AJ13="Manual"),"30%",IF(AND(AI13="Correctivo",AJ13="Automático"),"35%",IF(AND(AI13="Correctivo",AJ13="Manual"),"25%",""))))))</f>
        <v/>
      </c>
      <c r="AL13" s="341"/>
      <c r="AM13" s="341"/>
      <c r="AN13" s="342"/>
      <c r="AO13" s="236" t="str">
        <f>IF(ISBLANK(AD10),(IFERROR(IF(AND(AH12="Probabilidad",AH13="Probabilidad"),(AQ12-(+AQ12*AK13)),IF(AND(AH12="Impacto",AH13="Probabilidad"),(AQ11-(+AQ11*AK13)),IF(AH13="Impacto",AQ12,""))),""))," ")</f>
        <v/>
      </c>
      <c r="AP13" s="174" t="str">
        <f>IF(ISBLANK(AD10),(IFERROR(IF(AO13="","",IF(AO13&lt;=0.2,"Muy Baja",IF(AO13&lt;=0.4,"Baja",IF(AO13&lt;=0.6,"Media",IF(AO13&lt;=0.8,"Alta","Muy Alta"))))),""))," ")</f>
        <v/>
      </c>
      <c r="AQ13" s="237" t="str">
        <f t="shared" ref="AQ13:AQ18" si="14">+AO13</f>
        <v/>
      </c>
      <c r="AR13" s="238" t="str">
        <f t="shared" ref="AR13:AR18" si="15">IFERROR(IF(AS13="","",IF(AS13&lt;=0.2,"Leve",IF(AS13&lt;=0.4,"Menor",IF(AS13&lt;=0.6,"Moderado",IF(AS13&lt;=0.8,"Mayor","Catastrófico"))))),"")</f>
        <v/>
      </c>
      <c r="AS13" s="237" t="str">
        <f>IFERROR(IF(AND(AH12="Impacto",AH13="Impacto"),(AS12-(+AS12*AK13)),IF(AND(AH12="Probabilidad",AH13="Impacto"),(AS11-(+AS11*AK13)),IF(AH13="Probabilidad",AS12,""))),"")</f>
        <v/>
      </c>
      <c r="AT13" s="239" t="str">
        <f t="shared" ref="AT13:AT18"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510"/>
      <c r="AV13" s="513"/>
      <c r="AW13" s="507"/>
      <c r="AX13" s="516"/>
      <c r="AY13" s="343"/>
      <c r="AZ13" s="209"/>
      <c r="BA13" s="207"/>
      <c r="BB13" s="207"/>
      <c r="BC13" s="208"/>
      <c r="BD13" s="208"/>
      <c r="BE13" s="208"/>
      <c r="BF13" s="209"/>
      <c r="BG13" s="546"/>
      <c r="BH13" s="210"/>
      <c r="BI13" s="210"/>
      <c r="BJ13" s="210"/>
      <c r="BK13" s="210"/>
      <c r="BL13" s="207"/>
      <c r="BM13" s="207"/>
      <c r="BN13" s="207"/>
      <c r="BO13" s="211"/>
      <c r="BP13" s="211"/>
      <c r="BQ13" s="212"/>
      <c r="BR13" s="213"/>
      <c r="BS13" s="213" t="str">
        <f>IF(AND('MAPA DE RIESGOS'!$AP13="Muy Alta",'MAPA DE RIESGOS'!$AR13="Leve"),CONCATENATE("R",'MAPA DE RIESGOS'!$H13,"C",'MAPA DE RIESGOS'!$AF13),"")</f>
        <v/>
      </c>
      <c r="BT13" s="213"/>
      <c r="BU13" s="213"/>
      <c r="BV13" s="213"/>
      <c r="BW13" s="213"/>
      <c r="BX13" s="213"/>
      <c r="BY13" s="213"/>
      <c r="BZ13" s="213"/>
      <c r="CA13" s="213"/>
      <c r="CB13" s="213"/>
      <c r="CC13" s="213"/>
      <c r="CD13" s="213"/>
      <c r="CE13" s="213"/>
      <c r="CF13" s="213"/>
      <c r="CG13" s="213"/>
      <c r="CH13" s="213"/>
      <c r="CI13" s="213"/>
      <c r="CJ13" s="213"/>
      <c r="CK13" s="213"/>
    </row>
    <row r="14" spans="1:89" s="214" customFormat="1" ht="28.5" hidden="1" customHeight="1">
      <c r="A14" s="470"/>
      <c r="B14" s="487"/>
      <c r="C14" s="451"/>
      <c r="D14" s="451"/>
      <c r="E14" s="454"/>
      <c r="F14" s="460"/>
      <c r="G14" s="652"/>
      <c r="H14" s="386">
        <v>1</v>
      </c>
      <c r="I14" s="457"/>
      <c r="J14" s="460"/>
      <c r="K14" s="460"/>
      <c r="L14" s="460"/>
      <c r="M14" s="454"/>
      <c r="N14" s="454"/>
      <c r="O14" s="454"/>
      <c r="P14" s="531"/>
      <c r="Q14" s="491"/>
      <c r="R14" s="494"/>
      <c r="S14" s="494"/>
      <c r="T14" s="494"/>
      <c r="U14" s="494"/>
      <c r="V14" s="534"/>
      <c r="W14" s="519"/>
      <c r="X14" s="537"/>
      <c r="Y14" s="540"/>
      <c r="Z14" s="543"/>
      <c r="AA14" s="519"/>
      <c r="AB14" s="522"/>
      <c r="AC14" s="525"/>
      <c r="AD14" s="528"/>
      <c r="AE14" s="507"/>
      <c r="AF14" s="205">
        <v>5</v>
      </c>
      <c r="AG14" s="206"/>
      <c r="AH14" s="234" t="str">
        <f t="shared" ref="AH14" si="17">IF(OR(AI14="Preventivo",AI14="Detectivo"),"Probabilidad",IF(AI14="Correctivo","Impacto",""))</f>
        <v/>
      </c>
      <c r="AI14" s="340"/>
      <c r="AJ14" s="340"/>
      <c r="AK14" s="235" t="str">
        <f t="shared" ref="AK14" si="18">IF(AND(AI14="Preventivo",AJ14="Automático"),"50%",IF(AND(AI14="Preventivo",AJ14="Manual"),"40%",IF(AND(AI14="Detectivo",AJ14="Automático"),"40%",IF(AND(AI14="Detectivo",AJ14="Manual"),"30%",IF(AND(AI14="Correctivo",AJ14="Automático"),"35%",IF(AND(AI14="Correctivo",AJ14="Manual"),"25%",""))))))</f>
        <v/>
      </c>
      <c r="AL14" s="341"/>
      <c r="AM14" s="341"/>
      <c r="AN14" s="342"/>
      <c r="AO14" s="236" t="str">
        <f>IF(ISBLANK(AD10),(IFERROR(IF(AND(AH13="Probabilidad",AH14="Probabilidad"),(AQ13-(+AQ13*AK14)),IF(AND(AH13="Impacto",AH14="Probabilidad"),(AQ12-(+AQ12*AK14)),IF(AH14="Impacto",AQ13,""))),""))," ")</f>
        <v/>
      </c>
      <c r="AP14" s="174" t="str">
        <f>IF(ISBLANK(AD10),(IFERROR(IF(AO14="","",IF(AO14&lt;=0.2,"Muy Baja",IF(AO14&lt;=0.4,"Baja",IF(AO14&lt;=0.6,"Media",IF(AO14&lt;=0.8,"Alta","Muy Alta"))))),""))," ")</f>
        <v/>
      </c>
      <c r="AQ14" s="237" t="str">
        <f t="shared" ref="AQ14" si="19">+AO14</f>
        <v/>
      </c>
      <c r="AR14" s="238" t="str">
        <f t="shared" ref="AR14" si="20">IFERROR(IF(AS14="","",IF(AS14&lt;=0.2,"Leve",IF(AS14&lt;=0.4,"Menor",IF(AS14&lt;=0.6,"Moderado",IF(AS14&lt;=0.8,"Mayor","Catastrófico"))))),"")</f>
        <v/>
      </c>
      <c r="AS14" s="237" t="str">
        <f>IFERROR(IF(AND(AH13="Impacto",AH14="Impacto"),(AS13-(+AS13*AK14)),IF(AND(AH13="Probabilidad",AH14="Impacto"),(AS12-(+AS12*AK14)),IF(AH14="Probabilidad",AS13,""))),"")</f>
        <v/>
      </c>
      <c r="AT14" s="239"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510"/>
      <c r="AV14" s="513"/>
      <c r="AW14" s="507"/>
      <c r="AX14" s="516"/>
      <c r="AY14" s="343"/>
      <c r="AZ14" s="209"/>
      <c r="BA14" s="207"/>
      <c r="BB14" s="207"/>
      <c r="BC14" s="208"/>
      <c r="BD14" s="208"/>
      <c r="BE14" s="208"/>
      <c r="BF14" s="209"/>
      <c r="BG14" s="546"/>
      <c r="BH14" s="210"/>
      <c r="BI14" s="210"/>
      <c r="BJ14" s="210"/>
      <c r="BK14" s="210"/>
      <c r="BL14" s="207"/>
      <c r="BM14" s="207"/>
      <c r="BN14" s="207"/>
      <c r="BO14" s="211"/>
      <c r="BP14" s="211"/>
      <c r="BQ14" s="212"/>
      <c r="BR14" s="213"/>
      <c r="BS14" s="213" t="str">
        <f>IF(AND('MAPA DE RIESGOS'!$AP14="Muy Alta",'MAPA DE RIESGOS'!$AR14="Leve"),CONCATENATE("R",'MAPA DE RIESGOS'!$H14,"C",'MAPA DE RIESGOS'!$AF14),"")</f>
        <v/>
      </c>
      <c r="BT14" s="213"/>
      <c r="BU14" s="213"/>
      <c r="BV14" s="213"/>
      <c r="BW14" s="213"/>
      <c r="BX14" s="213"/>
      <c r="BY14" s="213"/>
      <c r="BZ14" s="213"/>
      <c r="CA14" s="213"/>
      <c r="CB14" s="213"/>
      <c r="CC14" s="213"/>
      <c r="CD14" s="213"/>
      <c r="CE14" s="213"/>
      <c r="CF14" s="213"/>
      <c r="CG14" s="213"/>
      <c r="CH14" s="213"/>
      <c r="CI14" s="213"/>
      <c r="CJ14" s="213"/>
      <c r="CK14" s="213"/>
    </row>
    <row r="15" spans="1:89" s="214" customFormat="1" ht="28.5" hidden="1" customHeight="1">
      <c r="A15" s="470"/>
      <c r="B15" s="487"/>
      <c r="C15" s="451"/>
      <c r="D15" s="451"/>
      <c r="E15" s="454"/>
      <c r="F15" s="460"/>
      <c r="G15" s="653"/>
      <c r="H15" s="386">
        <v>1</v>
      </c>
      <c r="I15" s="458"/>
      <c r="J15" s="461"/>
      <c r="K15" s="461"/>
      <c r="L15" s="461"/>
      <c r="M15" s="455"/>
      <c r="N15" s="455"/>
      <c r="O15" s="455"/>
      <c r="P15" s="532"/>
      <c r="Q15" s="492"/>
      <c r="R15" s="495"/>
      <c r="S15" s="495"/>
      <c r="T15" s="495"/>
      <c r="U15" s="495"/>
      <c r="V15" s="645"/>
      <c r="W15" s="520"/>
      <c r="X15" s="538"/>
      <c r="Y15" s="541"/>
      <c r="Z15" s="544"/>
      <c r="AA15" s="520"/>
      <c r="AB15" s="523"/>
      <c r="AC15" s="526"/>
      <c r="AD15" s="529"/>
      <c r="AE15" s="508"/>
      <c r="AF15" s="205">
        <v>6</v>
      </c>
      <c r="AG15" s="206"/>
      <c r="AH15" s="234" t="str">
        <f t="shared" si="12"/>
        <v/>
      </c>
      <c r="AI15" s="340"/>
      <c r="AJ15" s="340"/>
      <c r="AK15" s="235" t="str">
        <f t="shared" si="13"/>
        <v/>
      </c>
      <c r="AL15" s="341"/>
      <c r="AM15" s="341"/>
      <c r="AN15" s="342"/>
      <c r="AO15" s="236" t="str">
        <f>IF(ISBLANK(AD10),(IFERROR(IF(AND(AH13="Probabilidad",AH15="Probabilidad"),(AQ13-(+AQ13*AK15)),IF(AND(AH13="Impacto",AH15="Probabilidad"),(AQ12-(+AQ12*AK15)),IF(AH15="Impacto",AQ13,""))),""))," ")</f>
        <v/>
      </c>
      <c r="AP15" s="174" t="str">
        <f>IF(ISBLANK(AD10),(IFERROR(IF(AO15="","",IF(AO15&lt;=0.2,"Muy Baja",IF(AO15&lt;=0.4,"Baja",IF(AO15&lt;=0.6,"Media",IF(AO15&lt;=0.8,"Alta","Muy Alta"))))),"")), " ")</f>
        <v/>
      </c>
      <c r="AQ15" s="237" t="str">
        <f t="shared" si="14"/>
        <v/>
      </c>
      <c r="AR15" s="238" t="str">
        <f t="shared" si="15"/>
        <v/>
      </c>
      <c r="AS15" s="237" t="str">
        <f>IFERROR(IF(AND(AH14="Impacto",AH15="Impacto"),(AS13-(+AS14*AK15)),IF(AND(AH13="Probabilidad",AH15="Impacto"),(AS12-(+AS12*AK15)),IF(AH15="Probabilidad",AS13,""))),"")</f>
        <v/>
      </c>
      <c r="AT15" s="239" t="str">
        <f t="shared" si="16"/>
        <v/>
      </c>
      <c r="AU15" s="511"/>
      <c r="AV15" s="514"/>
      <c r="AW15" s="508"/>
      <c r="AX15" s="517"/>
      <c r="AY15" s="343"/>
      <c r="AZ15" s="209"/>
      <c r="BA15" s="207"/>
      <c r="BB15" s="207"/>
      <c r="BC15" s="208"/>
      <c r="BD15" s="208"/>
      <c r="BE15" s="208"/>
      <c r="BF15" s="209"/>
      <c r="BG15" s="547"/>
      <c r="BH15" s="210"/>
      <c r="BI15" s="210"/>
      <c r="BJ15" s="210"/>
      <c r="BK15" s="210"/>
      <c r="BL15" s="207"/>
      <c r="BM15" s="207"/>
      <c r="BN15" s="207"/>
      <c r="BO15" s="211"/>
      <c r="BP15" s="211"/>
      <c r="BQ15" s="212"/>
      <c r="BR15" s="213"/>
      <c r="BS15" s="213" t="str">
        <f>IF(AND('MAPA DE RIESGOS'!$AP15="Muy Alta",'MAPA DE RIESGOS'!$AR15="Leve"),CONCATENATE("R",'MAPA DE RIESGOS'!$H15,"C",'MAPA DE RIESGOS'!$AF15),"")</f>
        <v/>
      </c>
      <c r="BT15" s="213"/>
      <c r="BU15" s="213"/>
      <c r="BV15" s="213"/>
      <c r="BW15" s="213"/>
      <c r="BX15" s="213"/>
      <c r="BY15" s="213"/>
      <c r="BZ15" s="213"/>
      <c r="CA15" s="213"/>
      <c r="CB15" s="213"/>
      <c r="CC15" s="213"/>
      <c r="CD15" s="213"/>
      <c r="CE15" s="213"/>
      <c r="CF15" s="213"/>
      <c r="CG15" s="213"/>
      <c r="CH15" s="213"/>
      <c r="CI15" s="213"/>
      <c r="CJ15" s="213"/>
      <c r="CK15" s="213"/>
    </row>
    <row r="16" spans="1:89" s="214" customFormat="1" ht="102" customHeight="1">
      <c r="A16" s="470"/>
      <c r="B16" s="487"/>
      <c r="C16" s="451"/>
      <c r="D16" s="451" t="str">
        <f>IFERROR((VLOOKUP($B16,'Listados Datos'!$D$3:$F$16,3,FALSE))," ")</f>
        <v xml:space="preserve"> </v>
      </c>
      <c r="E16" s="454"/>
      <c r="F16" s="460"/>
      <c r="G16" s="459">
        <v>2</v>
      </c>
      <c r="H16" s="384">
        <v>2</v>
      </c>
      <c r="I16" s="456" t="s">
        <v>1052</v>
      </c>
      <c r="J16" s="468" t="s">
        <v>243</v>
      </c>
      <c r="K16" s="468" t="s">
        <v>1052</v>
      </c>
      <c r="L16" s="468" t="s">
        <v>1058</v>
      </c>
      <c r="M16" s="453" t="str">
        <f t="shared" ref="M16" si="22">+CONCATENATE("Posibilidad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453" t="s">
        <v>108</v>
      </c>
      <c r="O16" s="453" t="s">
        <v>836</v>
      </c>
      <c r="P16" s="530">
        <v>12</v>
      </c>
      <c r="Q16" s="490"/>
      <c r="R16" s="493"/>
      <c r="S16" s="493"/>
      <c r="T16" s="493"/>
      <c r="U16" s="493"/>
      <c r="V16" s="533" t="str">
        <f>IF(ISBLANK(AC16),(IF(P16&lt;=0,"",IF(P16&lt;=2,"Muy Baja",IF(P16&lt;=24,"Baja",IF(P16&lt;=500,"Media",IF(P16&lt;=5000,"Alta","Muy Alta"))))))," ")</f>
        <v>Baja</v>
      </c>
      <c r="W16" s="518">
        <f>IF(ISBLANK(AC16),(IF(V16="","",IF(V16="Muy Baja",20%,IF(V16="Baja",40%,IF(V16="Media",60%,IF(V16="Alta",80%,IF(V16="Muy Alta",100%,0)))))))," ")</f>
        <v>0.4</v>
      </c>
      <c r="X16" s="536" t="s">
        <v>1717</v>
      </c>
      <c r="Y16" s="539" t="str">
        <f>IF(X16&gt;0,IF(NOT(ISERROR(MATCH(X16,'Listados Datos'!$N$3:$N$4,0))),'Listados Datos'!$N$6&amp;"Por favor no seleccionar este criterios de impacto (Afectación Económica o presupuestal y/o Pérdida Reputacional)",'Listados Datos'!$N$7),"")</f>
        <v>✔</v>
      </c>
      <c r="Z16" s="542" t="str">
        <f>IF(OR(X16='Listados Datos'!$R$3,X16='Listados Datos'!$S$3),"Leve",IF(OR(X16='Listados Datos'!$R$4,X16='Listados Datos'!$S$4),"Menor",IF(OR(X16='Listados Datos'!$R$5,X16='Listados Datos'!$S$5),"Moderado",IF(OR(X16='Listados Datos'!$R$6,X16='Listados Datos'!$S$6),"Mayor",IF(OR(X16='Listados Datos'!$R$7,X16='Listados Datos'!$S$7),"Catastrófico","")))))</f>
        <v/>
      </c>
      <c r="AA16" s="518" t="str">
        <f>IF(Z16="","",IF(Z16="Leve",20%,IF(Z16="Menor",40%,IF(Z16="Moderado",60%,IF(Z16="Mayor",80%,IF(Z16="Catastrófico",100%,0))))))</f>
        <v/>
      </c>
      <c r="AB16" s="521"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
      </c>
      <c r="AC16" s="524"/>
      <c r="AD16" s="527"/>
      <c r="AE16" s="506" t="str">
        <f t="shared" ref="AE16" si="23">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206" t="s">
        <v>1125</v>
      </c>
      <c r="AH16" s="234" t="str">
        <f t="shared" si="1"/>
        <v>Probabilidad</v>
      </c>
      <c r="AI16" s="340" t="s">
        <v>314</v>
      </c>
      <c r="AJ16" s="340" t="s">
        <v>319</v>
      </c>
      <c r="AK16" s="235" t="str">
        <f t="shared" ref="AK16:AK17" si="24">IF(AND(AI16="Preventivo",AJ16="Automático"),"50%",IF(AND(AI16="Preventivo",AJ16="Manual"),"40%",IF(AND(AI16="Detectivo",AJ16="Automático"),"40%",IF(AND(AI16="Detectivo",AJ16="Manual"),"30%",IF(AND(AI16="Correctivo",AJ16="Automático"),"35%",IF(AND(AI16="Correctivo",AJ16="Manual"),"25%",""))))))</f>
        <v>40%</v>
      </c>
      <c r="AL16" s="341" t="s">
        <v>323</v>
      </c>
      <c r="AM16" s="341" t="s">
        <v>327</v>
      </c>
      <c r="AN16" s="342" t="s">
        <v>330</v>
      </c>
      <c r="AO16" s="236">
        <f>IF(ISBLANK(AD16),(IFERROR(IF(AH16="Probabilidad",(W16-(+W16*AK16)),IF(AH16="Impacto",W16,"")),""))," ")</f>
        <v>0.24</v>
      </c>
      <c r="AP16" s="174" t="str">
        <f>IF(ISBLANK(AD16), (IFERROR(IF(AO16="","",IF(AO16&lt;=0.2,"Muy Baja",IF(AO16&lt;=0.4,"Baja",IF(AO16&lt;=0.6,"Media",IF(AO16&lt;=0.8,"Alta","Muy Alta"))))),""))," ")</f>
        <v>Baja</v>
      </c>
      <c r="AQ16" s="237">
        <f t="shared" si="14"/>
        <v>0.24</v>
      </c>
      <c r="AR16" s="238" t="str">
        <f t="shared" si="15"/>
        <v/>
      </c>
      <c r="AS16" s="237" t="str">
        <f>IFERROR(IF(AH16="Impacto",(AA16-(+AA16*AK16)),IF(AH16="Probabilidad",AA16,"")),"")</f>
        <v/>
      </c>
      <c r="AT16" s="239" t="str">
        <f t="shared" si="16"/>
        <v/>
      </c>
      <c r="AU16" s="509"/>
      <c r="AV16" s="512" t="str">
        <f>IF(ISBLANK(AD16), " ", AD16)</f>
        <v xml:space="preserve"> </v>
      </c>
      <c r="AW16" s="506" t="str">
        <f t="shared" ref="AW16" si="25">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515" t="s">
        <v>337</v>
      </c>
      <c r="AY16" s="343" t="s">
        <v>1575</v>
      </c>
      <c r="AZ16" s="209" t="s">
        <v>1064</v>
      </c>
      <c r="BA16" s="207" t="s">
        <v>970</v>
      </c>
      <c r="BB16" s="207" t="s">
        <v>1063</v>
      </c>
      <c r="BC16" s="208">
        <v>44562</v>
      </c>
      <c r="BD16" s="208">
        <v>44926</v>
      </c>
      <c r="BE16" s="208" t="s">
        <v>1064</v>
      </c>
      <c r="BF16" s="209" t="s">
        <v>1076</v>
      </c>
      <c r="BG16" s="545" t="s">
        <v>1066</v>
      </c>
      <c r="BH16" s="215"/>
      <c r="BI16" s="210"/>
      <c r="BJ16" s="210"/>
      <c r="BK16" s="210"/>
      <c r="BL16" s="207"/>
      <c r="BM16" s="207"/>
      <c r="BN16" s="207"/>
      <c r="BO16" s="211"/>
      <c r="BP16" s="211"/>
      <c r="BQ16" s="212"/>
      <c r="BR16" s="213"/>
      <c r="BS16" s="213" t="str">
        <f>IF(AND('MAPA DE RIESGOS'!$AP16="Muy Alta",'MAPA DE RIESGOS'!$AR16="Leve"),CONCATENATE("R",'MAPA DE RIESGOS'!$H16,"C",'MAPA DE RIESGOS'!$AF16),"")</f>
        <v/>
      </c>
      <c r="BT16" s="213"/>
      <c r="BU16" s="213"/>
      <c r="BV16" s="213"/>
      <c r="BW16" s="213"/>
      <c r="BX16" s="213"/>
      <c r="BY16" s="213"/>
      <c r="BZ16" s="213"/>
      <c r="CA16" s="213"/>
      <c r="CB16" s="213"/>
      <c r="CC16" s="213"/>
      <c r="CD16" s="213"/>
      <c r="CE16" s="213"/>
      <c r="CF16" s="213"/>
      <c r="CG16" s="213"/>
      <c r="CH16" s="213"/>
      <c r="CI16" s="213"/>
      <c r="CJ16" s="213"/>
      <c r="CK16" s="213"/>
    </row>
    <row r="17" spans="1:89" s="214" customFormat="1" ht="28.5" hidden="1" customHeight="1">
      <c r="A17" s="470"/>
      <c r="B17" s="487"/>
      <c r="C17" s="451"/>
      <c r="D17" s="451"/>
      <c r="E17" s="454"/>
      <c r="F17" s="460"/>
      <c r="G17" s="459"/>
      <c r="H17" s="384">
        <v>2</v>
      </c>
      <c r="I17" s="457"/>
      <c r="J17" s="460"/>
      <c r="K17" s="460"/>
      <c r="L17" s="460"/>
      <c r="M17" s="454"/>
      <c r="N17" s="454"/>
      <c r="O17" s="454"/>
      <c r="P17" s="531"/>
      <c r="Q17" s="491"/>
      <c r="R17" s="494"/>
      <c r="S17" s="494"/>
      <c r="T17" s="494"/>
      <c r="U17" s="494"/>
      <c r="V17" s="534"/>
      <c r="W17" s="519"/>
      <c r="X17" s="537"/>
      <c r="Y17" s="540"/>
      <c r="Z17" s="543"/>
      <c r="AA17" s="519"/>
      <c r="AB17" s="522"/>
      <c r="AC17" s="525"/>
      <c r="AD17" s="528"/>
      <c r="AE17" s="507"/>
      <c r="AF17" s="205">
        <v>2</v>
      </c>
      <c r="AG17" s="206"/>
      <c r="AH17" s="234" t="str">
        <f t="shared" si="1"/>
        <v/>
      </c>
      <c r="AI17" s="340"/>
      <c r="AJ17" s="340"/>
      <c r="AK17" s="235" t="str">
        <f t="shared" si="24"/>
        <v/>
      </c>
      <c r="AL17" s="341"/>
      <c r="AM17" s="341"/>
      <c r="AN17" s="342"/>
      <c r="AO17" s="236" t="str">
        <f>IF(ISBLANK(AD16),(IFERROR(IF(AND(AH16="Probabilidad",AH17="Probabilidad"),(AQ16-(+AQ16*AK17)),IF(AH17="Probabilidad",(W16-(+W16*AK17)),IF(AH17="Impacto",AQ16,""))),""))," ")</f>
        <v/>
      </c>
      <c r="AP17" s="174" t="str">
        <f>IF(ISBLANK(AD16),(IFERROR(IF(AO17="","",IF(AO17&lt;=0.2,"Muy Baja",IF(AO17&lt;=0.4,"Baja",IF(AO17&lt;=0.6,"Media",IF(AO17&lt;=0.8,"Alta","Muy Alta"))))),""))," ")</f>
        <v/>
      </c>
      <c r="AQ17" s="237" t="str">
        <f t="shared" si="14"/>
        <v/>
      </c>
      <c r="AR17" s="238" t="str">
        <f t="shared" si="15"/>
        <v/>
      </c>
      <c r="AS17" s="237" t="str">
        <f>IFERROR(IF(AND(AH16="Impacto",AH17="Impacto"),(AS16-(+AS16*AK17)),IF(AH17="Impacto",(AA16-(+AA16*AK17)),IF(AH17="Probabilidad",AS16,""))),"")</f>
        <v/>
      </c>
      <c r="AT17" s="239" t="str">
        <f t="shared" si="16"/>
        <v/>
      </c>
      <c r="AU17" s="510"/>
      <c r="AV17" s="513"/>
      <c r="AW17" s="507"/>
      <c r="AX17" s="516"/>
      <c r="AY17" s="343"/>
      <c r="AZ17" s="209"/>
      <c r="BA17" s="207"/>
      <c r="BB17" s="207"/>
      <c r="BC17" s="208"/>
      <c r="BD17" s="208"/>
      <c r="BE17" s="208"/>
      <c r="BF17" s="209"/>
      <c r="BG17" s="546"/>
      <c r="BH17" s="215"/>
      <c r="BI17" s="210"/>
      <c r="BJ17" s="210"/>
      <c r="BK17" s="210"/>
      <c r="BL17" s="207"/>
      <c r="BM17" s="207"/>
      <c r="BN17" s="207"/>
      <c r="BO17" s="211"/>
      <c r="BP17" s="211"/>
      <c r="BQ17" s="212"/>
      <c r="BR17" s="213"/>
      <c r="BS17" s="213" t="str">
        <f>IF(AND('MAPA DE RIESGOS'!$AP17="Muy Alta",'MAPA DE RIESGOS'!$AR17="Leve"),CONCATENATE("R",'MAPA DE RIESGOS'!$H17,"C",'MAPA DE RIESGOS'!$AF17),"")</f>
        <v/>
      </c>
      <c r="BT17" s="213"/>
      <c r="BU17" s="213"/>
      <c r="BV17" s="213"/>
      <c r="BW17" s="213"/>
      <c r="BX17" s="213"/>
      <c r="BY17" s="213"/>
      <c r="BZ17" s="213"/>
      <c r="CA17" s="213"/>
      <c r="CB17" s="213"/>
      <c r="CC17" s="213"/>
      <c r="CD17" s="213"/>
      <c r="CE17" s="213"/>
      <c r="CF17" s="213"/>
      <c r="CG17" s="213"/>
      <c r="CH17" s="213"/>
      <c r="CI17" s="213"/>
      <c r="CJ17" s="213"/>
      <c r="CK17" s="213"/>
    </row>
    <row r="18" spans="1:89" s="214" customFormat="1" ht="28.5" hidden="1" customHeight="1">
      <c r="A18" s="470"/>
      <c r="B18" s="487"/>
      <c r="C18" s="451"/>
      <c r="D18" s="451"/>
      <c r="E18" s="454"/>
      <c r="F18" s="460"/>
      <c r="G18" s="459"/>
      <c r="H18" s="384">
        <v>2</v>
      </c>
      <c r="I18" s="457"/>
      <c r="J18" s="460"/>
      <c r="K18" s="460"/>
      <c r="L18" s="460"/>
      <c r="M18" s="454"/>
      <c r="N18" s="454"/>
      <c r="O18" s="454"/>
      <c r="P18" s="531"/>
      <c r="Q18" s="491"/>
      <c r="R18" s="494"/>
      <c r="S18" s="494"/>
      <c r="T18" s="494"/>
      <c r="U18" s="494"/>
      <c r="V18" s="534"/>
      <c r="W18" s="519"/>
      <c r="X18" s="537"/>
      <c r="Y18" s="540"/>
      <c r="Z18" s="543"/>
      <c r="AA18" s="519"/>
      <c r="AB18" s="522"/>
      <c r="AC18" s="525"/>
      <c r="AD18" s="528"/>
      <c r="AE18" s="507"/>
      <c r="AF18" s="205">
        <v>3</v>
      </c>
      <c r="AG18" s="206"/>
      <c r="AH18" s="234" t="str">
        <f t="shared" ref="AH18:AH19" si="26">IF(OR(AI18="Preventivo",AI18="Detectivo"),"Probabilidad",IF(AI18="Correctivo","Impacto",""))</f>
        <v/>
      </c>
      <c r="AI18" s="340"/>
      <c r="AJ18" s="340"/>
      <c r="AK18" s="235" t="str">
        <f t="shared" ref="AK18:AK19" si="27">IF(AND(AI18="Preventivo",AJ18="Automático"),"50%",IF(AND(AI18="Preventivo",AJ18="Manual"),"40%",IF(AND(AI18="Detectivo",AJ18="Automático"),"40%",IF(AND(AI18="Detectivo",AJ18="Manual"),"30%",IF(AND(AI18="Correctivo",AJ18="Automático"),"35%",IF(AND(AI18="Correctivo",AJ18="Manual"),"25%",""))))))</f>
        <v/>
      </c>
      <c r="AL18" s="341"/>
      <c r="AM18" s="341"/>
      <c r="AN18" s="342"/>
      <c r="AO18" s="236" t="str">
        <f>IF(ISBLANK(AD16),(IFERROR(IF(AND(AH17="Probabilidad",AH18="Probabilidad"),(AQ17-(+AQ17*AK18)),IF(AND(AH17="Impacto",AH18="Probabilidad"),(AQ16-(+AQ16*AK18)),IF(AH18="Impacto",AQ17,""))),""))," ")</f>
        <v/>
      </c>
      <c r="AP18" s="174" t="str">
        <f>IF(ISBLANK(AD16),(IFERROR(IF(AO18="","",IF(AO18&lt;=0.2,"Muy Baja",IF(AO18&lt;=0.4,"Baja",IF(AO18&lt;=0.6,"Media",IF(AO18&lt;=0.8,"Alta","Muy Alta"))))),""))," ")</f>
        <v/>
      </c>
      <c r="AQ18" s="237" t="str">
        <f t="shared" si="14"/>
        <v/>
      </c>
      <c r="AR18" s="238" t="str">
        <f t="shared" si="15"/>
        <v/>
      </c>
      <c r="AS18" s="237" t="str">
        <f>IFERROR(IF(AND(AH17="Impacto",AH18="Impacto"),(AS17-(+AS17*AK18)),IF(AND(AH17="Probabilidad",AH18="Impacto"),(AS16-(+AS16*AK18)),IF(AH18="Probabilidad",AS17,""))),"")</f>
        <v/>
      </c>
      <c r="AT18" s="239" t="str">
        <f t="shared" si="16"/>
        <v/>
      </c>
      <c r="AU18" s="510"/>
      <c r="AV18" s="513"/>
      <c r="AW18" s="507"/>
      <c r="AX18" s="516"/>
      <c r="AY18" s="343"/>
      <c r="AZ18" s="209"/>
      <c r="BA18" s="207"/>
      <c r="BB18" s="207"/>
      <c r="BC18" s="208"/>
      <c r="BD18" s="208"/>
      <c r="BE18" s="208"/>
      <c r="BF18" s="209"/>
      <c r="BG18" s="546"/>
      <c r="BH18" s="215"/>
      <c r="BI18" s="210"/>
      <c r="BJ18" s="210"/>
      <c r="BK18" s="210"/>
      <c r="BL18" s="207"/>
      <c r="BM18" s="207"/>
      <c r="BN18" s="207"/>
      <c r="BO18" s="211"/>
      <c r="BP18" s="211"/>
      <c r="BQ18" s="212"/>
      <c r="BR18" s="213"/>
      <c r="BS18" s="213" t="str">
        <f>IF(AND('MAPA DE RIESGOS'!$AP18="Muy Alta",'MAPA DE RIESGOS'!$AR18="Leve"),CONCATENATE("R",'MAPA DE RIESGOS'!$H18,"C",'MAPA DE RIESGOS'!$AF18),"")</f>
        <v/>
      </c>
      <c r="BT18" s="213"/>
      <c r="BU18" s="213"/>
      <c r="BV18" s="213"/>
      <c r="BW18" s="213"/>
      <c r="BX18" s="213"/>
      <c r="BY18" s="213"/>
      <c r="BZ18" s="213"/>
      <c r="CA18" s="213"/>
      <c r="CB18" s="213"/>
      <c r="CC18" s="213"/>
      <c r="CD18" s="213"/>
      <c r="CE18" s="213"/>
      <c r="CF18" s="213"/>
      <c r="CG18" s="213"/>
      <c r="CH18" s="213"/>
      <c r="CI18" s="213"/>
      <c r="CJ18" s="213"/>
      <c r="CK18" s="213"/>
    </row>
    <row r="19" spans="1:89" s="214" customFormat="1" ht="28.5" hidden="1" customHeight="1">
      <c r="A19" s="470"/>
      <c r="B19" s="487"/>
      <c r="C19" s="451"/>
      <c r="D19" s="451"/>
      <c r="E19" s="454"/>
      <c r="F19" s="460"/>
      <c r="G19" s="459"/>
      <c r="H19" s="384">
        <v>2</v>
      </c>
      <c r="I19" s="457"/>
      <c r="J19" s="460"/>
      <c r="K19" s="460"/>
      <c r="L19" s="460"/>
      <c r="M19" s="454"/>
      <c r="N19" s="454"/>
      <c r="O19" s="454"/>
      <c r="P19" s="531"/>
      <c r="Q19" s="491"/>
      <c r="R19" s="494"/>
      <c r="S19" s="494"/>
      <c r="T19" s="494"/>
      <c r="U19" s="494"/>
      <c r="V19" s="534"/>
      <c r="W19" s="519"/>
      <c r="X19" s="537"/>
      <c r="Y19" s="540"/>
      <c r="Z19" s="543"/>
      <c r="AA19" s="519"/>
      <c r="AB19" s="522"/>
      <c r="AC19" s="525"/>
      <c r="AD19" s="528"/>
      <c r="AE19" s="507"/>
      <c r="AF19" s="205">
        <v>4</v>
      </c>
      <c r="AG19" s="206"/>
      <c r="AH19" s="234" t="str">
        <f t="shared" si="26"/>
        <v/>
      </c>
      <c r="AI19" s="340"/>
      <c r="AJ19" s="340"/>
      <c r="AK19" s="235" t="str">
        <f t="shared" si="27"/>
        <v/>
      </c>
      <c r="AL19" s="341"/>
      <c r="AM19" s="341"/>
      <c r="AN19" s="342"/>
      <c r="AO19" s="236" t="str">
        <f>IF(ISBLANK(AD16),(IFERROR(IF(AND(AH18="Probabilidad",AH19="Probabilidad"),(AQ18-(+AQ18*AK19)),IF(AND(AH18="Impacto",AH19="Probabilidad"),(AQ17-(+AQ17*AK19)),IF(AH19="Impacto",AQ18,""))),""))," ")</f>
        <v/>
      </c>
      <c r="AP19" s="174" t="str">
        <f>IF(ISBLANK(AD16),(IFERROR(IF(AO19="","",IF(AO19&lt;=0.2,"Muy Baja",IF(AO19&lt;=0.4,"Baja",IF(AO19&lt;=0.6,"Media",IF(AO19&lt;=0.8,"Alta","Muy Alta"))))),""))," ")</f>
        <v/>
      </c>
      <c r="AQ19" s="237" t="str">
        <f t="shared" ref="AQ19:AQ57" si="28">+AO19</f>
        <v/>
      </c>
      <c r="AR19" s="238" t="str">
        <f t="shared" ref="AR19:AR57" si="29">IFERROR(IF(AS19="","",IF(AS19&lt;=0.2,"Leve",IF(AS19&lt;=0.4,"Menor",IF(AS19&lt;=0.6,"Moderado",IF(AS19&lt;=0.8,"Mayor","Catastrófico"))))),"")</f>
        <v/>
      </c>
      <c r="AS19" s="237" t="str">
        <f>IFERROR(IF(AND(AH18="Impacto",AH19="Impacto"),(AS18-(+AS18*AK19)),IF(AND(AH18="Probabilidad",AH19="Impacto"),(AS17-(+AS17*AK19)),IF(AH19="Probabilidad",AS18,""))),"")</f>
        <v/>
      </c>
      <c r="AT19" s="239" t="str">
        <f t="shared" ref="AT19:AT57" si="30">IFERROR(IF(OR(AND(AP19="Muy Baja",AR19="Leve"),AND(AP19="Muy Baja",AR19="Menor"),AND(AP19="Baja",AR19="Leve")),"Bajo",IF(OR(AND(AP19="Muy baja",AR19="Moderado"),AND(AP19="Baja",AR19="Menor"),AND(AP19="Baja",AR19="Moderado"),AND(AP19="Media",AR19="Leve"),AND(AP19="Media",AR19="Menor"),AND(AP19="Media",AR19="Moderado"),AND(AP19="Alta",AR19="Leve"),AND(AP19="Alta",AR19="Menor")),"Moderado",IF(OR(AND(AP19="Muy Baja",AR19="Mayor"),AND(AP19="Baja",AR19="Mayor"),AND(AP19="Media",AR19="Mayor"),AND(AP19="Alta",AR19="Moderado"),AND(AP19="Alta",AR19="Mayor"),AND(AP19="Muy Alta",AR19="Leve"),AND(AP19="Muy Alta",AR19="Menor"),AND(AP19="Muy Alta",AR19="Moderado"),AND(AP19="Muy Alta",AR19="Mayor")),"Alto",IF(OR(AND(AP19="Muy Baja",AR19="Catastrófico"),AND(AP19="Baja",AR19="Catastrófico"),AND(AP19="Media",AR19="Catastrófico"),AND(AP19="Alta",AR19="Catastrófico"),AND(AP19="Muy Alta",AR19="Catastrófico")),"Extremo","")))),"")</f>
        <v/>
      </c>
      <c r="AU19" s="510"/>
      <c r="AV19" s="513"/>
      <c r="AW19" s="507"/>
      <c r="AX19" s="516"/>
      <c r="AY19" s="343"/>
      <c r="AZ19" s="209"/>
      <c r="BA19" s="207"/>
      <c r="BB19" s="207"/>
      <c r="BC19" s="208"/>
      <c r="BD19" s="208"/>
      <c r="BE19" s="208"/>
      <c r="BF19" s="209"/>
      <c r="BG19" s="546"/>
      <c r="BH19" s="215"/>
      <c r="BI19" s="210"/>
      <c r="BJ19" s="210"/>
      <c r="BK19" s="210"/>
      <c r="BL19" s="207"/>
      <c r="BM19" s="207"/>
      <c r="BN19" s="207"/>
      <c r="BO19" s="211"/>
      <c r="BP19" s="211"/>
      <c r="BQ19" s="212"/>
      <c r="BR19" s="213"/>
      <c r="BS19" s="213" t="str">
        <f>IF(AND('MAPA DE RIESGOS'!$AP19="Muy Alta",'MAPA DE RIESGOS'!$AR19="Leve"),CONCATENATE("R",'MAPA DE RIESGOS'!$H19,"C",'MAPA DE RIESGOS'!$AF19),"")</f>
        <v/>
      </c>
      <c r="BT19" s="213"/>
      <c r="BU19" s="213"/>
      <c r="BV19" s="213"/>
      <c r="BW19" s="213"/>
      <c r="BX19" s="213"/>
      <c r="BY19" s="213"/>
      <c r="BZ19" s="213"/>
      <c r="CA19" s="213"/>
      <c r="CB19" s="213"/>
      <c r="CC19" s="213"/>
      <c r="CD19" s="213"/>
      <c r="CE19" s="213"/>
      <c r="CF19" s="213"/>
      <c r="CG19" s="213"/>
      <c r="CH19" s="213"/>
      <c r="CI19" s="213"/>
      <c r="CJ19" s="213"/>
      <c r="CK19" s="213"/>
    </row>
    <row r="20" spans="1:89" s="214" customFormat="1" ht="28.5" hidden="1" customHeight="1">
      <c r="A20" s="470"/>
      <c r="B20" s="487"/>
      <c r="C20" s="451"/>
      <c r="D20" s="451"/>
      <c r="E20" s="454"/>
      <c r="F20" s="460"/>
      <c r="G20" s="459"/>
      <c r="H20" s="384">
        <v>2</v>
      </c>
      <c r="I20" s="457"/>
      <c r="J20" s="460"/>
      <c r="K20" s="460"/>
      <c r="L20" s="460"/>
      <c r="M20" s="454"/>
      <c r="N20" s="454"/>
      <c r="O20" s="454"/>
      <c r="P20" s="531"/>
      <c r="Q20" s="491"/>
      <c r="R20" s="494"/>
      <c r="S20" s="494"/>
      <c r="T20" s="494"/>
      <c r="U20" s="494"/>
      <c r="V20" s="534"/>
      <c r="W20" s="519"/>
      <c r="X20" s="537"/>
      <c r="Y20" s="540"/>
      <c r="Z20" s="543"/>
      <c r="AA20" s="519"/>
      <c r="AB20" s="522"/>
      <c r="AC20" s="525"/>
      <c r="AD20" s="528"/>
      <c r="AE20" s="507"/>
      <c r="AF20" s="205">
        <v>5</v>
      </c>
      <c r="AG20" s="206"/>
      <c r="AH20" s="234" t="str">
        <f t="shared" ref="AH20" si="31">IF(OR(AI20="Preventivo",AI20="Detectivo"),"Probabilidad",IF(AI20="Correctivo","Impacto",""))</f>
        <v/>
      </c>
      <c r="AI20" s="340"/>
      <c r="AJ20" s="340"/>
      <c r="AK20" s="235" t="str">
        <f t="shared" ref="AK20" si="32">IF(AND(AI20="Preventivo",AJ20="Automático"),"50%",IF(AND(AI20="Preventivo",AJ20="Manual"),"40%",IF(AND(AI20="Detectivo",AJ20="Automático"),"40%",IF(AND(AI20="Detectivo",AJ20="Manual"),"30%",IF(AND(AI20="Correctivo",AJ20="Automático"),"35%",IF(AND(AI20="Correctivo",AJ20="Manual"),"25%",""))))))</f>
        <v/>
      </c>
      <c r="AL20" s="341"/>
      <c r="AM20" s="341"/>
      <c r="AN20" s="342"/>
      <c r="AO20" s="236" t="str">
        <f>IF(ISBLANK(AD16),(IFERROR(IF(AND(AH19="Probabilidad",AH20="Probabilidad"),(AQ19-(+AQ19*AK20)),IF(AND(AH19="Impacto",AH20="Probabilidad"),(AQ18-(+AQ18*AK20)),IF(AH20="Impacto",AQ19,""))),""))," ")</f>
        <v/>
      </c>
      <c r="AP20" s="174" t="str">
        <f>IF(ISBLANK(AD16),(IFERROR(IF(AO20="","",IF(AO20&lt;=0.2,"Muy Baja",IF(AO20&lt;=0.4,"Baja",IF(AO20&lt;=0.6,"Media",IF(AO20&lt;=0.8,"Alta","Muy Alta"))))),""))," ")</f>
        <v/>
      </c>
      <c r="AQ20" s="237" t="str">
        <f t="shared" si="28"/>
        <v/>
      </c>
      <c r="AR20" s="238" t="str">
        <f t="shared" si="29"/>
        <v/>
      </c>
      <c r="AS20" s="237" t="str">
        <f>IFERROR(IF(AND(AH19="Impacto",AH20="Impacto"),(AS19-(+AS19*AK20)),IF(AND(AH19="Probabilidad",AH20="Impacto"),(AS18-(+AS18*AK20)),IF(AH20="Probabilidad",AS19,""))),"")</f>
        <v/>
      </c>
      <c r="AT20" s="239" t="str">
        <f t="shared" si="30"/>
        <v/>
      </c>
      <c r="AU20" s="510"/>
      <c r="AV20" s="513"/>
      <c r="AW20" s="507"/>
      <c r="AX20" s="516"/>
      <c r="AY20" s="343"/>
      <c r="AZ20" s="209"/>
      <c r="BA20" s="207"/>
      <c r="BB20" s="207"/>
      <c r="BC20" s="208"/>
      <c r="BD20" s="208"/>
      <c r="BE20" s="208"/>
      <c r="BF20" s="209"/>
      <c r="BG20" s="546"/>
      <c r="BH20" s="215"/>
      <c r="BI20" s="210"/>
      <c r="BJ20" s="210"/>
      <c r="BK20" s="210"/>
      <c r="BL20" s="207"/>
      <c r="BM20" s="207"/>
      <c r="BN20" s="207"/>
      <c r="BO20" s="211"/>
      <c r="BP20" s="211"/>
      <c r="BQ20" s="212"/>
      <c r="BR20" s="213"/>
      <c r="BS20" s="213" t="str">
        <f>IF(AND('MAPA DE RIESGOS'!$AP20="Muy Alta",'MAPA DE RIESGOS'!$AR20="Leve"),CONCATENATE("R",'MAPA DE RIESGOS'!$H20,"C",'MAPA DE RIESGOS'!$AF20),"")</f>
        <v/>
      </c>
      <c r="BT20" s="213"/>
      <c r="BU20" s="213"/>
      <c r="BV20" s="213"/>
      <c r="BW20" s="213"/>
      <c r="BX20" s="213"/>
      <c r="BY20" s="213"/>
      <c r="BZ20" s="213"/>
      <c r="CA20" s="213"/>
      <c r="CB20" s="213"/>
      <c r="CC20" s="213"/>
      <c r="CD20" s="213"/>
      <c r="CE20" s="213"/>
      <c r="CF20" s="213"/>
      <c r="CG20" s="213"/>
      <c r="CH20" s="213"/>
      <c r="CI20" s="213"/>
      <c r="CJ20" s="213"/>
      <c r="CK20" s="213"/>
    </row>
    <row r="21" spans="1:89" s="214" customFormat="1" ht="28.5" hidden="1" customHeight="1">
      <c r="A21" s="470"/>
      <c r="B21" s="487"/>
      <c r="C21" s="451"/>
      <c r="D21" s="451"/>
      <c r="E21" s="454"/>
      <c r="F21" s="460"/>
      <c r="G21" s="459"/>
      <c r="H21" s="384">
        <v>2</v>
      </c>
      <c r="I21" s="458"/>
      <c r="J21" s="461"/>
      <c r="K21" s="461"/>
      <c r="L21" s="461"/>
      <c r="M21" s="455"/>
      <c r="N21" s="455"/>
      <c r="O21" s="455"/>
      <c r="P21" s="532"/>
      <c r="Q21" s="492"/>
      <c r="R21" s="495"/>
      <c r="S21" s="495"/>
      <c r="T21" s="495"/>
      <c r="U21" s="495"/>
      <c r="V21" s="535"/>
      <c r="W21" s="520"/>
      <c r="X21" s="538"/>
      <c r="Y21" s="541"/>
      <c r="Z21" s="544"/>
      <c r="AA21" s="520"/>
      <c r="AB21" s="523"/>
      <c r="AC21" s="526"/>
      <c r="AD21" s="529"/>
      <c r="AE21" s="508"/>
      <c r="AF21" s="205">
        <v>6</v>
      </c>
      <c r="AG21" s="206"/>
      <c r="AH21" s="234" t="str">
        <f t="shared" si="1"/>
        <v/>
      </c>
      <c r="AI21" s="340"/>
      <c r="AJ21" s="340"/>
      <c r="AK21" s="235" t="str">
        <f t="shared" ref="AK21:AK23" si="33">IF(AND(AI21="Preventivo",AJ21="Automático"),"50%",IF(AND(AI21="Preventivo",AJ21="Manual"),"40%",IF(AND(AI21="Detectivo",AJ21="Automático"),"40%",IF(AND(AI21="Detectivo",AJ21="Manual"),"30%",IF(AND(AI21="Correctivo",AJ21="Automático"),"35%",IF(AND(AI21="Correctivo",AJ21="Manual"),"25%",""))))))</f>
        <v/>
      </c>
      <c r="AL21" s="341"/>
      <c r="AM21" s="341"/>
      <c r="AN21" s="342"/>
      <c r="AO21" s="236" t="str">
        <f>IF(ISBLANK(AD16),(IFERROR(IF(AND(AH19="Probabilidad",AH21="Probabilidad"),(AQ19-(+AQ19*AK21)),IF(AND(AH19="Impacto",AH21="Probabilidad"),(AQ18-(+AQ18*AK21)),IF(AH21="Impacto",AQ19,""))),""))," ")</f>
        <v/>
      </c>
      <c r="AP21" s="174" t="str">
        <f>IF(ISBLANK(AD16),(IFERROR(IF(AO21="","",IF(AO21&lt;=0.2,"Muy Baja",IF(AO21&lt;=0.4,"Baja",IF(AO21&lt;=0.6,"Media",IF(AO21&lt;=0.8,"Alta","Muy Alta"))))),"")), " ")</f>
        <v/>
      </c>
      <c r="AQ21" s="237" t="str">
        <f t="shared" si="28"/>
        <v/>
      </c>
      <c r="AR21" s="238" t="str">
        <f t="shared" si="29"/>
        <v/>
      </c>
      <c r="AS21" s="237" t="str">
        <f>IFERROR(IF(AND(AH20="Impacto",AH21="Impacto"),(AS19-(+AS20*AK21)),IF(AND(AH19="Probabilidad",AH21="Impacto"),(AS18-(+AS18*AK21)),IF(AH21="Probabilidad",AS19,""))),"")</f>
        <v/>
      </c>
      <c r="AT21" s="239" t="str">
        <f t="shared" si="30"/>
        <v/>
      </c>
      <c r="AU21" s="511"/>
      <c r="AV21" s="514"/>
      <c r="AW21" s="508"/>
      <c r="AX21" s="517"/>
      <c r="AY21" s="343"/>
      <c r="AZ21" s="209"/>
      <c r="BA21" s="207"/>
      <c r="BB21" s="207"/>
      <c r="BC21" s="208"/>
      <c r="BD21" s="208"/>
      <c r="BE21" s="208"/>
      <c r="BF21" s="209"/>
      <c r="BG21" s="547"/>
      <c r="BH21" s="215"/>
      <c r="BI21" s="210"/>
      <c r="BJ21" s="210"/>
      <c r="BK21" s="210"/>
      <c r="BL21" s="207"/>
      <c r="BM21" s="207"/>
      <c r="BN21" s="207"/>
      <c r="BO21" s="211"/>
      <c r="BP21" s="211"/>
      <c r="BQ21" s="212"/>
      <c r="BR21" s="213"/>
      <c r="BS21" s="213" t="str">
        <f>IF(AND('MAPA DE RIESGOS'!$AP21="Muy Alta",'MAPA DE RIESGOS'!$AR21="Leve"),CONCATENATE("R",'MAPA DE RIESGOS'!$H21,"C",'MAPA DE RIESGOS'!$AF21),"")</f>
        <v/>
      </c>
      <c r="BT21" s="213"/>
      <c r="BU21" s="213"/>
      <c r="BV21" s="213"/>
      <c r="BW21" s="213"/>
      <c r="BX21" s="213"/>
      <c r="BY21" s="213"/>
      <c r="BZ21" s="213"/>
      <c r="CA21" s="213"/>
      <c r="CB21" s="213"/>
      <c r="CC21" s="213"/>
      <c r="CD21" s="213"/>
      <c r="CE21" s="213"/>
      <c r="CF21" s="213"/>
      <c r="CG21" s="213"/>
      <c r="CH21" s="213"/>
      <c r="CI21" s="213"/>
      <c r="CJ21" s="213"/>
      <c r="CK21" s="213"/>
    </row>
    <row r="22" spans="1:89" s="214" customFormat="1" ht="104.25" customHeight="1">
      <c r="A22" s="470"/>
      <c r="B22" s="487"/>
      <c r="C22" s="451"/>
      <c r="D22" s="451" t="str">
        <f>IFERROR((VLOOKUP($B22,'Listados Datos'!$D$3:$F$16,3,FALSE))," ")</f>
        <v xml:space="preserve"> </v>
      </c>
      <c r="E22" s="454"/>
      <c r="F22" s="460"/>
      <c r="G22" s="459">
        <v>3</v>
      </c>
      <c r="H22" s="384">
        <v>3</v>
      </c>
      <c r="I22" s="456" t="s">
        <v>1053</v>
      </c>
      <c r="J22" s="468" t="s">
        <v>243</v>
      </c>
      <c r="K22" s="468" t="s">
        <v>1053</v>
      </c>
      <c r="L22" s="468" t="s">
        <v>1059</v>
      </c>
      <c r="M22" s="453" t="str">
        <f t="shared" ref="M22" si="34">+CONCATENATE("Posibilidad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453" t="s">
        <v>108</v>
      </c>
      <c r="O22" s="453" t="s">
        <v>836</v>
      </c>
      <c r="P22" s="530">
        <v>12</v>
      </c>
      <c r="Q22" s="490"/>
      <c r="R22" s="493"/>
      <c r="S22" s="493"/>
      <c r="T22" s="493"/>
      <c r="U22" s="493"/>
      <c r="V22" s="533" t="str">
        <f>IF(ISBLANK(AC22),(IF(P22&lt;=0,"",IF(P22&lt;=2,"Muy Baja",IF(P22&lt;=24,"Baja",IF(P22&lt;=500,"Media",IF(P22&lt;=5000,"Alta","Muy Alta"))))))," ")</f>
        <v>Baja</v>
      </c>
      <c r="W22" s="518">
        <f>IF(ISBLANK(AC22),(IF(V22="","",IF(V22="Muy Baja",20%,IF(V22="Baja",40%,IF(V22="Media",60%,IF(V22="Alta",80%,IF(V22="Muy Alta",100%,0)))))))," ")</f>
        <v>0.4</v>
      </c>
      <c r="X22" s="536" t="s">
        <v>307</v>
      </c>
      <c r="Y22" s="539" t="str">
        <f>IF(X22&gt;0,IF(NOT(ISERROR(MATCH(X22,'Listados Datos'!$N$3:$N$4,0))),'Listados Datos'!$N$6&amp;"Por favor no seleccionar este criterios de impacto (Afectación Económica o presupuestal y/o Pérdida Reputacional)",'Listados Datos'!$N$7),"")</f>
        <v>✔</v>
      </c>
      <c r="Z22" s="542" t="str">
        <f>IF(OR(X22='Listados Datos'!$R$3,X22='Listados Datos'!$S$3),"Leve",IF(OR(X22='Listados Datos'!$R$4,X22='Listados Datos'!$S$4),"Menor",IF(OR(X22='Listados Datos'!$R$5,X22='Listados Datos'!$S$5),"Moderado",IF(OR(X22='Listados Datos'!$R$6,X22='Listados Datos'!$S$6),"Mayor",IF(OR(X22='Listados Datos'!$R$7,X22='Listados Datos'!$S$7),"Catastrófico","")))))</f>
        <v>Moderado</v>
      </c>
      <c r="AA22" s="518">
        <f>IF(Z22="","",IF(Z22="Leve",20%,IF(Z22="Menor",40%,IF(Z22="Moderado",60%,IF(Z22="Mayor",80%,IF(Z22="Catastrófico",100%,0))))))</f>
        <v>0.6</v>
      </c>
      <c r="AB22" s="521"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524"/>
      <c r="AD22" s="527"/>
      <c r="AE22" s="506" t="str">
        <f t="shared" ref="AE22" si="35">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206" t="s">
        <v>1126</v>
      </c>
      <c r="AH22" s="234" t="str">
        <f t="shared" si="1"/>
        <v>Probabilidad</v>
      </c>
      <c r="AI22" s="340" t="s">
        <v>314</v>
      </c>
      <c r="AJ22" s="340" t="s">
        <v>319</v>
      </c>
      <c r="AK22" s="235" t="str">
        <f t="shared" si="33"/>
        <v>40%</v>
      </c>
      <c r="AL22" s="341" t="s">
        <v>323</v>
      </c>
      <c r="AM22" s="341" t="s">
        <v>327</v>
      </c>
      <c r="AN22" s="342" t="s">
        <v>330</v>
      </c>
      <c r="AO22" s="236">
        <f>IF(ISBLANK(AD22),(IFERROR(IF(AH22="Probabilidad",(W22-(+W22*AK22)),IF(AH22="Impacto",W22,"")),""))," ")</f>
        <v>0.24</v>
      </c>
      <c r="AP22" s="174" t="str">
        <f>IF(ISBLANK(AD22), (IFERROR(IF(AO22="","",IF(AO22&lt;=0.2,"Muy Baja",IF(AO22&lt;=0.4,"Baja",IF(AO22&lt;=0.6,"Media",IF(AO22&lt;=0.8,"Alta","Muy Alta"))))),""))," ")</f>
        <v>Baja</v>
      </c>
      <c r="AQ22" s="237">
        <f t="shared" si="28"/>
        <v>0.24</v>
      </c>
      <c r="AR22" s="238" t="str">
        <f t="shared" si="29"/>
        <v>Moderado</v>
      </c>
      <c r="AS22" s="237">
        <f>IFERROR(IF(AH22="Impacto",(AA22-(+AA22*AK22)),IF(AH22="Probabilidad",AA22,"")),"")</f>
        <v>0.6</v>
      </c>
      <c r="AT22" s="239" t="str">
        <f t="shared" si="30"/>
        <v>Moderado</v>
      </c>
      <c r="AU22" s="509"/>
      <c r="AV22" s="512" t="str">
        <f>IF(ISBLANK(AD22), " ", AD22)</f>
        <v xml:space="preserve"> </v>
      </c>
      <c r="AW22" s="506" t="str">
        <f t="shared" ref="AW22" si="36">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515" t="s">
        <v>337</v>
      </c>
      <c r="AY22" s="343" t="s">
        <v>1135</v>
      </c>
      <c r="AZ22" s="209" t="s">
        <v>1064</v>
      </c>
      <c r="BA22" s="207" t="s">
        <v>970</v>
      </c>
      <c r="BB22" s="207" t="s">
        <v>1063</v>
      </c>
      <c r="BC22" s="208">
        <v>44805</v>
      </c>
      <c r="BD22" s="208">
        <v>44926</v>
      </c>
      <c r="BE22" s="208" t="s">
        <v>1064</v>
      </c>
      <c r="BF22" s="209" t="s">
        <v>1076</v>
      </c>
      <c r="BG22" s="545" t="s">
        <v>1067</v>
      </c>
      <c r="BH22" s="215"/>
      <c r="BI22" s="210"/>
      <c r="BJ22" s="210"/>
      <c r="BK22" s="210"/>
      <c r="BL22" s="207"/>
      <c r="BM22" s="207"/>
      <c r="BN22" s="207"/>
      <c r="BO22" s="211"/>
      <c r="BP22" s="211"/>
      <c r="BQ22" s="212"/>
      <c r="BR22" s="213"/>
      <c r="BS22" s="213" t="str">
        <f>IF(AND('MAPA DE RIESGOS'!$AP22="Muy Alta",'MAPA DE RIESGOS'!$AR22="Leve"),CONCATENATE("R",'MAPA DE RIESGOS'!$H22,"C",'MAPA DE RIESGOS'!$AF22),"")</f>
        <v/>
      </c>
      <c r="BT22" s="213"/>
      <c r="BU22" s="213"/>
      <c r="BV22" s="213"/>
      <c r="BW22" s="213"/>
      <c r="BX22" s="213"/>
      <c r="BY22" s="213"/>
      <c r="BZ22" s="213"/>
      <c r="CA22" s="213"/>
      <c r="CB22" s="213"/>
      <c r="CC22" s="213"/>
      <c r="CD22" s="213"/>
      <c r="CE22" s="213"/>
      <c r="CF22" s="213"/>
      <c r="CG22" s="213"/>
      <c r="CH22" s="213"/>
      <c r="CI22" s="213"/>
      <c r="CJ22" s="213"/>
      <c r="CK22" s="213"/>
    </row>
    <row r="23" spans="1:89" s="214" customFormat="1" ht="28.5" hidden="1" customHeight="1">
      <c r="A23" s="470"/>
      <c r="B23" s="487"/>
      <c r="C23" s="451"/>
      <c r="D23" s="451"/>
      <c r="E23" s="454"/>
      <c r="F23" s="460"/>
      <c r="G23" s="459"/>
      <c r="H23" s="384">
        <v>3</v>
      </c>
      <c r="I23" s="457"/>
      <c r="J23" s="460"/>
      <c r="K23" s="460"/>
      <c r="L23" s="460"/>
      <c r="M23" s="454"/>
      <c r="N23" s="454"/>
      <c r="O23" s="454"/>
      <c r="P23" s="531"/>
      <c r="Q23" s="491"/>
      <c r="R23" s="494"/>
      <c r="S23" s="494"/>
      <c r="T23" s="494"/>
      <c r="U23" s="494"/>
      <c r="V23" s="534"/>
      <c r="W23" s="519"/>
      <c r="X23" s="537"/>
      <c r="Y23" s="540"/>
      <c r="Z23" s="543"/>
      <c r="AA23" s="519"/>
      <c r="AB23" s="522"/>
      <c r="AC23" s="525"/>
      <c r="AD23" s="528"/>
      <c r="AE23" s="507"/>
      <c r="AF23" s="205">
        <v>2</v>
      </c>
      <c r="AG23" s="206"/>
      <c r="AH23" s="234" t="str">
        <f t="shared" si="1"/>
        <v/>
      </c>
      <c r="AI23" s="340"/>
      <c r="AJ23" s="340"/>
      <c r="AK23" s="235" t="str">
        <f t="shared" si="33"/>
        <v/>
      </c>
      <c r="AL23" s="341"/>
      <c r="AM23" s="341"/>
      <c r="AN23" s="342"/>
      <c r="AO23" s="236" t="str">
        <f>IF(ISBLANK(AD22),(IFERROR(IF(AND(AH22="Probabilidad",AH23="Probabilidad"),(AQ22-(+AQ22*AK23)),IF(AH23="Probabilidad",(W22-(+W22*AK23)),IF(AH23="Impacto",AQ22,""))),""))," ")</f>
        <v/>
      </c>
      <c r="AP23" s="174" t="str">
        <f>IF(ISBLANK(AD22),(IFERROR(IF(AO23="","",IF(AO23&lt;=0.2,"Muy Baja",IF(AO23&lt;=0.4,"Baja",IF(AO23&lt;=0.6,"Media",IF(AO23&lt;=0.8,"Alta","Muy Alta"))))),""))," ")</f>
        <v/>
      </c>
      <c r="AQ23" s="237" t="str">
        <f t="shared" si="28"/>
        <v/>
      </c>
      <c r="AR23" s="238" t="str">
        <f t="shared" si="29"/>
        <v/>
      </c>
      <c r="AS23" s="237" t="str">
        <f>IFERROR(IF(AND(AH22="Impacto",AH23="Impacto"),(AS22-(+AS22*AK23)),IF(AH23="Impacto",(AA22-(+AA22*AK23)),IF(AH23="Probabilidad",AS22,""))),"")</f>
        <v/>
      </c>
      <c r="AT23" s="239" t="str">
        <f t="shared" si="30"/>
        <v/>
      </c>
      <c r="AU23" s="510"/>
      <c r="AV23" s="513"/>
      <c r="AW23" s="507"/>
      <c r="AX23" s="516"/>
      <c r="AY23" s="343"/>
      <c r="AZ23" s="209"/>
      <c r="BA23" s="207"/>
      <c r="BB23" s="207"/>
      <c r="BC23" s="208"/>
      <c r="BD23" s="208"/>
      <c r="BE23" s="208"/>
      <c r="BF23" s="209"/>
      <c r="BG23" s="546"/>
      <c r="BH23" s="215"/>
      <c r="BI23" s="210"/>
      <c r="BJ23" s="210"/>
      <c r="BK23" s="210"/>
      <c r="BL23" s="207"/>
      <c r="BM23" s="207"/>
      <c r="BN23" s="207"/>
      <c r="BO23" s="211"/>
      <c r="BP23" s="211"/>
      <c r="BQ23" s="212"/>
      <c r="BR23" s="213"/>
      <c r="BS23" s="213" t="str">
        <f>IF(AND('MAPA DE RIESGOS'!$AP23="Muy Alta",'MAPA DE RIESGOS'!$AR23="Leve"),CONCATENATE("R",'MAPA DE RIESGOS'!$H23,"C",'MAPA DE RIESGOS'!$AF23),"")</f>
        <v/>
      </c>
      <c r="BT23" s="213"/>
      <c r="BU23" s="213"/>
      <c r="BV23" s="213"/>
      <c r="BW23" s="213"/>
      <c r="BX23" s="213"/>
      <c r="BY23" s="213"/>
      <c r="BZ23" s="213"/>
      <c r="CA23" s="213"/>
      <c r="CB23" s="213"/>
      <c r="CC23" s="213"/>
      <c r="CD23" s="213"/>
      <c r="CE23" s="213"/>
      <c r="CF23" s="213"/>
      <c r="CG23" s="213"/>
      <c r="CH23" s="213"/>
      <c r="CI23" s="213"/>
      <c r="CJ23" s="213"/>
      <c r="CK23" s="213"/>
    </row>
    <row r="24" spans="1:89" s="214" customFormat="1" ht="28.5" hidden="1" customHeight="1">
      <c r="A24" s="470"/>
      <c r="B24" s="487"/>
      <c r="C24" s="451"/>
      <c r="D24" s="451"/>
      <c r="E24" s="454"/>
      <c r="F24" s="460"/>
      <c r="G24" s="459"/>
      <c r="H24" s="384">
        <v>3</v>
      </c>
      <c r="I24" s="457"/>
      <c r="J24" s="460"/>
      <c r="K24" s="460"/>
      <c r="L24" s="460"/>
      <c r="M24" s="454"/>
      <c r="N24" s="454"/>
      <c r="O24" s="454"/>
      <c r="P24" s="531"/>
      <c r="Q24" s="491"/>
      <c r="R24" s="494"/>
      <c r="S24" s="494"/>
      <c r="T24" s="494"/>
      <c r="U24" s="494"/>
      <c r="V24" s="534"/>
      <c r="W24" s="519"/>
      <c r="X24" s="537"/>
      <c r="Y24" s="540"/>
      <c r="Z24" s="543"/>
      <c r="AA24" s="519"/>
      <c r="AB24" s="522"/>
      <c r="AC24" s="525"/>
      <c r="AD24" s="528"/>
      <c r="AE24" s="507"/>
      <c r="AF24" s="205">
        <v>3</v>
      </c>
      <c r="AG24" s="206"/>
      <c r="AH24" s="234" t="str">
        <f t="shared" ref="AH24:AH25" si="37">IF(OR(AI24="Preventivo",AI24="Detectivo"),"Probabilidad",IF(AI24="Correctivo","Impacto",""))</f>
        <v/>
      </c>
      <c r="AI24" s="340"/>
      <c r="AJ24" s="340"/>
      <c r="AK24" s="235" t="str">
        <f t="shared" ref="AK24:AK25" si="38">IF(AND(AI24="Preventivo",AJ24="Automático"),"50%",IF(AND(AI24="Preventivo",AJ24="Manual"),"40%",IF(AND(AI24="Detectivo",AJ24="Automático"),"40%",IF(AND(AI24="Detectivo",AJ24="Manual"),"30%",IF(AND(AI24="Correctivo",AJ24="Automático"),"35%",IF(AND(AI24="Correctivo",AJ24="Manual"),"25%",""))))))</f>
        <v/>
      </c>
      <c r="AL24" s="341"/>
      <c r="AM24" s="341"/>
      <c r="AN24" s="342"/>
      <c r="AO24" s="236" t="str">
        <f>IF(ISBLANK(AD22),(IFERROR(IF(AND(AH23="Probabilidad",AH24="Probabilidad"),(AQ23-(+AQ23*AK24)),IF(AND(AH23="Impacto",AH24="Probabilidad"),(AQ22-(+AQ22*AK24)),IF(AH24="Impacto",AQ23,""))),""))," ")</f>
        <v/>
      </c>
      <c r="AP24" s="174" t="str">
        <f>IF(ISBLANK(AD22),(IFERROR(IF(AO24="","",IF(AO24&lt;=0.2,"Muy Baja",IF(AO24&lt;=0.4,"Baja",IF(AO24&lt;=0.6,"Media",IF(AO24&lt;=0.8,"Alta","Muy Alta"))))),""))," ")</f>
        <v/>
      </c>
      <c r="AQ24" s="237" t="str">
        <f t="shared" si="28"/>
        <v/>
      </c>
      <c r="AR24" s="238" t="str">
        <f t="shared" si="29"/>
        <v/>
      </c>
      <c r="AS24" s="237" t="str">
        <f>IFERROR(IF(AND(AH23="Impacto",AH24="Impacto"),(AS23-(+AS23*AK24)),IF(AND(AH23="Probabilidad",AH24="Impacto"),(AS22-(+AS22*AK24)),IF(AH24="Probabilidad",AS23,""))),"")</f>
        <v/>
      </c>
      <c r="AT24" s="239" t="str">
        <f t="shared" si="30"/>
        <v/>
      </c>
      <c r="AU24" s="510"/>
      <c r="AV24" s="513"/>
      <c r="AW24" s="507"/>
      <c r="AX24" s="516"/>
      <c r="AY24" s="343"/>
      <c r="AZ24" s="209"/>
      <c r="BA24" s="207"/>
      <c r="BB24" s="207"/>
      <c r="BC24" s="208"/>
      <c r="BD24" s="208"/>
      <c r="BE24" s="208"/>
      <c r="BF24" s="209"/>
      <c r="BG24" s="546"/>
      <c r="BH24" s="215"/>
      <c r="BI24" s="210"/>
      <c r="BJ24" s="210"/>
      <c r="BK24" s="210"/>
      <c r="BL24" s="207"/>
      <c r="BM24" s="207"/>
      <c r="BN24" s="207"/>
      <c r="BO24" s="211"/>
      <c r="BP24" s="211"/>
      <c r="BQ24" s="212"/>
      <c r="BR24" s="213"/>
      <c r="BS24" s="213" t="str">
        <f>IF(AND('MAPA DE RIESGOS'!$AP24="Muy Alta",'MAPA DE RIESGOS'!$AR24="Leve"),CONCATENATE("R",'MAPA DE RIESGOS'!$H24,"C",'MAPA DE RIESGOS'!$AF24),"")</f>
        <v/>
      </c>
      <c r="BT24" s="213"/>
      <c r="BU24" s="213"/>
      <c r="BV24" s="213"/>
      <c r="BW24" s="213"/>
      <c r="BX24" s="213"/>
      <c r="BY24" s="213"/>
      <c r="BZ24" s="213"/>
      <c r="CA24" s="213"/>
      <c r="CB24" s="213"/>
      <c r="CC24" s="213"/>
      <c r="CD24" s="213"/>
      <c r="CE24" s="213"/>
      <c r="CF24" s="213"/>
      <c r="CG24" s="213"/>
      <c r="CH24" s="213"/>
      <c r="CI24" s="213"/>
      <c r="CJ24" s="213"/>
      <c r="CK24" s="213"/>
    </row>
    <row r="25" spans="1:89" s="214" customFormat="1" ht="28.5" hidden="1" customHeight="1">
      <c r="A25" s="470"/>
      <c r="B25" s="487"/>
      <c r="C25" s="451"/>
      <c r="D25" s="451"/>
      <c r="E25" s="454"/>
      <c r="F25" s="460"/>
      <c r="G25" s="459"/>
      <c r="H25" s="384">
        <v>3</v>
      </c>
      <c r="I25" s="457"/>
      <c r="J25" s="460"/>
      <c r="K25" s="460"/>
      <c r="L25" s="460"/>
      <c r="M25" s="454"/>
      <c r="N25" s="454"/>
      <c r="O25" s="454"/>
      <c r="P25" s="531"/>
      <c r="Q25" s="491"/>
      <c r="R25" s="494"/>
      <c r="S25" s="494"/>
      <c r="T25" s="494"/>
      <c r="U25" s="494"/>
      <c r="V25" s="534"/>
      <c r="W25" s="519"/>
      <c r="X25" s="537"/>
      <c r="Y25" s="540"/>
      <c r="Z25" s="543"/>
      <c r="AA25" s="519"/>
      <c r="AB25" s="522"/>
      <c r="AC25" s="525"/>
      <c r="AD25" s="528"/>
      <c r="AE25" s="507"/>
      <c r="AF25" s="205">
        <v>4</v>
      </c>
      <c r="AG25" s="206"/>
      <c r="AH25" s="234" t="str">
        <f t="shared" si="37"/>
        <v/>
      </c>
      <c r="AI25" s="340"/>
      <c r="AJ25" s="340"/>
      <c r="AK25" s="235" t="str">
        <f t="shared" si="38"/>
        <v/>
      </c>
      <c r="AL25" s="341"/>
      <c r="AM25" s="341"/>
      <c r="AN25" s="342"/>
      <c r="AO25" s="236" t="str">
        <f>IF(ISBLANK(AD22),(IFERROR(IF(AND(AH24="Probabilidad",AH25="Probabilidad"),(AQ24-(+AQ24*AK25)),IF(AND(AH24="Impacto",AH25="Probabilidad"),(AQ23-(+AQ23*AK25)),IF(AH25="Impacto",AQ24,""))),""))," ")</f>
        <v/>
      </c>
      <c r="AP25" s="174" t="str">
        <f>IF(ISBLANK(AD22),(IFERROR(IF(AO25="","",IF(AO25&lt;=0.2,"Muy Baja",IF(AO25&lt;=0.4,"Baja",IF(AO25&lt;=0.6,"Media",IF(AO25&lt;=0.8,"Alta","Muy Alta"))))),""))," ")</f>
        <v/>
      </c>
      <c r="AQ25" s="237" t="str">
        <f t="shared" si="28"/>
        <v/>
      </c>
      <c r="AR25" s="238" t="str">
        <f t="shared" si="29"/>
        <v/>
      </c>
      <c r="AS25" s="237" t="str">
        <f>IFERROR(IF(AND(AH24="Impacto",AH25="Impacto"),(AS24-(+AS24*AK25)),IF(AND(AH24="Probabilidad",AH25="Impacto"),(AS23-(+AS23*AK25)),IF(AH25="Probabilidad",AS24,""))),"")</f>
        <v/>
      </c>
      <c r="AT25" s="239" t="str">
        <f t="shared" si="30"/>
        <v/>
      </c>
      <c r="AU25" s="510"/>
      <c r="AV25" s="513"/>
      <c r="AW25" s="507"/>
      <c r="AX25" s="516"/>
      <c r="AY25" s="343"/>
      <c r="AZ25" s="209"/>
      <c r="BA25" s="207"/>
      <c r="BB25" s="207"/>
      <c r="BC25" s="208"/>
      <c r="BD25" s="208"/>
      <c r="BE25" s="208"/>
      <c r="BF25" s="209"/>
      <c r="BG25" s="546"/>
      <c r="BH25" s="215"/>
      <c r="BI25" s="210"/>
      <c r="BJ25" s="210"/>
      <c r="BK25" s="210"/>
      <c r="BL25" s="207"/>
      <c r="BM25" s="207"/>
      <c r="BN25" s="207"/>
      <c r="BO25" s="211"/>
      <c r="BP25" s="211"/>
      <c r="BQ25" s="212"/>
      <c r="BR25" s="213"/>
      <c r="BS25" s="213" t="str">
        <f>IF(AND('MAPA DE RIESGOS'!$AP25="Muy Alta",'MAPA DE RIESGOS'!$AR25="Leve"),CONCATENATE("R",'MAPA DE RIESGOS'!$H25,"C",'MAPA DE RIESGOS'!$AF25),"")</f>
        <v/>
      </c>
      <c r="BT25" s="213"/>
      <c r="BU25" s="213"/>
      <c r="BV25" s="213"/>
      <c r="BW25" s="213"/>
      <c r="BX25" s="213"/>
      <c r="BY25" s="213"/>
      <c r="BZ25" s="213"/>
      <c r="CA25" s="213"/>
      <c r="CB25" s="213"/>
      <c r="CC25" s="213"/>
      <c r="CD25" s="213"/>
      <c r="CE25" s="213"/>
      <c r="CF25" s="213"/>
      <c r="CG25" s="213"/>
      <c r="CH25" s="213"/>
      <c r="CI25" s="213"/>
      <c r="CJ25" s="213"/>
      <c r="CK25" s="213"/>
    </row>
    <row r="26" spans="1:89" s="214" customFormat="1" ht="28.5" hidden="1" customHeight="1">
      <c r="A26" s="470"/>
      <c r="B26" s="487"/>
      <c r="C26" s="451"/>
      <c r="D26" s="451"/>
      <c r="E26" s="454"/>
      <c r="F26" s="460"/>
      <c r="G26" s="459"/>
      <c r="H26" s="384">
        <v>3</v>
      </c>
      <c r="I26" s="457"/>
      <c r="J26" s="460"/>
      <c r="K26" s="460"/>
      <c r="L26" s="460"/>
      <c r="M26" s="454"/>
      <c r="N26" s="454"/>
      <c r="O26" s="454"/>
      <c r="P26" s="531"/>
      <c r="Q26" s="491"/>
      <c r="R26" s="494"/>
      <c r="S26" s="494"/>
      <c r="T26" s="494"/>
      <c r="U26" s="494"/>
      <c r="V26" s="534"/>
      <c r="W26" s="519"/>
      <c r="X26" s="537"/>
      <c r="Y26" s="540"/>
      <c r="Z26" s="543"/>
      <c r="AA26" s="519"/>
      <c r="AB26" s="522"/>
      <c r="AC26" s="525"/>
      <c r="AD26" s="528"/>
      <c r="AE26" s="507"/>
      <c r="AF26" s="205">
        <v>5</v>
      </c>
      <c r="AG26" s="206"/>
      <c r="AH26" s="234" t="str">
        <f t="shared" ref="AH26" si="39">IF(OR(AI26="Preventivo",AI26="Detectivo"),"Probabilidad",IF(AI26="Correctivo","Impacto",""))</f>
        <v/>
      </c>
      <c r="AI26" s="340"/>
      <c r="AJ26" s="340"/>
      <c r="AK26" s="235" t="str">
        <f t="shared" ref="AK26" si="40">IF(AND(AI26="Preventivo",AJ26="Automático"),"50%",IF(AND(AI26="Preventivo",AJ26="Manual"),"40%",IF(AND(AI26="Detectivo",AJ26="Automático"),"40%",IF(AND(AI26="Detectivo",AJ26="Manual"),"30%",IF(AND(AI26="Correctivo",AJ26="Automático"),"35%",IF(AND(AI26="Correctivo",AJ26="Manual"),"25%",""))))))</f>
        <v/>
      </c>
      <c r="AL26" s="341"/>
      <c r="AM26" s="341"/>
      <c r="AN26" s="342"/>
      <c r="AO26" s="236" t="str">
        <f>IF(ISBLANK(AD22),(IFERROR(IF(AND(AH25="Probabilidad",AH26="Probabilidad"),(AQ25-(+AQ25*AK26)),IF(AND(AH25="Impacto",AH26="Probabilidad"),(AQ24-(+AQ24*AK26)),IF(AH26="Impacto",AQ25,""))),""))," ")</f>
        <v/>
      </c>
      <c r="AP26" s="174" t="str">
        <f>IF(ISBLANK(AD22),(IFERROR(IF(AO26="","",IF(AO26&lt;=0.2,"Muy Baja",IF(AO26&lt;=0.4,"Baja",IF(AO26&lt;=0.6,"Media",IF(AO26&lt;=0.8,"Alta","Muy Alta"))))),""))," ")</f>
        <v/>
      </c>
      <c r="AQ26" s="237" t="str">
        <f t="shared" si="28"/>
        <v/>
      </c>
      <c r="AR26" s="238" t="str">
        <f t="shared" si="29"/>
        <v/>
      </c>
      <c r="AS26" s="237" t="str">
        <f>IFERROR(IF(AND(AH25="Impacto",AH26="Impacto"),(AS25-(+AS25*AK26)),IF(AND(AH25="Probabilidad",AH26="Impacto"),(AS24-(+AS24*AK26)),IF(AH26="Probabilidad",AS25,""))),"")</f>
        <v/>
      </c>
      <c r="AT26" s="239" t="str">
        <f t="shared" si="30"/>
        <v/>
      </c>
      <c r="AU26" s="510"/>
      <c r="AV26" s="513"/>
      <c r="AW26" s="507"/>
      <c r="AX26" s="516"/>
      <c r="AY26" s="343"/>
      <c r="AZ26" s="209"/>
      <c r="BA26" s="207"/>
      <c r="BB26" s="207"/>
      <c r="BC26" s="208"/>
      <c r="BD26" s="208"/>
      <c r="BE26" s="208"/>
      <c r="BF26" s="209"/>
      <c r="BG26" s="546"/>
      <c r="BH26" s="215"/>
      <c r="BI26" s="210"/>
      <c r="BJ26" s="210"/>
      <c r="BK26" s="210"/>
      <c r="BL26" s="207"/>
      <c r="BM26" s="207"/>
      <c r="BN26" s="207"/>
      <c r="BO26" s="211"/>
      <c r="BP26" s="211"/>
      <c r="BQ26" s="212"/>
      <c r="BR26" s="213"/>
      <c r="BS26" s="213" t="str">
        <f>IF(AND('MAPA DE RIESGOS'!$AP26="Muy Alta",'MAPA DE RIESGOS'!$AR26="Leve"),CONCATENATE("R",'MAPA DE RIESGOS'!$H26,"C",'MAPA DE RIESGOS'!$AF26),"")</f>
        <v/>
      </c>
      <c r="BT26" s="213"/>
      <c r="BU26" s="213"/>
      <c r="BV26" s="213"/>
      <c r="BW26" s="213"/>
      <c r="BX26" s="213"/>
      <c r="BY26" s="213"/>
      <c r="BZ26" s="213"/>
      <c r="CA26" s="213"/>
      <c r="CB26" s="213"/>
      <c r="CC26" s="213"/>
      <c r="CD26" s="213"/>
      <c r="CE26" s="213"/>
      <c r="CF26" s="213"/>
      <c r="CG26" s="213"/>
      <c r="CH26" s="213"/>
      <c r="CI26" s="213"/>
      <c r="CJ26" s="213"/>
      <c r="CK26" s="213"/>
    </row>
    <row r="27" spans="1:89" s="214" customFormat="1" ht="28.5" hidden="1" customHeight="1">
      <c r="A27" s="470"/>
      <c r="B27" s="487"/>
      <c r="C27" s="451"/>
      <c r="D27" s="451"/>
      <c r="E27" s="454"/>
      <c r="F27" s="460"/>
      <c r="G27" s="459"/>
      <c r="H27" s="384">
        <v>3</v>
      </c>
      <c r="I27" s="458"/>
      <c r="J27" s="461"/>
      <c r="K27" s="461"/>
      <c r="L27" s="461"/>
      <c r="M27" s="455"/>
      <c r="N27" s="455"/>
      <c r="O27" s="455"/>
      <c r="P27" s="532"/>
      <c r="Q27" s="492"/>
      <c r="R27" s="495"/>
      <c r="S27" s="495"/>
      <c r="T27" s="495"/>
      <c r="U27" s="495"/>
      <c r="V27" s="535"/>
      <c r="W27" s="520"/>
      <c r="X27" s="538"/>
      <c r="Y27" s="541"/>
      <c r="Z27" s="544"/>
      <c r="AA27" s="520"/>
      <c r="AB27" s="523"/>
      <c r="AC27" s="526"/>
      <c r="AD27" s="529"/>
      <c r="AE27" s="508"/>
      <c r="AF27" s="205">
        <v>6</v>
      </c>
      <c r="AG27" s="206"/>
      <c r="AH27" s="234" t="str">
        <f t="shared" si="1"/>
        <v/>
      </c>
      <c r="AI27" s="340"/>
      <c r="AJ27" s="340"/>
      <c r="AK27" s="235" t="str">
        <f t="shared" ref="AK27:AK33" si="41">IF(AND(AI27="Preventivo",AJ27="Automático"),"50%",IF(AND(AI27="Preventivo",AJ27="Manual"),"40%",IF(AND(AI27="Detectivo",AJ27="Automático"),"40%",IF(AND(AI27="Detectivo",AJ27="Manual"),"30%",IF(AND(AI27="Correctivo",AJ27="Automático"),"35%",IF(AND(AI27="Correctivo",AJ27="Manual"),"25%",""))))))</f>
        <v/>
      </c>
      <c r="AL27" s="341"/>
      <c r="AM27" s="341"/>
      <c r="AN27" s="342"/>
      <c r="AO27" s="236" t="str">
        <f>IF(ISBLANK(AD22),(IFERROR(IF(AND(AH25="Probabilidad",AH27="Probabilidad"),(AQ25-(+AQ25*AK27)),IF(AND(AH25="Impacto",AH27="Probabilidad"),(AQ24-(+AQ24*AK27)),IF(AH27="Impacto",AQ25,""))),""))," ")</f>
        <v/>
      </c>
      <c r="AP27" s="174" t="str">
        <f>IF(ISBLANK(AD22),(IFERROR(IF(AO27="","",IF(AO27&lt;=0.2,"Muy Baja",IF(AO27&lt;=0.4,"Baja",IF(AO27&lt;=0.6,"Media",IF(AO27&lt;=0.8,"Alta","Muy Alta"))))),"")), " ")</f>
        <v/>
      </c>
      <c r="AQ27" s="237" t="str">
        <f t="shared" si="28"/>
        <v/>
      </c>
      <c r="AR27" s="238" t="str">
        <f t="shared" si="29"/>
        <v/>
      </c>
      <c r="AS27" s="237" t="str">
        <f>IFERROR(IF(AND(AH26="Impacto",AH27="Impacto"),(AS25-(+AS26*AK27)),IF(AND(AH25="Probabilidad",AH27="Impacto"),(AS24-(+AS24*AK27)),IF(AH27="Probabilidad",AS25,""))),"")</f>
        <v/>
      </c>
      <c r="AT27" s="239" t="str">
        <f t="shared" si="30"/>
        <v/>
      </c>
      <c r="AU27" s="511"/>
      <c r="AV27" s="514"/>
      <c r="AW27" s="508"/>
      <c r="AX27" s="517"/>
      <c r="AY27" s="343"/>
      <c r="AZ27" s="209"/>
      <c r="BA27" s="207"/>
      <c r="BB27" s="207"/>
      <c r="BC27" s="208"/>
      <c r="BD27" s="208"/>
      <c r="BE27" s="208"/>
      <c r="BF27" s="209"/>
      <c r="BG27" s="547"/>
      <c r="BH27" s="215"/>
      <c r="BI27" s="210"/>
      <c r="BJ27" s="210"/>
      <c r="BK27" s="210"/>
      <c r="BL27" s="207"/>
      <c r="BM27" s="207"/>
      <c r="BN27" s="207"/>
      <c r="BO27" s="211"/>
      <c r="BP27" s="211"/>
      <c r="BQ27" s="212"/>
      <c r="BR27" s="213"/>
      <c r="BS27" s="213" t="str">
        <f>IF(AND('MAPA DE RIESGOS'!$AP27="Muy Alta",'MAPA DE RIESGOS'!$AR27="Leve"),CONCATENATE("R",'MAPA DE RIESGOS'!$H27,"C",'MAPA DE RIESGOS'!$AF27),"")</f>
        <v/>
      </c>
      <c r="BT27" s="213"/>
      <c r="BU27" s="213"/>
      <c r="BV27" s="213"/>
      <c r="BW27" s="213"/>
      <c r="BX27" s="213"/>
      <c r="BY27" s="213"/>
      <c r="BZ27" s="213"/>
      <c r="CA27" s="213"/>
      <c r="CB27" s="213"/>
      <c r="CC27" s="213"/>
      <c r="CD27" s="213"/>
      <c r="CE27" s="213"/>
      <c r="CF27" s="213"/>
      <c r="CG27" s="213"/>
      <c r="CH27" s="213"/>
      <c r="CI27" s="213"/>
      <c r="CJ27" s="213"/>
      <c r="CK27" s="213"/>
    </row>
    <row r="28" spans="1:89" s="214" customFormat="1" ht="75" customHeight="1">
      <c r="A28" s="470"/>
      <c r="B28" s="487"/>
      <c r="C28" s="451"/>
      <c r="D28" s="451" t="str">
        <f>IFERROR((VLOOKUP($B28,'Listados Datos'!$D$3:$F$16,3,FALSE))," ")</f>
        <v xml:space="preserve"> </v>
      </c>
      <c r="E28" s="454"/>
      <c r="F28" s="460"/>
      <c r="G28" s="654">
        <v>4</v>
      </c>
      <c r="H28" s="387">
        <v>4</v>
      </c>
      <c r="I28" s="456" t="s">
        <v>1054</v>
      </c>
      <c r="J28" s="468" t="s">
        <v>243</v>
      </c>
      <c r="K28" s="468" t="s">
        <v>1054</v>
      </c>
      <c r="L28" s="468" t="s">
        <v>1060</v>
      </c>
      <c r="M28" s="453" t="str">
        <f t="shared" ref="M28" si="42">+CONCATENATE("Posibilidad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453" t="s">
        <v>108</v>
      </c>
      <c r="O28" s="453" t="s">
        <v>836</v>
      </c>
      <c r="P28" s="530">
        <v>228</v>
      </c>
      <c r="Q28" s="490"/>
      <c r="R28" s="493"/>
      <c r="S28" s="493"/>
      <c r="T28" s="493"/>
      <c r="U28" s="493"/>
      <c r="V28" s="533" t="str">
        <f t="shared" ref="V28" si="43">IF(ISBLANK(AC28),(IF(P28&lt;=0,"",IF(P28&lt;=2,"Muy Baja",IF(P28&lt;=24,"Baja",IF(P28&lt;=500,"Media",IF(P28&lt;=5000,"Alta","Muy Alta"))))))," ")</f>
        <v>Media</v>
      </c>
      <c r="W28" s="518">
        <f t="shared" ref="W28" si="44">IF(ISBLANK(AC28),(IF(V28="","",IF(V28="Muy Baja",20%,IF(V28="Baja",40%,IF(V28="Media",60%,IF(V28="Alta",80%,IF(V28="Muy Alta",100%,0)))))))," ")</f>
        <v>0.6</v>
      </c>
      <c r="X28" s="536" t="s">
        <v>307</v>
      </c>
      <c r="Y28" s="539" t="str">
        <f>IF(X28&gt;0,IF(NOT(ISERROR(MATCH(X28,'Listados Datos'!$N$3:$N$4,0))),'Listados Datos'!$N$6&amp;"Por favor no seleccionar este criterios de impacto (Afectación Económica o presupuestal y/o Pérdida Reputacional)",'Listados Datos'!$N$7),"")</f>
        <v>✔</v>
      </c>
      <c r="Z28" s="542" t="str">
        <f>IF(OR(X28='Listados Datos'!$R$3,X28='Listados Datos'!$S$3),"Leve",IF(OR(X28='Listados Datos'!$R$4,X28='Listados Datos'!$S$4),"Menor",IF(OR(X28='Listados Datos'!$R$5,X28='Listados Datos'!$S$5),"Moderado",IF(OR(X28='Listados Datos'!$R$6,X28='Listados Datos'!$S$6),"Mayor",IF(OR(X28='Listados Datos'!$R$7,X28='Listados Datos'!$S$7),"Catastrófico","")))))</f>
        <v>Moderado</v>
      </c>
      <c r="AA28" s="518">
        <f>IF(Z28="","",IF(Z28="Leve",20%,IF(Z28="Menor",40%,IF(Z28="Moderado",60%,IF(Z28="Mayor",80%,IF(Z28="Catastrófico",100%,0))))))</f>
        <v>0.6</v>
      </c>
      <c r="AB28" s="521"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524"/>
      <c r="AD28" s="527"/>
      <c r="AE28" s="506" t="str">
        <f t="shared" ref="AE28" si="45">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206" t="s">
        <v>1127</v>
      </c>
      <c r="AH28" s="234" t="str">
        <f t="shared" si="1"/>
        <v>Probabilidad</v>
      </c>
      <c r="AI28" s="340" t="s">
        <v>314</v>
      </c>
      <c r="AJ28" s="340" t="s">
        <v>319</v>
      </c>
      <c r="AK28" s="235" t="str">
        <f t="shared" si="41"/>
        <v>40%</v>
      </c>
      <c r="AL28" s="341" t="s">
        <v>323</v>
      </c>
      <c r="AM28" s="341" t="s">
        <v>327</v>
      </c>
      <c r="AN28" s="342" t="s">
        <v>330</v>
      </c>
      <c r="AO28" s="236">
        <f>IF(ISBLANK(AD28),(IFERROR(IF(AH28="Probabilidad",(W28-(+W28*AK28)),IF(AH28="Impacto",W28,"")),""))," ")</f>
        <v>0.36</v>
      </c>
      <c r="AP28" s="174" t="str">
        <f>IF(ISBLANK(AD28), (IFERROR(IF(AO28="","",IF(AO28&lt;=0.2,"Muy Baja",IF(AO28&lt;=0.4,"Baja",IF(AO28&lt;=0.6,"Media",IF(AO28&lt;=0.8,"Alta","Muy Alta"))))),""))," ")</f>
        <v>Baja</v>
      </c>
      <c r="AQ28" s="237">
        <f t="shared" si="28"/>
        <v>0.36</v>
      </c>
      <c r="AR28" s="238" t="str">
        <f t="shared" si="29"/>
        <v>Moderado</v>
      </c>
      <c r="AS28" s="237">
        <f>IFERROR(IF(AH28="Impacto",(AA28-(+AA28*AK28)),IF(AH28="Probabilidad",AA28,"")),"")</f>
        <v>0.6</v>
      </c>
      <c r="AT28" s="239" t="str">
        <f t="shared" si="30"/>
        <v>Moderado</v>
      </c>
      <c r="AU28" s="509"/>
      <c r="AV28" s="512" t="str">
        <f>IF(ISBLANK(AD28), " ", AD28)</f>
        <v xml:space="preserve"> </v>
      </c>
      <c r="AW28" s="506" t="str">
        <f t="shared" ref="AW28" si="46">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515" t="s">
        <v>337</v>
      </c>
      <c r="AY28" s="646" t="s">
        <v>1136</v>
      </c>
      <c r="AZ28" s="447" t="s">
        <v>1070</v>
      </c>
      <c r="BA28" s="447" t="s">
        <v>1068</v>
      </c>
      <c r="BB28" s="447" t="s">
        <v>1069</v>
      </c>
      <c r="BC28" s="446">
        <v>44805</v>
      </c>
      <c r="BD28" s="446">
        <v>44926</v>
      </c>
      <c r="BE28" s="447" t="s">
        <v>1070</v>
      </c>
      <c r="BF28" s="448" t="s">
        <v>1074</v>
      </c>
      <c r="BG28" s="468" t="s">
        <v>1071</v>
      </c>
      <c r="BH28" s="215"/>
      <c r="BI28" s="210"/>
      <c r="BJ28" s="210"/>
      <c r="BK28" s="210"/>
      <c r="BL28" s="207"/>
      <c r="BM28" s="207"/>
      <c r="BN28" s="207"/>
      <c r="BO28" s="211"/>
      <c r="BP28" s="211"/>
      <c r="BQ28" s="212"/>
      <c r="BR28" s="213"/>
      <c r="BS28" s="213" t="str">
        <f>IF(AND('MAPA DE RIESGOS'!$AP28="Muy Alta",'MAPA DE RIESGOS'!$AR28="Leve"),CONCATENATE("R",'MAPA DE RIESGOS'!$H28,"C",'MAPA DE RIESGOS'!$AF28),"")</f>
        <v/>
      </c>
      <c r="BT28" s="213"/>
      <c r="BU28" s="213"/>
      <c r="BV28" s="213"/>
      <c r="BW28" s="213"/>
      <c r="BX28" s="213"/>
      <c r="BY28" s="213"/>
      <c r="BZ28" s="213"/>
      <c r="CA28" s="213"/>
      <c r="CB28" s="213"/>
      <c r="CC28" s="213"/>
      <c r="CD28" s="213"/>
      <c r="CE28" s="213"/>
      <c r="CF28" s="213"/>
      <c r="CG28" s="213"/>
      <c r="CH28" s="213"/>
      <c r="CI28" s="213"/>
      <c r="CJ28" s="213"/>
      <c r="CK28" s="213"/>
    </row>
    <row r="29" spans="1:89" s="214" customFormat="1" ht="75" customHeight="1">
      <c r="A29" s="470"/>
      <c r="B29" s="487"/>
      <c r="C29" s="451"/>
      <c r="D29" s="451"/>
      <c r="E29" s="454"/>
      <c r="F29" s="460"/>
      <c r="G29" s="652"/>
      <c r="H29" s="387">
        <v>4</v>
      </c>
      <c r="I29" s="457"/>
      <c r="J29" s="460"/>
      <c r="K29" s="460"/>
      <c r="L29" s="460"/>
      <c r="M29" s="454"/>
      <c r="N29" s="454"/>
      <c r="O29" s="454"/>
      <c r="P29" s="531"/>
      <c r="Q29" s="491"/>
      <c r="R29" s="494"/>
      <c r="S29" s="494"/>
      <c r="T29" s="494"/>
      <c r="U29" s="494"/>
      <c r="V29" s="534"/>
      <c r="W29" s="519"/>
      <c r="X29" s="537"/>
      <c r="Y29" s="540"/>
      <c r="Z29" s="543"/>
      <c r="AA29" s="519"/>
      <c r="AB29" s="522"/>
      <c r="AC29" s="525"/>
      <c r="AD29" s="528"/>
      <c r="AE29" s="507"/>
      <c r="AF29" s="205">
        <v>2</v>
      </c>
      <c r="AG29" s="206" t="s">
        <v>1128</v>
      </c>
      <c r="AH29" s="234" t="str">
        <f t="shared" si="1"/>
        <v>Probabilidad</v>
      </c>
      <c r="AI29" s="340" t="s">
        <v>314</v>
      </c>
      <c r="AJ29" s="340" t="s">
        <v>319</v>
      </c>
      <c r="AK29" s="235" t="str">
        <f t="shared" si="41"/>
        <v>40%</v>
      </c>
      <c r="AL29" s="341" t="s">
        <v>323</v>
      </c>
      <c r="AM29" s="341" t="s">
        <v>327</v>
      </c>
      <c r="AN29" s="342" t="s">
        <v>330</v>
      </c>
      <c r="AO29" s="236">
        <f>IF(ISBLANK(AD28),(IFERROR(IF(AND(AH28="Probabilidad",AH29="Probabilidad"),(AQ28-(+AQ28*AK29)),IF(AH29="Probabilidad",(W28-(+W28*AK29)),IF(AH29="Impacto",AQ28,""))),""))," ")</f>
        <v>0.216</v>
      </c>
      <c r="AP29" s="174" t="str">
        <f>IF(ISBLANK(AD28),(IFERROR(IF(AO29="","",IF(AO29&lt;=0.2,"Muy Baja",IF(AO29&lt;=0.4,"Baja",IF(AO29&lt;=0.6,"Media",IF(AO29&lt;=0.8,"Alta","Muy Alta"))))),""))," ")</f>
        <v>Baja</v>
      </c>
      <c r="AQ29" s="237">
        <f t="shared" si="28"/>
        <v>0.216</v>
      </c>
      <c r="AR29" s="238" t="str">
        <f t="shared" si="29"/>
        <v>Moderado</v>
      </c>
      <c r="AS29" s="237">
        <f>IFERROR(IF(AND(AH28="Impacto",AH29="Impacto"),(AS28-(+AS28*AK29)),IF(AH29="Impacto",(AA28-(+AA28*AK29)),IF(AH29="Probabilidad",AS28,""))),"")</f>
        <v>0.6</v>
      </c>
      <c r="AT29" s="239" t="str">
        <f t="shared" si="30"/>
        <v>Moderado</v>
      </c>
      <c r="AU29" s="510"/>
      <c r="AV29" s="513"/>
      <c r="AW29" s="507"/>
      <c r="AX29" s="516"/>
      <c r="AY29" s="647"/>
      <c r="AZ29" s="447"/>
      <c r="BA29" s="447"/>
      <c r="BB29" s="447"/>
      <c r="BC29" s="446"/>
      <c r="BD29" s="446"/>
      <c r="BE29" s="447"/>
      <c r="BF29" s="449"/>
      <c r="BG29" s="460"/>
      <c r="BH29" s="215"/>
      <c r="BI29" s="210"/>
      <c r="BJ29" s="210"/>
      <c r="BK29" s="210"/>
      <c r="BL29" s="207"/>
      <c r="BM29" s="207"/>
      <c r="BN29" s="207"/>
      <c r="BO29" s="211"/>
      <c r="BP29" s="211"/>
      <c r="BQ29" s="212"/>
      <c r="BR29" s="213"/>
      <c r="BS29" s="213" t="str">
        <f>IF(AND('MAPA DE RIESGOS'!$AP29="Muy Alta",'MAPA DE RIESGOS'!$AR29="Leve"),CONCATENATE("R",'MAPA DE RIESGOS'!$H29,"C",'MAPA DE RIESGOS'!$AF29),"")</f>
        <v/>
      </c>
      <c r="BT29" s="213"/>
      <c r="BU29" s="213"/>
      <c r="BV29" s="213"/>
      <c r="BW29" s="213"/>
      <c r="BX29" s="213"/>
      <c r="BY29" s="213"/>
      <c r="BZ29" s="213"/>
      <c r="CA29" s="213"/>
      <c r="CB29" s="213"/>
      <c r="CC29" s="213"/>
      <c r="CD29" s="213"/>
      <c r="CE29" s="213"/>
      <c r="CF29" s="213"/>
      <c r="CG29" s="213"/>
      <c r="CH29" s="213"/>
      <c r="CI29" s="213"/>
      <c r="CJ29" s="213"/>
      <c r="CK29" s="213"/>
    </row>
    <row r="30" spans="1:89" s="214" customFormat="1" ht="28.5" hidden="1" customHeight="1">
      <c r="A30" s="470"/>
      <c r="B30" s="487"/>
      <c r="C30" s="451"/>
      <c r="D30" s="451"/>
      <c r="E30" s="454"/>
      <c r="F30" s="460"/>
      <c r="G30" s="652"/>
      <c r="H30" s="387">
        <v>4</v>
      </c>
      <c r="I30" s="457"/>
      <c r="J30" s="460"/>
      <c r="K30" s="460"/>
      <c r="L30" s="460"/>
      <c r="M30" s="454"/>
      <c r="N30" s="454"/>
      <c r="O30" s="454"/>
      <c r="P30" s="531"/>
      <c r="Q30" s="491"/>
      <c r="R30" s="494"/>
      <c r="S30" s="494"/>
      <c r="T30" s="494"/>
      <c r="U30" s="494"/>
      <c r="V30" s="534"/>
      <c r="W30" s="519"/>
      <c r="X30" s="537"/>
      <c r="Y30" s="540"/>
      <c r="Z30" s="543"/>
      <c r="AA30" s="519"/>
      <c r="AB30" s="522"/>
      <c r="AC30" s="525"/>
      <c r="AD30" s="528"/>
      <c r="AE30" s="507"/>
      <c r="AF30" s="205">
        <v>3</v>
      </c>
      <c r="AG30" s="206"/>
      <c r="AH30" s="234" t="str">
        <f t="shared" si="1"/>
        <v/>
      </c>
      <c r="AI30" s="340"/>
      <c r="AJ30" s="340"/>
      <c r="AK30" s="235" t="str">
        <f t="shared" si="41"/>
        <v/>
      </c>
      <c r="AL30" s="341"/>
      <c r="AM30" s="341"/>
      <c r="AN30" s="342"/>
      <c r="AO30" s="236" t="str">
        <f>IF(ISBLANK(AD28),(IFERROR(IF(AND(AH29="Probabilidad",AH30="Probabilidad"),(AQ29-(+AQ29*AK30)),IF(AND(AH29="Impacto",AH30="Probabilidad"),(AQ28-(+AQ28*AK30)),IF(AH30="Impacto",AQ29,""))),""))," ")</f>
        <v/>
      </c>
      <c r="AP30" s="174" t="str">
        <f>IF(ISBLANK(AD28),(IFERROR(IF(AO30="","",IF(AO30&lt;=0.2,"Muy Baja",IF(AO30&lt;=0.4,"Baja",IF(AO30&lt;=0.6,"Media",IF(AO30&lt;=0.8,"Alta","Muy Alta"))))),""))," ")</f>
        <v/>
      </c>
      <c r="AQ30" s="237" t="str">
        <f t="shared" si="28"/>
        <v/>
      </c>
      <c r="AR30" s="238" t="str">
        <f t="shared" si="29"/>
        <v/>
      </c>
      <c r="AS30" s="237" t="str">
        <f>IFERROR(IF(AND(AH29="Impacto",AH30="Impacto"),(AS29-(+AS29*AK30)),IF(AND(AH29="Probabilidad",AH30="Impacto"),(AS28-(+AS28*AK30)),IF(AH30="Probabilidad",AS29,""))),"")</f>
        <v/>
      </c>
      <c r="AT30" s="239" t="str">
        <f t="shared" si="30"/>
        <v/>
      </c>
      <c r="AU30" s="510"/>
      <c r="AV30" s="513"/>
      <c r="AW30" s="507"/>
      <c r="AX30" s="516"/>
      <c r="AY30" s="343"/>
      <c r="AZ30" s="209"/>
      <c r="BA30" s="207"/>
      <c r="BB30" s="207"/>
      <c r="BC30" s="208"/>
      <c r="BD30" s="208"/>
      <c r="BE30" s="208"/>
      <c r="BF30" s="209"/>
      <c r="BG30" s="460"/>
      <c r="BH30" s="215"/>
      <c r="BI30" s="210"/>
      <c r="BJ30" s="210"/>
      <c r="BK30" s="210"/>
      <c r="BL30" s="207"/>
      <c r="BM30" s="207"/>
      <c r="BN30" s="207"/>
      <c r="BO30" s="211"/>
      <c r="BP30" s="211"/>
      <c r="BQ30" s="212"/>
      <c r="BR30" s="213"/>
      <c r="BS30" s="213" t="str">
        <f>IF(AND('MAPA DE RIESGOS'!$AP30="Muy Alta",'MAPA DE RIESGOS'!$AR30="Leve"),CONCATENATE("R",'MAPA DE RIESGOS'!$H30,"C",'MAPA DE RIESGOS'!$AF30),"")</f>
        <v/>
      </c>
      <c r="BT30" s="213"/>
      <c r="BU30" s="213"/>
      <c r="BV30" s="213"/>
      <c r="BW30" s="213"/>
      <c r="BX30" s="213"/>
      <c r="BY30" s="213"/>
      <c r="BZ30" s="213"/>
      <c r="CA30" s="213"/>
      <c r="CB30" s="213"/>
      <c r="CC30" s="213"/>
      <c r="CD30" s="213"/>
      <c r="CE30" s="213"/>
      <c r="CF30" s="213"/>
      <c r="CG30" s="213"/>
      <c r="CH30" s="213"/>
      <c r="CI30" s="213"/>
      <c r="CJ30" s="213"/>
      <c r="CK30" s="213"/>
    </row>
    <row r="31" spans="1:89" s="214" customFormat="1" ht="28.5" hidden="1" customHeight="1">
      <c r="A31" s="470"/>
      <c r="B31" s="487"/>
      <c r="C31" s="451"/>
      <c r="D31" s="451"/>
      <c r="E31" s="454"/>
      <c r="F31" s="460"/>
      <c r="G31" s="652"/>
      <c r="H31" s="387">
        <v>4</v>
      </c>
      <c r="I31" s="457"/>
      <c r="J31" s="460"/>
      <c r="K31" s="460"/>
      <c r="L31" s="460"/>
      <c r="M31" s="454"/>
      <c r="N31" s="454"/>
      <c r="O31" s="454"/>
      <c r="P31" s="531"/>
      <c r="Q31" s="491"/>
      <c r="R31" s="494"/>
      <c r="S31" s="494"/>
      <c r="T31" s="494"/>
      <c r="U31" s="494"/>
      <c r="V31" s="534"/>
      <c r="W31" s="519"/>
      <c r="X31" s="537"/>
      <c r="Y31" s="540"/>
      <c r="Z31" s="543"/>
      <c r="AA31" s="519"/>
      <c r="AB31" s="522"/>
      <c r="AC31" s="525"/>
      <c r="AD31" s="528"/>
      <c r="AE31" s="507"/>
      <c r="AF31" s="205">
        <v>4</v>
      </c>
      <c r="AG31" s="206"/>
      <c r="AH31" s="234" t="str">
        <f t="shared" si="1"/>
        <v/>
      </c>
      <c r="AI31" s="340"/>
      <c r="AJ31" s="340"/>
      <c r="AK31" s="235" t="str">
        <f t="shared" si="41"/>
        <v/>
      </c>
      <c r="AL31" s="341"/>
      <c r="AM31" s="341"/>
      <c r="AN31" s="342"/>
      <c r="AO31" s="236" t="str">
        <f>IF(ISBLANK(AD28),(IFERROR(IF(AND(AH30="Probabilidad",AH31="Probabilidad"),(AQ30-(+AQ30*AK31)),IF(AND(AH30="Impacto",AH31="Probabilidad"),(AQ29-(+AQ29*AK31)),IF(AH31="Impacto",AQ30,""))),""))," ")</f>
        <v/>
      </c>
      <c r="AP31" s="174" t="str">
        <f>IF(ISBLANK(AD28),(IFERROR(IF(AO31="","",IF(AO31&lt;=0.2,"Muy Baja",IF(AO31&lt;=0.4,"Baja",IF(AO31&lt;=0.6,"Media",IF(AO31&lt;=0.8,"Alta","Muy Alta"))))),""))," ")</f>
        <v/>
      </c>
      <c r="AQ31" s="237" t="str">
        <f t="shared" si="28"/>
        <v/>
      </c>
      <c r="AR31" s="238" t="str">
        <f t="shared" si="29"/>
        <v/>
      </c>
      <c r="AS31" s="237" t="str">
        <f>IFERROR(IF(AND(AH30="Impacto",AH31="Impacto"),(AS30-(+AS30*AK31)),IF(AND(AH30="Probabilidad",AH31="Impacto"),(AS29-(+AS29*AK31)),IF(AH31="Probabilidad",AS30,""))),"")</f>
        <v/>
      </c>
      <c r="AT31" s="239" t="str">
        <f t="shared" si="30"/>
        <v/>
      </c>
      <c r="AU31" s="510"/>
      <c r="AV31" s="513"/>
      <c r="AW31" s="507"/>
      <c r="AX31" s="516"/>
      <c r="AY31" s="343"/>
      <c r="AZ31" s="209"/>
      <c r="BA31" s="207"/>
      <c r="BB31" s="207"/>
      <c r="BC31" s="208"/>
      <c r="BD31" s="208"/>
      <c r="BE31" s="208"/>
      <c r="BF31" s="209"/>
      <c r="BG31" s="460"/>
      <c r="BH31" s="215"/>
      <c r="BI31" s="210"/>
      <c r="BJ31" s="210"/>
      <c r="BK31" s="210"/>
      <c r="BL31" s="207"/>
      <c r="BM31" s="207"/>
      <c r="BN31" s="207"/>
      <c r="BO31" s="211"/>
      <c r="BP31" s="211"/>
      <c r="BQ31" s="212"/>
      <c r="BR31" s="213"/>
      <c r="BS31" s="213" t="str">
        <f>IF(AND('MAPA DE RIESGOS'!$AP31="Muy Alta",'MAPA DE RIESGOS'!$AR31="Leve"),CONCATENATE("R",'MAPA DE RIESGOS'!$H31,"C",'MAPA DE RIESGOS'!$AF31),"")</f>
        <v/>
      </c>
      <c r="BT31" s="213"/>
      <c r="BU31" s="213"/>
      <c r="BV31" s="213"/>
      <c r="BW31" s="213"/>
      <c r="BX31" s="213"/>
      <c r="BY31" s="213"/>
      <c r="BZ31" s="213"/>
      <c r="CA31" s="213"/>
      <c r="CB31" s="213"/>
      <c r="CC31" s="213"/>
      <c r="CD31" s="213"/>
      <c r="CE31" s="213"/>
      <c r="CF31" s="213"/>
      <c r="CG31" s="213"/>
      <c r="CH31" s="213"/>
      <c r="CI31" s="213"/>
      <c r="CJ31" s="213"/>
      <c r="CK31" s="213"/>
    </row>
    <row r="32" spans="1:89" s="214" customFormat="1" ht="28.5" hidden="1" customHeight="1">
      <c r="A32" s="470"/>
      <c r="B32" s="487"/>
      <c r="C32" s="451"/>
      <c r="D32" s="451"/>
      <c r="E32" s="454"/>
      <c r="F32" s="460"/>
      <c r="G32" s="652"/>
      <c r="H32" s="387">
        <v>4</v>
      </c>
      <c r="I32" s="457"/>
      <c r="J32" s="460"/>
      <c r="K32" s="460"/>
      <c r="L32" s="460"/>
      <c r="M32" s="454"/>
      <c r="N32" s="454"/>
      <c r="O32" s="454"/>
      <c r="P32" s="531"/>
      <c r="Q32" s="491"/>
      <c r="R32" s="494"/>
      <c r="S32" s="494"/>
      <c r="T32" s="494"/>
      <c r="U32" s="494"/>
      <c r="V32" s="534"/>
      <c r="W32" s="519"/>
      <c r="X32" s="537"/>
      <c r="Y32" s="540"/>
      <c r="Z32" s="543"/>
      <c r="AA32" s="519"/>
      <c r="AB32" s="522"/>
      <c r="AC32" s="525"/>
      <c r="AD32" s="528"/>
      <c r="AE32" s="507"/>
      <c r="AF32" s="205">
        <v>5</v>
      </c>
      <c r="AG32" s="206"/>
      <c r="AH32" s="234" t="str">
        <f t="shared" ref="AH32" si="47">IF(OR(AI32="Preventivo",AI32="Detectivo"),"Probabilidad",IF(AI32="Correctivo","Impacto",""))</f>
        <v/>
      </c>
      <c r="AI32" s="340"/>
      <c r="AJ32" s="340"/>
      <c r="AK32" s="235" t="str">
        <f t="shared" ref="AK32" si="48">IF(AND(AI32="Preventivo",AJ32="Automático"),"50%",IF(AND(AI32="Preventivo",AJ32="Manual"),"40%",IF(AND(AI32="Detectivo",AJ32="Automático"),"40%",IF(AND(AI32="Detectivo",AJ32="Manual"),"30%",IF(AND(AI32="Correctivo",AJ32="Automático"),"35%",IF(AND(AI32="Correctivo",AJ32="Manual"),"25%",""))))))</f>
        <v/>
      </c>
      <c r="AL32" s="341"/>
      <c r="AM32" s="341"/>
      <c r="AN32" s="342"/>
      <c r="AO32" s="236" t="str">
        <f>IF(ISBLANK(AD28),(IFERROR(IF(AND(AH31="Probabilidad",AH32="Probabilidad"),(AQ31-(+AQ31*AK32)),IF(AND(AH31="Impacto",AH32="Probabilidad"),(AQ30-(+AQ30*AK32)),IF(AH32="Impacto",AQ31,""))),""))," ")</f>
        <v/>
      </c>
      <c r="AP32" s="174" t="str">
        <f>IF(ISBLANK(AD28),(IFERROR(IF(AO32="","",IF(AO32&lt;=0.2,"Muy Baja",IF(AO32&lt;=0.4,"Baja",IF(AO32&lt;=0.6,"Media",IF(AO32&lt;=0.8,"Alta","Muy Alta"))))),""))," ")</f>
        <v/>
      </c>
      <c r="AQ32" s="237" t="str">
        <f t="shared" si="28"/>
        <v/>
      </c>
      <c r="AR32" s="238" t="str">
        <f t="shared" si="29"/>
        <v/>
      </c>
      <c r="AS32" s="237" t="str">
        <f>IFERROR(IF(AND(AH31="Impacto",AH32="Impacto"),(AS31-(+AS31*AK32)),IF(AND(AH31="Probabilidad",AH32="Impacto"),(AS30-(+AS30*AK32)),IF(AH32="Probabilidad",AS31,""))),"")</f>
        <v/>
      </c>
      <c r="AT32" s="239" t="str">
        <f t="shared" si="30"/>
        <v/>
      </c>
      <c r="AU32" s="510"/>
      <c r="AV32" s="513"/>
      <c r="AW32" s="507"/>
      <c r="AX32" s="516"/>
      <c r="AY32" s="343"/>
      <c r="AZ32" s="209"/>
      <c r="BA32" s="207"/>
      <c r="BB32" s="207"/>
      <c r="BC32" s="208"/>
      <c r="BD32" s="208"/>
      <c r="BE32" s="208"/>
      <c r="BF32" s="209"/>
      <c r="BG32" s="460"/>
      <c r="BH32" s="215"/>
      <c r="BI32" s="210"/>
      <c r="BJ32" s="210"/>
      <c r="BK32" s="210"/>
      <c r="BL32" s="207"/>
      <c r="BM32" s="207"/>
      <c r="BN32" s="207"/>
      <c r="BO32" s="211"/>
      <c r="BP32" s="211"/>
      <c r="BQ32" s="212"/>
      <c r="BR32" s="213"/>
      <c r="BS32" s="213" t="str">
        <f>IF(AND('MAPA DE RIESGOS'!$AP32="Muy Alta",'MAPA DE RIESGOS'!$AR32="Leve"),CONCATENATE("R",'MAPA DE RIESGOS'!$H32,"C",'MAPA DE RIESGOS'!$AF32),"")</f>
        <v/>
      </c>
      <c r="BT32" s="213"/>
      <c r="BU32" s="213"/>
      <c r="BV32" s="213"/>
      <c r="BW32" s="213"/>
      <c r="BX32" s="213"/>
      <c r="BY32" s="213"/>
      <c r="BZ32" s="213"/>
      <c r="CA32" s="213"/>
      <c r="CB32" s="213"/>
      <c r="CC32" s="213"/>
      <c r="CD32" s="213"/>
      <c r="CE32" s="213"/>
      <c r="CF32" s="213"/>
      <c r="CG32" s="213"/>
      <c r="CH32" s="213"/>
      <c r="CI32" s="213"/>
      <c r="CJ32" s="213"/>
      <c r="CK32" s="213"/>
    </row>
    <row r="33" spans="1:89" s="214" customFormat="1" ht="28.5" hidden="1" customHeight="1">
      <c r="A33" s="470"/>
      <c r="B33" s="487"/>
      <c r="C33" s="451"/>
      <c r="D33" s="451"/>
      <c r="E33" s="454"/>
      <c r="F33" s="460"/>
      <c r="G33" s="653"/>
      <c r="H33" s="387">
        <v>4</v>
      </c>
      <c r="I33" s="458"/>
      <c r="J33" s="461"/>
      <c r="K33" s="461"/>
      <c r="L33" s="461"/>
      <c r="M33" s="455"/>
      <c r="N33" s="455"/>
      <c r="O33" s="455"/>
      <c r="P33" s="532"/>
      <c r="Q33" s="492"/>
      <c r="R33" s="495"/>
      <c r="S33" s="495"/>
      <c r="T33" s="495"/>
      <c r="U33" s="495"/>
      <c r="V33" s="535"/>
      <c r="W33" s="520"/>
      <c r="X33" s="538"/>
      <c r="Y33" s="541"/>
      <c r="Z33" s="544"/>
      <c r="AA33" s="520"/>
      <c r="AB33" s="523"/>
      <c r="AC33" s="526"/>
      <c r="AD33" s="529"/>
      <c r="AE33" s="508"/>
      <c r="AF33" s="205">
        <v>6</v>
      </c>
      <c r="AG33" s="206"/>
      <c r="AH33" s="234" t="str">
        <f t="shared" si="1"/>
        <v/>
      </c>
      <c r="AI33" s="340"/>
      <c r="AJ33" s="340"/>
      <c r="AK33" s="235" t="str">
        <f t="shared" si="41"/>
        <v/>
      </c>
      <c r="AL33" s="341"/>
      <c r="AM33" s="341"/>
      <c r="AN33" s="342"/>
      <c r="AO33" s="236" t="str">
        <f>IF(ISBLANK(AD28),(IFERROR(IF(AND(AH31="Probabilidad",AH33="Probabilidad"),(AQ31-(+AQ31*AK33)),IF(AND(AH31="Impacto",AH33="Probabilidad"),(AQ30-(+AQ30*AK33)),IF(AH33="Impacto",AQ31,""))),""))," ")</f>
        <v/>
      </c>
      <c r="AP33" s="174" t="str">
        <f>IF(ISBLANK(AD28),(IFERROR(IF(AO33="","",IF(AO33&lt;=0.2,"Muy Baja",IF(AO33&lt;=0.4,"Baja",IF(AO33&lt;=0.6,"Media",IF(AO33&lt;=0.8,"Alta","Muy Alta"))))),"")), " ")</f>
        <v/>
      </c>
      <c r="AQ33" s="237" t="str">
        <f t="shared" si="28"/>
        <v/>
      </c>
      <c r="AR33" s="238" t="str">
        <f t="shared" si="29"/>
        <v/>
      </c>
      <c r="AS33" s="237" t="str">
        <f>IFERROR(IF(AND(AH32="Impacto",AH33="Impacto"),(AS31-(+AS32*AK33)),IF(AND(AH31="Probabilidad",AH33="Impacto"),(AS30-(+AS30*AK33)),IF(AH33="Probabilidad",AS31,""))),"")</f>
        <v/>
      </c>
      <c r="AT33" s="239" t="str">
        <f t="shared" si="30"/>
        <v/>
      </c>
      <c r="AU33" s="511"/>
      <c r="AV33" s="514"/>
      <c r="AW33" s="508"/>
      <c r="AX33" s="517"/>
      <c r="AY33" s="343"/>
      <c r="AZ33" s="209"/>
      <c r="BA33" s="207"/>
      <c r="BB33" s="207"/>
      <c r="BC33" s="208"/>
      <c r="BD33" s="208"/>
      <c r="BE33" s="208"/>
      <c r="BF33" s="209"/>
      <c r="BG33" s="461"/>
      <c r="BH33" s="215"/>
      <c r="BI33" s="210"/>
      <c r="BJ33" s="210"/>
      <c r="BK33" s="210"/>
      <c r="BL33" s="207"/>
      <c r="BM33" s="207"/>
      <c r="BN33" s="207"/>
      <c r="BO33" s="211"/>
      <c r="BP33" s="211"/>
      <c r="BQ33" s="212"/>
      <c r="BR33" s="213"/>
      <c r="BS33" s="213" t="str">
        <f>IF(AND('MAPA DE RIESGOS'!$AP33="Muy Alta",'MAPA DE RIESGOS'!$AR33="Leve"),CONCATENATE("R",'MAPA DE RIESGOS'!$H33,"C",'MAPA DE RIESGOS'!$AF33),"")</f>
        <v/>
      </c>
      <c r="BT33" s="213"/>
      <c r="BU33" s="213"/>
      <c r="BV33" s="213"/>
      <c r="BW33" s="213"/>
      <c r="BX33" s="213"/>
      <c r="BY33" s="213"/>
      <c r="BZ33" s="213"/>
      <c r="CA33" s="213"/>
      <c r="CB33" s="213"/>
      <c r="CC33" s="213"/>
      <c r="CD33" s="213"/>
      <c r="CE33" s="213"/>
      <c r="CF33" s="213"/>
      <c r="CG33" s="213"/>
      <c r="CH33" s="213"/>
      <c r="CI33" s="213"/>
      <c r="CJ33" s="213"/>
      <c r="CK33" s="213"/>
    </row>
    <row r="34" spans="1:89" s="214" customFormat="1" ht="127.5" customHeight="1">
      <c r="A34" s="470"/>
      <c r="B34" s="487"/>
      <c r="C34" s="451"/>
      <c r="D34" s="451" t="str">
        <f>IFERROR((VLOOKUP($B34,'Listados Datos'!$D$3:$F$16,3,FALSE))," ")</f>
        <v xml:space="preserve"> </v>
      </c>
      <c r="E34" s="454"/>
      <c r="F34" s="460"/>
      <c r="G34" s="459">
        <v>5</v>
      </c>
      <c r="H34" s="384">
        <v>5</v>
      </c>
      <c r="I34" s="456" t="s">
        <v>1698</v>
      </c>
      <c r="J34" s="468" t="s">
        <v>243</v>
      </c>
      <c r="K34" s="468" t="s">
        <v>1055</v>
      </c>
      <c r="L34" s="468" t="s">
        <v>1056</v>
      </c>
      <c r="M34" s="453" t="str">
        <f>+I34</f>
        <v>Posibilidad de recibir o solicitar cualquier dádiva o beneficio a nombre propio o de terceros con el fin de alterar o manipular información para generar beneficio de la gestión de un proceso.</v>
      </c>
      <c r="N34" s="453" t="s">
        <v>109</v>
      </c>
      <c r="O34" s="453" t="s">
        <v>247</v>
      </c>
      <c r="P34" s="530">
        <v>228</v>
      </c>
      <c r="Q34" s="490"/>
      <c r="R34" s="493"/>
      <c r="S34" s="493"/>
      <c r="T34" s="493"/>
      <c r="U34" s="493"/>
      <c r="V34" s="533" t="str">
        <f t="shared" ref="V34" si="49">IF(ISBLANK(AC34),(IF(P34&lt;=0,"",IF(P34&lt;=2,"Muy Baja",IF(P34&lt;=24,"Baja",IF(P34&lt;=500,"Media",IF(P34&lt;=5000,"Alta","Muy Alta"))))))," ")</f>
        <v xml:space="preserve"> </v>
      </c>
      <c r="W34" s="518" t="str">
        <f t="shared" ref="W34" si="50">IF(ISBLANK(AC34),(IF(V34="","",IF(V34="Muy Baja",20%,IF(V34="Baja",40%,IF(V34="Media",60%,IF(V34="Alta",80%,IF(V34="Muy Alta",100%,0)))))))," ")</f>
        <v xml:space="preserve"> </v>
      </c>
      <c r="X34" s="536"/>
      <c r="Y34" s="539" t="str">
        <f>IF(X34&gt;0,IF(NOT(ISERROR(MATCH(X34,'Listados Datos'!$N$3:$N$4,0))),'Listados Datos'!$N$6&amp;"Por favor no seleccionar este criterios de impacto (Afectación Económica o presupuestal y/o Pérdida Reputacional)",'Listados Datos'!$N$7),"")</f>
        <v/>
      </c>
      <c r="Z34" s="542" t="str">
        <f>IF(OR(X34='Listados Datos'!$R$3,X34='Listados Datos'!$S$3),"Leve",IF(OR(X34='Listados Datos'!$R$4,X34='Listados Datos'!$S$4),"Menor",IF(OR(X34='Listados Datos'!$R$5,X34='Listados Datos'!$S$5),"Moderado",IF(OR(X34='Listados Datos'!$R$6,X34='Listados Datos'!$S$6),"Mayor",IF(OR(X34='Listados Datos'!$R$7,X34='Listados Datos'!$S$7),"Catastrófico","")))))</f>
        <v/>
      </c>
      <c r="AA34" s="518" t="str">
        <f>IF(Z34="","",IF(Z34="Leve",20%,IF(Z34="Menor",40%,IF(Z34="Moderado",60%,IF(Z34="Mayor",80%,IF(Z34="Catastrófico",100%,0))))))</f>
        <v/>
      </c>
      <c r="AB34" s="521"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524" t="s">
        <v>348</v>
      </c>
      <c r="AD34" s="527" t="s">
        <v>12</v>
      </c>
      <c r="AE34" s="506" t="str">
        <f t="shared" ref="AE34" si="51">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206" t="s">
        <v>1129</v>
      </c>
      <c r="AH34" s="234" t="str">
        <f t="shared" ref="AH34:AH63" si="52">IF(OR(AI34="Preventivo",AI34="Detectivo"),"Probabilidad",IF(AI34="Correctivo","Impacto",""))</f>
        <v>Probabilidad</v>
      </c>
      <c r="AI34" s="340" t="s">
        <v>314</v>
      </c>
      <c r="AJ34" s="340" t="s">
        <v>319</v>
      </c>
      <c r="AK34" s="235" t="str">
        <f t="shared" ref="AK34:AK63" si="53">IF(AND(AI34="Preventivo",AJ34="Automático"),"50%",IF(AND(AI34="Preventivo",AJ34="Manual"),"40%",IF(AND(AI34="Detectivo",AJ34="Automático"),"40%",IF(AND(AI34="Detectivo",AJ34="Manual"),"30%",IF(AND(AI34="Correctivo",AJ34="Automático"),"35%",IF(AND(AI34="Correctivo",AJ34="Manual"),"25%",""))))))</f>
        <v>40%</v>
      </c>
      <c r="AL34" s="341" t="s">
        <v>323</v>
      </c>
      <c r="AM34" s="341" t="s">
        <v>327</v>
      </c>
      <c r="AN34" s="342" t="s">
        <v>330</v>
      </c>
      <c r="AO34" s="236" t="str">
        <f>IF(ISBLANK(AD34),(IFERROR(IF(AH34="Probabilidad",(W34-(+W34*AK34)),IF(AH34="Impacto",W34,"")),""))," ")</f>
        <v xml:space="preserve"> </v>
      </c>
      <c r="AP34" s="174" t="str">
        <f>IF(ISBLANK(AD34), (IFERROR(IF(AO34="","",IF(AO34&lt;=0.2,"Muy Baja",IF(AO34&lt;=0.4,"Baja",IF(AO34&lt;=0.6,"Media",IF(AO34&lt;=0.8,"Alta","Muy Alta"))))),""))," ")</f>
        <v xml:space="preserve"> </v>
      </c>
      <c r="AQ34" s="237" t="str">
        <f t="shared" si="28"/>
        <v xml:space="preserve"> </v>
      </c>
      <c r="AR34" s="238" t="str">
        <f t="shared" si="29"/>
        <v/>
      </c>
      <c r="AS34" s="237" t="str">
        <f>IFERROR(IF(AH34="Impacto",(AA34-(+AA34*AK34)),IF(AH34="Probabilidad",AA34,"")),"")</f>
        <v/>
      </c>
      <c r="AT34" s="239" t="str">
        <f t="shared" si="30"/>
        <v/>
      </c>
      <c r="AU34" s="509" t="s">
        <v>348</v>
      </c>
      <c r="AV34" s="512" t="str">
        <f>IF(ISBLANK(AD34), " ", AD34)</f>
        <v>Moderado</v>
      </c>
      <c r="AW34" s="506" t="str">
        <f t="shared" ref="AW34" si="54">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515" t="s">
        <v>337</v>
      </c>
      <c r="AY34" s="343" t="s">
        <v>1137</v>
      </c>
      <c r="AZ34" s="209" t="s">
        <v>1072</v>
      </c>
      <c r="BA34" s="207" t="s">
        <v>970</v>
      </c>
      <c r="BB34" s="207" t="s">
        <v>1063</v>
      </c>
      <c r="BC34" s="208">
        <v>44562</v>
      </c>
      <c r="BD34" s="208">
        <v>44926</v>
      </c>
      <c r="BE34" s="208" t="s">
        <v>1072</v>
      </c>
      <c r="BF34" s="208" t="s">
        <v>1075</v>
      </c>
      <c r="BG34" s="468" t="s">
        <v>1073</v>
      </c>
      <c r="BH34" s="215"/>
      <c r="BI34" s="210"/>
      <c r="BJ34" s="210"/>
      <c r="BK34" s="210"/>
      <c r="BL34" s="207"/>
      <c r="BM34" s="207"/>
      <c r="BN34" s="207"/>
      <c r="BO34" s="211"/>
      <c r="BP34" s="211"/>
      <c r="BQ34" s="212"/>
      <c r="BR34" s="213"/>
      <c r="BS34" s="213" t="str">
        <f>IF(AND('MAPA DE RIESGOS'!$AP34="Muy Alta",'MAPA DE RIESGOS'!$AR34="Leve"),CONCATENATE("R",'MAPA DE RIESGOS'!$H34,"C",'MAPA DE RIESGOS'!$AF34),"")</f>
        <v/>
      </c>
      <c r="BT34" s="213"/>
      <c r="BU34" s="213"/>
      <c r="BV34" s="213"/>
      <c r="BW34" s="213"/>
      <c r="BX34" s="213"/>
      <c r="BY34" s="213"/>
      <c r="BZ34" s="213"/>
      <c r="CA34" s="213"/>
      <c r="CB34" s="213"/>
      <c r="CC34" s="213"/>
      <c r="CD34" s="213"/>
      <c r="CE34" s="213"/>
      <c r="CF34" s="213"/>
      <c r="CG34" s="213"/>
      <c r="CH34" s="213"/>
      <c r="CI34" s="213"/>
      <c r="CJ34" s="213"/>
      <c r="CK34" s="213"/>
    </row>
    <row r="35" spans="1:89" s="214" customFormat="1" ht="28.5" hidden="1" customHeight="1">
      <c r="A35" s="470"/>
      <c r="B35" s="487"/>
      <c r="C35" s="451"/>
      <c r="D35" s="451"/>
      <c r="E35" s="454"/>
      <c r="F35" s="460"/>
      <c r="G35" s="459"/>
      <c r="H35" s="384">
        <v>5</v>
      </c>
      <c r="I35" s="457"/>
      <c r="J35" s="460"/>
      <c r="K35" s="460"/>
      <c r="L35" s="460"/>
      <c r="M35" s="454"/>
      <c r="N35" s="454"/>
      <c r="O35" s="454"/>
      <c r="P35" s="531"/>
      <c r="Q35" s="491"/>
      <c r="R35" s="494"/>
      <c r="S35" s="494"/>
      <c r="T35" s="494"/>
      <c r="U35" s="494"/>
      <c r="V35" s="534"/>
      <c r="W35" s="519"/>
      <c r="X35" s="537"/>
      <c r="Y35" s="540"/>
      <c r="Z35" s="543"/>
      <c r="AA35" s="519"/>
      <c r="AB35" s="522"/>
      <c r="AC35" s="525"/>
      <c r="AD35" s="528"/>
      <c r="AE35" s="507"/>
      <c r="AF35" s="205">
        <v>2</v>
      </c>
      <c r="AG35" s="206"/>
      <c r="AH35" s="234" t="str">
        <f t="shared" si="52"/>
        <v/>
      </c>
      <c r="AI35" s="340"/>
      <c r="AJ35" s="340"/>
      <c r="AK35" s="235" t="str">
        <f t="shared" si="53"/>
        <v/>
      </c>
      <c r="AL35" s="341"/>
      <c r="AM35" s="341"/>
      <c r="AN35" s="342"/>
      <c r="AO35" s="236" t="str">
        <f>IF(ISBLANK(AD34),(IFERROR(IF(AND(AH34="Probabilidad",AH35="Probabilidad"),(AQ34-(+AQ34*AK35)),IF(AH35="Probabilidad",(W34-(+W34*AK35)),IF(AH35="Impacto",AQ34,""))),""))," ")</f>
        <v xml:space="preserve"> </v>
      </c>
      <c r="AP35" s="174" t="str">
        <f>IF(ISBLANK(AD34),(IFERROR(IF(AO35="","",IF(AO35&lt;=0.2,"Muy Baja",IF(AO35&lt;=0.4,"Baja",IF(AO35&lt;=0.6,"Media",IF(AO35&lt;=0.8,"Alta","Muy Alta"))))),""))," ")</f>
        <v xml:space="preserve"> </v>
      </c>
      <c r="AQ35" s="237" t="str">
        <f t="shared" si="28"/>
        <v xml:space="preserve"> </v>
      </c>
      <c r="AR35" s="238" t="str">
        <f t="shared" si="29"/>
        <v/>
      </c>
      <c r="AS35" s="237" t="str">
        <f>IFERROR(IF(AND(AH34="Impacto",AH35="Impacto"),(AS34-(+AS34*AK35)),IF(AH35="Impacto",(AA34-(+AA34*AK35)),IF(AH35="Probabilidad",AS34,""))),"")</f>
        <v/>
      </c>
      <c r="AT35" s="239" t="str">
        <f t="shared" si="30"/>
        <v/>
      </c>
      <c r="AU35" s="510"/>
      <c r="AV35" s="513"/>
      <c r="AW35" s="507"/>
      <c r="AX35" s="516"/>
      <c r="AY35" s="343"/>
      <c r="AZ35" s="209"/>
      <c r="BA35" s="207"/>
      <c r="BB35" s="207"/>
      <c r="BC35" s="208"/>
      <c r="BD35" s="208"/>
      <c r="BE35" s="208"/>
      <c r="BF35" s="209"/>
      <c r="BG35" s="460"/>
      <c r="BH35" s="215"/>
      <c r="BI35" s="210"/>
      <c r="BJ35" s="210"/>
      <c r="BK35" s="210"/>
      <c r="BL35" s="207"/>
      <c r="BM35" s="207"/>
      <c r="BN35" s="207"/>
      <c r="BO35" s="211"/>
      <c r="BP35" s="211"/>
      <c r="BQ35" s="212"/>
      <c r="BR35" s="213"/>
      <c r="BS35" s="213" t="str">
        <f>IF(AND('MAPA DE RIESGOS'!$AP35="Muy Alta",'MAPA DE RIESGOS'!$AR35="Leve"),CONCATENATE("R",'MAPA DE RIESGOS'!$H35,"C",'MAPA DE RIESGOS'!$AF35),"")</f>
        <v/>
      </c>
      <c r="BT35" s="213"/>
      <c r="BU35" s="213"/>
      <c r="BV35" s="213"/>
      <c r="BW35" s="213"/>
      <c r="BX35" s="213"/>
      <c r="BY35" s="213"/>
      <c r="BZ35" s="213"/>
      <c r="CA35" s="213"/>
      <c r="CB35" s="213"/>
      <c r="CC35" s="213"/>
      <c r="CD35" s="213"/>
      <c r="CE35" s="213"/>
      <c r="CF35" s="213"/>
      <c r="CG35" s="213"/>
      <c r="CH35" s="213"/>
      <c r="CI35" s="213"/>
      <c r="CJ35" s="213"/>
      <c r="CK35" s="213"/>
    </row>
    <row r="36" spans="1:89" s="214" customFormat="1" ht="28.5" hidden="1" customHeight="1">
      <c r="A36" s="470"/>
      <c r="B36" s="487"/>
      <c r="C36" s="451"/>
      <c r="D36" s="451"/>
      <c r="E36" s="454"/>
      <c r="F36" s="460"/>
      <c r="G36" s="459"/>
      <c r="H36" s="384">
        <v>5</v>
      </c>
      <c r="I36" s="457"/>
      <c r="J36" s="460"/>
      <c r="K36" s="460"/>
      <c r="L36" s="460"/>
      <c r="M36" s="454"/>
      <c r="N36" s="454"/>
      <c r="O36" s="454"/>
      <c r="P36" s="531"/>
      <c r="Q36" s="491"/>
      <c r="R36" s="494"/>
      <c r="S36" s="494"/>
      <c r="T36" s="494"/>
      <c r="U36" s="494"/>
      <c r="V36" s="534"/>
      <c r="W36" s="519"/>
      <c r="X36" s="537"/>
      <c r="Y36" s="540"/>
      <c r="Z36" s="543"/>
      <c r="AA36" s="519"/>
      <c r="AB36" s="522"/>
      <c r="AC36" s="525"/>
      <c r="AD36" s="528"/>
      <c r="AE36" s="507"/>
      <c r="AF36" s="205">
        <v>3</v>
      </c>
      <c r="AG36" s="206"/>
      <c r="AH36" s="234" t="str">
        <f t="shared" si="52"/>
        <v/>
      </c>
      <c r="AI36" s="340"/>
      <c r="AJ36" s="340"/>
      <c r="AK36" s="235" t="str">
        <f t="shared" si="53"/>
        <v/>
      </c>
      <c r="AL36" s="341"/>
      <c r="AM36" s="341"/>
      <c r="AN36" s="342"/>
      <c r="AO36" s="236" t="str">
        <f>IF(ISBLANK(AD34),(IFERROR(IF(AND(AH35="Probabilidad",AH36="Probabilidad"),(AQ35-(+AQ35*AK36)),IF(AND(AH35="Impacto",AH36="Probabilidad"),(AQ34-(+AQ34*AK36)),IF(AH36="Impacto",AQ35,""))),""))," ")</f>
        <v xml:space="preserve"> </v>
      </c>
      <c r="AP36" s="174" t="str">
        <f>IF(ISBLANK(AD34),(IFERROR(IF(AO36="","",IF(AO36&lt;=0.2,"Muy Baja",IF(AO36&lt;=0.4,"Baja",IF(AO36&lt;=0.6,"Media",IF(AO36&lt;=0.8,"Alta","Muy Alta"))))),""))," ")</f>
        <v xml:space="preserve"> </v>
      </c>
      <c r="AQ36" s="237" t="str">
        <f t="shared" si="28"/>
        <v xml:space="preserve"> </v>
      </c>
      <c r="AR36" s="238" t="str">
        <f t="shared" si="29"/>
        <v/>
      </c>
      <c r="AS36" s="237" t="str">
        <f>IFERROR(IF(AND(AH35="Impacto",AH36="Impacto"),(AS35-(+AS35*AK36)),IF(AND(AH35="Probabilidad",AH36="Impacto"),(AS34-(+AS34*AK36)),IF(AH36="Probabilidad",AS35,""))),"")</f>
        <v/>
      </c>
      <c r="AT36" s="239" t="str">
        <f t="shared" si="30"/>
        <v/>
      </c>
      <c r="AU36" s="510"/>
      <c r="AV36" s="513"/>
      <c r="AW36" s="507"/>
      <c r="AX36" s="516"/>
      <c r="AY36" s="343"/>
      <c r="AZ36" s="209"/>
      <c r="BA36" s="207"/>
      <c r="BB36" s="207"/>
      <c r="BC36" s="208"/>
      <c r="BD36" s="208"/>
      <c r="BE36" s="208"/>
      <c r="BF36" s="209"/>
      <c r="BG36" s="460"/>
      <c r="BH36" s="215"/>
      <c r="BI36" s="210"/>
      <c r="BJ36" s="210"/>
      <c r="BK36" s="210"/>
      <c r="BL36" s="207"/>
      <c r="BM36" s="207"/>
      <c r="BN36" s="207"/>
      <c r="BO36" s="211"/>
      <c r="BP36" s="211"/>
      <c r="BQ36" s="212"/>
      <c r="BR36" s="213"/>
      <c r="BS36" s="213" t="str">
        <f>IF(AND('MAPA DE RIESGOS'!$AP36="Muy Alta",'MAPA DE RIESGOS'!$AR36="Leve"),CONCATENATE("R",'MAPA DE RIESGOS'!$H36,"C",'MAPA DE RIESGOS'!$AF36),"")</f>
        <v/>
      </c>
      <c r="BT36" s="213"/>
      <c r="BU36" s="213"/>
      <c r="BV36" s="213"/>
      <c r="BW36" s="213"/>
      <c r="BX36" s="213"/>
      <c r="BY36" s="213"/>
      <c r="BZ36" s="213"/>
      <c r="CA36" s="213"/>
      <c r="CB36" s="213"/>
      <c r="CC36" s="213"/>
      <c r="CD36" s="213"/>
      <c r="CE36" s="213"/>
      <c r="CF36" s="213"/>
      <c r="CG36" s="213"/>
      <c r="CH36" s="213"/>
      <c r="CI36" s="213"/>
      <c r="CJ36" s="213"/>
      <c r="CK36" s="213"/>
    </row>
    <row r="37" spans="1:89" s="214" customFormat="1" ht="28.5" hidden="1" customHeight="1">
      <c r="A37" s="470"/>
      <c r="B37" s="487"/>
      <c r="C37" s="451"/>
      <c r="D37" s="451"/>
      <c r="E37" s="454"/>
      <c r="F37" s="460"/>
      <c r="G37" s="459"/>
      <c r="H37" s="384">
        <v>5</v>
      </c>
      <c r="I37" s="457"/>
      <c r="J37" s="460"/>
      <c r="K37" s="460"/>
      <c r="L37" s="460"/>
      <c r="M37" s="454"/>
      <c r="N37" s="454"/>
      <c r="O37" s="454"/>
      <c r="P37" s="531"/>
      <c r="Q37" s="491"/>
      <c r="R37" s="494"/>
      <c r="S37" s="494"/>
      <c r="T37" s="494"/>
      <c r="U37" s="494"/>
      <c r="V37" s="534"/>
      <c r="W37" s="519"/>
      <c r="X37" s="537"/>
      <c r="Y37" s="540"/>
      <c r="Z37" s="543"/>
      <c r="AA37" s="519"/>
      <c r="AB37" s="522"/>
      <c r="AC37" s="525"/>
      <c r="AD37" s="528"/>
      <c r="AE37" s="507"/>
      <c r="AF37" s="205">
        <v>4</v>
      </c>
      <c r="AG37" s="206"/>
      <c r="AH37" s="234" t="str">
        <f t="shared" si="52"/>
        <v/>
      </c>
      <c r="AI37" s="340"/>
      <c r="AJ37" s="340"/>
      <c r="AK37" s="235" t="str">
        <f t="shared" si="53"/>
        <v/>
      </c>
      <c r="AL37" s="341"/>
      <c r="AM37" s="341"/>
      <c r="AN37" s="342"/>
      <c r="AO37" s="236" t="str">
        <f>IF(ISBLANK(AD34),(IFERROR(IF(AND(AH36="Probabilidad",AH37="Probabilidad"),(AQ36-(+AQ36*AK37)),IF(AND(AH36="Impacto",AH37="Probabilidad"),(AQ35-(+AQ35*AK37)),IF(AH37="Impacto",AQ36,""))),""))," ")</f>
        <v xml:space="preserve"> </v>
      </c>
      <c r="AP37" s="174" t="str">
        <f>IF(ISBLANK(AD34),(IFERROR(IF(AO37="","",IF(AO37&lt;=0.2,"Muy Baja",IF(AO37&lt;=0.4,"Baja",IF(AO37&lt;=0.6,"Media",IF(AO37&lt;=0.8,"Alta","Muy Alta"))))),""))," ")</f>
        <v xml:space="preserve"> </v>
      </c>
      <c r="AQ37" s="237" t="str">
        <f t="shared" si="28"/>
        <v xml:space="preserve"> </v>
      </c>
      <c r="AR37" s="238" t="str">
        <f t="shared" si="29"/>
        <v/>
      </c>
      <c r="AS37" s="237" t="str">
        <f>IFERROR(IF(AND(AH36="Impacto",AH37="Impacto"),(AS36-(+AS36*AK37)),IF(AND(AH36="Probabilidad",AH37="Impacto"),(AS35-(+AS35*AK37)),IF(AH37="Probabilidad",AS36,""))),"")</f>
        <v/>
      </c>
      <c r="AT37" s="239" t="str">
        <f t="shared" si="30"/>
        <v/>
      </c>
      <c r="AU37" s="510"/>
      <c r="AV37" s="513"/>
      <c r="AW37" s="507"/>
      <c r="AX37" s="516"/>
      <c r="AY37" s="343"/>
      <c r="AZ37" s="209"/>
      <c r="BA37" s="207"/>
      <c r="BB37" s="207"/>
      <c r="BC37" s="208"/>
      <c r="BD37" s="208"/>
      <c r="BE37" s="208"/>
      <c r="BF37" s="209"/>
      <c r="BG37" s="460"/>
      <c r="BH37" s="215"/>
      <c r="BI37" s="210"/>
      <c r="BJ37" s="210"/>
      <c r="BK37" s="210"/>
      <c r="BL37" s="207"/>
      <c r="BM37" s="207"/>
      <c r="BN37" s="207"/>
      <c r="BO37" s="211"/>
      <c r="BP37" s="211"/>
      <c r="BQ37" s="212"/>
      <c r="BR37" s="213"/>
      <c r="BS37" s="213" t="str">
        <f>IF(AND('MAPA DE RIESGOS'!$AP37="Muy Alta",'MAPA DE RIESGOS'!$AR37="Leve"),CONCATENATE("R",'MAPA DE RIESGOS'!$H37,"C",'MAPA DE RIESGOS'!$AF37),"")</f>
        <v/>
      </c>
      <c r="BT37" s="213"/>
      <c r="BU37" s="213"/>
      <c r="BV37" s="213"/>
      <c r="BW37" s="213"/>
      <c r="BX37" s="213"/>
      <c r="BY37" s="213"/>
      <c r="BZ37" s="213"/>
      <c r="CA37" s="213"/>
      <c r="CB37" s="213"/>
      <c r="CC37" s="213"/>
      <c r="CD37" s="213"/>
      <c r="CE37" s="213"/>
      <c r="CF37" s="213"/>
      <c r="CG37" s="213"/>
      <c r="CH37" s="213"/>
      <c r="CI37" s="213"/>
      <c r="CJ37" s="213"/>
      <c r="CK37" s="213"/>
    </row>
    <row r="38" spans="1:89" s="214" customFormat="1" ht="28.5" hidden="1" customHeight="1">
      <c r="A38" s="470"/>
      <c r="B38" s="487"/>
      <c r="C38" s="451"/>
      <c r="D38" s="451"/>
      <c r="E38" s="454"/>
      <c r="F38" s="460"/>
      <c r="G38" s="459"/>
      <c r="H38" s="384">
        <v>5</v>
      </c>
      <c r="I38" s="457"/>
      <c r="J38" s="460"/>
      <c r="K38" s="460"/>
      <c r="L38" s="460"/>
      <c r="M38" s="454"/>
      <c r="N38" s="454"/>
      <c r="O38" s="454"/>
      <c r="P38" s="531"/>
      <c r="Q38" s="491"/>
      <c r="R38" s="494"/>
      <c r="S38" s="494"/>
      <c r="T38" s="494"/>
      <c r="U38" s="494"/>
      <c r="V38" s="534"/>
      <c r="W38" s="519"/>
      <c r="X38" s="537"/>
      <c r="Y38" s="540"/>
      <c r="Z38" s="543"/>
      <c r="AA38" s="519"/>
      <c r="AB38" s="522"/>
      <c r="AC38" s="525"/>
      <c r="AD38" s="528"/>
      <c r="AE38" s="507"/>
      <c r="AF38" s="205">
        <v>5</v>
      </c>
      <c r="AG38" s="206"/>
      <c r="AH38" s="234" t="str">
        <f t="shared" ref="AH38" si="55">IF(OR(AI38="Preventivo",AI38="Detectivo"),"Probabilidad",IF(AI38="Correctivo","Impacto",""))</f>
        <v/>
      </c>
      <c r="AI38" s="340"/>
      <c r="AJ38" s="340"/>
      <c r="AK38" s="235" t="str">
        <f t="shared" ref="AK38" si="56">IF(AND(AI38="Preventivo",AJ38="Automático"),"50%",IF(AND(AI38="Preventivo",AJ38="Manual"),"40%",IF(AND(AI38="Detectivo",AJ38="Automático"),"40%",IF(AND(AI38="Detectivo",AJ38="Manual"),"30%",IF(AND(AI38="Correctivo",AJ38="Automático"),"35%",IF(AND(AI38="Correctivo",AJ38="Manual"),"25%",""))))))</f>
        <v/>
      </c>
      <c r="AL38" s="341"/>
      <c r="AM38" s="341"/>
      <c r="AN38" s="342"/>
      <c r="AO38" s="236" t="str">
        <f>IF(ISBLANK(AD34),(IFERROR(IF(AND(AH37="Probabilidad",AH38="Probabilidad"),(AQ37-(+AQ37*AK38)),IF(AND(AH37="Impacto",AH38="Probabilidad"),(AQ36-(+AQ36*AK38)),IF(AH38="Impacto",AQ37,""))),""))," ")</f>
        <v xml:space="preserve"> </v>
      </c>
      <c r="AP38" s="174" t="str">
        <f>IF(ISBLANK(AD34),(IFERROR(IF(AO38="","",IF(AO38&lt;=0.2,"Muy Baja",IF(AO38&lt;=0.4,"Baja",IF(AO38&lt;=0.6,"Media",IF(AO38&lt;=0.8,"Alta","Muy Alta"))))),""))," ")</f>
        <v xml:space="preserve"> </v>
      </c>
      <c r="AQ38" s="237" t="str">
        <f t="shared" si="28"/>
        <v xml:space="preserve"> </v>
      </c>
      <c r="AR38" s="238" t="str">
        <f t="shared" si="29"/>
        <v/>
      </c>
      <c r="AS38" s="237" t="str">
        <f>IFERROR(IF(AND(AH37="Impacto",AH38="Impacto"),(AS37-(+AS37*AK38)),IF(AND(AH37="Probabilidad",AH38="Impacto"),(AS36-(+AS36*AK38)),IF(AH38="Probabilidad",AS37,""))),"")</f>
        <v/>
      </c>
      <c r="AT38" s="239" t="str">
        <f t="shared" si="30"/>
        <v/>
      </c>
      <c r="AU38" s="510"/>
      <c r="AV38" s="513"/>
      <c r="AW38" s="507"/>
      <c r="AX38" s="516"/>
      <c r="AY38" s="343"/>
      <c r="AZ38" s="209"/>
      <c r="BA38" s="207"/>
      <c r="BB38" s="207"/>
      <c r="BC38" s="208"/>
      <c r="BD38" s="208"/>
      <c r="BE38" s="208"/>
      <c r="BF38" s="209"/>
      <c r="BG38" s="460"/>
      <c r="BH38" s="215"/>
      <c r="BI38" s="210"/>
      <c r="BJ38" s="210"/>
      <c r="BK38" s="210"/>
      <c r="BL38" s="207"/>
      <c r="BM38" s="207"/>
      <c r="BN38" s="207"/>
      <c r="BO38" s="211"/>
      <c r="BP38" s="211"/>
      <c r="BQ38" s="212"/>
      <c r="BR38" s="213"/>
      <c r="BS38" s="213" t="str">
        <f>IF(AND('MAPA DE RIESGOS'!$AP38="Muy Alta",'MAPA DE RIESGOS'!$AR38="Leve"),CONCATENATE("R",'MAPA DE RIESGOS'!$H38,"C",'MAPA DE RIESGOS'!$AF38),"")</f>
        <v/>
      </c>
      <c r="BT38" s="213"/>
      <c r="BU38" s="213"/>
      <c r="BV38" s="213"/>
      <c r="BW38" s="213"/>
      <c r="BX38" s="213"/>
      <c r="BY38" s="213"/>
      <c r="BZ38" s="213"/>
      <c r="CA38" s="213"/>
      <c r="CB38" s="213"/>
      <c r="CC38" s="213"/>
      <c r="CD38" s="213"/>
      <c r="CE38" s="213"/>
      <c r="CF38" s="213"/>
      <c r="CG38" s="213"/>
      <c r="CH38" s="213"/>
      <c r="CI38" s="213"/>
      <c r="CJ38" s="213"/>
      <c r="CK38" s="213"/>
    </row>
    <row r="39" spans="1:89" s="214" customFormat="1" ht="28.5" hidden="1" customHeight="1">
      <c r="A39" s="470"/>
      <c r="B39" s="487"/>
      <c r="C39" s="451"/>
      <c r="D39" s="451"/>
      <c r="E39" s="454"/>
      <c r="F39" s="460"/>
      <c r="G39" s="459"/>
      <c r="H39" s="384">
        <v>5</v>
      </c>
      <c r="I39" s="458"/>
      <c r="J39" s="461"/>
      <c r="K39" s="461"/>
      <c r="L39" s="461"/>
      <c r="M39" s="455"/>
      <c r="N39" s="455"/>
      <c r="O39" s="455"/>
      <c r="P39" s="532"/>
      <c r="Q39" s="492"/>
      <c r="R39" s="495"/>
      <c r="S39" s="495"/>
      <c r="T39" s="495"/>
      <c r="U39" s="495"/>
      <c r="V39" s="535"/>
      <c r="W39" s="520"/>
      <c r="X39" s="538"/>
      <c r="Y39" s="541"/>
      <c r="Z39" s="544"/>
      <c r="AA39" s="520"/>
      <c r="AB39" s="523"/>
      <c r="AC39" s="526"/>
      <c r="AD39" s="529"/>
      <c r="AE39" s="508"/>
      <c r="AF39" s="205">
        <v>6</v>
      </c>
      <c r="AG39" s="206"/>
      <c r="AH39" s="234" t="str">
        <f t="shared" si="52"/>
        <v/>
      </c>
      <c r="AI39" s="340"/>
      <c r="AJ39" s="340"/>
      <c r="AK39" s="235" t="str">
        <f t="shared" si="53"/>
        <v/>
      </c>
      <c r="AL39" s="341"/>
      <c r="AM39" s="341"/>
      <c r="AN39" s="342"/>
      <c r="AO39" s="236" t="str">
        <f>IF(ISBLANK(AD34),(IFERROR(IF(AND(AH37="Probabilidad",AH39="Probabilidad"),(AQ37-(+AQ37*AK39)),IF(AND(AH37="Impacto",AH39="Probabilidad"),(AQ36-(+AQ36*AK39)),IF(AH39="Impacto",AQ37,""))),""))," ")</f>
        <v xml:space="preserve"> </v>
      </c>
      <c r="AP39" s="174" t="str">
        <f>IF(ISBLANK(AD34),(IFERROR(IF(AO39="","",IF(AO39&lt;=0.2,"Muy Baja",IF(AO39&lt;=0.4,"Baja",IF(AO39&lt;=0.6,"Media",IF(AO39&lt;=0.8,"Alta","Muy Alta"))))),"")), " ")</f>
        <v xml:space="preserve"> </v>
      </c>
      <c r="AQ39" s="237" t="str">
        <f t="shared" si="28"/>
        <v xml:space="preserve"> </v>
      </c>
      <c r="AR39" s="238" t="str">
        <f t="shared" si="29"/>
        <v/>
      </c>
      <c r="AS39" s="237" t="str">
        <f>IFERROR(IF(AND(AH38="Impacto",AH39="Impacto"),(AS37-(+AS38*AK39)),IF(AND(AH37="Probabilidad",AH39="Impacto"),(AS36-(+AS36*AK39)),IF(AH39="Probabilidad",AS37,""))),"")</f>
        <v/>
      </c>
      <c r="AT39" s="239" t="str">
        <f t="shared" si="30"/>
        <v/>
      </c>
      <c r="AU39" s="511"/>
      <c r="AV39" s="514"/>
      <c r="AW39" s="508"/>
      <c r="AX39" s="517"/>
      <c r="AY39" s="343"/>
      <c r="AZ39" s="209"/>
      <c r="BA39" s="207"/>
      <c r="BB39" s="207"/>
      <c r="BC39" s="208"/>
      <c r="BD39" s="208"/>
      <c r="BE39" s="208"/>
      <c r="BF39" s="209"/>
      <c r="BG39" s="461"/>
      <c r="BH39" s="215"/>
      <c r="BI39" s="210"/>
      <c r="BJ39" s="210"/>
      <c r="BK39" s="210"/>
      <c r="BL39" s="207"/>
      <c r="BM39" s="207"/>
      <c r="BN39" s="207"/>
      <c r="BO39" s="211"/>
      <c r="BP39" s="211"/>
      <c r="BQ39" s="212"/>
      <c r="BR39" s="213"/>
      <c r="BS39" s="213" t="str">
        <f>IF(AND('MAPA DE RIESGOS'!$AP39="Muy Alta",'MAPA DE RIESGOS'!$AR39="Leve"),CONCATENATE("R",'MAPA DE RIESGOS'!$H39,"C",'MAPA DE RIESGOS'!$AF39),"")</f>
        <v/>
      </c>
      <c r="BT39" s="213"/>
      <c r="BU39" s="213"/>
      <c r="BV39" s="213"/>
      <c r="BW39" s="213"/>
      <c r="BX39" s="213"/>
      <c r="BY39" s="213"/>
      <c r="BZ39" s="213"/>
      <c r="CA39" s="213"/>
      <c r="CB39" s="213"/>
      <c r="CC39" s="213"/>
      <c r="CD39" s="213"/>
      <c r="CE39" s="213"/>
      <c r="CF39" s="213"/>
      <c r="CG39" s="213"/>
      <c r="CH39" s="213"/>
      <c r="CI39" s="213"/>
      <c r="CJ39" s="213"/>
      <c r="CK39" s="213"/>
    </row>
    <row r="40" spans="1:89" s="214" customFormat="1" ht="78.75" customHeight="1">
      <c r="A40" s="470"/>
      <c r="B40" s="487"/>
      <c r="C40" s="451"/>
      <c r="D40" s="451" t="str">
        <f>IFERROR((VLOOKUP($B40,'Listados Datos'!$D$3:$F$18,3,FALSE))," ")</f>
        <v xml:space="preserve"> </v>
      </c>
      <c r="E40" s="454"/>
      <c r="F40" s="460"/>
      <c r="G40" s="459">
        <v>6</v>
      </c>
      <c r="H40" s="384">
        <v>6</v>
      </c>
      <c r="I40" s="456" t="s">
        <v>118</v>
      </c>
      <c r="J40" s="468" t="s">
        <v>243</v>
      </c>
      <c r="K40" s="468" t="s">
        <v>118</v>
      </c>
      <c r="L40" s="468" t="s">
        <v>1061</v>
      </c>
      <c r="M40" s="453"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453" t="s">
        <v>932</v>
      </c>
      <c r="O40" s="453" t="s">
        <v>837</v>
      </c>
      <c r="P40" s="530">
        <v>228</v>
      </c>
      <c r="Q40" s="490" t="s">
        <v>91</v>
      </c>
      <c r="R40" s="493" t="s">
        <v>1161</v>
      </c>
      <c r="S40" s="493" t="s">
        <v>1162</v>
      </c>
      <c r="T40" s="493"/>
      <c r="U40" s="493"/>
      <c r="V40" s="533" t="str">
        <f t="shared" ref="V40" si="57">IF(ISBLANK(AC40),(IF(P40&lt;=0,"",IF(P40&lt;=2,"Muy Baja",IF(P40&lt;=24,"Baja",IF(P40&lt;=500,"Media",IF(P40&lt;=5000,"Alta","Muy Alta"))))))," ")</f>
        <v>Media</v>
      </c>
      <c r="W40" s="518">
        <f t="shared" ref="W40" si="58">IF(ISBLANK(AC40),(IF(V40="","",IF(V40="Muy Baja",20%,IF(V40="Baja",40%,IF(V40="Media",60%,IF(V40="Alta",80%,IF(V40="Muy Alta",100%,0)))))))," ")</f>
        <v>0.6</v>
      </c>
      <c r="X40" s="536" t="s">
        <v>1717</v>
      </c>
      <c r="Y40" s="539" t="str">
        <f>IF(X40&gt;0,IF(NOT(ISERROR(MATCH(X40,'Listados Datos'!$N$3:$N$4,0))),'Listados Datos'!$N$6&amp;"Por favor no seleccionar este criterios de impacto (Afectación Económica o presupuestal y/o Pérdida Reputacional)",'Listados Datos'!$N$7),"")</f>
        <v>✔</v>
      </c>
      <c r="Z40" s="542" t="str">
        <f>IF(OR(X40='Listados Datos'!$R$3,X40='Listados Datos'!$S$3),"Leve",IF(OR(X40='Listados Datos'!$R$4,X40='Listados Datos'!$S$4),"Menor",IF(OR(X40='Listados Datos'!$R$5,X40='Listados Datos'!$S$5),"Moderado",IF(OR(X40='Listados Datos'!$R$6,X40='Listados Datos'!$S$6),"Mayor",IF(OR(X40='Listados Datos'!$R$7,X40='Listados Datos'!$S$7),"Catastrófico","")))))</f>
        <v/>
      </c>
      <c r="AA40" s="518" t="str">
        <f>IF(Z40="","",IF(Z40="Leve",20%,IF(Z40="Menor",40%,IF(Z40="Moderado",60%,IF(Z40="Mayor",80%,IF(Z40="Catastrófico",100%,0))))))</f>
        <v/>
      </c>
      <c r="AB40" s="521"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
      </c>
      <c r="AC40" s="524"/>
      <c r="AD40" s="527"/>
      <c r="AE40" s="506" t="str">
        <f t="shared" ref="AE40" si="59">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206" t="s">
        <v>1130</v>
      </c>
      <c r="AH40" s="234" t="str">
        <f t="shared" si="52"/>
        <v>Probabilidad</v>
      </c>
      <c r="AI40" s="340" t="s">
        <v>314</v>
      </c>
      <c r="AJ40" s="340" t="s">
        <v>319</v>
      </c>
      <c r="AK40" s="235" t="str">
        <f t="shared" si="53"/>
        <v>40%</v>
      </c>
      <c r="AL40" s="341" t="s">
        <v>323</v>
      </c>
      <c r="AM40" s="341" t="s">
        <v>327</v>
      </c>
      <c r="AN40" s="342" t="s">
        <v>330</v>
      </c>
      <c r="AO40" s="236">
        <f>IF(ISBLANK(AD40),(IFERROR(IF(AH40="Probabilidad",(W40-(+W40*AK40)),IF(AH40="Impacto",W40,"")),""))," ")</f>
        <v>0.36</v>
      </c>
      <c r="AP40" s="174" t="str">
        <f>IF(ISBLANK(AD40), (IFERROR(IF(AO40="","",IF(AO40&lt;=0.2,"Muy Baja",IF(AO40&lt;=0.4,"Baja",IF(AO40&lt;=0.6,"Media",IF(AO40&lt;=0.8,"Alta","Muy Alta"))))),""))," ")</f>
        <v>Baja</v>
      </c>
      <c r="AQ40" s="237">
        <f t="shared" si="28"/>
        <v>0.36</v>
      </c>
      <c r="AR40" s="238" t="str">
        <f t="shared" si="29"/>
        <v/>
      </c>
      <c r="AS40" s="237" t="str">
        <f>IFERROR(IF(AH40="Impacto",(AA40-(+AA40*AK40)),IF(AH40="Probabilidad",AA40,"")),"")</f>
        <v/>
      </c>
      <c r="AT40" s="239" t="str">
        <f t="shared" si="30"/>
        <v/>
      </c>
      <c r="AU40" s="509"/>
      <c r="AV40" s="512" t="str">
        <f>IF(ISBLANK(AD40), " ", AD40)</f>
        <v xml:space="preserve"> </v>
      </c>
      <c r="AW40" s="506" t="str">
        <f t="shared" ref="AW40" si="60">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515" t="s">
        <v>337</v>
      </c>
      <c r="AY40" s="441" t="s">
        <v>1138</v>
      </c>
      <c r="AZ40" s="437" t="s">
        <v>1070</v>
      </c>
      <c r="BA40" s="437" t="s">
        <v>1068</v>
      </c>
      <c r="BB40" s="437" t="s">
        <v>1069</v>
      </c>
      <c r="BC40" s="446">
        <v>44805</v>
      </c>
      <c r="BD40" s="446">
        <v>44926</v>
      </c>
      <c r="BE40" s="437" t="s">
        <v>1070</v>
      </c>
      <c r="BF40" s="437" t="s">
        <v>1074</v>
      </c>
      <c r="BG40" s="468" t="s">
        <v>1071</v>
      </c>
      <c r="BH40" s="215"/>
      <c r="BI40" s="210"/>
      <c r="BJ40" s="210"/>
      <c r="BK40" s="210"/>
      <c r="BL40" s="207"/>
      <c r="BM40" s="207"/>
      <c r="BN40" s="207"/>
      <c r="BO40" s="211"/>
      <c r="BP40" s="211"/>
      <c r="BQ40" s="212"/>
      <c r="BR40" s="213"/>
      <c r="BS40" s="213" t="str">
        <f>IF(AND('MAPA DE RIESGOS'!$AP40="Muy Alta",'MAPA DE RIESGOS'!$AR40="Leve"),CONCATENATE("R",'MAPA DE RIESGOS'!$H40,"C",'MAPA DE RIESGOS'!$AF40),"")</f>
        <v/>
      </c>
      <c r="BT40" s="213"/>
      <c r="BU40" s="213"/>
      <c r="BV40" s="213"/>
      <c r="BW40" s="213"/>
      <c r="BX40" s="213"/>
      <c r="BY40" s="213"/>
      <c r="BZ40" s="213"/>
      <c r="CA40" s="213"/>
      <c r="CB40" s="213"/>
      <c r="CC40" s="213"/>
      <c r="CD40" s="213"/>
      <c r="CE40" s="213"/>
      <c r="CF40" s="213"/>
      <c r="CG40" s="213"/>
      <c r="CH40" s="213"/>
      <c r="CI40" s="213"/>
      <c r="CJ40" s="213"/>
      <c r="CK40" s="213"/>
    </row>
    <row r="41" spans="1:89" s="214" customFormat="1" ht="78.75" customHeight="1">
      <c r="A41" s="470"/>
      <c r="B41" s="487"/>
      <c r="C41" s="451"/>
      <c r="D41" s="451"/>
      <c r="E41" s="454"/>
      <c r="F41" s="460"/>
      <c r="G41" s="459"/>
      <c r="H41" s="384">
        <v>6</v>
      </c>
      <c r="I41" s="457"/>
      <c r="J41" s="460"/>
      <c r="K41" s="460"/>
      <c r="L41" s="460"/>
      <c r="M41" s="454"/>
      <c r="N41" s="454"/>
      <c r="O41" s="454"/>
      <c r="P41" s="531"/>
      <c r="Q41" s="491"/>
      <c r="R41" s="494"/>
      <c r="S41" s="494"/>
      <c r="T41" s="494"/>
      <c r="U41" s="494"/>
      <c r="V41" s="534"/>
      <c r="W41" s="519"/>
      <c r="X41" s="537"/>
      <c r="Y41" s="540"/>
      <c r="Z41" s="543"/>
      <c r="AA41" s="519"/>
      <c r="AB41" s="522"/>
      <c r="AC41" s="525"/>
      <c r="AD41" s="528"/>
      <c r="AE41" s="507"/>
      <c r="AF41" s="205">
        <v>2</v>
      </c>
      <c r="AG41" s="206" t="s">
        <v>1128</v>
      </c>
      <c r="AH41" s="234" t="str">
        <f t="shared" si="52"/>
        <v>Probabilidad</v>
      </c>
      <c r="AI41" s="340" t="s">
        <v>314</v>
      </c>
      <c r="AJ41" s="340" t="s">
        <v>319</v>
      </c>
      <c r="AK41" s="235" t="str">
        <f t="shared" si="53"/>
        <v>40%</v>
      </c>
      <c r="AL41" s="341" t="s">
        <v>323</v>
      </c>
      <c r="AM41" s="341" t="s">
        <v>327</v>
      </c>
      <c r="AN41" s="342" t="s">
        <v>330</v>
      </c>
      <c r="AO41" s="236">
        <f>IF(ISBLANK(AD40),(IFERROR(IF(AND(AH40="Probabilidad",AH41="Probabilidad"),(AQ40-(+AQ40*AK41)),IF(AH41="Probabilidad",(W40-(+W40*AK41)),IF(AH41="Impacto",AQ40,""))),""))," ")</f>
        <v>0.216</v>
      </c>
      <c r="AP41" s="174" t="str">
        <f>IF(ISBLANK(AD40),(IFERROR(IF(AO41="","",IF(AO41&lt;=0.2,"Muy Baja",IF(AO41&lt;=0.4,"Baja",IF(AO41&lt;=0.6,"Media",IF(AO41&lt;=0.8,"Alta","Muy Alta"))))),""))," ")</f>
        <v>Baja</v>
      </c>
      <c r="AQ41" s="237">
        <f t="shared" si="28"/>
        <v>0.216</v>
      </c>
      <c r="AR41" s="238" t="str">
        <f t="shared" si="29"/>
        <v/>
      </c>
      <c r="AS41" s="237" t="str">
        <f>IFERROR(IF(AND(AH40="Impacto",AH41="Impacto"),(AS40-(+AS40*AK41)),IF(AH41="Impacto",(AA40-(+AA40*AK41)),IF(AH41="Probabilidad",AS40,""))),"")</f>
        <v/>
      </c>
      <c r="AT41" s="239" t="str">
        <f t="shared" si="30"/>
        <v/>
      </c>
      <c r="AU41" s="510"/>
      <c r="AV41" s="513"/>
      <c r="AW41" s="507"/>
      <c r="AX41" s="516"/>
      <c r="AY41" s="442"/>
      <c r="AZ41" s="438"/>
      <c r="BA41" s="438"/>
      <c r="BB41" s="438"/>
      <c r="BC41" s="446"/>
      <c r="BD41" s="446"/>
      <c r="BE41" s="438"/>
      <c r="BF41" s="438"/>
      <c r="BG41" s="460"/>
      <c r="BH41" s="215"/>
      <c r="BI41" s="210"/>
      <c r="BJ41" s="210"/>
      <c r="BK41" s="210"/>
      <c r="BL41" s="207"/>
      <c r="BM41" s="207"/>
      <c r="BN41" s="207"/>
      <c r="BO41" s="211"/>
      <c r="BP41" s="211"/>
      <c r="BQ41" s="212"/>
      <c r="BR41" s="213"/>
      <c r="BS41" s="213" t="str">
        <f>IF(AND('MAPA DE RIESGOS'!$AP41="Muy Alta",'MAPA DE RIESGOS'!$AR41="Leve"),CONCATENATE("R",'MAPA DE RIESGOS'!$H41,"C",'MAPA DE RIESGOS'!$AF41),"")</f>
        <v/>
      </c>
      <c r="BT41" s="213"/>
      <c r="BU41" s="213"/>
      <c r="BV41" s="213"/>
      <c r="BW41" s="213"/>
      <c r="BX41" s="213"/>
      <c r="BY41" s="213"/>
      <c r="BZ41" s="213"/>
      <c r="CA41" s="213"/>
      <c r="CB41" s="213"/>
      <c r="CC41" s="213"/>
      <c r="CD41" s="213"/>
      <c r="CE41" s="213"/>
      <c r="CF41" s="213"/>
      <c r="CG41" s="213"/>
      <c r="CH41" s="213"/>
      <c r="CI41" s="213"/>
      <c r="CJ41" s="213"/>
      <c r="CK41" s="213"/>
    </row>
    <row r="42" spans="1:89" s="214" customFormat="1" ht="28.5" hidden="1" customHeight="1">
      <c r="A42" s="470"/>
      <c r="B42" s="487"/>
      <c r="C42" s="451"/>
      <c r="D42" s="451"/>
      <c r="E42" s="454"/>
      <c r="F42" s="460"/>
      <c r="G42" s="459"/>
      <c r="H42" s="384">
        <v>6</v>
      </c>
      <c r="I42" s="457"/>
      <c r="J42" s="460"/>
      <c r="K42" s="460"/>
      <c r="L42" s="460"/>
      <c r="M42" s="454"/>
      <c r="N42" s="454"/>
      <c r="O42" s="454"/>
      <c r="P42" s="531"/>
      <c r="Q42" s="491"/>
      <c r="R42" s="494"/>
      <c r="S42" s="494"/>
      <c r="T42" s="494"/>
      <c r="U42" s="494"/>
      <c r="V42" s="534"/>
      <c r="W42" s="519"/>
      <c r="X42" s="537"/>
      <c r="Y42" s="540"/>
      <c r="Z42" s="543"/>
      <c r="AA42" s="519"/>
      <c r="AB42" s="522"/>
      <c r="AC42" s="525"/>
      <c r="AD42" s="528"/>
      <c r="AE42" s="507"/>
      <c r="AF42" s="205">
        <v>3</v>
      </c>
      <c r="AG42" s="206"/>
      <c r="AH42" s="234" t="str">
        <f t="shared" si="52"/>
        <v/>
      </c>
      <c r="AI42" s="340"/>
      <c r="AJ42" s="340"/>
      <c r="AK42" s="235" t="str">
        <f t="shared" si="53"/>
        <v/>
      </c>
      <c r="AL42" s="341"/>
      <c r="AM42" s="341"/>
      <c r="AN42" s="342"/>
      <c r="AO42" s="236" t="str">
        <f>IF(ISBLANK(AD40),(IFERROR(IF(AND(AH41="Probabilidad",AH42="Probabilidad"),(AQ41-(+AQ41*AK42)),IF(AND(AH41="Impacto",AH42="Probabilidad"),(AQ40-(+AQ40*AK42)),IF(AH42="Impacto",AQ41,""))),""))," ")</f>
        <v/>
      </c>
      <c r="AP42" s="174" t="str">
        <f>IF(ISBLANK(AD40),(IFERROR(IF(AO42="","",IF(AO42&lt;=0.2,"Muy Baja",IF(AO42&lt;=0.4,"Baja",IF(AO42&lt;=0.6,"Media",IF(AO42&lt;=0.8,"Alta","Muy Alta"))))),""))," ")</f>
        <v/>
      </c>
      <c r="AQ42" s="237" t="str">
        <f t="shared" si="28"/>
        <v/>
      </c>
      <c r="AR42" s="238" t="str">
        <f t="shared" si="29"/>
        <v/>
      </c>
      <c r="AS42" s="237" t="str">
        <f>IFERROR(IF(AND(AH41="Impacto",AH42="Impacto"),(AS41-(+AS41*AK42)),IF(AND(AH41="Probabilidad",AH42="Impacto"),(AS40-(+AS40*AK42)),IF(AH42="Probabilidad",AS41,""))),"")</f>
        <v/>
      </c>
      <c r="AT42" s="239" t="str">
        <f t="shared" si="30"/>
        <v/>
      </c>
      <c r="AU42" s="510"/>
      <c r="AV42" s="513"/>
      <c r="AW42" s="507"/>
      <c r="AX42" s="516"/>
      <c r="AY42" s="343"/>
      <c r="AZ42" s="209"/>
      <c r="BA42" s="207"/>
      <c r="BB42" s="207"/>
      <c r="BC42" s="208"/>
      <c r="BD42" s="208"/>
      <c r="BE42" s="208"/>
      <c r="BF42" s="209"/>
      <c r="BG42" s="460"/>
      <c r="BH42" s="215"/>
      <c r="BI42" s="210"/>
      <c r="BJ42" s="210"/>
      <c r="BK42" s="210"/>
      <c r="BL42" s="207"/>
      <c r="BM42" s="207"/>
      <c r="BN42" s="207"/>
      <c r="BO42" s="211"/>
      <c r="BP42" s="211"/>
      <c r="BQ42" s="212"/>
      <c r="BR42" s="213"/>
      <c r="BS42" s="213" t="str">
        <f>IF(AND('MAPA DE RIESGOS'!$AP42="Muy Alta",'MAPA DE RIESGOS'!$AR42="Leve"),CONCATENATE("R",'MAPA DE RIESGOS'!$H42,"C",'MAPA DE RIESGOS'!$AF42),"")</f>
        <v/>
      </c>
      <c r="BT42" s="213"/>
      <c r="BU42" s="213"/>
      <c r="BV42" s="213"/>
      <c r="BW42" s="213"/>
      <c r="BX42" s="213"/>
      <c r="BY42" s="213"/>
      <c r="BZ42" s="213"/>
      <c r="CA42" s="213"/>
      <c r="CB42" s="213"/>
      <c r="CC42" s="213"/>
      <c r="CD42" s="213"/>
      <c r="CE42" s="213"/>
      <c r="CF42" s="213"/>
      <c r="CG42" s="213"/>
      <c r="CH42" s="213"/>
      <c r="CI42" s="213"/>
      <c r="CJ42" s="213"/>
      <c r="CK42" s="213"/>
    </row>
    <row r="43" spans="1:89" s="214" customFormat="1" ht="28.5" hidden="1" customHeight="1">
      <c r="A43" s="470"/>
      <c r="B43" s="487"/>
      <c r="C43" s="451"/>
      <c r="D43" s="451"/>
      <c r="E43" s="454"/>
      <c r="F43" s="460"/>
      <c r="G43" s="459"/>
      <c r="H43" s="384">
        <v>6</v>
      </c>
      <c r="I43" s="457"/>
      <c r="J43" s="460"/>
      <c r="K43" s="460"/>
      <c r="L43" s="460"/>
      <c r="M43" s="454"/>
      <c r="N43" s="454"/>
      <c r="O43" s="454"/>
      <c r="P43" s="531"/>
      <c r="Q43" s="491"/>
      <c r="R43" s="494"/>
      <c r="S43" s="494"/>
      <c r="T43" s="494"/>
      <c r="U43" s="494"/>
      <c r="V43" s="534"/>
      <c r="W43" s="519"/>
      <c r="X43" s="537"/>
      <c r="Y43" s="540"/>
      <c r="Z43" s="543"/>
      <c r="AA43" s="519"/>
      <c r="AB43" s="522"/>
      <c r="AC43" s="525"/>
      <c r="AD43" s="528"/>
      <c r="AE43" s="507"/>
      <c r="AF43" s="205">
        <v>4</v>
      </c>
      <c r="AG43" s="206"/>
      <c r="AH43" s="234" t="str">
        <f t="shared" si="52"/>
        <v/>
      </c>
      <c r="AI43" s="340"/>
      <c r="AJ43" s="340"/>
      <c r="AK43" s="235" t="str">
        <f t="shared" si="53"/>
        <v/>
      </c>
      <c r="AL43" s="341"/>
      <c r="AM43" s="341"/>
      <c r="AN43" s="342"/>
      <c r="AO43" s="236" t="str">
        <f>IF(ISBLANK(AD40),(IFERROR(IF(AND(AH42="Probabilidad",AH43="Probabilidad"),(AQ42-(+AQ42*AK43)),IF(AND(AH42="Impacto",AH43="Probabilidad"),(AQ41-(+AQ41*AK43)),IF(AH43="Impacto",AQ42,""))),""))," ")</f>
        <v/>
      </c>
      <c r="AP43" s="174" t="str">
        <f>IF(ISBLANK(AD40),(IFERROR(IF(AO43="","",IF(AO43&lt;=0.2,"Muy Baja",IF(AO43&lt;=0.4,"Baja",IF(AO43&lt;=0.6,"Media",IF(AO43&lt;=0.8,"Alta","Muy Alta"))))),""))," ")</f>
        <v/>
      </c>
      <c r="AQ43" s="237" t="str">
        <f t="shared" si="28"/>
        <v/>
      </c>
      <c r="AR43" s="238" t="str">
        <f t="shared" si="29"/>
        <v/>
      </c>
      <c r="AS43" s="237" t="str">
        <f>IFERROR(IF(AND(AH42="Impacto",AH43="Impacto"),(AS42-(+AS42*AK43)),IF(AND(AH42="Probabilidad",AH43="Impacto"),(AS41-(+AS41*AK43)),IF(AH43="Probabilidad",AS42,""))),"")</f>
        <v/>
      </c>
      <c r="AT43" s="239" t="str">
        <f t="shared" si="30"/>
        <v/>
      </c>
      <c r="AU43" s="510"/>
      <c r="AV43" s="513"/>
      <c r="AW43" s="507"/>
      <c r="AX43" s="516"/>
      <c r="AY43" s="343"/>
      <c r="AZ43" s="209"/>
      <c r="BA43" s="207"/>
      <c r="BB43" s="207"/>
      <c r="BC43" s="208"/>
      <c r="BD43" s="208"/>
      <c r="BE43" s="208"/>
      <c r="BF43" s="209"/>
      <c r="BG43" s="460"/>
      <c r="BH43" s="215"/>
      <c r="BI43" s="210"/>
      <c r="BJ43" s="210"/>
      <c r="BK43" s="210"/>
      <c r="BL43" s="207"/>
      <c r="BM43" s="207"/>
      <c r="BN43" s="207"/>
      <c r="BO43" s="211"/>
      <c r="BP43" s="211"/>
      <c r="BQ43" s="212"/>
      <c r="BR43" s="213"/>
      <c r="BS43" s="213" t="str">
        <f>IF(AND('MAPA DE RIESGOS'!$AP43="Muy Alta",'MAPA DE RIESGOS'!$AR43="Leve"),CONCATENATE("R",'MAPA DE RIESGOS'!$H43,"C",'MAPA DE RIESGOS'!$AF43),"")</f>
        <v/>
      </c>
      <c r="BT43" s="213"/>
      <c r="BU43" s="213"/>
      <c r="BV43" s="213"/>
      <c r="BW43" s="213"/>
      <c r="BX43" s="213"/>
      <c r="BY43" s="213"/>
      <c r="BZ43" s="213"/>
      <c r="CA43" s="213"/>
      <c r="CB43" s="213"/>
      <c r="CC43" s="213"/>
      <c r="CD43" s="213"/>
      <c r="CE43" s="213"/>
      <c r="CF43" s="213"/>
      <c r="CG43" s="213"/>
      <c r="CH43" s="213"/>
      <c r="CI43" s="213"/>
      <c r="CJ43" s="213"/>
      <c r="CK43" s="213"/>
    </row>
    <row r="44" spans="1:89" s="214" customFormat="1" ht="28.5" hidden="1" customHeight="1">
      <c r="A44" s="470"/>
      <c r="B44" s="487"/>
      <c r="C44" s="451"/>
      <c r="D44" s="451"/>
      <c r="E44" s="454"/>
      <c r="F44" s="460"/>
      <c r="G44" s="459"/>
      <c r="H44" s="384">
        <v>6</v>
      </c>
      <c r="I44" s="457"/>
      <c r="J44" s="460"/>
      <c r="K44" s="460"/>
      <c r="L44" s="460"/>
      <c r="M44" s="454"/>
      <c r="N44" s="454"/>
      <c r="O44" s="454"/>
      <c r="P44" s="531"/>
      <c r="Q44" s="491"/>
      <c r="R44" s="494"/>
      <c r="S44" s="494"/>
      <c r="T44" s="494"/>
      <c r="U44" s="494"/>
      <c r="V44" s="534"/>
      <c r="W44" s="519"/>
      <c r="X44" s="537"/>
      <c r="Y44" s="540"/>
      <c r="Z44" s="543"/>
      <c r="AA44" s="519"/>
      <c r="AB44" s="522"/>
      <c r="AC44" s="525"/>
      <c r="AD44" s="528"/>
      <c r="AE44" s="507"/>
      <c r="AF44" s="205">
        <v>5</v>
      </c>
      <c r="AG44" s="206"/>
      <c r="AH44" s="234" t="str">
        <f t="shared" ref="AH44" si="61">IF(OR(AI44="Preventivo",AI44="Detectivo"),"Probabilidad",IF(AI44="Correctivo","Impacto",""))</f>
        <v/>
      </c>
      <c r="AI44" s="340"/>
      <c r="AJ44" s="340"/>
      <c r="AK44" s="235" t="str">
        <f t="shared" ref="AK44" si="62">IF(AND(AI44="Preventivo",AJ44="Automático"),"50%",IF(AND(AI44="Preventivo",AJ44="Manual"),"40%",IF(AND(AI44="Detectivo",AJ44="Automático"),"40%",IF(AND(AI44="Detectivo",AJ44="Manual"),"30%",IF(AND(AI44="Correctivo",AJ44="Automático"),"35%",IF(AND(AI44="Correctivo",AJ44="Manual"),"25%",""))))))</f>
        <v/>
      </c>
      <c r="AL44" s="341"/>
      <c r="AM44" s="341"/>
      <c r="AN44" s="342"/>
      <c r="AO44" s="236" t="str">
        <f>IF(ISBLANK(AD40),(IFERROR(IF(AND(AH43="Probabilidad",AH44="Probabilidad"),(AQ43-(+AQ43*AK44)),IF(AND(AH43="Impacto",AH44="Probabilidad"),(AQ42-(+AQ42*AK44)),IF(AH44="Impacto",AQ43,""))),""))," ")</f>
        <v/>
      </c>
      <c r="AP44" s="174" t="str">
        <f>IF(ISBLANK(AD40),(IFERROR(IF(AO44="","",IF(AO44&lt;=0.2,"Muy Baja",IF(AO44&lt;=0.4,"Baja",IF(AO44&lt;=0.6,"Media",IF(AO44&lt;=0.8,"Alta","Muy Alta"))))),""))," ")</f>
        <v/>
      </c>
      <c r="AQ44" s="237" t="str">
        <f t="shared" si="28"/>
        <v/>
      </c>
      <c r="AR44" s="238" t="str">
        <f t="shared" si="29"/>
        <v/>
      </c>
      <c r="AS44" s="237" t="str">
        <f>IFERROR(IF(AND(AH43="Impacto",AH44="Impacto"),(AS43-(+AS43*AK44)),IF(AND(AH43="Probabilidad",AH44="Impacto"),(AS42-(+AS42*AK44)),IF(AH44="Probabilidad",AS43,""))),"")</f>
        <v/>
      </c>
      <c r="AT44" s="239" t="str">
        <f t="shared" si="30"/>
        <v/>
      </c>
      <c r="AU44" s="510"/>
      <c r="AV44" s="513"/>
      <c r="AW44" s="507"/>
      <c r="AX44" s="516"/>
      <c r="AY44" s="343"/>
      <c r="AZ44" s="209"/>
      <c r="BA44" s="207"/>
      <c r="BB44" s="207"/>
      <c r="BC44" s="208"/>
      <c r="BD44" s="208"/>
      <c r="BE44" s="208"/>
      <c r="BF44" s="209"/>
      <c r="BG44" s="460"/>
      <c r="BH44" s="215"/>
      <c r="BI44" s="210"/>
      <c r="BJ44" s="210"/>
      <c r="BK44" s="210"/>
      <c r="BL44" s="207"/>
      <c r="BM44" s="207"/>
      <c r="BN44" s="207"/>
      <c r="BO44" s="211"/>
      <c r="BP44" s="211"/>
      <c r="BQ44" s="212"/>
      <c r="BR44" s="213"/>
      <c r="BS44" s="213" t="str">
        <f>IF(AND('MAPA DE RIESGOS'!$AP44="Muy Alta",'MAPA DE RIESGOS'!$AR44="Leve"),CONCATENATE("R",'MAPA DE RIESGOS'!$H44,"C",'MAPA DE RIESGOS'!$AF44),"")</f>
        <v/>
      </c>
      <c r="BT44" s="213"/>
      <c r="BU44" s="213"/>
      <c r="BV44" s="213"/>
      <c r="BW44" s="213"/>
      <c r="BX44" s="213"/>
      <c r="BY44" s="213"/>
      <c r="BZ44" s="213"/>
      <c r="CA44" s="213"/>
      <c r="CB44" s="213"/>
      <c r="CC44" s="213"/>
      <c r="CD44" s="213"/>
      <c r="CE44" s="213"/>
      <c r="CF44" s="213"/>
      <c r="CG44" s="213"/>
      <c r="CH44" s="213"/>
      <c r="CI44" s="213"/>
      <c r="CJ44" s="213"/>
      <c r="CK44" s="213"/>
    </row>
    <row r="45" spans="1:89" s="214" customFormat="1" ht="28.5" hidden="1" customHeight="1">
      <c r="A45" s="471"/>
      <c r="B45" s="488"/>
      <c r="C45" s="452"/>
      <c r="D45" s="452"/>
      <c r="E45" s="455"/>
      <c r="F45" s="461"/>
      <c r="G45" s="459"/>
      <c r="H45" s="384">
        <v>6</v>
      </c>
      <c r="I45" s="458"/>
      <c r="J45" s="461"/>
      <c r="K45" s="461"/>
      <c r="L45" s="461"/>
      <c r="M45" s="455"/>
      <c r="N45" s="455"/>
      <c r="O45" s="455"/>
      <c r="P45" s="532"/>
      <c r="Q45" s="492"/>
      <c r="R45" s="495"/>
      <c r="S45" s="495"/>
      <c r="T45" s="495"/>
      <c r="U45" s="495"/>
      <c r="V45" s="535"/>
      <c r="W45" s="520"/>
      <c r="X45" s="538"/>
      <c r="Y45" s="541"/>
      <c r="Z45" s="544"/>
      <c r="AA45" s="520"/>
      <c r="AB45" s="523"/>
      <c r="AC45" s="526"/>
      <c r="AD45" s="529"/>
      <c r="AE45" s="508"/>
      <c r="AF45" s="205">
        <v>6</v>
      </c>
      <c r="AG45" s="206"/>
      <c r="AH45" s="234" t="str">
        <f t="shared" si="52"/>
        <v/>
      </c>
      <c r="AI45" s="340"/>
      <c r="AJ45" s="340"/>
      <c r="AK45" s="235" t="str">
        <f t="shared" si="53"/>
        <v/>
      </c>
      <c r="AL45" s="341"/>
      <c r="AM45" s="341"/>
      <c r="AN45" s="342"/>
      <c r="AO45" s="236" t="str">
        <f>IF(ISBLANK(AD40),(IFERROR(IF(AND(AH43="Probabilidad",AH45="Probabilidad"),(AQ43-(+AQ43*AK45)),IF(AND(AH43="Impacto",AH45="Probabilidad"),(AQ42-(+AQ42*AK45)),IF(AH45="Impacto",AQ43,""))),""))," ")</f>
        <v/>
      </c>
      <c r="AP45" s="174" t="str">
        <f>IF(ISBLANK(AD40),(IFERROR(IF(AO45="","",IF(AO45&lt;=0.2,"Muy Baja",IF(AO45&lt;=0.4,"Baja",IF(AO45&lt;=0.6,"Media",IF(AO45&lt;=0.8,"Alta","Muy Alta"))))),"")), " ")</f>
        <v/>
      </c>
      <c r="AQ45" s="237" t="str">
        <f t="shared" si="28"/>
        <v/>
      </c>
      <c r="AR45" s="238" t="str">
        <f t="shared" si="29"/>
        <v/>
      </c>
      <c r="AS45" s="237" t="str">
        <f>IFERROR(IF(AND(AH44="Impacto",AH45="Impacto"),(AS43-(+AS44*AK45)),IF(AND(AH43="Probabilidad",AH45="Impacto"),(AS42-(+AS42*AK45)),IF(AH45="Probabilidad",AS43,""))),"")</f>
        <v/>
      </c>
      <c r="AT45" s="239" t="str">
        <f t="shared" si="30"/>
        <v/>
      </c>
      <c r="AU45" s="511"/>
      <c r="AV45" s="514"/>
      <c r="AW45" s="508"/>
      <c r="AX45" s="517"/>
      <c r="AY45" s="343"/>
      <c r="AZ45" s="209"/>
      <c r="BA45" s="207"/>
      <c r="BB45" s="207"/>
      <c r="BC45" s="208"/>
      <c r="BD45" s="208"/>
      <c r="BE45" s="208"/>
      <c r="BF45" s="209"/>
      <c r="BG45" s="461"/>
      <c r="BH45" s="215"/>
      <c r="BI45" s="210"/>
      <c r="BJ45" s="210"/>
      <c r="BK45" s="210"/>
      <c r="BL45" s="207"/>
      <c r="BM45" s="207"/>
      <c r="BN45" s="207"/>
      <c r="BO45" s="211"/>
      <c r="BP45" s="211"/>
      <c r="BQ45" s="212"/>
      <c r="BR45" s="213"/>
      <c r="BS45" s="213" t="str">
        <f>IF(AND('MAPA DE RIESGOS'!$AP45="Muy Alta",'MAPA DE RIESGOS'!$AR45="Leve"),CONCATENATE("R",'MAPA DE RIESGOS'!$H45,"C",'MAPA DE RIESGOS'!$AF45),"")</f>
        <v/>
      </c>
      <c r="BT45" s="213"/>
      <c r="BU45" s="213"/>
      <c r="BV45" s="213"/>
      <c r="BW45" s="213"/>
      <c r="BX45" s="213"/>
      <c r="BY45" s="213"/>
      <c r="BZ45" s="213"/>
      <c r="CA45" s="213"/>
      <c r="CB45" s="213"/>
      <c r="CC45" s="213"/>
      <c r="CD45" s="213"/>
      <c r="CE45" s="213"/>
      <c r="CF45" s="213"/>
      <c r="CG45" s="213"/>
      <c r="CH45" s="213"/>
      <c r="CI45" s="213"/>
      <c r="CJ45" s="213"/>
      <c r="CK45" s="213"/>
    </row>
    <row r="46" spans="1:89" s="214" customFormat="1" ht="78.75" customHeight="1">
      <c r="A46" s="472">
        <v>2</v>
      </c>
      <c r="B46" s="489" t="s">
        <v>955</v>
      </c>
      <c r="C46" s="450" t="str">
        <f>IFERROR((VLOOKUP($B46,'Listados Datos'!$D$3:$E$18,2,FALSE))," ")</f>
        <v xml:space="preserve">Tramitar oportuna y adecuadamente las solicitudes de los clientes y usuarios, velando por su
satisfacción. </v>
      </c>
      <c r="D46" s="450"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453" t="s">
        <v>1077</v>
      </c>
      <c r="F46" s="468" t="s">
        <v>976</v>
      </c>
      <c r="G46" s="459">
        <v>7</v>
      </c>
      <c r="H46" s="384">
        <v>7</v>
      </c>
      <c r="I46" s="456" t="s">
        <v>1086</v>
      </c>
      <c r="J46" s="468" t="s">
        <v>243</v>
      </c>
      <c r="K46" s="468" t="s">
        <v>1086</v>
      </c>
      <c r="L46" s="468" t="s">
        <v>1086</v>
      </c>
      <c r="M46" s="453" t="str">
        <f t="shared" ref="M46" si="63">+CONCATENATE("Posibilidad de afectación ", J46, " por ", K46," debido a ", L46)</f>
        <v>Posibilidad de afectación Reputacional por No disponer de los canales de atención para la ciudadanía debido a No disponer de los canales de atención para la ciudadanía</v>
      </c>
      <c r="N46" s="453" t="s">
        <v>108</v>
      </c>
      <c r="O46" s="453" t="s">
        <v>836</v>
      </c>
      <c r="P46" s="530">
        <v>228</v>
      </c>
      <c r="Q46" s="490"/>
      <c r="R46" s="493"/>
      <c r="S46" s="493"/>
      <c r="T46" s="493"/>
      <c r="U46" s="493"/>
      <c r="V46" s="533" t="str">
        <f t="shared" ref="V46" si="64">IF(ISBLANK(AC46),(IF(P46&lt;=0,"",IF(P46&lt;=2,"Muy Baja",IF(P46&lt;=24,"Baja",IF(P46&lt;=500,"Media",IF(P46&lt;=5000,"Alta","Muy Alta"))))))," ")</f>
        <v>Media</v>
      </c>
      <c r="W46" s="518">
        <f t="shared" ref="W46" si="65">IF(ISBLANK(AC46),(IF(V46="","",IF(V46="Muy Baja",20%,IF(V46="Baja",40%,IF(V46="Media",60%,IF(V46="Alta",80%,IF(V46="Muy Alta",100%,0)))))))," ")</f>
        <v>0.6</v>
      </c>
      <c r="X46" s="536" t="s">
        <v>1717</v>
      </c>
      <c r="Y46" s="539" t="str">
        <f>IF(X46&gt;0,IF(NOT(ISERROR(MATCH(X46,'Listados Datos'!$N$3:$N$4,0))),'Listados Datos'!$N$6&amp;"Por favor no seleccionar este criterios de impacto (Afectación Económica o presupuestal y/o Pérdida Reputacional)",'Listados Datos'!$N$7),"")</f>
        <v>✔</v>
      </c>
      <c r="Z46" s="542" t="str">
        <f>IF(OR(X46='Listados Datos'!$R$3,X46='Listados Datos'!$S$3),"Leve",IF(OR(X46='Listados Datos'!$R$4,X46='Listados Datos'!$S$4),"Menor",IF(OR(X46='Listados Datos'!$R$5,X46='Listados Datos'!$S$5),"Moderado",IF(OR(X46='Listados Datos'!$R$6,X46='Listados Datos'!$S$6),"Mayor",IF(OR(X46='Listados Datos'!$R$7,X46='Listados Datos'!$S$7),"Catastrófico","")))))</f>
        <v/>
      </c>
      <c r="AA46" s="518" t="str">
        <f>IF(Z46="","",IF(Z46="Leve",20%,IF(Z46="Menor",40%,IF(Z46="Moderado",60%,IF(Z46="Mayor",80%,IF(Z46="Catastrófico",100%,0))))))</f>
        <v/>
      </c>
      <c r="AB46" s="521"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
      </c>
      <c r="AC46" s="524"/>
      <c r="AD46" s="527"/>
      <c r="AE46" s="506" t="str">
        <f t="shared" ref="AE46" si="66">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206" t="s">
        <v>1090</v>
      </c>
      <c r="AH46" s="234" t="str">
        <f t="shared" si="52"/>
        <v>Probabilidad</v>
      </c>
      <c r="AI46" s="340" t="s">
        <v>314</v>
      </c>
      <c r="AJ46" s="340" t="s">
        <v>319</v>
      </c>
      <c r="AK46" s="235" t="str">
        <f t="shared" si="53"/>
        <v>40%</v>
      </c>
      <c r="AL46" s="341" t="s">
        <v>323</v>
      </c>
      <c r="AM46" s="341" t="s">
        <v>327</v>
      </c>
      <c r="AN46" s="342" t="s">
        <v>330</v>
      </c>
      <c r="AO46" s="236">
        <f>IF(ISBLANK(AD46),(IFERROR(IF(AH46="Probabilidad",(W46-(+W46*AK46)),IF(AH46="Impacto",W46,"")),""))," ")</f>
        <v>0.36</v>
      </c>
      <c r="AP46" s="174" t="str">
        <f>IF(ISBLANK(AD46), (IFERROR(IF(AO46="","",IF(AO46&lt;=0.2,"Muy Baja",IF(AO46&lt;=0.4,"Baja",IF(AO46&lt;=0.6,"Media",IF(AO46&lt;=0.8,"Alta","Muy Alta"))))),""))," ")</f>
        <v>Baja</v>
      </c>
      <c r="AQ46" s="237">
        <f t="shared" si="28"/>
        <v>0.36</v>
      </c>
      <c r="AR46" s="238" t="str">
        <f t="shared" si="29"/>
        <v/>
      </c>
      <c r="AS46" s="237" t="str">
        <f>IFERROR(IF(AH46="Impacto",(AA46-(+AA46*AK46)),IF(AH46="Probabilidad",AA46,"")),"")</f>
        <v/>
      </c>
      <c r="AT46" s="239" t="str">
        <f t="shared" si="30"/>
        <v/>
      </c>
      <c r="AU46" s="509"/>
      <c r="AV46" s="512" t="str">
        <f>IF(ISBLANK(AD46), " ", AD46)</f>
        <v xml:space="preserve"> </v>
      </c>
      <c r="AW46" s="506" t="str">
        <f t="shared" ref="AW46" si="67">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515" t="s">
        <v>337</v>
      </c>
      <c r="AY46" s="343" t="s">
        <v>1725</v>
      </c>
      <c r="AZ46" s="209" t="s">
        <v>1094</v>
      </c>
      <c r="BA46" s="207" t="s">
        <v>955</v>
      </c>
      <c r="BB46" s="207" t="s">
        <v>1083</v>
      </c>
      <c r="BC46" s="208">
        <v>44562</v>
      </c>
      <c r="BD46" s="208">
        <v>44926</v>
      </c>
      <c r="BE46" s="209" t="s">
        <v>1097</v>
      </c>
      <c r="BF46" s="209" t="s">
        <v>1099</v>
      </c>
      <c r="BG46" s="468" t="s">
        <v>1096</v>
      </c>
      <c r="BH46" s="215"/>
      <c r="BI46" s="210"/>
      <c r="BJ46" s="210"/>
      <c r="BK46" s="210"/>
      <c r="BL46" s="207"/>
      <c r="BM46" s="207"/>
      <c r="BN46" s="207"/>
      <c r="BO46" s="211"/>
      <c r="BP46" s="211"/>
      <c r="BQ46" s="212"/>
      <c r="BR46" s="213"/>
      <c r="BS46" s="213" t="str">
        <f>IF(AND('MAPA DE RIESGOS'!$AP46="Muy Alta",'MAPA DE RIESGOS'!$AR46="Leve"),CONCATENATE("R",'MAPA DE RIESGOS'!$H46,"C",'MAPA DE RIESGOS'!$AF46),"")</f>
        <v/>
      </c>
      <c r="BT46" s="213"/>
      <c r="BU46" s="213"/>
      <c r="BV46" s="213"/>
      <c r="BW46" s="213"/>
      <c r="BX46" s="213"/>
      <c r="BY46" s="213"/>
      <c r="BZ46" s="213"/>
      <c r="CA46" s="213"/>
      <c r="CB46" s="213"/>
      <c r="CC46" s="213"/>
      <c r="CD46" s="213"/>
      <c r="CE46" s="213"/>
      <c r="CF46" s="213"/>
      <c r="CG46" s="213"/>
      <c r="CH46" s="213"/>
      <c r="CI46" s="213"/>
      <c r="CJ46" s="213"/>
      <c r="CK46" s="213"/>
    </row>
    <row r="47" spans="1:89" s="214" customFormat="1" ht="78.75" hidden="1" customHeight="1">
      <c r="A47" s="470"/>
      <c r="B47" s="487"/>
      <c r="C47" s="451"/>
      <c r="D47" s="451"/>
      <c r="E47" s="454"/>
      <c r="F47" s="460"/>
      <c r="G47" s="459"/>
      <c r="H47" s="384">
        <v>7</v>
      </c>
      <c r="I47" s="457"/>
      <c r="J47" s="460"/>
      <c r="K47" s="460"/>
      <c r="L47" s="460"/>
      <c r="M47" s="454"/>
      <c r="N47" s="454"/>
      <c r="O47" s="454"/>
      <c r="P47" s="531"/>
      <c r="Q47" s="491"/>
      <c r="R47" s="494"/>
      <c r="S47" s="494"/>
      <c r="T47" s="494"/>
      <c r="U47" s="494"/>
      <c r="V47" s="534"/>
      <c r="W47" s="519"/>
      <c r="X47" s="537"/>
      <c r="Y47" s="540"/>
      <c r="Z47" s="543"/>
      <c r="AA47" s="519"/>
      <c r="AB47" s="522"/>
      <c r="AC47" s="525"/>
      <c r="AD47" s="528"/>
      <c r="AE47" s="507"/>
      <c r="AF47" s="205">
        <v>2</v>
      </c>
      <c r="AG47" s="206" t="s">
        <v>1091</v>
      </c>
      <c r="AH47" s="234" t="str">
        <f t="shared" si="52"/>
        <v>Probabilidad</v>
      </c>
      <c r="AI47" s="340" t="s">
        <v>314</v>
      </c>
      <c r="AJ47" s="340" t="s">
        <v>319</v>
      </c>
      <c r="AK47" s="235" t="str">
        <f t="shared" si="53"/>
        <v>40%</v>
      </c>
      <c r="AL47" s="341" t="s">
        <v>323</v>
      </c>
      <c r="AM47" s="341" t="s">
        <v>327</v>
      </c>
      <c r="AN47" s="342" t="s">
        <v>330</v>
      </c>
      <c r="AO47" s="236">
        <f>IF(ISBLANK(AD46),(IFERROR(IF(AND(AH46="Probabilidad",AH47="Probabilidad"),(AQ46-(+AQ46*AK47)),IF(AH47="Probabilidad",(W46-(+W46*AK47)),IF(AH47="Impacto",AQ46,""))),""))," ")</f>
        <v>0.216</v>
      </c>
      <c r="AP47" s="174" t="str">
        <f>IF(ISBLANK(AD46),(IFERROR(IF(AO47="","",IF(AO47&lt;=0.2,"Muy Baja",IF(AO47&lt;=0.4,"Baja",IF(AO47&lt;=0.6,"Media",IF(AO47&lt;=0.8,"Alta","Muy Alta"))))),""))," ")</f>
        <v>Baja</v>
      </c>
      <c r="AQ47" s="237">
        <f t="shared" si="28"/>
        <v>0.216</v>
      </c>
      <c r="AR47" s="238" t="str">
        <f t="shared" si="29"/>
        <v/>
      </c>
      <c r="AS47" s="237" t="str">
        <f>IFERROR(IF(AND(AH46="Impacto",AH47="Impacto"),(AS46-(+AS46*AK47)),IF(AH47="Impacto",(AA46-(+AA46*AK47)),IF(AH47="Probabilidad",AS46,""))),"")</f>
        <v/>
      </c>
      <c r="AT47" s="239" t="str">
        <f t="shared" si="30"/>
        <v/>
      </c>
      <c r="AU47" s="510"/>
      <c r="AV47" s="513"/>
      <c r="AW47" s="507"/>
      <c r="AX47" s="516"/>
      <c r="AY47" s="441" t="s">
        <v>1093</v>
      </c>
      <c r="AZ47" s="437" t="s">
        <v>1095</v>
      </c>
      <c r="BA47" s="437" t="s">
        <v>955</v>
      </c>
      <c r="BB47" s="437" t="s">
        <v>1083</v>
      </c>
      <c r="BC47" s="446">
        <v>44805</v>
      </c>
      <c r="BD47" s="446">
        <v>44926</v>
      </c>
      <c r="BE47" s="437" t="s">
        <v>1098</v>
      </c>
      <c r="BF47" s="437" t="s">
        <v>1100</v>
      </c>
      <c r="BG47" s="460"/>
      <c r="BH47" s="215"/>
      <c r="BI47" s="210"/>
      <c r="BJ47" s="210"/>
      <c r="BK47" s="210"/>
      <c r="BL47" s="207"/>
      <c r="BM47" s="207"/>
      <c r="BN47" s="207"/>
      <c r="BO47" s="211"/>
      <c r="BP47" s="211"/>
      <c r="BQ47" s="212"/>
      <c r="BR47" s="213"/>
      <c r="BS47" s="213" t="str">
        <f>IF(AND('MAPA DE RIESGOS'!$AP47="Muy Alta",'MAPA DE RIESGOS'!$AR47="Leve"),CONCATENATE("R",'MAPA DE RIESGOS'!$H47,"C",'MAPA DE RIESGOS'!$AF47),"")</f>
        <v/>
      </c>
      <c r="BT47" s="213"/>
      <c r="BU47" s="213"/>
      <c r="BV47" s="213"/>
      <c r="BW47" s="213"/>
      <c r="BX47" s="213"/>
      <c r="BY47" s="213"/>
      <c r="BZ47" s="213"/>
      <c r="CA47" s="213"/>
      <c r="CB47" s="213"/>
      <c r="CC47" s="213"/>
      <c r="CD47" s="213"/>
      <c r="CE47" s="213"/>
      <c r="CF47" s="213"/>
      <c r="CG47" s="213"/>
      <c r="CH47" s="213"/>
      <c r="CI47" s="213"/>
      <c r="CJ47" s="213"/>
      <c r="CK47" s="213"/>
    </row>
    <row r="48" spans="1:89" s="214" customFormat="1" ht="78.75" hidden="1" customHeight="1">
      <c r="A48" s="470"/>
      <c r="B48" s="487"/>
      <c r="C48" s="451"/>
      <c r="D48" s="451"/>
      <c r="E48" s="454"/>
      <c r="F48" s="460"/>
      <c r="G48" s="459"/>
      <c r="H48" s="384">
        <v>7</v>
      </c>
      <c r="I48" s="457"/>
      <c r="J48" s="460"/>
      <c r="K48" s="460"/>
      <c r="L48" s="460"/>
      <c r="M48" s="454"/>
      <c r="N48" s="454"/>
      <c r="O48" s="454"/>
      <c r="P48" s="531"/>
      <c r="Q48" s="491"/>
      <c r="R48" s="494"/>
      <c r="S48" s="494"/>
      <c r="T48" s="494"/>
      <c r="U48" s="494"/>
      <c r="V48" s="534"/>
      <c r="W48" s="519"/>
      <c r="X48" s="537"/>
      <c r="Y48" s="540"/>
      <c r="Z48" s="543"/>
      <c r="AA48" s="519"/>
      <c r="AB48" s="522"/>
      <c r="AC48" s="525"/>
      <c r="AD48" s="528"/>
      <c r="AE48" s="507"/>
      <c r="AF48" s="205">
        <v>3</v>
      </c>
      <c r="AG48" s="206" t="s">
        <v>1092</v>
      </c>
      <c r="AH48" s="234" t="str">
        <f t="shared" si="52"/>
        <v>Probabilidad</v>
      </c>
      <c r="AI48" s="340" t="s">
        <v>314</v>
      </c>
      <c r="AJ48" s="340" t="s">
        <v>319</v>
      </c>
      <c r="AK48" s="235" t="str">
        <f t="shared" si="53"/>
        <v>40%</v>
      </c>
      <c r="AL48" s="341" t="s">
        <v>323</v>
      </c>
      <c r="AM48" s="341" t="s">
        <v>327</v>
      </c>
      <c r="AN48" s="342" t="s">
        <v>330</v>
      </c>
      <c r="AO48" s="236">
        <f>IF(ISBLANK(AD46),(IFERROR(IF(AND(AH47="Probabilidad",AH48="Probabilidad"),(AQ47-(+AQ47*AK48)),IF(AND(AH47="Impacto",AH48="Probabilidad"),(AQ46-(+AQ46*AK48)),IF(AH48="Impacto",AQ47,""))),""))," ")</f>
        <v>0.12959999999999999</v>
      </c>
      <c r="AP48" s="174" t="str">
        <f>IF(ISBLANK(AD46),(IFERROR(IF(AO48="","",IF(AO48&lt;=0.2,"Muy Baja",IF(AO48&lt;=0.4,"Baja",IF(AO48&lt;=0.6,"Media",IF(AO48&lt;=0.8,"Alta","Muy Alta"))))),""))," ")</f>
        <v>Muy Baja</v>
      </c>
      <c r="AQ48" s="237">
        <f t="shared" si="28"/>
        <v>0.12959999999999999</v>
      </c>
      <c r="AR48" s="238" t="str">
        <f t="shared" si="29"/>
        <v/>
      </c>
      <c r="AS48" s="237" t="str">
        <f>IFERROR(IF(AND(AH47="Impacto",AH48="Impacto"),(AS47-(+AS47*AK48)),IF(AND(AH47="Probabilidad",AH48="Impacto"),(AS46-(+AS46*AK48)),IF(AH48="Probabilidad",AS47,""))),"")</f>
        <v/>
      </c>
      <c r="AT48" s="239" t="str">
        <f t="shared" si="30"/>
        <v/>
      </c>
      <c r="AU48" s="510"/>
      <c r="AV48" s="513"/>
      <c r="AW48" s="507"/>
      <c r="AX48" s="516"/>
      <c r="AY48" s="442"/>
      <c r="AZ48" s="438"/>
      <c r="BA48" s="438"/>
      <c r="BB48" s="438"/>
      <c r="BC48" s="446"/>
      <c r="BD48" s="446"/>
      <c r="BE48" s="438"/>
      <c r="BF48" s="438"/>
      <c r="BG48" s="460"/>
      <c r="BH48" s="215"/>
      <c r="BI48" s="210"/>
      <c r="BJ48" s="210"/>
      <c r="BK48" s="210"/>
      <c r="BL48" s="207"/>
      <c r="BM48" s="207"/>
      <c r="BN48" s="207"/>
      <c r="BO48" s="211"/>
      <c r="BP48" s="211"/>
      <c r="BQ48" s="212"/>
      <c r="BR48" s="213"/>
      <c r="BS48" s="213" t="str">
        <f>IF(AND('MAPA DE RIESGOS'!$AP48="Muy Alta",'MAPA DE RIESGOS'!$AR48="Leve"),CONCATENATE("R",'MAPA DE RIESGOS'!$H48,"C",'MAPA DE RIESGOS'!$AF48),"")</f>
        <v/>
      </c>
      <c r="BT48" s="213"/>
      <c r="BU48" s="213"/>
      <c r="BV48" s="213"/>
      <c r="BW48" s="213"/>
      <c r="BX48" s="213"/>
      <c r="BY48" s="213"/>
      <c r="BZ48" s="213"/>
      <c r="CA48" s="213"/>
      <c r="CB48" s="213"/>
      <c r="CC48" s="213"/>
      <c r="CD48" s="213"/>
      <c r="CE48" s="213"/>
      <c r="CF48" s="213"/>
      <c r="CG48" s="213"/>
      <c r="CH48" s="213"/>
      <c r="CI48" s="213"/>
      <c r="CJ48" s="213"/>
      <c r="CK48" s="213"/>
    </row>
    <row r="49" spans="1:89" s="214" customFormat="1" ht="28.5" hidden="1" customHeight="1">
      <c r="A49" s="470"/>
      <c r="B49" s="487"/>
      <c r="C49" s="451"/>
      <c r="D49" s="451"/>
      <c r="E49" s="454"/>
      <c r="F49" s="460"/>
      <c r="G49" s="459"/>
      <c r="H49" s="384">
        <v>7</v>
      </c>
      <c r="I49" s="457"/>
      <c r="J49" s="460"/>
      <c r="K49" s="460"/>
      <c r="L49" s="460"/>
      <c r="M49" s="454"/>
      <c r="N49" s="454"/>
      <c r="O49" s="454"/>
      <c r="P49" s="531"/>
      <c r="Q49" s="491"/>
      <c r="R49" s="494"/>
      <c r="S49" s="494"/>
      <c r="T49" s="494"/>
      <c r="U49" s="494"/>
      <c r="V49" s="534"/>
      <c r="W49" s="519"/>
      <c r="X49" s="537"/>
      <c r="Y49" s="540"/>
      <c r="Z49" s="543"/>
      <c r="AA49" s="519"/>
      <c r="AB49" s="522"/>
      <c r="AC49" s="525"/>
      <c r="AD49" s="528"/>
      <c r="AE49" s="507"/>
      <c r="AF49" s="205">
        <v>4</v>
      </c>
      <c r="AG49" s="206"/>
      <c r="AH49" s="234" t="str">
        <f t="shared" si="52"/>
        <v/>
      </c>
      <c r="AI49" s="340"/>
      <c r="AJ49" s="340"/>
      <c r="AK49" s="235" t="str">
        <f t="shared" si="53"/>
        <v/>
      </c>
      <c r="AL49" s="341"/>
      <c r="AM49" s="341"/>
      <c r="AN49" s="342"/>
      <c r="AO49" s="236" t="str">
        <f>IF(ISBLANK(AD46),(IFERROR(IF(AND(AH48="Probabilidad",AH49="Probabilidad"),(AQ48-(+AQ48*AK49)),IF(AND(AH48="Impacto",AH49="Probabilidad"),(AQ47-(+AQ47*AK49)),IF(AH49="Impacto",AQ48,""))),""))," ")</f>
        <v/>
      </c>
      <c r="AP49" s="174" t="str">
        <f>IF(ISBLANK(AD46),(IFERROR(IF(AO49="","",IF(AO49&lt;=0.2,"Muy Baja",IF(AO49&lt;=0.4,"Baja",IF(AO49&lt;=0.6,"Media",IF(AO49&lt;=0.8,"Alta","Muy Alta"))))),""))," ")</f>
        <v/>
      </c>
      <c r="AQ49" s="237" t="str">
        <f t="shared" si="28"/>
        <v/>
      </c>
      <c r="AR49" s="238" t="str">
        <f t="shared" si="29"/>
        <v/>
      </c>
      <c r="AS49" s="237" t="str">
        <f>IFERROR(IF(AND(AH48="Impacto",AH49="Impacto"),(AS48-(+AS48*AK49)),IF(AND(AH48="Probabilidad",AH49="Impacto"),(AS47-(+AS47*AK49)),IF(AH49="Probabilidad",AS48,""))),"")</f>
        <v/>
      </c>
      <c r="AT49" s="239" t="str">
        <f t="shared" si="30"/>
        <v/>
      </c>
      <c r="AU49" s="510"/>
      <c r="AV49" s="513"/>
      <c r="AW49" s="507"/>
      <c r="AX49" s="516"/>
      <c r="AY49" s="343"/>
      <c r="AZ49" s="209"/>
      <c r="BA49" s="207"/>
      <c r="BB49" s="207"/>
      <c r="BC49" s="208"/>
      <c r="BD49" s="208"/>
      <c r="BE49" s="208"/>
      <c r="BF49" s="209"/>
      <c r="BG49" s="460"/>
      <c r="BH49" s="215"/>
      <c r="BI49" s="210"/>
      <c r="BJ49" s="210"/>
      <c r="BK49" s="210"/>
      <c r="BL49" s="207"/>
      <c r="BM49" s="207"/>
      <c r="BN49" s="207"/>
      <c r="BO49" s="211"/>
      <c r="BP49" s="211"/>
      <c r="BQ49" s="212"/>
      <c r="BR49" s="213"/>
      <c r="BS49" s="213" t="str">
        <f>IF(AND('MAPA DE RIESGOS'!$AP49="Muy Alta",'MAPA DE RIESGOS'!$AR49="Leve"),CONCATENATE("R",'MAPA DE RIESGOS'!$H49,"C",'MAPA DE RIESGOS'!$AF49),"")</f>
        <v/>
      </c>
      <c r="BT49" s="213"/>
      <c r="BU49" s="213"/>
      <c r="BV49" s="213"/>
      <c r="BW49" s="213"/>
      <c r="BX49" s="213"/>
      <c r="BY49" s="213"/>
      <c r="BZ49" s="213"/>
      <c r="CA49" s="213"/>
      <c r="CB49" s="213"/>
      <c r="CC49" s="213"/>
      <c r="CD49" s="213"/>
      <c r="CE49" s="213"/>
      <c r="CF49" s="213"/>
      <c r="CG49" s="213"/>
      <c r="CH49" s="213"/>
      <c r="CI49" s="213"/>
      <c r="CJ49" s="213"/>
      <c r="CK49" s="213"/>
    </row>
    <row r="50" spans="1:89" s="214" customFormat="1" ht="28.5" hidden="1" customHeight="1">
      <c r="A50" s="470"/>
      <c r="B50" s="487"/>
      <c r="C50" s="451"/>
      <c r="D50" s="451"/>
      <c r="E50" s="454"/>
      <c r="F50" s="460"/>
      <c r="G50" s="459"/>
      <c r="H50" s="384">
        <v>7</v>
      </c>
      <c r="I50" s="457"/>
      <c r="J50" s="460"/>
      <c r="K50" s="460"/>
      <c r="L50" s="460"/>
      <c r="M50" s="454"/>
      <c r="N50" s="454"/>
      <c r="O50" s="454"/>
      <c r="P50" s="531"/>
      <c r="Q50" s="491"/>
      <c r="R50" s="494"/>
      <c r="S50" s="494"/>
      <c r="T50" s="494"/>
      <c r="U50" s="494"/>
      <c r="V50" s="534"/>
      <c r="W50" s="519"/>
      <c r="X50" s="537"/>
      <c r="Y50" s="540"/>
      <c r="Z50" s="543"/>
      <c r="AA50" s="519"/>
      <c r="AB50" s="522"/>
      <c r="AC50" s="525"/>
      <c r="AD50" s="528"/>
      <c r="AE50" s="507"/>
      <c r="AF50" s="205">
        <v>5</v>
      </c>
      <c r="AG50" s="206"/>
      <c r="AH50" s="234" t="str">
        <f t="shared" ref="AH50" si="68">IF(OR(AI50="Preventivo",AI50="Detectivo"),"Probabilidad",IF(AI50="Correctivo","Impacto",""))</f>
        <v/>
      </c>
      <c r="AI50" s="340"/>
      <c r="AJ50" s="340"/>
      <c r="AK50" s="235" t="str">
        <f t="shared" ref="AK50" si="69">IF(AND(AI50="Preventivo",AJ50="Automático"),"50%",IF(AND(AI50="Preventivo",AJ50="Manual"),"40%",IF(AND(AI50="Detectivo",AJ50="Automático"),"40%",IF(AND(AI50="Detectivo",AJ50="Manual"),"30%",IF(AND(AI50="Correctivo",AJ50="Automático"),"35%",IF(AND(AI50="Correctivo",AJ50="Manual"),"25%",""))))))</f>
        <v/>
      </c>
      <c r="AL50" s="341"/>
      <c r="AM50" s="341"/>
      <c r="AN50" s="342"/>
      <c r="AO50" s="236" t="str">
        <f>IF(ISBLANK(AD46),(IFERROR(IF(AND(AH49="Probabilidad",AH50="Probabilidad"),(AQ49-(+AQ49*AK50)),IF(AND(AH49="Impacto",AH50="Probabilidad"),(AQ48-(+AQ48*AK50)),IF(AH50="Impacto",AQ49,""))),""))," ")</f>
        <v/>
      </c>
      <c r="AP50" s="174" t="str">
        <f>IF(ISBLANK(AD46),(IFERROR(IF(AO50="","",IF(AO50&lt;=0.2,"Muy Baja",IF(AO50&lt;=0.4,"Baja",IF(AO50&lt;=0.6,"Media",IF(AO50&lt;=0.8,"Alta","Muy Alta"))))),""))," ")</f>
        <v/>
      </c>
      <c r="AQ50" s="237" t="str">
        <f t="shared" si="28"/>
        <v/>
      </c>
      <c r="AR50" s="238" t="str">
        <f t="shared" si="29"/>
        <v/>
      </c>
      <c r="AS50" s="237" t="str">
        <f>IFERROR(IF(AND(AH49="Impacto",AH50="Impacto"),(AS49-(+AS49*AK50)),IF(AND(AH49="Probabilidad",AH50="Impacto"),(AS48-(+AS48*AK50)),IF(AH50="Probabilidad",AS49,""))),"")</f>
        <v/>
      </c>
      <c r="AT50" s="239" t="str">
        <f t="shared" si="30"/>
        <v/>
      </c>
      <c r="AU50" s="510"/>
      <c r="AV50" s="513"/>
      <c r="AW50" s="507"/>
      <c r="AX50" s="516"/>
      <c r="AY50" s="343"/>
      <c r="AZ50" s="209"/>
      <c r="BA50" s="207"/>
      <c r="BB50" s="207"/>
      <c r="BC50" s="208"/>
      <c r="BD50" s="208"/>
      <c r="BE50" s="208"/>
      <c r="BF50" s="209"/>
      <c r="BG50" s="460"/>
      <c r="BH50" s="215"/>
      <c r="BI50" s="210"/>
      <c r="BJ50" s="210"/>
      <c r="BK50" s="210"/>
      <c r="BL50" s="207"/>
      <c r="BM50" s="207"/>
      <c r="BN50" s="207"/>
      <c r="BO50" s="211"/>
      <c r="BP50" s="211"/>
      <c r="BQ50" s="212"/>
      <c r="BR50" s="213"/>
      <c r="BS50" s="213" t="str">
        <f>IF(AND('MAPA DE RIESGOS'!$AP50="Muy Alta",'MAPA DE RIESGOS'!$AR50="Leve"),CONCATENATE("R",'MAPA DE RIESGOS'!$H50,"C",'MAPA DE RIESGOS'!$AF50),"")</f>
        <v/>
      </c>
      <c r="BT50" s="213"/>
      <c r="BU50" s="213"/>
      <c r="BV50" s="213"/>
      <c r="BW50" s="213"/>
      <c r="BX50" s="213"/>
      <c r="BY50" s="213"/>
      <c r="BZ50" s="213"/>
      <c r="CA50" s="213"/>
      <c r="CB50" s="213"/>
      <c r="CC50" s="213"/>
      <c r="CD50" s="213"/>
      <c r="CE50" s="213"/>
      <c r="CF50" s="213"/>
      <c r="CG50" s="213"/>
      <c r="CH50" s="213"/>
      <c r="CI50" s="213"/>
      <c r="CJ50" s="213"/>
      <c r="CK50" s="213"/>
    </row>
    <row r="51" spans="1:89" s="214" customFormat="1" ht="28.5" hidden="1" customHeight="1">
      <c r="A51" s="470"/>
      <c r="B51" s="487"/>
      <c r="C51" s="451"/>
      <c r="D51" s="451"/>
      <c r="E51" s="454"/>
      <c r="F51" s="460"/>
      <c r="G51" s="459"/>
      <c r="H51" s="384">
        <v>7</v>
      </c>
      <c r="I51" s="458"/>
      <c r="J51" s="461"/>
      <c r="K51" s="461"/>
      <c r="L51" s="461"/>
      <c r="M51" s="455"/>
      <c r="N51" s="455"/>
      <c r="O51" s="455"/>
      <c r="P51" s="532"/>
      <c r="Q51" s="492"/>
      <c r="R51" s="495"/>
      <c r="S51" s="495"/>
      <c r="T51" s="495"/>
      <c r="U51" s="495"/>
      <c r="V51" s="535"/>
      <c r="W51" s="520"/>
      <c r="X51" s="538"/>
      <c r="Y51" s="541"/>
      <c r="Z51" s="544"/>
      <c r="AA51" s="520"/>
      <c r="AB51" s="523"/>
      <c r="AC51" s="526"/>
      <c r="AD51" s="529"/>
      <c r="AE51" s="508"/>
      <c r="AF51" s="205">
        <v>6</v>
      </c>
      <c r="AG51" s="206"/>
      <c r="AH51" s="234" t="str">
        <f t="shared" si="52"/>
        <v/>
      </c>
      <c r="AI51" s="340"/>
      <c r="AJ51" s="340"/>
      <c r="AK51" s="235" t="str">
        <f t="shared" si="53"/>
        <v/>
      </c>
      <c r="AL51" s="341"/>
      <c r="AM51" s="341"/>
      <c r="AN51" s="342"/>
      <c r="AO51" s="236" t="str">
        <f>IF(ISBLANK(AD46),(IFERROR(IF(AND(AH49="Probabilidad",AH51="Probabilidad"),(AQ49-(+AQ49*AK51)),IF(AND(AH49="Impacto",AH51="Probabilidad"),(AQ48-(+AQ48*AK51)),IF(AH51="Impacto",AQ49,""))),""))," ")</f>
        <v/>
      </c>
      <c r="AP51" s="174" t="str">
        <f>IF(ISBLANK(AD46),(IFERROR(IF(AO51="","",IF(AO51&lt;=0.2,"Muy Baja",IF(AO51&lt;=0.4,"Baja",IF(AO51&lt;=0.6,"Media",IF(AO51&lt;=0.8,"Alta","Muy Alta"))))),"")), " ")</f>
        <v/>
      </c>
      <c r="AQ51" s="237" t="str">
        <f t="shared" si="28"/>
        <v/>
      </c>
      <c r="AR51" s="238" t="str">
        <f t="shared" si="29"/>
        <v/>
      </c>
      <c r="AS51" s="237" t="str">
        <f>IFERROR(IF(AND(AH50="Impacto",AH51="Impacto"),(AS49-(+AS50*AK51)),IF(AND(AH49="Probabilidad",AH51="Impacto"),(AS48-(+AS48*AK51)),IF(AH51="Probabilidad",AS49,""))),"")</f>
        <v/>
      </c>
      <c r="AT51" s="239" t="str">
        <f t="shared" si="30"/>
        <v/>
      </c>
      <c r="AU51" s="511"/>
      <c r="AV51" s="514"/>
      <c r="AW51" s="508"/>
      <c r="AX51" s="517"/>
      <c r="AY51" s="343"/>
      <c r="AZ51" s="209"/>
      <c r="BA51" s="207"/>
      <c r="BB51" s="207"/>
      <c r="BC51" s="208"/>
      <c r="BD51" s="208"/>
      <c r="BE51" s="208"/>
      <c r="BF51" s="209"/>
      <c r="BG51" s="461"/>
      <c r="BH51" s="215"/>
      <c r="BI51" s="210"/>
      <c r="BJ51" s="210"/>
      <c r="BK51" s="210"/>
      <c r="BL51" s="207"/>
      <c r="BM51" s="207"/>
      <c r="BN51" s="207"/>
      <c r="BO51" s="211"/>
      <c r="BP51" s="211"/>
      <c r="BQ51" s="212"/>
      <c r="BR51" s="213"/>
      <c r="BS51" s="213" t="str">
        <f>IF(AND('MAPA DE RIESGOS'!$AP51="Muy Alta",'MAPA DE RIESGOS'!$AR51="Leve"),CONCATENATE("R",'MAPA DE RIESGOS'!$H51,"C",'MAPA DE RIESGOS'!$AF51),"")</f>
        <v/>
      </c>
      <c r="BT51" s="213"/>
      <c r="BU51" s="213"/>
      <c r="BV51" s="213"/>
      <c r="BW51" s="213"/>
      <c r="BX51" s="213"/>
      <c r="BY51" s="213"/>
      <c r="BZ51" s="213"/>
      <c r="CA51" s="213"/>
      <c r="CB51" s="213"/>
      <c r="CC51" s="213"/>
      <c r="CD51" s="213"/>
      <c r="CE51" s="213"/>
      <c r="CF51" s="213"/>
      <c r="CG51" s="213"/>
      <c r="CH51" s="213"/>
      <c r="CI51" s="213"/>
      <c r="CJ51" s="213"/>
      <c r="CK51" s="213"/>
    </row>
    <row r="52" spans="1:89" s="214" customFormat="1" ht="95.5" customHeight="1">
      <c r="A52" s="470"/>
      <c r="B52" s="487"/>
      <c r="C52" s="451"/>
      <c r="D52" s="451" t="str">
        <f>IFERROR((VLOOKUP($B52,'Listados Datos'!$D$3:$F$18,3,FALSE))," ")</f>
        <v xml:space="preserve"> </v>
      </c>
      <c r="E52" s="454"/>
      <c r="F52" s="460"/>
      <c r="G52" s="459">
        <v>8</v>
      </c>
      <c r="H52" s="384">
        <v>8</v>
      </c>
      <c r="I52" s="456" t="s">
        <v>1087</v>
      </c>
      <c r="J52" s="468" t="s">
        <v>243</v>
      </c>
      <c r="K52" s="468" t="s">
        <v>1087</v>
      </c>
      <c r="L52" s="468" t="s">
        <v>1087</v>
      </c>
      <c r="M52" s="453" t="str">
        <f t="shared" ref="M52" si="70">+CONCATENATE("Posibilidad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453" t="s">
        <v>108</v>
      </c>
      <c r="O52" s="453" t="s">
        <v>836</v>
      </c>
      <c r="P52" s="530">
        <v>228</v>
      </c>
      <c r="Q52" s="490"/>
      <c r="R52" s="493"/>
      <c r="S52" s="493"/>
      <c r="T52" s="493"/>
      <c r="U52" s="493"/>
      <c r="V52" s="533" t="str">
        <f t="shared" ref="V52" si="71">IF(ISBLANK(AC52),(IF(P52&lt;=0,"",IF(P52&lt;=2,"Muy Baja",IF(P52&lt;=24,"Baja",IF(P52&lt;=500,"Media",IF(P52&lt;=5000,"Alta","Muy Alta"))))))," ")</f>
        <v>Media</v>
      </c>
      <c r="W52" s="518">
        <f t="shared" ref="W52" si="72">IF(ISBLANK(AC52),(IF(V52="","",IF(V52="Muy Baja",20%,IF(V52="Baja",40%,IF(V52="Media",60%,IF(V52="Alta",80%,IF(V52="Muy Alta",100%,0)))))))," ")</f>
        <v>0.6</v>
      </c>
      <c r="X52" s="536" t="s">
        <v>1717</v>
      </c>
      <c r="Y52" s="539" t="str">
        <f>IF(X52&gt;0,IF(NOT(ISERROR(MATCH(X52,'Listados Datos'!$N$3:$N$4,0))),'Listados Datos'!$N$6&amp;"Por favor no seleccionar este criterios de impacto (Afectación Económica o presupuestal y/o Pérdida Reputacional)",'Listados Datos'!$N$7),"")</f>
        <v>✔</v>
      </c>
      <c r="Z52" s="542" t="str">
        <f>IF(OR(X52='Listados Datos'!$R$3,X52='Listados Datos'!$S$3),"Leve",IF(OR(X52='Listados Datos'!$R$4,X52='Listados Datos'!$S$4),"Menor",IF(OR(X52='Listados Datos'!$R$5,X52='Listados Datos'!$S$5),"Moderado",IF(OR(X52='Listados Datos'!$R$6,X52='Listados Datos'!$S$6),"Mayor",IF(OR(X52='Listados Datos'!$R$7,X52='Listados Datos'!$S$7),"Catastrófico","")))))</f>
        <v/>
      </c>
      <c r="AA52" s="518" t="str">
        <f>IF(Z52="","",IF(Z52="Leve",20%,IF(Z52="Menor",40%,IF(Z52="Moderado",60%,IF(Z52="Mayor",80%,IF(Z52="Catastrófico",100%,0))))))</f>
        <v/>
      </c>
      <c r="AB52" s="521"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
      </c>
      <c r="AC52" s="524"/>
      <c r="AD52" s="527"/>
      <c r="AE52" s="506" t="str">
        <f t="shared" ref="AE52" si="73">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206" t="s">
        <v>1101</v>
      </c>
      <c r="AH52" s="234" t="str">
        <f t="shared" si="52"/>
        <v>Probabilidad</v>
      </c>
      <c r="AI52" s="340" t="s">
        <v>314</v>
      </c>
      <c r="AJ52" s="340" t="s">
        <v>319</v>
      </c>
      <c r="AK52" s="235" t="str">
        <f t="shared" si="53"/>
        <v>40%</v>
      </c>
      <c r="AL52" s="341" t="s">
        <v>323</v>
      </c>
      <c r="AM52" s="341" t="s">
        <v>327</v>
      </c>
      <c r="AN52" s="342" t="s">
        <v>330</v>
      </c>
      <c r="AO52" s="236">
        <f>IF(ISBLANK(AD52),(IFERROR(IF(AH52="Probabilidad",(W52-(+W52*AK52)),IF(AH52="Impacto",W52,"")),""))," ")</f>
        <v>0.36</v>
      </c>
      <c r="AP52" s="174" t="str">
        <f>IF(ISBLANK(AD52), (IFERROR(IF(AO52="","",IF(AO52&lt;=0.2,"Muy Baja",IF(AO52&lt;=0.4,"Baja",IF(AO52&lt;=0.6,"Media",IF(AO52&lt;=0.8,"Alta","Muy Alta"))))),""))," ")</f>
        <v>Baja</v>
      </c>
      <c r="AQ52" s="237">
        <f t="shared" si="28"/>
        <v>0.36</v>
      </c>
      <c r="AR52" s="238" t="str">
        <f t="shared" si="29"/>
        <v/>
      </c>
      <c r="AS52" s="237" t="str">
        <f>IFERROR(IF(AH52="Impacto",(AA52-(+AA52*AK52)),IF(AH52="Probabilidad",AA52,"")),"")</f>
        <v/>
      </c>
      <c r="AT52" s="239" t="str">
        <f t="shared" si="30"/>
        <v/>
      </c>
      <c r="AU52" s="509"/>
      <c r="AV52" s="512" t="str">
        <f>IF(ISBLANK(AD52), " ", AD52)</f>
        <v xml:space="preserve"> </v>
      </c>
      <c r="AW52" s="506" t="str">
        <f t="shared" ref="AW52" si="74">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515" t="s">
        <v>337</v>
      </c>
      <c r="AY52" s="343" t="s">
        <v>1726</v>
      </c>
      <c r="AZ52" s="209" t="s">
        <v>1102</v>
      </c>
      <c r="BA52" s="207" t="s">
        <v>955</v>
      </c>
      <c r="BB52" s="207" t="s">
        <v>1083</v>
      </c>
      <c r="BC52" s="208">
        <v>44562</v>
      </c>
      <c r="BD52" s="208">
        <v>44926</v>
      </c>
      <c r="BE52" s="209" t="s">
        <v>1103</v>
      </c>
      <c r="BF52" s="209" t="s">
        <v>1104</v>
      </c>
      <c r="BG52" s="468" t="s">
        <v>1105</v>
      </c>
      <c r="BH52" s="215"/>
      <c r="BI52" s="210"/>
      <c r="BJ52" s="210"/>
      <c r="BK52" s="210"/>
      <c r="BL52" s="207"/>
      <c r="BM52" s="207"/>
      <c r="BN52" s="207"/>
      <c r="BO52" s="211"/>
      <c r="BP52" s="211"/>
      <c r="BQ52" s="212"/>
      <c r="BR52" s="213"/>
      <c r="BS52" s="213" t="str">
        <f>IF(AND('MAPA DE RIESGOS'!$AP52="Muy Alta",'MAPA DE RIESGOS'!$AR52="Leve"),CONCATENATE("R",'MAPA DE RIESGOS'!$H52,"C",'MAPA DE RIESGOS'!$AF52),"")</f>
        <v/>
      </c>
      <c r="BT52" s="213"/>
      <c r="BU52" s="213"/>
      <c r="BV52" s="213"/>
      <c r="BW52" s="213"/>
      <c r="BX52" s="213"/>
      <c r="BY52" s="213"/>
      <c r="BZ52" s="213"/>
      <c r="CA52" s="213"/>
      <c r="CB52" s="213"/>
      <c r="CC52" s="213"/>
      <c r="CD52" s="213"/>
      <c r="CE52" s="213"/>
      <c r="CF52" s="213"/>
      <c r="CG52" s="213"/>
      <c r="CH52" s="213"/>
      <c r="CI52" s="213"/>
      <c r="CJ52" s="213"/>
      <c r="CK52" s="213"/>
    </row>
    <row r="53" spans="1:89" s="214" customFormat="1" ht="28.5" hidden="1" customHeight="1">
      <c r="A53" s="470"/>
      <c r="B53" s="487"/>
      <c r="C53" s="451"/>
      <c r="D53" s="451"/>
      <c r="E53" s="454"/>
      <c r="F53" s="460"/>
      <c r="G53" s="459"/>
      <c r="H53" s="384">
        <v>8</v>
      </c>
      <c r="I53" s="457"/>
      <c r="J53" s="460"/>
      <c r="K53" s="460"/>
      <c r="L53" s="460"/>
      <c r="M53" s="454"/>
      <c r="N53" s="454"/>
      <c r="O53" s="454"/>
      <c r="P53" s="531"/>
      <c r="Q53" s="491"/>
      <c r="R53" s="494"/>
      <c r="S53" s="494"/>
      <c r="T53" s="494"/>
      <c r="U53" s="494"/>
      <c r="V53" s="534"/>
      <c r="W53" s="519"/>
      <c r="X53" s="537"/>
      <c r="Y53" s="540"/>
      <c r="Z53" s="543"/>
      <c r="AA53" s="519"/>
      <c r="AB53" s="522"/>
      <c r="AC53" s="525"/>
      <c r="AD53" s="528"/>
      <c r="AE53" s="507"/>
      <c r="AF53" s="205">
        <v>2</v>
      </c>
      <c r="AG53" s="206"/>
      <c r="AH53" s="234" t="str">
        <f t="shared" si="52"/>
        <v/>
      </c>
      <c r="AI53" s="340"/>
      <c r="AJ53" s="340"/>
      <c r="AK53" s="235" t="str">
        <f t="shared" si="53"/>
        <v/>
      </c>
      <c r="AL53" s="341"/>
      <c r="AM53" s="341"/>
      <c r="AN53" s="342"/>
      <c r="AO53" s="236" t="str">
        <f>IF(ISBLANK(AD52),(IFERROR(IF(AND(AH52="Probabilidad",AH53="Probabilidad"),(AQ52-(+AQ52*AK53)),IF(AH53="Probabilidad",(W52-(+W52*AK53)),IF(AH53="Impacto",AQ52,""))),""))," ")</f>
        <v/>
      </c>
      <c r="AP53" s="174" t="str">
        <f>IF(ISBLANK(AD52),(IFERROR(IF(AO53="","",IF(AO53&lt;=0.2,"Muy Baja",IF(AO53&lt;=0.4,"Baja",IF(AO53&lt;=0.6,"Media",IF(AO53&lt;=0.8,"Alta","Muy Alta"))))),""))," ")</f>
        <v/>
      </c>
      <c r="AQ53" s="237" t="str">
        <f t="shared" si="28"/>
        <v/>
      </c>
      <c r="AR53" s="238" t="str">
        <f t="shared" si="29"/>
        <v/>
      </c>
      <c r="AS53" s="237" t="str">
        <f>IFERROR(IF(AND(AH52="Impacto",AH53="Impacto"),(AS52-(+AS52*AK53)),IF(AH53="Impacto",(AA52-(+AA52*AK53)),IF(AH53="Probabilidad",AS52,""))),"")</f>
        <v/>
      </c>
      <c r="AT53" s="239" t="str">
        <f t="shared" si="30"/>
        <v/>
      </c>
      <c r="AU53" s="510"/>
      <c r="AV53" s="513"/>
      <c r="AW53" s="507"/>
      <c r="AX53" s="516"/>
      <c r="AY53" s="343"/>
      <c r="AZ53" s="209"/>
      <c r="BA53" s="207"/>
      <c r="BB53" s="207"/>
      <c r="BC53" s="208"/>
      <c r="BD53" s="208"/>
      <c r="BE53" s="208"/>
      <c r="BF53" s="208"/>
      <c r="BG53" s="460"/>
      <c r="BH53" s="215"/>
      <c r="BI53" s="210"/>
      <c r="BJ53" s="210"/>
      <c r="BK53" s="210"/>
      <c r="BL53" s="207"/>
      <c r="BM53" s="207"/>
      <c r="BN53" s="207"/>
      <c r="BO53" s="211"/>
      <c r="BP53" s="211"/>
      <c r="BQ53" s="212"/>
      <c r="BR53" s="213"/>
      <c r="BS53" s="213" t="str">
        <f>IF(AND('MAPA DE RIESGOS'!$AP53="Muy Alta",'MAPA DE RIESGOS'!$AR53="Leve"),CONCATENATE("R",'MAPA DE RIESGOS'!$H53,"C",'MAPA DE RIESGOS'!$AF53),"")</f>
        <v/>
      </c>
      <c r="BT53" s="213"/>
      <c r="BU53" s="213"/>
      <c r="BV53" s="213"/>
      <c r="BW53" s="213"/>
      <c r="BX53" s="213"/>
      <c r="BY53" s="213"/>
      <c r="BZ53" s="213"/>
      <c r="CA53" s="213"/>
      <c r="CB53" s="213"/>
      <c r="CC53" s="213"/>
      <c r="CD53" s="213"/>
      <c r="CE53" s="213"/>
      <c r="CF53" s="213"/>
      <c r="CG53" s="213"/>
      <c r="CH53" s="213"/>
      <c r="CI53" s="213"/>
      <c r="CJ53" s="213"/>
      <c r="CK53" s="213"/>
    </row>
    <row r="54" spans="1:89" s="214" customFormat="1" ht="28.5" hidden="1" customHeight="1">
      <c r="A54" s="470"/>
      <c r="B54" s="487"/>
      <c r="C54" s="451"/>
      <c r="D54" s="451"/>
      <c r="E54" s="454"/>
      <c r="F54" s="460"/>
      <c r="G54" s="459"/>
      <c r="H54" s="384">
        <v>8</v>
      </c>
      <c r="I54" s="457"/>
      <c r="J54" s="460"/>
      <c r="K54" s="460"/>
      <c r="L54" s="460"/>
      <c r="M54" s="454"/>
      <c r="N54" s="454"/>
      <c r="O54" s="454"/>
      <c r="P54" s="531"/>
      <c r="Q54" s="491"/>
      <c r="R54" s="494"/>
      <c r="S54" s="494"/>
      <c r="T54" s="494"/>
      <c r="U54" s="494"/>
      <c r="V54" s="534"/>
      <c r="W54" s="519"/>
      <c r="X54" s="537"/>
      <c r="Y54" s="540"/>
      <c r="Z54" s="543"/>
      <c r="AA54" s="519"/>
      <c r="AB54" s="522"/>
      <c r="AC54" s="525"/>
      <c r="AD54" s="528"/>
      <c r="AE54" s="507"/>
      <c r="AF54" s="205">
        <v>3</v>
      </c>
      <c r="AG54" s="206"/>
      <c r="AH54" s="234" t="str">
        <f t="shared" si="52"/>
        <v/>
      </c>
      <c r="AI54" s="340"/>
      <c r="AJ54" s="340"/>
      <c r="AK54" s="235" t="str">
        <f t="shared" si="53"/>
        <v/>
      </c>
      <c r="AL54" s="341"/>
      <c r="AM54" s="341"/>
      <c r="AN54" s="342"/>
      <c r="AO54" s="236" t="str">
        <f>IF(ISBLANK(AD52),(IFERROR(IF(AND(AH53="Probabilidad",AH54="Probabilidad"),(AQ53-(+AQ53*AK54)),IF(AND(AH53="Impacto",AH54="Probabilidad"),(AQ52-(+AQ52*AK54)),IF(AH54="Impacto",AQ53,""))),""))," ")</f>
        <v/>
      </c>
      <c r="AP54" s="174" t="str">
        <f>IF(ISBLANK(AD52),(IFERROR(IF(AO54="","",IF(AO54&lt;=0.2,"Muy Baja",IF(AO54&lt;=0.4,"Baja",IF(AO54&lt;=0.6,"Media",IF(AO54&lt;=0.8,"Alta","Muy Alta"))))),""))," ")</f>
        <v/>
      </c>
      <c r="AQ54" s="237" t="str">
        <f t="shared" si="28"/>
        <v/>
      </c>
      <c r="AR54" s="238" t="str">
        <f t="shared" si="29"/>
        <v/>
      </c>
      <c r="AS54" s="237" t="str">
        <f>IFERROR(IF(AND(AH53="Impacto",AH54="Impacto"),(AS53-(+AS53*AK54)),IF(AND(AH53="Probabilidad",AH54="Impacto"),(AS52-(+AS52*AK54)),IF(AH54="Probabilidad",AS53,""))),"")</f>
        <v/>
      </c>
      <c r="AT54" s="239" t="str">
        <f t="shared" si="30"/>
        <v/>
      </c>
      <c r="AU54" s="510"/>
      <c r="AV54" s="513"/>
      <c r="AW54" s="507"/>
      <c r="AX54" s="516"/>
      <c r="AY54" s="343"/>
      <c r="AZ54" s="209"/>
      <c r="BA54" s="207"/>
      <c r="BB54" s="207"/>
      <c r="BC54" s="208"/>
      <c r="BD54" s="208"/>
      <c r="BE54" s="208"/>
      <c r="BF54" s="209"/>
      <c r="BG54" s="460"/>
      <c r="BH54" s="215"/>
      <c r="BI54" s="210"/>
      <c r="BJ54" s="210"/>
      <c r="BK54" s="210"/>
      <c r="BL54" s="207"/>
      <c r="BM54" s="207"/>
      <c r="BN54" s="207"/>
      <c r="BO54" s="211"/>
      <c r="BP54" s="211"/>
      <c r="BQ54" s="212"/>
      <c r="BR54" s="213"/>
      <c r="BS54" s="213" t="str">
        <f>IF(AND('MAPA DE RIESGOS'!$AP54="Muy Alta",'MAPA DE RIESGOS'!$AR54="Leve"),CONCATENATE("R",'MAPA DE RIESGOS'!$H54,"C",'MAPA DE RIESGOS'!$AF54),"")</f>
        <v/>
      </c>
      <c r="BT54" s="213"/>
      <c r="BU54" s="213"/>
      <c r="BV54" s="213"/>
      <c r="BW54" s="213"/>
      <c r="BX54" s="213"/>
      <c r="BY54" s="213"/>
      <c r="BZ54" s="213"/>
      <c r="CA54" s="213"/>
      <c r="CB54" s="213"/>
      <c r="CC54" s="213"/>
      <c r="CD54" s="213"/>
      <c r="CE54" s="213"/>
      <c r="CF54" s="213"/>
      <c r="CG54" s="213"/>
      <c r="CH54" s="213"/>
      <c r="CI54" s="213"/>
      <c r="CJ54" s="213"/>
      <c r="CK54" s="213"/>
    </row>
    <row r="55" spans="1:89" s="214" customFormat="1" ht="28.5" hidden="1" customHeight="1">
      <c r="A55" s="470"/>
      <c r="B55" s="487"/>
      <c r="C55" s="451"/>
      <c r="D55" s="451"/>
      <c r="E55" s="454"/>
      <c r="F55" s="460"/>
      <c r="G55" s="459"/>
      <c r="H55" s="384">
        <v>8</v>
      </c>
      <c r="I55" s="457"/>
      <c r="J55" s="460"/>
      <c r="K55" s="460"/>
      <c r="L55" s="460"/>
      <c r="M55" s="454"/>
      <c r="N55" s="454"/>
      <c r="O55" s="454"/>
      <c r="P55" s="531"/>
      <c r="Q55" s="491"/>
      <c r="R55" s="494"/>
      <c r="S55" s="494"/>
      <c r="T55" s="494"/>
      <c r="U55" s="494"/>
      <c r="V55" s="534"/>
      <c r="W55" s="519"/>
      <c r="X55" s="537"/>
      <c r="Y55" s="540"/>
      <c r="Z55" s="543"/>
      <c r="AA55" s="519"/>
      <c r="AB55" s="522"/>
      <c r="AC55" s="525"/>
      <c r="AD55" s="528"/>
      <c r="AE55" s="507"/>
      <c r="AF55" s="205">
        <v>4</v>
      </c>
      <c r="AG55" s="206"/>
      <c r="AH55" s="234" t="str">
        <f t="shared" si="52"/>
        <v/>
      </c>
      <c r="AI55" s="340"/>
      <c r="AJ55" s="340"/>
      <c r="AK55" s="235" t="str">
        <f t="shared" si="53"/>
        <v/>
      </c>
      <c r="AL55" s="341"/>
      <c r="AM55" s="341"/>
      <c r="AN55" s="342"/>
      <c r="AO55" s="236" t="str">
        <f>IF(ISBLANK(AD52),(IFERROR(IF(AND(AH54="Probabilidad",AH55="Probabilidad"),(AQ54-(+AQ54*AK55)),IF(AND(AH54="Impacto",AH55="Probabilidad"),(AQ53-(+AQ53*AK55)),IF(AH55="Impacto",AQ54,""))),""))," ")</f>
        <v/>
      </c>
      <c r="AP55" s="174" t="str">
        <f>IF(ISBLANK(AD52),(IFERROR(IF(AO55="","",IF(AO55&lt;=0.2,"Muy Baja",IF(AO55&lt;=0.4,"Baja",IF(AO55&lt;=0.6,"Media",IF(AO55&lt;=0.8,"Alta","Muy Alta"))))),""))," ")</f>
        <v/>
      </c>
      <c r="AQ55" s="237" t="str">
        <f t="shared" si="28"/>
        <v/>
      </c>
      <c r="AR55" s="238" t="str">
        <f t="shared" si="29"/>
        <v/>
      </c>
      <c r="AS55" s="237" t="str">
        <f>IFERROR(IF(AND(AH54="Impacto",AH55="Impacto"),(AS54-(+AS54*AK55)),IF(AND(AH54="Probabilidad",AH55="Impacto"),(AS53-(+AS53*AK55)),IF(AH55="Probabilidad",AS54,""))),"")</f>
        <v/>
      </c>
      <c r="AT55" s="239" t="str">
        <f t="shared" si="30"/>
        <v/>
      </c>
      <c r="AU55" s="510"/>
      <c r="AV55" s="513"/>
      <c r="AW55" s="507"/>
      <c r="AX55" s="516"/>
      <c r="AY55" s="343"/>
      <c r="AZ55" s="209"/>
      <c r="BA55" s="207"/>
      <c r="BB55" s="207"/>
      <c r="BC55" s="208"/>
      <c r="BD55" s="208"/>
      <c r="BE55" s="208"/>
      <c r="BF55" s="209"/>
      <c r="BG55" s="460"/>
      <c r="BH55" s="215"/>
      <c r="BI55" s="210"/>
      <c r="BJ55" s="210"/>
      <c r="BK55" s="210"/>
      <c r="BL55" s="207"/>
      <c r="BM55" s="207"/>
      <c r="BN55" s="207"/>
      <c r="BO55" s="211"/>
      <c r="BP55" s="211"/>
      <c r="BQ55" s="212"/>
      <c r="BR55" s="213"/>
      <c r="BS55" s="213" t="str">
        <f>IF(AND('MAPA DE RIESGOS'!$AP55="Muy Alta",'MAPA DE RIESGOS'!$AR55="Leve"),CONCATENATE("R",'MAPA DE RIESGOS'!$H55,"C",'MAPA DE RIESGOS'!$AF55),"")</f>
        <v/>
      </c>
      <c r="BT55" s="213"/>
      <c r="BU55" s="213"/>
      <c r="BV55" s="213"/>
      <c r="BW55" s="213"/>
      <c r="BX55" s="213"/>
      <c r="BY55" s="213"/>
      <c r="BZ55" s="213"/>
      <c r="CA55" s="213"/>
      <c r="CB55" s="213"/>
      <c r="CC55" s="213"/>
      <c r="CD55" s="213"/>
      <c r="CE55" s="213"/>
      <c r="CF55" s="213"/>
      <c r="CG55" s="213"/>
      <c r="CH55" s="213"/>
      <c r="CI55" s="213"/>
      <c r="CJ55" s="213"/>
      <c r="CK55" s="213"/>
    </row>
    <row r="56" spans="1:89" s="214" customFormat="1" ht="28.5" hidden="1" customHeight="1">
      <c r="A56" s="470"/>
      <c r="B56" s="487"/>
      <c r="C56" s="451"/>
      <c r="D56" s="451"/>
      <c r="E56" s="454"/>
      <c r="F56" s="460"/>
      <c r="G56" s="459"/>
      <c r="H56" s="384">
        <v>8</v>
      </c>
      <c r="I56" s="457"/>
      <c r="J56" s="460"/>
      <c r="K56" s="460"/>
      <c r="L56" s="460"/>
      <c r="M56" s="454"/>
      <c r="N56" s="454"/>
      <c r="O56" s="454"/>
      <c r="P56" s="531"/>
      <c r="Q56" s="491"/>
      <c r="R56" s="494"/>
      <c r="S56" s="494"/>
      <c r="T56" s="494"/>
      <c r="U56" s="494"/>
      <c r="V56" s="534"/>
      <c r="W56" s="519"/>
      <c r="X56" s="537"/>
      <c r="Y56" s="540"/>
      <c r="Z56" s="543"/>
      <c r="AA56" s="519"/>
      <c r="AB56" s="522"/>
      <c r="AC56" s="525"/>
      <c r="AD56" s="528"/>
      <c r="AE56" s="507"/>
      <c r="AF56" s="205">
        <v>5</v>
      </c>
      <c r="AG56" s="206"/>
      <c r="AH56" s="234" t="str">
        <f t="shared" ref="AH56" si="75">IF(OR(AI56="Preventivo",AI56="Detectivo"),"Probabilidad",IF(AI56="Correctivo","Impacto",""))</f>
        <v/>
      </c>
      <c r="AI56" s="340"/>
      <c r="AJ56" s="340"/>
      <c r="AK56" s="235" t="str">
        <f t="shared" ref="AK56" si="76">IF(AND(AI56="Preventivo",AJ56="Automático"),"50%",IF(AND(AI56="Preventivo",AJ56="Manual"),"40%",IF(AND(AI56="Detectivo",AJ56="Automático"),"40%",IF(AND(AI56="Detectivo",AJ56="Manual"),"30%",IF(AND(AI56="Correctivo",AJ56="Automático"),"35%",IF(AND(AI56="Correctivo",AJ56="Manual"),"25%",""))))))</f>
        <v/>
      </c>
      <c r="AL56" s="341"/>
      <c r="AM56" s="341"/>
      <c r="AN56" s="342"/>
      <c r="AO56" s="236" t="str">
        <f>IF(ISBLANK(AD52),(IFERROR(IF(AND(AH55="Probabilidad",AH56="Probabilidad"),(AQ55-(+AQ55*AK56)),IF(AND(AH55="Impacto",AH56="Probabilidad"),(AQ54-(+AQ54*AK56)),IF(AH56="Impacto",AQ55,""))),""))," ")</f>
        <v/>
      </c>
      <c r="AP56" s="174" t="str">
        <f>IF(ISBLANK(AD52),(IFERROR(IF(AO56="","",IF(AO56&lt;=0.2,"Muy Baja",IF(AO56&lt;=0.4,"Baja",IF(AO56&lt;=0.6,"Media",IF(AO56&lt;=0.8,"Alta","Muy Alta"))))),""))," ")</f>
        <v/>
      </c>
      <c r="AQ56" s="237" t="str">
        <f t="shared" si="28"/>
        <v/>
      </c>
      <c r="AR56" s="238" t="str">
        <f t="shared" si="29"/>
        <v/>
      </c>
      <c r="AS56" s="237" t="str">
        <f>IFERROR(IF(AND(AH55="Impacto",AH56="Impacto"),(AS55-(+AS55*AK56)),IF(AND(AH55="Probabilidad",AH56="Impacto"),(AS54-(+AS54*AK56)),IF(AH56="Probabilidad",AS55,""))),"")</f>
        <v/>
      </c>
      <c r="AT56" s="239" t="str">
        <f t="shared" si="30"/>
        <v/>
      </c>
      <c r="AU56" s="510"/>
      <c r="AV56" s="513"/>
      <c r="AW56" s="507"/>
      <c r="AX56" s="516"/>
      <c r="AY56" s="343"/>
      <c r="AZ56" s="209"/>
      <c r="BA56" s="207"/>
      <c r="BB56" s="207"/>
      <c r="BC56" s="208"/>
      <c r="BD56" s="208"/>
      <c r="BE56" s="208"/>
      <c r="BF56" s="209"/>
      <c r="BG56" s="460"/>
      <c r="BH56" s="215"/>
      <c r="BI56" s="210"/>
      <c r="BJ56" s="210"/>
      <c r="BK56" s="210"/>
      <c r="BL56" s="207"/>
      <c r="BM56" s="207"/>
      <c r="BN56" s="207"/>
      <c r="BO56" s="211"/>
      <c r="BP56" s="211"/>
      <c r="BQ56" s="212"/>
      <c r="BR56" s="213"/>
      <c r="BS56" s="213" t="str">
        <f>IF(AND('MAPA DE RIESGOS'!$AP56="Muy Alta",'MAPA DE RIESGOS'!$AR56="Leve"),CONCATENATE("R",'MAPA DE RIESGOS'!$H56,"C",'MAPA DE RIESGOS'!$AF56),"")</f>
        <v/>
      </c>
      <c r="BT56" s="213"/>
      <c r="BU56" s="213"/>
      <c r="BV56" s="213"/>
      <c r="BW56" s="213"/>
      <c r="BX56" s="213"/>
      <c r="BY56" s="213"/>
      <c r="BZ56" s="213"/>
      <c r="CA56" s="213"/>
      <c r="CB56" s="213"/>
      <c r="CC56" s="213"/>
      <c r="CD56" s="213"/>
      <c r="CE56" s="213"/>
      <c r="CF56" s="213"/>
      <c r="CG56" s="213"/>
      <c r="CH56" s="213"/>
      <c r="CI56" s="213"/>
      <c r="CJ56" s="213"/>
      <c r="CK56" s="213"/>
    </row>
    <row r="57" spans="1:89" s="214" customFormat="1" ht="28.5" hidden="1" customHeight="1">
      <c r="A57" s="470"/>
      <c r="B57" s="487"/>
      <c r="C57" s="451"/>
      <c r="D57" s="451"/>
      <c r="E57" s="454"/>
      <c r="F57" s="460"/>
      <c r="G57" s="459"/>
      <c r="H57" s="384">
        <v>8</v>
      </c>
      <c r="I57" s="458"/>
      <c r="J57" s="461"/>
      <c r="K57" s="461"/>
      <c r="L57" s="461"/>
      <c r="M57" s="455"/>
      <c r="N57" s="455"/>
      <c r="O57" s="455"/>
      <c r="P57" s="532"/>
      <c r="Q57" s="492"/>
      <c r="R57" s="495"/>
      <c r="S57" s="495"/>
      <c r="T57" s="495"/>
      <c r="U57" s="495"/>
      <c r="V57" s="535"/>
      <c r="W57" s="520"/>
      <c r="X57" s="538"/>
      <c r="Y57" s="541"/>
      <c r="Z57" s="544"/>
      <c r="AA57" s="520"/>
      <c r="AB57" s="523"/>
      <c r="AC57" s="526"/>
      <c r="AD57" s="529"/>
      <c r="AE57" s="508"/>
      <c r="AF57" s="205">
        <v>6</v>
      </c>
      <c r="AG57" s="206"/>
      <c r="AH57" s="234" t="str">
        <f t="shared" si="52"/>
        <v/>
      </c>
      <c r="AI57" s="340"/>
      <c r="AJ57" s="340"/>
      <c r="AK57" s="235" t="str">
        <f t="shared" si="53"/>
        <v/>
      </c>
      <c r="AL57" s="341"/>
      <c r="AM57" s="341"/>
      <c r="AN57" s="342"/>
      <c r="AO57" s="236" t="str">
        <f>IF(ISBLANK(AD52),(IFERROR(IF(AND(AH55="Probabilidad",AH57="Probabilidad"),(AQ55-(+AQ55*AK57)),IF(AND(AH55="Impacto",AH57="Probabilidad"),(AQ54-(+AQ54*AK57)),IF(AH57="Impacto",AQ55,""))),""))," ")</f>
        <v/>
      </c>
      <c r="AP57" s="174" t="str">
        <f>IF(ISBLANK(AD52),(IFERROR(IF(AO57="","",IF(AO57&lt;=0.2,"Muy Baja",IF(AO57&lt;=0.4,"Baja",IF(AO57&lt;=0.6,"Media",IF(AO57&lt;=0.8,"Alta","Muy Alta"))))),"")), " ")</f>
        <v/>
      </c>
      <c r="AQ57" s="237" t="str">
        <f t="shared" si="28"/>
        <v/>
      </c>
      <c r="AR57" s="238" t="str">
        <f t="shared" si="29"/>
        <v/>
      </c>
      <c r="AS57" s="237" t="str">
        <f>IFERROR(IF(AND(AH56="Impacto",AH57="Impacto"),(AS55-(+AS56*AK57)),IF(AND(AH55="Probabilidad",AH57="Impacto"),(AS54-(+AS54*AK57)),IF(AH57="Probabilidad",AS55,""))),"")</f>
        <v/>
      </c>
      <c r="AT57" s="239" t="str">
        <f t="shared" si="30"/>
        <v/>
      </c>
      <c r="AU57" s="511"/>
      <c r="AV57" s="514"/>
      <c r="AW57" s="508"/>
      <c r="AX57" s="517"/>
      <c r="AY57" s="343"/>
      <c r="AZ57" s="209"/>
      <c r="BA57" s="207"/>
      <c r="BB57" s="207"/>
      <c r="BC57" s="208"/>
      <c r="BD57" s="208"/>
      <c r="BE57" s="208"/>
      <c r="BF57" s="209"/>
      <c r="BG57" s="461"/>
      <c r="BH57" s="215"/>
      <c r="BI57" s="210"/>
      <c r="BJ57" s="210"/>
      <c r="BK57" s="210"/>
      <c r="BL57" s="207"/>
      <c r="BM57" s="207"/>
      <c r="BN57" s="207"/>
      <c r="BO57" s="211"/>
      <c r="BP57" s="211"/>
      <c r="BQ57" s="212"/>
      <c r="BR57" s="213"/>
      <c r="BS57" s="213" t="str">
        <f>IF(AND('MAPA DE RIESGOS'!$AP57="Muy Alta",'MAPA DE RIESGOS'!$AR57="Leve"),CONCATENATE("R",'MAPA DE RIESGOS'!$H57,"C",'MAPA DE RIESGOS'!$AF57),"")</f>
        <v/>
      </c>
      <c r="BT57" s="213"/>
      <c r="BU57" s="213"/>
      <c r="BV57" s="213"/>
      <c r="BW57" s="213"/>
      <c r="BX57" s="213"/>
      <c r="BY57" s="213"/>
      <c r="BZ57" s="213"/>
      <c r="CA57" s="213"/>
      <c r="CB57" s="213"/>
      <c r="CC57" s="213"/>
      <c r="CD57" s="213"/>
      <c r="CE57" s="213"/>
      <c r="CF57" s="213"/>
      <c r="CG57" s="213"/>
      <c r="CH57" s="213"/>
      <c r="CI57" s="213"/>
      <c r="CJ57" s="213"/>
      <c r="CK57" s="213"/>
    </row>
    <row r="58" spans="1:89" s="214" customFormat="1" ht="95.25" customHeight="1">
      <c r="A58" s="470"/>
      <c r="B58" s="487"/>
      <c r="C58" s="451"/>
      <c r="D58" s="451" t="str">
        <f>IFERROR((VLOOKUP($B58,'Listados Datos'!$D$3:$F$18,3,FALSE))," ")</f>
        <v xml:space="preserve"> </v>
      </c>
      <c r="E58" s="454"/>
      <c r="F58" s="460"/>
      <c r="G58" s="459">
        <v>9</v>
      </c>
      <c r="H58" s="384">
        <v>9</v>
      </c>
      <c r="I58" s="456" t="s">
        <v>1088</v>
      </c>
      <c r="J58" s="468" t="s">
        <v>244</v>
      </c>
      <c r="K58" s="468" t="s">
        <v>1088</v>
      </c>
      <c r="L58" s="468" t="s">
        <v>1088</v>
      </c>
      <c r="M58" s="453" t="str">
        <f t="shared" ref="M58" si="77">+CONCATENATE("Posibilidad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453" t="s">
        <v>108</v>
      </c>
      <c r="O58" s="453" t="s">
        <v>838</v>
      </c>
      <c r="P58" s="530">
        <v>228</v>
      </c>
      <c r="Q58" s="490"/>
      <c r="R58" s="493"/>
      <c r="S58" s="493"/>
      <c r="T58" s="493"/>
      <c r="U58" s="493"/>
      <c r="V58" s="533" t="str">
        <f t="shared" ref="V58" si="78">IF(ISBLANK(AC58),(IF(P58&lt;=0,"",IF(P58&lt;=2,"Muy Baja",IF(P58&lt;=24,"Baja",IF(P58&lt;=500,"Media",IF(P58&lt;=5000,"Alta","Muy Alta"))))))," ")</f>
        <v>Media</v>
      </c>
      <c r="W58" s="518">
        <f t="shared" ref="W58" si="79">IF(ISBLANK(AC58),(IF(V58="","",IF(V58="Muy Baja",20%,IF(V58="Baja",40%,IF(V58="Media",60%,IF(V58="Alta",80%,IF(V58="Muy Alta",100%,0)))))))," ")</f>
        <v>0.6</v>
      </c>
      <c r="X58" s="536" t="s">
        <v>1717</v>
      </c>
      <c r="Y58" s="539" t="str">
        <f>IF(X58&gt;0,IF(NOT(ISERROR(MATCH(X58,'Listados Datos'!$N$3:$N$4,0))),'Listados Datos'!$N$6&amp;"Por favor no seleccionar este criterios de impacto (Afectación Económica o presupuestal y/o Pérdida Reputacional)",'Listados Datos'!$N$7),"")</f>
        <v>✔</v>
      </c>
      <c r="Z58" s="542" t="str">
        <f>IF(OR(X58='Listados Datos'!$R$3,X58='Listados Datos'!$S$3),"Leve",IF(OR(X58='Listados Datos'!$R$4,X58='Listados Datos'!$S$4),"Menor",IF(OR(X58='Listados Datos'!$R$5,X58='Listados Datos'!$S$5),"Moderado",IF(OR(X58='Listados Datos'!$R$6,X58='Listados Datos'!$S$6),"Mayor",IF(OR(X58='Listados Datos'!$R$7,X58='Listados Datos'!$S$7),"Catastrófico","")))))</f>
        <v/>
      </c>
      <c r="AA58" s="518" t="str">
        <f>IF(Z58="","",IF(Z58="Leve",20%,IF(Z58="Menor",40%,IF(Z58="Moderado",60%,IF(Z58="Mayor",80%,IF(Z58="Catastrófico",100%,0))))))</f>
        <v/>
      </c>
      <c r="AB58" s="521"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
      </c>
      <c r="AC58" s="524"/>
      <c r="AD58" s="527"/>
      <c r="AE58" s="506" t="str">
        <f t="shared" ref="AE58" si="80">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206" t="s">
        <v>1106</v>
      </c>
      <c r="AH58" s="234" t="str">
        <f t="shared" si="52"/>
        <v>Probabilidad</v>
      </c>
      <c r="AI58" s="340" t="s">
        <v>314</v>
      </c>
      <c r="AJ58" s="340" t="s">
        <v>319</v>
      </c>
      <c r="AK58" s="235" t="str">
        <f t="shared" si="53"/>
        <v>40%</v>
      </c>
      <c r="AL58" s="341" t="s">
        <v>323</v>
      </c>
      <c r="AM58" s="341" t="s">
        <v>327</v>
      </c>
      <c r="AN58" s="342" t="s">
        <v>330</v>
      </c>
      <c r="AO58" s="236">
        <f>IF(ISBLANK(AD58),(IFERROR(IF(AH58="Probabilidad",(W58-(+W58*AK58)),IF(AH58="Impacto",W58,"")),""))," ")</f>
        <v>0.36</v>
      </c>
      <c r="AP58" s="174" t="str">
        <f>IF(ISBLANK(AD58), (IFERROR(IF(AO58="","",IF(AO58&lt;=0.2,"Muy Baja",IF(AO58&lt;=0.4,"Baja",IF(AO58&lt;=0.6,"Media",IF(AO58&lt;=0.8,"Alta","Muy Alta"))))),""))," ")</f>
        <v>Baja</v>
      </c>
      <c r="AQ58" s="237">
        <f t="shared" ref="AQ58:AQ63" si="81">+AO58</f>
        <v>0.36</v>
      </c>
      <c r="AR58" s="238" t="str">
        <f t="shared" ref="AR58:AR63" si="82">IFERROR(IF(AS58="","",IF(AS58&lt;=0.2,"Leve",IF(AS58&lt;=0.4,"Menor",IF(AS58&lt;=0.6,"Moderado",IF(AS58&lt;=0.8,"Mayor","Catastrófico"))))),"")</f>
        <v/>
      </c>
      <c r="AS58" s="237" t="str">
        <f>IFERROR(IF(AH58="Impacto",(AA58-(+AA58*AK58)),IF(AH58="Probabilidad",AA58,"")),"")</f>
        <v/>
      </c>
      <c r="AT58" s="239" t="str">
        <f t="shared" ref="AT58:AT63" si="83">IFERROR(IF(OR(AND(AP58="Muy Baja",AR58="Leve"),AND(AP58="Muy Baja",AR58="Menor"),AND(AP58="Baja",AR58="Leve")),"Bajo",IF(OR(AND(AP58="Muy baja",AR58="Moderado"),AND(AP58="Baja",AR58="Menor"),AND(AP58="Baja",AR58="Moderado"),AND(AP58="Media",AR58="Leve"),AND(AP58="Media",AR58="Menor"),AND(AP58="Media",AR58="Moderado"),AND(AP58="Alta",AR58="Leve"),AND(AP58="Alta",AR58="Menor")),"Moderado",IF(OR(AND(AP58="Muy Baja",AR58="Mayor"),AND(AP58="Baja",AR58="Mayor"),AND(AP58="Media",AR58="Mayor"),AND(AP58="Alta",AR58="Moderado"),AND(AP58="Alta",AR58="Mayor"),AND(AP58="Muy Alta",AR58="Leve"),AND(AP58="Muy Alta",AR58="Menor"),AND(AP58="Muy Alta",AR58="Moderado"),AND(AP58="Muy Alta",AR58="Mayor")),"Alto",IF(OR(AND(AP58="Muy Baja",AR58="Catastrófico"),AND(AP58="Baja",AR58="Catastrófico"),AND(AP58="Media",AR58="Catastrófico"),AND(AP58="Alta",AR58="Catastrófico"),AND(AP58="Muy Alta",AR58="Catastrófico")),"Extremo","")))),"")</f>
        <v/>
      </c>
      <c r="AU58" s="509"/>
      <c r="AV58" s="512" t="str">
        <f>IF(ISBLANK(AD58), " ", AD58)</f>
        <v xml:space="preserve"> </v>
      </c>
      <c r="AW58" s="506" t="str">
        <f t="shared" ref="AW58" si="84">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515" t="s">
        <v>337</v>
      </c>
      <c r="AY58" s="343" t="s">
        <v>1727</v>
      </c>
      <c r="AZ58" s="209" t="s">
        <v>1107</v>
      </c>
      <c r="BA58" s="207" t="s">
        <v>955</v>
      </c>
      <c r="BB58" s="207" t="s">
        <v>1063</v>
      </c>
      <c r="BC58" s="208">
        <v>44562</v>
      </c>
      <c r="BD58" s="208">
        <v>44926</v>
      </c>
      <c r="BE58" s="208" t="s">
        <v>1108</v>
      </c>
      <c r="BF58" s="209" t="s">
        <v>1109</v>
      </c>
      <c r="BG58" s="468" t="s">
        <v>1728</v>
      </c>
      <c r="BH58" s="215"/>
      <c r="BI58" s="210"/>
      <c r="BJ58" s="210"/>
      <c r="BK58" s="210"/>
      <c r="BL58" s="207"/>
      <c r="BM58" s="207"/>
      <c r="BN58" s="207"/>
      <c r="BO58" s="211"/>
      <c r="BP58" s="211"/>
      <c r="BQ58" s="212"/>
      <c r="BR58" s="213"/>
      <c r="BS58" s="213" t="str">
        <f>IF(AND('MAPA DE RIESGOS'!$AP58="Muy Alta",'MAPA DE RIESGOS'!$AR58="Leve"),CONCATENATE("R",'MAPA DE RIESGOS'!$H58,"C",'MAPA DE RIESGOS'!$AF58),"")</f>
        <v/>
      </c>
      <c r="BT58" s="213"/>
      <c r="BU58" s="213"/>
      <c r="BV58" s="213"/>
      <c r="BW58" s="213"/>
      <c r="BX58" s="213"/>
      <c r="BY58" s="213"/>
      <c r="BZ58" s="213"/>
      <c r="CA58" s="213"/>
      <c r="CB58" s="213"/>
      <c r="CC58" s="213"/>
      <c r="CD58" s="213"/>
      <c r="CE58" s="213"/>
      <c r="CF58" s="213"/>
      <c r="CG58" s="213"/>
      <c r="CH58" s="213"/>
      <c r="CI58" s="213"/>
      <c r="CJ58" s="213"/>
      <c r="CK58" s="213"/>
    </row>
    <row r="59" spans="1:89" s="214" customFormat="1" ht="28.5" hidden="1" customHeight="1">
      <c r="A59" s="470"/>
      <c r="B59" s="487"/>
      <c r="C59" s="451"/>
      <c r="D59" s="451"/>
      <c r="E59" s="454"/>
      <c r="F59" s="460"/>
      <c r="G59" s="459"/>
      <c r="H59" s="384">
        <v>9</v>
      </c>
      <c r="I59" s="457"/>
      <c r="J59" s="460"/>
      <c r="K59" s="460"/>
      <c r="L59" s="460"/>
      <c r="M59" s="454"/>
      <c r="N59" s="454"/>
      <c r="O59" s="454"/>
      <c r="P59" s="531"/>
      <c r="Q59" s="491"/>
      <c r="R59" s="494"/>
      <c r="S59" s="494"/>
      <c r="T59" s="494"/>
      <c r="U59" s="494"/>
      <c r="V59" s="534"/>
      <c r="W59" s="519"/>
      <c r="X59" s="537"/>
      <c r="Y59" s="540"/>
      <c r="Z59" s="543"/>
      <c r="AA59" s="519"/>
      <c r="AB59" s="522"/>
      <c r="AC59" s="525"/>
      <c r="AD59" s="528"/>
      <c r="AE59" s="507"/>
      <c r="AF59" s="205">
        <v>2</v>
      </c>
      <c r="AG59" s="206"/>
      <c r="AH59" s="234" t="str">
        <f t="shared" si="52"/>
        <v/>
      </c>
      <c r="AI59" s="340"/>
      <c r="AJ59" s="340"/>
      <c r="AK59" s="235" t="str">
        <f t="shared" si="53"/>
        <v/>
      </c>
      <c r="AL59" s="341"/>
      <c r="AM59" s="341"/>
      <c r="AN59" s="342"/>
      <c r="AO59" s="236" t="str">
        <f>IF(ISBLANK(AD58),(IFERROR(IF(AND(AH58="Probabilidad",AH59="Probabilidad"),(AQ58-(+AQ58*AK59)),IF(AH59="Probabilidad",(W58-(+W58*AK59)),IF(AH59="Impacto",AQ58,""))),""))," ")</f>
        <v/>
      </c>
      <c r="AP59" s="174" t="str">
        <f>IF(ISBLANK(AD58),(IFERROR(IF(AO59="","",IF(AO59&lt;=0.2,"Muy Baja",IF(AO59&lt;=0.4,"Baja",IF(AO59&lt;=0.6,"Media",IF(AO59&lt;=0.8,"Alta","Muy Alta"))))),""))," ")</f>
        <v/>
      </c>
      <c r="AQ59" s="237" t="str">
        <f t="shared" si="81"/>
        <v/>
      </c>
      <c r="AR59" s="238" t="str">
        <f t="shared" si="82"/>
        <v/>
      </c>
      <c r="AS59" s="237" t="str">
        <f>IFERROR(IF(AND(AH58="Impacto",AH59="Impacto"),(AS58-(+AS58*AK59)),IF(AH59="Impacto",(AA58-(+AA58*AK59)),IF(AH59="Probabilidad",AS58,""))),"")</f>
        <v/>
      </c>
      <c r="AT59" s="239" t="str">
        <f t="shared" si="83"/>
        <v/>
      </c>
      <c r="AU59" s="510"/>
      <c r="AV59" s="513"/>
      <c r="AW59" s="507"/>
      <c r="AX59" s="516"/>
      <c r="AY59" s="343"/>
      <c r="AZ59" s="209"/>
      <c r="BA59" s="207"/>
      <c r="BB59" s="207"/>
      <c r="BC59" s="208"/>
      <c r="BD59" s="208"/>
      <c r="BE59" s="208"/>
      <c r="BF59" s="209"/>
      <c r="BG59" s="460"/>
      <c r="BH59" s="215"/>
      <c r="BI59" s="210"/>
      <c r="BJ59" s="210"/>
      <c r="BK59" s="210"/>
      <c r="BL59" s="207"/>
      <c r="BM59" s="207"/>
      <c r="BN59" s="207"/>
      <c r="BO59" s="211"/>
      <c r="BP59" s="211"/>
      <c r="BQ59" s="212"/>
      <c r="BR59" s="213"/>
      <c r="BS59" s="213" t="str">
        <f>IF(AND('MAPA DE RIESGOS'!$AP59="Muy Alta",'MAPA DE RIESGOS'!$AR59="Leve"),CONCATENATE("R",'MAPA DE RIESGOS'!$H59,"C",'MAPA DE RIESGOS'!$AF59),"")</f>
        <v/>
      </c>
      <c r="BT59" s="213"/>
      <c r="BU59" s="213"/>
      <c r="BV59" s="213"/>
      <c r="BW59" s="213"/>
      <c r="BX59" s="213"/>
      <c r="BY59" s="213"/>
      <c r="BZ59" s="213"/>
      <c r="CA59" s="213"/>
      <c r="CB59" s="213"/>
      <c r="CC59" s="213"/>
      <c r="CD59" s="213"/>
      <c r="CE59" s="213"/>
      <c r="CF59" s="213"/>
      <c r="CG59" s="213"/>
      <c r="CH59" s="213"/>
      <c r="CI59" s="213"/>
      <c r="CJ59" s="213"/>
      <c r="CK59" s="213"/>
    </row>
    <row r="60" spans="1:89" s="214" customFormat="1" ht="28.5" hidden="1" customHeight="1">
      <c r="A60" s="470"/>
      <c r="B60" s="487"/>
      <c r="C60" s="451"/>
      <c r="D60" s="451"/>
      <c r="E60" s="454"/>
      <c r="F60" s="460"/>
      <c r="G60" s="459"/>
      <c r="H60" s="384">
        <v>9</v>
      </c>
      <c r="I60" s="457"/>
      <c r="J60" s="460"/>
      <c r="K60" s="460"/>
      <c r="L60" s="460"/>
      <c r="M60" s="454"/>
      <c r="N60" s="454"/>
      <c r="O60" s="454"/>
      <c r="P60" s="531"/>
      <c r="Q60" s="491"/>
      <c r="R60" s="494"/>
      <c r="S60" s="494"/>
      <c r="T60" s="494"/>
      <c r="U60" s="494"/>
      <c r="V60" s="534"/>
      <c r="W60" s="519"/>
      <c r="X60" s="537"/>
      <c r="Y60" s="540"/>
      <c r="Z60" s="543"/>
      <c r="AA60" s="519"/>
      <c r="AB60" s="522"/>
      <c r="AC60" s="525"/>
      <c r="AD60" s="528"/>
      <c r="AE60" s="507"/>
      <c r="AF60" s="205">
        <v>3</v>
      </c>
      <c r="AG60" s="206"/>
      <c r="AH60" s="234" t="str">
        <f t="shared" si="52"/>
        <v/>
      </c>
      <c r="AI60" s="340"/>
      <c r="AJ60" s="340"/>
      <c r="AK60" s="235" t="str">
        <f t="shared" si="53"/>
        <v/>
      </c>
      <c r="AL60" s="341"/>
      <c r="AM60" s="341"/>
      <c r="AN60" s="342"/>
      <c r="AO60" s="236" t="str">
        <f>IF(ISBLANK(AD58),(IFERROR(IF(AND(AH59="Probabilidad",AH60="Probabilidad"),(AQ59-(+AQ59*AK60)),IF(AND(AH59="Impacto",AH60="Probabilidad"),(AQ58-(+AQ58*AK60)),IF(AH60="Impacto",AQ59,""))),""))," ")</f>
        <v/>
      </c>
      <c r="AP60" s="174" t="str">
        <f>IF(ISBLANK(AD58),(IFERROR(IF(AO60="","",IF(AO60&lt;=0.2,"Muy Baja",IF(AO60&lt;=0.4,"Baja",IF(AO60&lt;=0.6,"Media",IF(AO60&lt;=0.8,"Alta","Muy Alta"))))),""))," ")</f>
        <v/>
      </c>
      <c r="AQ60" s="237" t="str">
        <f t="shared" si="81"/>
        <v/>
      </c>
      <c r="AR60" s="238" t="str">
        <f t="shared" si="82"/>
        <v/>
      </c>
      <c r="AS60" s="237" t="str">
        <f>IFERROR(IF(AND(AH59="Impacto",AH60="Impacto"),(AS59-(+AS59*AK60)),IF(AND(AH59="Probabilidad",AH60="Impacto"),(AS58-(+AS58*AK60)),IF(AH60="Probabilidad",AS59,""))),"")</f>
        <v/>
      </c>
      <c r="AT60" s="239" t="str">
        <f t="shared" si="83"/>
        <v/>
      </c>
      <c r="AU60" s="510"/>
      <c r="AV60" s="513"/>
      <c r="AW60" s="507"/>
      <c r="AX60" s="516"/>
      <c r="AY60" s="343"/>
      <c r="AZ60" s="209"/>
      <c r="BA60" s="207"/>
      <c r="BB60" s="207"/>
      <c r="BC60" s="208"/>
      <c r="BD60" s="208"/>
      <c r="BE60" s="208"/>
      <c r="BF60" s="209"/>
      <c r="BG60" s="460"/>
      <c r="BH60" s="215"/>
      <c r="BI60" s="210"/>
      <c r="BJ60" s="210"/>
      <c r="BK60" s="210"/>
      <c r="BL60" s="207"/>
      <c r="BM60" s="207"/>
      <c r="BN60" s="207"/>
      <c r="BO60" s="211"/>
      <c r="BP60" s="211"/>
      <c r="BQ60" s="212"/>
      <c r="BR60" s="213"/>
      <c r="BS60" s="213" t="str">
        <f>IF(AND('MAPA DE RIESGOS'!$AP60="Muy Alta",'MAPA DE RIESGOS'!$AR60="Leve"),CONCATENATE("R",'MAPA DE RIESGOS'!$H60,"C",'MAPA DE RIESGOS'!$AF60),"")</f>
        <v/>
      </c>
      <c r="BT60" s="213"/>
      <c r="BU60" s="213"/>
      <c r="BV60" s="213"/>
      <c r="BW60" s="213"/>
      <c r="BX60" s="213"/>
      <c r="BY60" s="213"/>
      <c r="BZ60" s="213"/>
      <c r="CA60" s="213"/>
      <c r="CB60" s="213"/>
      <c r="CC60" s="213"/>
      <c r="CD60" s="213"/>
      <c r="CE60" s="213"/>
      <c r="CF60" s="213"/>
      <c r="CG60" s="213"/>
      <c r="CH60" s="213"/>
      <c r="CI60" s="213"/>
      <c r="CJ60" s="213"/>
      <c r="CK60" s="213"/>
    </row>
    <row r="61" spans="1:89" s="214" customFormat="1" ht="28.5" hidden="1" customHeight="1">
      <c r="A61" s="470"/>
      <c r="B61" s="487"/>
      <c r="C61" s="451"/>
      <c r="D61" s="451"/>
      <c r="E61" s="454"/>
      <c r="F61" s="460"/>
      <c r="G61" s="459"/>
      <c r="H61" s="384">
        <v>9</v>
      </c>
      <c r="I61" s="457"/>
      <c r="J61" s="460"/>
      <c r="K61" s="460"/>
      <c r="L61" s="460"/>
      <c r="M61" s="454"/>
      <c r="N61" s="454"/>
      <c r="O61" s="454"/>
      <c r="P61" s="531"/>
      <c r="Q61" s="491"/>
      <c r="R61" s="494"/>
      <c r="S61" s="494"/>
      <c r="T61" s="494"/>
      <c r="U61" s="494"/>
      <c r="V61" s="534"/>
      <c r="W61" s="519"/>
      <c r="X61" s="537"/>
      <c r="Y61" s="540"/>
      <c r="Z61" s="543"/>
      <c r="AA61" s="519"/>
      <c r="AB61" s="522"/>
      <c r="AC61" s="525"/>
      <c r="AD61" s="528"/>
      <c r="AE61" s="507"/>
      <c r="AF61" s="205">
        <v>4</v>
      </c>
      <c r="AG61" s="206"/>
      <c r="AH61" s="234" t="str">
        <f t="shared" si="52"/>
        <v/>
      </c>
      <c r="AI61" s="340"/>
      <c r="AJ61" s="340"/>
      <c r="AK61" s="235" t="str">
        <f t="shared" si="53"/>
        <v/>
      </c>
      <c r="AL61" s="341"/>
      <c r="AM61" s="341"/>
      <c r="AN61" s="342"/>
      <c r="AO61" s="236" t="str">
        <f>IF(ISBLANK(AD58),(IFERROR(IF(AND(AH60="Probabilidad",AH61="Probabilidad"),(AQ60-(+AQ60*AK61)),IF(AND(AH60="Impacto",AH61="Probabilidad"),(AQ59-(+AQ59*AK61)),IF(AH61="Impacto",AQ60,""))),""))," ")</f>
        <v/>
      </c>
      <c r="AP61" s="174" t="str">
        <f>IF(ISBLANK(AD58),(IFERROR(IF(AO61="","",IF(AO61&lt;=0.2,"Muy Baja",IF(AO61&lt;=0.4,"Baja",IF(AO61&lt;=0.6,"Media",IF(AO61&lt;=0.8,"Alta","Muy Alta"))))),""))," ")</f>
        <v/>
      </c>
      <c r="AQ61" s="237" t="str">
        <f t="shared" si="81"/>
        <v/>
      </c>
      <c r="AR61" s="238" t="str">
        <f t="shared" si="82"/>
        <v/>
      </c>
      <c r="AS61" s="237" t="str">
        <f>IFERROR(IF(AND(AH60="Impacto",AH61="Impacto"),(AS60-(+AS60*AK61)),IF(AND(AH60="Probabilidad",AH61="Impacto"),(AS59-(+AS59*AK61)),IF(AH61="Probabilidad",AS60,""))),"")</f>
        <v/>
      </c>
      <c r="AT61" s="239" t="str">
        <f t="shared" si="83"/>
        <v/>
      </c>
      <c r="AU61" s="510"/>
      <c r="AV61" s="513"/>
      <c r="AW61" s="507"/>
      <c r="AX61" s="516"/>
      <c r="AY61" s="343"/>
      <c r="AZ61" s="209"/>
      <c r="BA61" s="207"/>
      <c r="BB61" s="207"/>
      <c r="BC61" s="208"/>
      <c r="BD61" s="208"/>
      <c r="BE61" s="208"/>
      <c r="BF61" s="209"/>
      <c r="BG61" s="460"/>
      <c r="BH61" s="215"/>
      <c r="BI61" s="210"/>
      <c r="BJ61" s="210"/>
      <c r="BK61" s="210"/>
      <c r="BL61" s="207"/>
      <c r="BM61" s="207"/>
      <c r="BN61" s="207"/>
      <c r="BO61" s="211"/>
      <c r="BP61" s="211"/>
      <c r="BQ61" s="212"/>
      <c r="BR61" s="213"/>
      <c r="BS61" s="213" t="str">
        <f>IF(AND('MAPA DE RIESGOS'!$AP61="Muy Alta",'MAPA DE RIESGOS'!$AR61="Leve"),CONCATENATE("R",'MAPA DE RIESGOS'!$H61,"C",'MAPA DE RIESGOS'!$AF61),"")</f>
        <v/>
      </c>
      <c r="BT61" s="213"/>
      <c r="BU61" s="213"/>
      <c r="BV61" s="213"/>
      <c r="BW61" s="213"/>
      <c r="BX61" s="213"/>
      <c r="BY61" s="213"/>
      <c r="BZ61" s="213"/>
      <c r="CA61" s="213"/>
      <c r="CB61" s="213"/>
      <c r="CC61" s="213"/>
      <c r="CD61" s="213"/>
      <c r="CE61" s="213"/>
      <c r="CF61" s="213"/>
      <c r="CG61" s="213"/>
      <c r="CH61" s="213"/>
      <c r="CI61" s="213"/>
      <c r="CJ61" s="213"/>
      <c r="CK61" s="213"/>
    </row>
    <row r="62" spans="1:89" s="214" customFormat="1" ht="28.5" hidden="1" customHeight="1">
      <c r="A62" s="470"/>
      <c r="B62" s="487"/>
      <c r="C62" s="451"/>
      <c r="D62" s="451"/>
      <c r="E62" s="454"/>
      <c r="F62" s="460"/>
      <c r="G62" s="459"/>
      <c r="H62" s="384">
        <v>9</v>
      </c>
      <c r="I62" s="457"/>
      <c r="J62" s="460"/>
      <c r="K62" s="460"/>
      <c r="L62" s="460"/>
      <c r="M62" s="454"/>
      <c r="N62" s="454"/>
      <c r="O62" s="454"/>
      <c r="P62" s="531"/>
      <c r="Q62" s="491"/>
      <c r="R62" s="494"/>
      <c r="S62" s="494"/>
      <c r="T62" s="494"/>
      <c r="U62" s="494"/>
      <c r="V62" s="534"/>
      <c r="W62" s="519"/>
      <c r="X62" s="537"/>
      <c r="Y62" s="540"/>
      <c r="Z62" s="543"/>
      <c r="AA62" s="519"/>
      <c r="AB62" s="522"/>
      <c r="AC62" s="525"/>
      <c r="AD62" s="528"/>
      <c r="AE62" s="507"/>
      <c r="AF62" s="205">
        <v>5</v>
      </c>
      <c r="AG62" s="206"/>
      <c r="AH62" s="234" t="str">
        <f t="shared" ref="AH62" si="85">IF(OR(AI62="Preventivo",AI62="Detectivo"),"Probabilidad",IF(AI62="Correctivo","Impacto",""))</f>
        <v/>
      </c>
      <c r="AI62" s="340"/>
      <c r="AJ62" s="340"/>
      <c r="AK62" s="235" t="str">
        <f t="shared" ref="AK62" si="86">IF(AND(AI62="Preventivo",AJ62="Automático"),"50%",IF(AND(AI62="Preventivo",AJ62="Manual"),"40%",IF(AND(AI62="Detectivo",AJ62="Automático"),"40%",IF(AND(AI62="Detectivo",AJ62="Manual"),"30%",IF(AND(AI62="Correctivo",AJ62="Automático"),"35%",IF(AND(AI62="Correctivo",AJ62="Manual"),"25%",""))))))</f>
        <v/>
      </c>
      <c r="AL62" s="341"/>
      <c r="AM62" s="341"/>
      <c r="AN62" s="342"/>
      <c r="AO62" s="236" t="str">
        <f>IF(ISBLANK(AD58),(IFERROR(IF(AND(AH61="Probabilidad",AH62="Probabilidad"),(AQ61-(+AQ61*AK62)),IF(AND(AH61="Impacto",AH62="Probabilidad"),(AQ60-(+AQ60*AK62)),IF(AH62="Impacto",AQ61,""))),""))," ")</f>
        <v/>
      </c>
      <c r="AP62" s="174" t="str">
        <f>IF(ISBLANK(AD58),(IFERROR(IF(AO62="","",IF(AO62&lt;=0.2,"Muy Baja",IF(AO62&lt;=0.4,"Baja",IF(AO62&lt;=0.6,"Media",IF(AO62&lt;=0.8,"Alta","Muy Alta"))))),""))," ")</f>
        <v/>
      </c>
      <c r="AQ62" s="237" t="str">
        <f t="shared" si="81"/>
        <v/>
      </c>
      <c r="AR62" s="238" t="str">
        <f t="shared" si="82"/>
        <v/>
      </c>
      <c r="AS62" s="237" t="str">
        <f>IFERROR(IF(AND(AH61="Impacto",AH62="Impacto"),(AS61-(+AS61*AK62)),IF(AND(AH61="Probabilidad",AH62="Impacto"),(AS60-(+AS60*AK62)),IF(AH62="Probabilidad",AS61,""))),"")</f>
        <v/>
      </c>
      <c r="AT62" s="239" t="str">
        <f t="shared" si="83"/>
        <v/>
      </c>
      <c r="AU62" s="510"/>
      <c r="AV62" s="513"/>
      <c r="AW62" s="507"/>
      <c r="AX62" s="516"/>
      <c r="AY62" s="343"/>
      <c r="AZ62" s="209"/>
      <c r="BA62" s="207"/>
      <c r="BB62" s="207"/>
      <c r="BC62" s="208"/>
      <c r="BD62" s="208"/>
      <c r="BE62" s="208"/>
      <c r="BF62" s="209"/>
      <c r="BG62" s="460"/>
      <c r="BH62" s="215"/>
      <c r="BI62" s="210"/>
      <c r="BJ62" s="210"/>
      <c r="BK62" s="210"/>
      <c r="BL62" s="207"/>
      <c r="BM62" s="207"/>
      <c r="BN62" s="207"/>
      <c r="BO62" s="211"/>
      <c r="BP62" s="211"/>
      <c r="BQ62" s="212"/>
      <c r="BR62" s="213"/>
      <c r="BS62" s="213" t="str">
        <f>IF(AND('MAPA DE RIESGOS'!$AP62="Muy Alta",'MAPA DE RIESGOS'!$AR62="Leve"),CONCATENATE("R",'MAPA DE RIESGOS'!$H62,"C",'MAPA DE RIESGOS'!$AF62),"")</f>
        <v/>
      </c>
      <c r="BT62" s="213"/>
      <c r="BU62" s="213"/>
      <c r="BV62" s="213"/>
      <c r="BW62" s="213"/>
      <c r="BX62" s="213"/>
      <c r="BY62" s="213"/>
      <c r="BZ62" s="213"/>
      <c r="CA62" s="213"/>
      <c r="CB62" s="213"/>
      <c r="CC62" s="213"/>
      <c r="CD62" s="213"/>
      <c r="CE62" s="213"/>
      <c r="CF62" s="213"/>
      <c r="CG62" s="213"/>
      <c r="CH62" s="213"/>
      <c r="CI62" s="213"/>
      <c r="CJ62" s="213"/>
      <c r="CK62" s="213"/>
    </row>
    <row r="63" spans="1:89" s="214" customFormat="1" ht="28.5" hidden="1" customHeight="1">
      <c r="A63" s="470"/>
      <c r="B63" s="487"/>
      <c r="C63" s="451"/>
      <c r="D63" s="451"/>
      <c r="E63" s="454"/>
      <c r="F63" s="460"/>
      <c r="G63" s="459"/>
      <c r="H63" s="384">
        <v>9</v>
      </c>
      <c r="I63" s="458"/>
      <c r="J63" s="461"/>
      <c r="K63" s="461"/>
      <c r="L63" s="461"/>
      <c r="M63" s="455"/>
      <c r="N63" s="455"/>
      <c r="O63" s="455"/>
      <c r="P63" s="532"/>
      <c r="Q63" s="492"/>
      <c r="R63" s="495"/>
      <c r="S63" s="495"/>
      <c r="T63" s="495"/>
      <c r="U63" s="495"/>
      <c r="V63" s="535"/>
      <c r="W63" s="520"/>
      <c r="X63" s="538"/>
      <c r="Y63" s="541"/>
      <c r="Z63" s="544"/>
      <c r="AA63" s="520"/>
      <c r="AB63" s="523"/>
      <c r="AC63" s="526"/>
      <c r="AD63" s="529"/>
      <c r="AE63" s="508"/>
      <c r="AF63" s="205">
        <v>6</v>
      </c>
      <c r="AG63" s="206"/>
      <c r="AH63" s="234" t="str">
        <f t="shared" si="52"/>
        <v/>
      </c>
      <c r="AI63" s="340"/>
      <c r="AJ63" s="340"/>
      <c r="AK63" s="235" t="str">
        <f t="shared" si="53"/>
        <v/>
      </c>
      <c r="AL63" s="341"/>
      <c r="AM63" s="341"/>
      <c r="AN63" s="342"/>
      <c r="AO63" s="236" t="str">
        <f>IF(ISBLANK(AD58),(IFERROR(IF(AND(AH61="Probabilidad",AH63="Probabilidad"),(AQ61-(+AQ61*AK63)),IF(AND(AH61="Impacto",AH63="Probabilidad"),(AQ60-(+AQ60*AK63)),IF(AH63="Impacto",AQ61,""))),""))," ")</f>
        <v/>
      </c>
      <c r="AP63" s="174" t="str">
        <f>IF(ISBLANK(AD58),(IFERROR(IF(AO63="","",IF(AO63&lt;=0.2,"Muy Baja",IF(AO63&lt;=0.4,"Baja",IF(AO63&lt;=0.6,"Media",IF(AO63&lt;=0.8,"Alta","Muy Alta"))))),"")), " ")</f>
        <v/>
      </c>
      <c r="AQ63" s="237" t="str">
        <f t="shared" si="81"/>
        <v/>
      </c>
      <c r="AR63" s="238" t="str">
        <f t="shared" si="82"/>
        <v/>
      </c>
      <c r="AS63" s="237" t="str">
        <f>IFERROR(IF(AND(AH62="Impacto",AH63="Impacto"),(AS61-(+AS62*AK63)),IF(AND(AH61="Probabilidad",AH63="Impacto"),(AS60-(+AS60*AK63)),IF(AH63="Probabilidad",AS61,""))),"")</f>
        <v/>
      </c>
      <c r="AT63" s="239" t="str">
        <f t="shared" si="83"/>
        <v/>
      </c>
      <c r="AU63" s="511"/>
      <c r="AV63" s="514"/>
      <c r="AW63" s="508"/>
      <c r="AX63" s="517"/>
      <c r="AY63" s="343"/>
      <c r="AZ63" s="209"/>
      <c r="BA63" s="207"/>
      <c r="BB63" s="207"/>
      <c r="BC63" s="208"/>
      <c r="BD63" s="208"/>
      <c r="BE63" s="208"/>
      <c r="BF63" s="209"/>
      <c r="BG63" s="461"/>
      <c r="BH63" s="215"/>
      <c r="BI63" s="210"/>
      <c r="BJ63" s="210"/>
      <c r="BK63" s="210"/>
      <c r="BL63" s="207"/>
      <c r="BM63" s="207"/>
      <c r="BN63" s="207"/>
      <c r="BO63" s="211"/>
      <c r="BP63" s="211"/>
      <c r="BQ63" s="212"/>
      <c r="BR63" s="213"/>
      <c r="BS63" s="213" t="str">
        <f>IF(AND('MAPA DE RIESGOS'!$AP63="Muy Alta",'MAPA DE RIESGOS'!$AR63="Leve"),CONCATENATE("R",'MAPA DE RIESGOS'!$H63,"C",'MAPA DE RIESGOS'!$AF63),"")</f>
        <v/>
      </c>
      <c r="BT63" s="213"/>
      <c r="BU63" s="213"/>
      <c r="BV63" s="213"/>
      <c r="BW63" s="213"/>
      <c r="BX63" s="213"/>
      <c r="BY63" s="213"/>
      <c r="BZ63" s="213"/>
      <c r="CA63" s="213"/>
      <c r="CB63" s="213"/>
      <c r="CC63" s="213"/>
      <c r="CD63" s="213"/>
      <c r="CE63" s="213"/>
      <c r="CF63" s="213"/>
      <c r="CG63" s="213"/>
      <c r="CH63" s="213"/>
      <c r="CI63" s="213"/>
      <c r="CJ63" s="213"/>
      <c r="CK63" s="213"/>
    </row>
    <row r="64" spans="1:89" s="214" customFormat="1" ht="170.5" customHeight="1">
      <c r="A64" s="470"/>
      <c r="B64" s="487"/>
      <c r="C64" s="451"/>
      <c r="D64" s="451" t="str">
        <f>IFERROR((VLOOKUP($B64,'Listados Datos'!$D$3:$F$18,3,FALSE))," ")</f>
        <v xml:space="preserve"> </v>
      </c>
      <c r="E64" s="454"/>
      <c r="F64" s="460"/>
      <c r="G64" s="459">
        <v>10</v>
      </c>
      <c r="H64" s="384">
        <v>10</v>
      </c>
      <c r="I64" s="456" t="s">
        <v>1699</v>
      </c>
      <c r="J64" s="468" t="s">
        <v>243</v>
      </c>
      <c r="K64" s="468" t="s">
        <v>1080</v>
      </c>
      <c r="L64" s="468" t="s">
        <v>1692</v>
      </c>
      <c r="M64" s="453" t="str">
        <f t="shared" ref="M64:M69" si="87">+I64</f>
        <v>Posibilidad de recibir o solicitar cualquier dádiva o beneficio a nombre propio o de terceros con el fin de agilizar, demorar la respuesta ante una solicitud de servicio o trámite y/o manejo inadecuado de los datos personales.</v>
      </c>
      <c r="N64" s="453" t="s">
        <v>109</v>
      </c>
      <c r="O64" s="453" t="s">
        <v>247</v>
      </c>
      <c r="P64" s="530">
        <v>228</v>
      </c>
      <c r="Q64" s="490"/>
      <c r="R64" s="493"/>
      <c r="S64" s="493"/>
      <c r="T64" s="493"/>
      <c r="U64" s="493"/>
      <c r="V64" s="533" t="str">
        <f t="shared" ref="V64" si="88">IF(ISBLANK(AC64),(IF(P64&lt;=0,"",IF(P64&lt;=2,"Muy Baja",IF(P64&lt;=24,"Baja",IF(P64&lt;=500,"Media",IF(P64&lt;=5000,"Alta","Muy Alta"))))))," ")</f>
        <v xml:space="preserve"> </v>
      </c>
      <c r="W64" s="518" t="str">
        <f t="shared" ref="W64" si="89">IF(ISBLANK(AC64),(IF(V64="","",IF(V64="Muy Baja",20%,IF(V64="Baja",40%,IF(V64="Media",60%,IF(V64="Alta",80%,IF(V64="Muy Alta",100%,0)))))))," ")</f>
        <v xml:space="preserve"> </v>
      </c>
      <c r="X64" s="536"/>
      <c r="Y64" s="539" t="str">
        <f>IF(X64&gt;0,IF(NOT(ISERROR(MATCH(X64,'Listados Datos'!$N$3:$N$4,0))),'Listados Datos'!$N$6&amp;"Por favor no seleccionar este criterios de impacto (Afectación Económica o presupuestal y/o Pérdida Reputacional)",'Listados Datos'!$N$7),"")</f>
        <v/>
      </c>
      <c r="Z64" s="542" t="str">
        <f>IF(OR(X64='Listados Datos'!$R$3,X64='Listados Datos'!$S$3),"Leve",IF(OR(X64='Listados Datos'!$R$4,X64='Listados Datos'!$S$4),"Menor",IF(OR(X64='Listados Datos'!$R$5,X64='Listados Datos'!$S$5),"Moderado",IF(OR(X64='Listados Datos'!$R$6,X64='Listados Datos'!$S$6),"Mayor",IF(OR(X64='Listados Datos'!$R$7,X64='Listados Datos'!$S$7),"Catastrófico","")))))</f>
        <v/>
      </c>
      <c r="AA64" s="518" t="str">
        <f>IF(Z64="","",IF(Z64="Leve",20%,IF(Z64="Menor",40%,IF(Z64="Moderado",60%,IF(Z64="Mayor",80%,IF(Z64="Catastrófico",100%,0))))))</f>
        <v/>
      </c>
      <c r="AB64" s="521"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524" t="s">
        <v>348</v>
      </c>
      <c r="AD64" s="527" t="s">
        <v>12</v>
      </c>
      <c r="AE64" s="506" t="str">
        <f t="shared" ref="AE64" si="9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206" t="s">
        <v>1079</v>
      </c>
      <c r="AH64" s="234" t="str">
        <f t="shared" ref="AH64:AH87" si="91">IF(OR(AI64="Preventivo",AI64="Detectivo"),"Probabilidad",IF(AI64="Correctivo","Impacto",""))</f>
        <v>Probabilidad</v>
      </c>
      <c r="AI64" s="340" t="s">
        <v>314</v>
      </c>
      <c r="AJ64" s="340" t="s">
        <v>319</v>
      </c>
      <c r="AK64" s="235" t="str">
        <f t="shared" ref="AK64:AK87" si="92">IF(AND(AI64="Preventivo",AJ64="Automático"),"50%",IF(AND(AI64="Preventivo",AJ64="Manual"),"40%",IF(AND(AI64="Detectivo",AJ64="Automático"),"40%",IF(AND(AI64="Detectivo",AJ64="Manual"),"30%",IF(AND(AI64="Correctivo",AJ64="Automático"),"35%",IF(AND(AI64="Correctivo",AJ64="Manual"),"25%",""))))))</f>
        <v>40%</v>
      </c>
      <c r="AL64" s="341" t="s">
        <v>323</v>
      </c>
      <c r="AM64" s="341" t="s">
        <v>327</v>
      </c>
      <c r="AN64" s="342" t="s">
        <v>330</v>
      </c>
      <c r="AO64" s="236" t="str">
        <f>IF(ISBLANK(AD64),(IFERROR(IF(AH64="Probabilidad",(W64-(+W64*AK64)),IF(AH64="Impacto",W64,"")),""))," ")</f>
        <v xml:space="preserve"> </v>
      </c>
      <c r="AP64" s="174" t="str">
        <f>IF(ISBLANK(AD64), (IFERROR(IF(AO64="","",IF(AO64&lt;=0.2,"Muy Baja",IF(AO64&lt;=0.4,"Baja",IF(AO64&lt;=0.6,"Media",IF(AO64&lt;=0.8,"Alta","Muy Alta"))))),""))," ")</f>
        <v xml:space="preserve"> </v>
      </c>
      <c r="AQ64" s="237" t="str">
        <f t="shared" ref="AQ64:AQ69" si="93">+AO64</f>
        <v xml:space="preserve"> </v>
      </c>
      <c r="AR64" s="238" t="str">
        <f t="shared" ref="AR64:AR69" si="94">IFERROR(IF(AS64="","",IF(AS64&lt;=0.2,"Leve",IF(AS64&lt;=0.4,"Menor",IF(AS64&lt;=0.6,"Moderado",IF(AS64&lt;=0.8,"Mayor","Catastrófico"))))),"")</f>
        <v/>
      </c>
      <c r="AS64" s="237" t="str">
        <f>IFERROR(IF(AH64="Impacto",(AA64-(+AA64*AK64)),IF(AH64="Probabilidad",AA64,"")),"")</f>
        <v/>
      </c>
      <c r="AT64" s="239" t="str">
        <f t="shared" ref="AT64:AT69" si="95">IFERROR(IF(OR(AND(AP64="Muy Baja",AR64="Leve"),AND(AP64="Muy Baja",AR64="Menor"),AND(AP64="Baja",AR64="Leve")),"Bajo",IF(OR(AND(AP64="Muy baja",AR64="Moderado"),AND(AP64="Baja",AR64="Menor"),AND(AP64="Baja",AR64="Moderado"),AND(AP64="Media",AR64="Leve"),AND(AP64="Media",AR64="Menor"),AND(AP64="Media",AR64="Moderado"),AND(AP64="Alta",AR64="Leve"),AND(AP64="Alta",AR64="Menor")),"Moderado",IF(OR(AND(AP64="Muy Baja",AR64="Mayor"),AND(AP64="Baja",AR64="Mayor"),AND(AP64="Media",AR64="Mayor"),AND(AP64="Alta",AR64="Moderado"),AND(AP64="Alta",AR64="Mayor"),AND(AP64="Muy Alta",AR64="Leve"),AND(AP64="Muy Alta",AR64="Menor"),AND(AP64="Muy Alta",AR64="Moderado"),AND(AP64="Muy Alta",AR64="Mayor")),"Alto",IF(OR(AND(AP64="Muy Baja",AR64="Catastrófico"),AND(AP64="Baja",AR64="Catastrófico"),AND(AP64="Media",AR64="Catastrófico"),AND(AP64="Alta",AR64="Catastrófico"),AND(AP64="Muy Alta",AR64="Catastrófico")),"Extremo","")))),"")</f>
        <v/>
      </c>
      <c r="AU64" s="509" t="s">
        <v>348</v>
      </c>
      <c r="AV64" s="512" t="str">
        <f>IF(ISBLANK(AD64), " ", AD64)</f>
        <v>Moderado</v>
      </c>
      <c r="AW64" s="506" t="str">
        <f t="shared" ref="AW64" si="9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515"/>
      <c r="AY64" s="343" t="s">
        <v>1082</v>
      </c>
      <c r="AZ64" s="209" t="s">
        <v>1729</v>
      </c>
      <c r="BA64" s="207" t="s">
        <v>1081</v>
      </c>
      <c r="BB64" s="207" t="s">
        <v>1083</v>
      </c>
      <c r="BC64" s="208">
        <v>44562</v>
      </c>
      <c r="BD64" s="208">
        <v>44926</v>
      </c>
      <c r="BE64" s="208" t="s">
        <v>1084</v>
      </c>
      <c r="BF64" s="208" t="s">
        <v>1085</v>
      </c>
      <c r="BG64" s="468" t="s">
        <v>1089</v>
      </c>
      <c r="BH64" s="215"/>
      <c r="BI64" s="210"/>
      <c r="BJ64" s="210"/>
      <c r="BK64" s="210"/>
      <c r="BL64" s="207"/>
      <c r="BM64" s="207"/>
      <c r="BN64" s="207"/>
      <c r="BO64" s="211"/>
      <c r="BP64" s="211"/>
      <c r="BQ64" s="212"/>
      <c r="BR64" s="213"/>
      <c r="BS64" s="213" t="str">
        <f>IF(AND('MAPA DE RIESGOS'!$AP64="Muy Alta",'MAPA DE RIESGOS'!$AR64="Leve"),CONCATENATE("R",'MAPA DE RIESGOS'!$H64,"C",'MAPA DE RIESGOS'!$AF64),"")</f>
        <v/>
      </c>
      <c r="BT64" s="213"/>
      <c r="BU64" s="213"/>
      <c r="BV64" s="213"/>
      <c r="BW64" s="213"/>
      <c r="BX64" s="213"/>
      <c r="BY64" s="213"/>
      <c r="BZ64" s="213"/>
      <c r="CA64" s="213"/>
      <c r="CB64" s="213"/>
      <c r="CC64" s="213"/>
      <c r="CD64" s="213"/>
      <c r="CE64" s="213"/>
      <c r="CF64" s="213"/>
      <c r="CG64" s="213"/>
      <c r="CH64" s="213"/>
      <c r="CI64" s="213"/>
      <c r="CJ64" s="213"/>
      <c r="CK64" s="213"/>
    </row>
    <row r="65" spans="1:89" s="214" customFormat="1" ht="28.5" hidden="1" customHeight="1">
      <c r="A65" s="470"/>
      <c r="B65" s="487"/>
      <c r="C65" s="451"/>
      <c r="D65" s="451"/>
      <c r="E65" s="454"/>
      <c r="F65" s="460"/>
      <c r="G65" s="459"/>
      <c r="H65" s="384">
        <v>10</v>
      </c>
      <c r="I65" s="457"/>
      <c r="J65" s="460"/>
      <c r="K65" s="460"/>
      <c r="L65" s="460"/>
      <c r="M65" s="454">
        <f t="shared" si="87"/>
        <v>0</v>
      </c>
      <c r="N65" s="454"/>
      <c r="O65" s="454"/>
      <c r="P65" s="531"/>
      <c r="Q65" s="491"/>
      <c r="R65" s="494"/>
      <c r="S65" s="494"/>
      <c r="T65" s="494"/>
      <c r="U65" s="494"/>
      <c r="V65" s="534"/>
      <c r="W65" s="519"/>
      <c r="X65" s="537"/>
      <c r="Y65" s="540"/>
      <c r="Z65" s="543"/>
      <c r="AA65" s="519"/>
      <c r="AB65" s="522"/>
      <c r="AC65" s="525"/>
      <c r="AD65" s="528"/>
      <c r="AE65" s="507"/>
      <c r="AF65" s="205">
        <v>2</v>
      </c>
      <c r="AG65" s="206"/>
      <c r="AH65" s="234" t="str">
        <f t="shared" si="91"/>
        <v/>
      </c>
      <c r="AI65" s="340"/>
      <c r="AJ65" s="340"/>
      <c r="AK65" s="235" t="str">
        <f t="shared" si="92"/>
        <v/>
      </c>
      <c r="AL65" s="341"/>
      <c r="AM65" s="341"/>
      <c r="AN65" s="342"/>
      <c r="AO65" s="236" t="str">
        <f>IF(ISBLANK(AD64),(IFERROR(IF(AND(AH64="Probabilidad",AH65="Probabilidad"),(AQ64-(+AQ64*AK65)),IF(AH65="Probabilidad",(W64-(+W64*AK65)),IF(AH65="Impacto",AQ64,""))),""))," ")</f>
        <v xml:space="preserve"> </v>
      </c>
      <c r="AP65" s="174" t="str">
        <f>IF(ISBLANK(AD64),(IFERROR(IF(AO65="","",IF(AO65&lt;=0.2,"Muy Baja",IF(AO65&lt;=0.4,"Baja",IF(AO65&lt;=0.6,"Media",IF(AO65&lt;=0.8,"Alta","Muy Alta"))))),""))," ")</f>
        <v xml:space="preserve"> </v>
      </c>
      <c r="AQ65" s="237" t="str">
        <f t="shared" si="93"/>
        <v xml:space="preserve"> </v>
      </c>
      <c r="AR65" s="238" t="str">
        <f t="shared" si="94"/>
        <v/>
      </c>
      <c r="AS65" s="237" t="str">
        <f>IFERROR(IF(AND(AH64="Impacto",AH65="Impacto"),(AS64-(+AS64*AK65)),IF(AH65="Impacto",(AA64-(+AA64*AK65)),IF(AH65="Probabilidad",AS64,""))),"")</f>
        <v/>
      </c>
      <c r="AT65" s="239" t="str">
        <f t="shared" si="95"/>
        <v/>
      </c>
      <c r="AU65" s="510"/>
      <c r="AV65" s="513"/>
      <c r="AW65" s="507"/>
      <c r="AX65" s="516"/>
      <c r="AY65" s="343"/>
      <c r="AZ65" s="209"/>
      <c r="BA65" s="207"/>
      <c r="BB65" s="207"/>
      <c r="BC65" s="208"/>
      <c r="BD65" s="208"/>
      <c r="BE65" s="208"/>
      <c r="BF65" s="209"/>
      <c r="BG65" s="460"/>
      <c r="BH65" s="215"/>
      <c r="BI65" s="210"/>
      <c r="BJ65" s="210"/>
      <c r="BK65" s="210"/>
      <c r="BL65" s="207"/>
      <c r="BM65" s="207"/>
      <c r="BN65" s="207"/>
      <c r="BO65" s="211"/>
      <c r="BP65" s="211"/>
      <c r="BQ65" s="212"/>
      <c r="BR65" s="213"/>
      <c r="BS65" s="213" t="str">
        <f>IF(AND('MAPA DE RIESGOS'!$AP65="Muy Alta",'MAPA DE RIESGOS'!$AR65="Leve"),CONCATENATE("R",'MAPA DE RIESGOS'!$H65,"C",'MAPA DE RIESGOS'!$AF65),"")</f>
        <v/>
      </c>
      <c r="BT65" s="213"/>
      <c r="BU65" s="213"/>
      <c r="BV65" s="213"/>
      <c r="BW65" s="213"/>
      <c r="BX65" s="213"/>
      <c r="BY65" s="213"/>
      <c r="BZ65" s="213"/>
      <c r="CA65" s="213"/>
      <c r="CB65" s="213"/>
      <c r="CC65" s="213"/>
      <c r="CD65" s="213"/>
      <c r="CE65" s="213"/>
      <c r="CF65" s="213"/>
      <c r="CG65" s="213"/>
      <c r="CH65" s="213"/>
      <c r="CI65" s="213"/>
      <c r="CJ65" s="213"/>
      <c r="CK65" s="213"/>
    </row>
    <row r="66" spans="1:89" s="214" customFormat="1" ht="28.5" hidden="1" customHeight="1">
      <c r="A66" s="470"/>
      <c r="B66" s="487"/>
      <c r="C66" s="451"/>
      <c r="D66" s="451"/>
      <c r="E66" s="454"/>
      <c r="F66" s="460"/>
      <c r="G66" s="459"/>
      <c r="H66" s="384">
        <v>10</v>
      </c>
      <c r="I66" s="457"/>
      <c r="J66" s="460"/>
      <c r="K66" s="460"/>
      <c r="L66" s="460"/>
      <c r="M66" s="454">
        <f t="shared" si="87"/>
        <v>0</v>
      </c>
      <c r="N66" s="454"/>
      <c r="O66" s="454"/>
      <c r="P66" s="531"/>
      <c r="Q66" s="491"/>
      <c r="R66" s="494"/>
      <c r="S66" s="494"/>
      <c r="T66" s="494"/>
      <c r="U66" s="494"/>
      <c r="V66" s="534"/>
      <c r="W66" s="519"/>
      <c r="X66" s="537"/>
      <c r="Y66" s="540"/>
      <c r="Z66" s="543"/>
      <c r="AA66" s="519"/>
      <c r="AB66" s="522"/>
      <c r="AC66" s="525"/>
      <c r="AD66" s="528"/>
      <c r="AE66" s="507"/>
      <c r="AF66" s="205">
        <v>3</v>
      </c>
      <c r="AG66" s="206"/>
      <c r="AH66" s="234" t="str">
        <f t="shared" si="91"/>
        <v/>
      </c>
      <c r="AI66" s="340"/>
      <c r="AJ66" s="340"/>
      <c r="AK66" s="235" t="str">
        <f t="shared" si="92"/>
        <v/>
      </c>
      <c r="AL66" s="341"/>
      <c r="AM66" s="341"/>
      <c r="AN66" s="342"/>
      <c r="AO66" s="236" t="str">
        <f>IF(ISBLANK(AD64),(IFERROR(IF(AND(AH65="Probabilidad",AH66="Probabilidad"),(AQ65-(+AQ65*AK66)),IF(AND(AH65="Impacto",AH66="Probabilidad"),(AQ64-(+AQ64*AK66)),IF(AH66="Impacto",AQ65,""))),""))," ")</f>
        <v xml:space="preserve"> </v>
      </c>
      <c r="AP66" s="174" t="str">
        <f>IF(ISBLANK(AD64),(IFERROR(IF(AO66="","",IF(AO66&lt;=0.2,"Muy Baja",IF(AO66&lt;=0.4,"Baja",IF(AO66&lt;=0.6,"Media",IF(AO66&lt;=0.8,"Alta","Muy Alta"))))),""))," ")</f>
        <v xml:space="preserve"> </v>
      </c>
      <c r="AQ66" s="237" t="str">
        <f t="shared" si="93"/>
        <v xml:space="preserve"> </v>
      </c>
      <c r="AR66" s="238" t="str">
        <f t="shared" si="94"/>
        <v/>
      </c>
      <c r="AS66" s="237" t="str">
        <f>IFERROR(IF(AND(AH65="Impacto",AH66="Impacto"),(AS65-(+AS65*AK66)),IF(AND(AH65="Probabilidad",AH66="Impacto"),(AS64-(+AS64*AK66)),IF(AH66="Probabilidad",AS65,""))),"")</f>
        <v/>
      </c>
      <c r="AT66" s="239" t="str">
        <f t="shared" si="95"/>
        <v/>
      </c>
      <c r="AU66" s="510"/>
      <c r="AV66" s="513"/>
      <c r="AW66" s="507"/>
      <c r="AX66" s="516"/>
      <c r="AY66" s="343"/>
      <c r="AZ66" s="209"/>
      <c r="BA66" s="207"/>
      <c r="BB66" s="207"/>
      <c r="BC66" s="208"/>
      <c r="BD66" s="208"/>
      <c r="BE66" s="208"/>
      <c r="BF66" s="209"/>
      <c r="BG66" s="460"/>
      <c r="BH66" s="215"/>
      <c r="BI66" s="210"/>
      <c r="BJ66" s="210"/>
      <c r="BK66" s="210"/>
      <c r="BL66" s="207"/>
      <c r="BM66" s="207"/>
      <c r="BN66" s="207"/>
      <c r="BO66" s="211"/>
      <c r="BP66" s="211"/>
      <c r="BQ66" s="212"/>
      <c r="BR66" s="213"/>
      <c r="BS66" s="213" t="str">
        <f>IF(AND('MAPA DE RIESGOS'!$AP66="Muy Alta",'MAPA DE RIESGOS'!$AR66="Leve"),CONCATENATE("R",'MAPA DE RIESGOS'!$H66,"C",'MAPA DE RIESGOS'!$AF66),"")</f>
        <v/>
      </c>
      <c r="BT66" s="213"/>
      <c r="BU66" s="213"/>
      <c r="BV66" s="213"/>
      <c r="BW66" s="213"/>
      <c r="BX66" s="213"/>
      <c r="BY66" s="213"/>
      <c r="BZ66" s="213"/>
      <c r="CA66" s="213"/>
      <c r="CB66" s="213"/>
      <c r="CC66" s="213"/>
      <c r="CD66" s="213"/>
      <c r="CE66" s="213"/>
      <c r="CF66" s="213"/>
      <c r="CG66" s="213"/>
      <c r="CH66" s="213"/>
      <c r="CI66" s="213"/>
      <c r="CJ66" s="213"/>
      <c r="CK66" s="213"/>
    </row>
    <row r="67" spans="1:89" s="214" customFormat="1" ht="28.5" hidden="1" customHeight="1">
      <c r="A67" s="470"/>
      <c r="B67" s="487"/>
      <c r="C67" s="451"/>
      <c r="D67" s="451"/>
      <c r="E67" s="454"/>
      <c r="F67" s="460"/>
      <c r="G67" s="459"/>
      <c r="H67" s="384">
        <v>10</v>
      </c>
      <c r="I67" s="457"/>
      <c r="J67" s="460"/>
      <c r="K67" s="460"/>
      <c r="L67" s="460"/>
      <c r="M67" s="454">
        <f t="shared" si="87"/>
        <v>0</v>
      </c>
      <c r="N67" s="454"/>
      <c r="O67" s="454"/>
      <c r="P67" s="531"/>
      <c r="Q67" s="491"/>
      <c r="R67" s="494"/>
      <c r="S67" s="494"/>
      <c r="T67" s="494"/>
      <c r="U67" s="494"/>
      <c r="V67" s="534"/>
      <c r="W67" s="519"/>
      <c r="X67" s="537"/>
      <c r="Y67" s="540"/>
      <c r="Z67" s="543"/>
      <c r="AA67" s="519"/>
      <c r="AB67" s="522"/>
      <c r="AC67" s="525"/>
      <c r="AD67" s="528"/>
      <c r="AE67" s="507"/>
      <c r="AF67" s="205">
        <v>4</v>
      </c>
      <c r="AG67" s="206"/>
      <c r="AH67" s="234" t="str">
        <f t="shared" si="91"/>
        <v/>
      </c>
      <c r="AI67" s="340"/>
      <c r="AJ67" s="340"/>
      <c r="AK67" s="235" t="str">
        <f t="shared" si="92"/>
        <v/>
      </c>
      <c r="AL67" s="341"/>
      <c r="AM67" s="341"/>
      <c r="AN67" s="342"/>
      <c r="AO67" s="236" t="str">
        <f>IF(ISBLANK(AD64),(IFERROR(IF(AND(AH66="Probabilidad",AH67="Probabilidad"),(AQ66-(+AQ66*AK67)),IF(AND(AH66="Impacto",AH67="Probabilidad"),(AQ65-(+AQ65*AK67)),IF(AH67="Impacto",AQ66,""))),""))," ")</f>
        <v xml:space="preserve"> </v>
      </c>
      <c r="AP67" s="174" t="str">
        <f>IF(ISBLANK(AD64),(IFERROR(IF(AO67="","",IF(AO67&lt;=0.2,"Muy Baja",IF(AO67&lt;=0.4,"Baja",IF(AO67&lt;=0.6,"Media",IF(AO67&lt;=0.8,"Alta","Muy Alta"))))),""))," ")</f>
        <v xml:space="preserve"> </v>
      </c>
      <c r="AQ67" s="237" t="str">
        <f t="shared" si="93"/>
        <v xml:space="preserve"> </v>
      </c>
      <c r="AR67" s="238" t="str">
        <f t="shared" si="94"/>
        <v/>
      </c>
      <c r="AS67" s="237" t="str">
        <f>IFERROR(IF(AND(AH66="Impacto",AH67="Impacto"),(AS66-(+AS66*AK67)),IF(AND(AH66="Probabilidad",AH67="Impacto"),(AS65-(+AS65*AK67)),IF(AH67="Probabilidad",AS66,""))),"")</f>
        <v/>
      </c>
      <c r="AT67" s="239" t="str">
        <f t="shared" si="95"/>
        <v/>
      </c>
      <c r="AU67" s="510"/>
      <c r="AV67" s="513"/>
      <c r="AW67" s="507"/>
      <c r="AX67" s="516"/>
      <c r="AY67" s="343"/>
      <c r="AZ67" s="209"/>
      <c r="BA67" s="207"/>
      <c r="BB67" s="207"/>
      <c r="BC67" s="208"/>
      <c r="BD67" s="208"/>
      <c r="BE67" s="208"/>
      <c r="BF67" s="209"/>
      <c r="BG67" s="460"/>
      <c r="BH67" s="215"/>
      <c r="BI67" s="210"/>
      <c r="BJ67" s="210"/>
      <c r="BK67" s="210"/>
      <c r="BL67" s="207"/>
      <c r="BM67" s="207"/>
      <c r="BN67" s="207"/>
      <c r="BO67" s="211"/>
      <c r="BP67" s="211"/>
      <c r="BQ67" s="212"/>
      <c r="BR67" s="213"/>
      <c r="BS67" s="213" t="str">
        <f>IF(AND('MAPA DE RIESGOS'!$AP67="Muy Alta",'MAPA DE RIESGOS'!$AR67="Leve"),CONCATENATE("R",'MAPA DE RIESGOS'!$H67,"C",'MAPA DE RIESGOS'!$AF67),"")</f>
        <v/>
      </c>
      <c r="BT67" s="213"/>
      <c r="BU67" s="213"/>
      <c r="BV67" s="213"/>
      <c r="BW67" s="213"/>
      <c r="BX67" s="213"/>
      <c r="BY67" s="213"/>
      <c r="BZ67" s="213"/>
      <c r="CA67" s="213"/>
      <c r="CB67" s="213"/>
      <c r="CC67" s="213"/>
      <c r="CD67" s="213"/>
      <c r="CE67" s="213"/>
      <c r="CF67" s="213"/>
      <c r="CG67" s="213"/>
      <c r="CH67" s="213"/>
      <c r="CI67" s="213"/>
      <c r="CJ67" s="213"/>
      <c r="CK67" s="213"/>
    </row>
    <row r="68" spans="1:89" s="214" customFormat="1" ht="28.5" hidden="1" customHeight="1">
      <c r="A68" s="470"/>
      <c r="B68" s="487"/>
      <c r="C68" s="451"/>
      <c r="D68" s="451"/>
      <c r="E68" s="454"/>
      <c r="F68" s="460"/>
      <c r="G68" s="459"/>
      <c r="H68" s="384">
        <v>10</v>
      </c>
      <c r="I68" s="457"/>
      <c r="J68" s="460"/>
      <c r="K68" s="460"/>
      <c r="L68" s="460"/>
      <c r="M68" s="454">
        <f t="shared" si="87"/>
        <v>0</v>
      </c>
      <c r="N68" s="454"/>
      <c r="O68" s="454"/>
      <c r="P68" s="531"/>
      <c r="Q68" s="491"/>
      <c r="R68" s="494"/>
      <c r="S68" s="494"/>
      <c r="T68" s="494"/>
      <c r="U68" s="494"/>
      <c r="V68" s="534"/>
      <c r="W68" s="519"/>
      <c r="X68" s="537"/>
      <c r="Y68" s="540"/>
      <c r="Z68" s="543"/>
      <c r="AA68" s="519"/>
      <c r="AB68" s="522"/>
      <c r="AC68" s="525"/>
      <c r="AD68" s="528"/>
      <c r="AE68" s="507"/>
      <c r="AF68" s="205">
        <v>5</v>
      </c>
      <c r="AG68" s="206"/>
      <c r="AH68" s="234" t="str">
        <f t="shared" ref="AH68" si="97">IF(OR(AI68="Preventivo",AI68="Detectivo"),"Probabilidad",IF(AI68="Correctivo","Impacto",""))</f>
        <v/>
      </c>
      <c r="AI68" s="340"/>
      <c r="AJ68" s="340"/>
      <c r="AK68" s="235" t="str">
        <f t="shared" ref="AK68" si="98">IF(AND(AI68="Preventivo",AJ68="Automático"),"50%",IF(AND(AI68="Preventivo",AJ68="Manual"),"40%",IF(AND(AI68="Detectivo",AJ68="Automático"),"40%",IF(AND(AI68="Detectivo",AJ68="Manual"),"30%",IF(AND(AI68="Correctivo",AJ68="Automático"),"35%",IF(AND(AI68="Correctivo",AJ68="Manual"),"25%",""))))))</f>
        <v/>
      </c>
      <c r="AL68" s="341"/>
      <c r="AM68" s="341"/>
      <c r="AN68" s="342"/>
      <c r="AO68" s="236" t="str">
        <f>IF(ISBLANK(AD64),(IFERROR(IF(AND(AH67="Probabilidad",AH68="Probabilidad"),(AQ67-(+AQ67*AK68)),IF(AND(AH67="Impacto",AH68="Probabilidad"),(AQ66-(+AQ66*AK68)),IF(AH68="Impacto",AQ67,""))),""))," ")</f>
        <v xml:space="preserve"> </v>
      </c>
      <c r="AP68" s="174" t="str">
        <f>IF(ISBLANK(AD64),(IFERROR(IF(AO68="","",IF(AO68&lt;=0.2,"Muy Baja",IF(AO68&lt;=0.4,"Baja",IF(AO68&lt;=0.6,"Media",IF(AO68&lt;=0.8,"Alta","Muy Alta"))))),""))," ")</f>
        <v xml:space="preserve"> </v>
      </c>
      <c r="AQ68" s="237" t="str">
        <f t="shared" si="93"/>
        <v xml:space="preserve"> </v>
      </c>
      <c r="AR68" s="238" t="str">
        <f t="shared" si="94"/>
        <v/>
      </c>
      <c r="AS68" s="237" t="str">
        <f>IFERROR(IF(AND(AH67="Impacto",AH68="Impacto"),(AS67-(+AS67*AK68)),IF(AND(AH67="Probabilidad",AH68="Impacto"),(AS66-(+AS66*AK68)),IF(AH68="Probabilidad",AS67,""))),"")</f>
        <v/>
      </c>
      <c r="AT68" s="239" t="str">
        <f t="shared" si="95"/>
        <v/>
      </c>
      <c r="AU68" s="510"/>
      <c r="AV68" s="513"/>
      <c r="AW68" s="507"/>
      <c r="AX68" s="516"/>
      <c r="AY68" s="343"/>
      <c r="AZ68" s="209"/>
      <c r="BA68" s="207"/>
      <c r="BB68" s="207"/>
      <c r="BC68" s="208"/>
      <c r="BD68" s="208"/>
      <c r="BE68" s="208"/>
      <c r="BF68" s="209"/>
      <c r="BG68" s="460"/>
      <c r="BH68" s="215"/>
      <c r="BI68" s="210"/>
      <c r="BJ68" s="210"/>
      <c r="BK68" s="210"/>
      <c r="BL68" s="207"/>
      <c r="BM68" s="207"/>
      <c r="BN68" s="207"/>
      <c r="BO68" s="211"/>
      <c r="BP68" s="211"/>
      <c r="BQ68" s="212"/>
      <c r="BR68" s="213"/>
      <c r="BS68" s="213" t="str">
        <f>IF(AND('MAPA DE RIESGOS'!$AP68="Muy Alta",'MAPA DE RIESGOS'!$AR68="Leve"),CONCATENATE("R",'MAPA DE RIESGOS'!$H68,"C",'MAPA DE RIESGOS'!$AF68),"")</f>
        <v/>
      </c>
      <c r="BT68" s="213"/>
      <c r="BU68" s="213"/>
      <c r="BV68" s="213"/>
      <c r="BW68" s="213"/>
      <c r="BX68" s="213"/>
      <c r="BY68" s="213"/>
      <c r="BZ68" s="213"/>
      <c r="CA68" s="213"/>
      <c r="CB68" s="213"/>
      <c r="CC68" s="213"/>
      <c r="CD68" s="213"/>
      <c r="CE68" s="213"/>
      <c r="CF68" s="213"/>
      <c r="CG68" s="213"/>
      <c r="CH68" s="213"/>
      <c r="CI68" s="213"/>
      <c r="CJ68" s="213"/>
      <c r="CK68" s="213"/>
    </row>
    <row r="69" spans="1:89" s="214" customFormat="1" ht="28.5" hidden="1" customHeight="1">
      <c r="A69" s="470"/>
      <c r="B69" s="487"/>
      <c r="C69" s="451"/>
      <c r="D69" s="451"/>
      <c r="E69" s="454"/>
      <c r="F69" s="460"/>
      <c r="G69" s="459"/>
      <c r="H69" s="384">
        <v>10</v>
      </c>
      <c r="I69" s="458"/>
      <c r="J69" s="461"/>
      <c r="K69" s="461"/>
      <c r="L69" s="461"/>
      <c r="M69" s="455">
        <f t="shared" si="87"/>
        <v>0</v>
      </c>
      <c r="N69" s="455"/>
      <c r="O69" s="455"/>
      <c r="P69" s="532"/>
      <c r="Q69" s="492"/>
      <c r="R69" s="495"/>
      <c r="S69" s="495"/>
      <c r="T69" s="495"/>
      <c r="U69" s="495"/>
      <c r="V69" s="535"/>
      <c r="W69" s="520"/>
      <c r="X69" s="538"/>
      <c r="Y69" s="541"/>
      <c r="Z69" s="544"/>
      <c r="AA69" s="520"/>
      <c r="AB69" s="523"/>
      <c r="AC69" s="526"/>
      <c r="AD69" s="529"/>
      <c r="AE69" s="508"/>
      <c r="AF69" s="205">
        <v>6</v>
      </c>
      <c r="AG69" s="206"/>
      <c r="AH69" s="234" t="str">
        <f t="shared" si="91"/>
        <v/>
      </c>
      <c r="AI69" s="340"/>
      <c r="AJ69" s="340"/>
      <c r="AK69" s="235" t="str">
        <f t="shared" si="92"/>
        <v/>
      </c>
      <c r="AL69" s="341"/>
      <c r="AM69" s="341"/>
      <c r="AN69" s="342"/>
      <c r="AO69" s="236" t="str">
        <f>IF(ISBLANK(AD64),(IFERROR(IF(AND(AH67="Probabilidad",AH69="Probabilidad"),(AQ67-(+AQ67*AK69)),IF(AND(AH67="Impacto",AH69="Probabilidad"),(AQ66-(+AQ66*AK69)),IF(AH69="Impacto",AQ67,""))),""))," ")</f>
        <v xml:space="preserve"> </v>
      </c>
      <c r="AP69" s="174" t="str">
        <f>IF(ISBLANK(AD64),(IFERROR(IF(AO69="","",IF(AO69&lt;=0.2,"Muy Baja",IF(AO69&lt;=0.4,"Baja",IF(AO69&lt;=0.6,"Media",IF(AO69&lt;=0.8,"Alta","Muy Alta"))))),"")), " ")</f>
        <v xml:space="preserve"> </v>
      </c>
      <c r="AQ69" s="237" t="str">
        <f t="shared" si="93"/>
        <v xml:space="preserve"> </v>
      </c>
      <c r="AR69" s="238" t="str">
        <f t="shared" si="94"/>
        <v/>
      </c>
      <c r="AS69" s="237" t="str">
        <f>IFERROR(IF(AND(AH68="Impacto",AH69="Impacto"),(AS67-(+AS68*AK69)),IF(AND(AH67="Probabilidad",AH69="Impacto"),(AS66-(+AS66*AK69)),IF(AH69="Probabilidad",AS67,""))),"")</f>
        <v/>
      </c>
      <c r="AT69" s="239" t="str">
        <f t="shared" si="95"/>
        <v/>
      </c>
      <c r="AU69" s="511"/>
      <c r="AV69" s="514"/>
      <c r="AW69" s="508"/>
      <c r="AX69" s="517"/>
      <c r="AY69" s="343"/>
      <c r="AZ69" s="209"/>
      <c r="BA69" s="207"/>
      <c r="BB69" s="207"/>
      <c r="BC69" s="208"/>
      <c r="BD69" s="208"/>
      <c r="BE69" s="208"/>
      <c r="BF69" s="209"/>
      <c r="BG69" s="461"/>
      <c r="BH69" s="215"/>
      <c r="BI69" s="210"/>
      <c r="BJ69" s="210"/>
      <c r="BK69" s="210"/>
      <c r="BL69" s="207"/>
      <c r="BM69" s="207"/>
      <c r="BN69" s="207"/>
      <c r="BO69" s="211"/>
      <c r="BP69" s="211"/>
      <c r="BQ69" s="212"/>
      <c r="BR69" s="213"/>
      <c r="BS69" s="213" t="str">
        <f>IF(AND('MAPA DE RIESGOS'!$AP69="Muy Alta",'MAPA DE RIESGOS'!$AR69="Leve"),CONCATENATE("R",'MAPA DE RIESGOS'!$H69,"C",'MAPA DE RIESGOS'!$AF69),"")</f>
        <v/>
      </c>
      <c r="BT69" s="213"/>
      <c r="BU69" s="213"/>
      <c r="BV69" s="213"/>
      <c r="BW69" s="213"/>
      <c r="BX69" s="213"/>
      <c r="BY69" s="213"/>
      <c r="BZ69" s="213"/>
      <c r="CA69" s="213"/>
      <c r="CB69" s="213"/>
      <c r="CC69" s="213"/>
      <c r="CD69" s="213"/>
      <c r="CE69" s="213"/>
      <c r="CF69" s="213"/>
      <c r="CG69" s="213"/>
      <c r="CH69" s="213"/>
      <c r="CI69" s="213"/>
      <c r="CJ69" s="213"/>
      <c r="CK69" s="213"/>
    </row>
    <row r="70" spans="1:89" s="214" customFormat="1" ht="28.5" hidden="1" customHeight="1">
      <c r="A70" s="470"/>
      <c r="B70" s="487"/>
      <c r="C70" s="451"/>
      <c r="D70" s="451" t="str">
        <f>IFERROR((VLOOKUP($B70,'Listados Datos'!$D$3:$F$18,3,FALSE))," ")</f>
        <v xml:space="preserve"> </v>
      </c>
      <c r="E70" s="454"/>
      <c r="F70" s="460"/>
      <c r="G70" s="459">
        <v>11</v>
      </c>
      <c r="H70" s="384">
        <v>11</v>
      </c>
      <c r="I70" s="462" t="s">
        <v>1271</v>
      </c>
      <c r="J70" s="468"/>
      <c r="K70" s="468" t="s">
        <v>1271</v>
      </c>
      <c r="L70" s="468"/>
      <c r="M70" s="453" t="str">
        <f t="shared" ref="M70:M75" si="99">+CONCATENATE("Posibilidad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453" t="s">
        <v>932</v>
      </c>
      <c r="O70" s="453" t="s">
        <v>247</v>
      </c>
      <c r="P70" s="530">
        <v>228</v>
      </c>
      <c r="Q70" s="490"/>
      <c r="R70" s="493"/>
      <c r="S70" s="493"/>
      <c r="T70" s="493"/>
      <c r="U70" s="493"/>
      <c r="V70" s="533" t="str">
        <f t="shared" ref="V70" si="100">IF(ISBLANK(AC70),(IF(P70&lt;=0,"",IF(P70&lt;=2,"Muy Baja",IF(P70&lt;=24,"Baja",IF(P70&lt;=500,"Media",IF(P70&lt;=5000,"Alta","Muy Alta"))))))," ")</f>
        <v>Media</v>
      </c>
      <c r="W70" s="518">
        <f t="shared" ref="W70" si="101">IF(ISBLANK(AC70),(IF(V70="","",IF(V70="Muy Baja",20%,IF(V70="Baja",40%,IF(V70="Media",60%,IF(V70="Alta",80%,IF(V70="Muy Alta",100%,0)))))))," ")</f>
        <v>0.6</v>
      </c>
      <c r="X70" s="536"/>
      <c r="Y70" s="539" t="str">
        <f>IF(X70&gt;0,IF(NOT(ISERROR(MATCH(X70,'Listados Datos'!$N$3:$N$4,0))),'Listados Datos'!$N$6&amp;"Por favor no seleccionar este criterios de impacto (Afectación Económica o presupuestal y/o Pérdida Reputacional)",'Listados Datos'!$N$7),"")</f>
        <v/>
      </c>
      <c r="Z70" s="542" t="str">
        <f>IF(OR(X70='Listados Datos'!$R$3,X70='Listados Datos'!$S$3),"Leve",IF(OR(X70='Listados Datos'!$R$4,X70='Listados Datos'!$S$4),"Menor",IF(OR(X70='Listados Datos'!$R$5,X70='Listados Datos'!$S$5),"Moderado",IF(OR(X70='Listados Datos'!$R$6,X70='Listados Datos'!$S$6),"Mayor",IF(OR(X70='Listados Datos'!$R$7,X70='Listados Datos'!$S$7),"Catastrófico","")))))</f>
        <v/>
      </c>
      <c r="AA70" s="518" t="str">
        <f>IF(Z70="","",IF(Z70="Leve",20%,IF(Z70="Menor",40%,IF(Z70="Moderado",60%,IF(Z70="Mayor",80%,IF(Z70="Catastrófico",100%,0))))))</f>
        <v/>
      </c>
      <c r="AB70" s="521"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524"/>
      <c r="AD70" s="527"/>
      <c r="AE70" s="506" t="str">
        <f t="shared" ref="AE70" si="102">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206"/>
      <c r="AH70" s="234" t="str">
        <f t="shared" si="91"/>
        <v>Probabilidad</v>
      </c>
      <c r="AI70" s="340" t="s">
        <v>314</v>
      </c>
      <c r="AJ70" s="340" t="s">
        <v>319</v>
      </c>
      <c r="AK70" s="235" t="str">
        <f t="shared" si="92"/>
        <v>40%</v>
      </c>
      <c r="AL70" s="341" t="s">
        <v>323</v>
      </c>
      <c r="AM70" s="341" t="s">
        <v>327</v>
      </c>
      <c r="AN70" s="342" t="s">
        <v>330</v>
      </c>
      <c r="AO70" s="236">
        <f>IF(ISBLANK(AD70),(IFERROR(IF(AH70="Probabilidad",(W70-(+W70*AK70)),IF(AH70="Impacto",W70,"")),""))," ")</f>
        <v>0.36</v>
      </c>
      <c r="AP70" s="174" t="str">
        <f>IF(ISBLANK(AD70), (IFERROR(IF(AO70="","",IF(AO70&lt;=0.2,"Muy Baja",IF(AO70&lt;=0.4,"Baja",IF(AO70&lt;=0.6,"Media",IF(AO70&lt;=0.8,"Alta","Muy Alta"))))),""))," ")</f>
        <v>Baja</v>
      </c>
      <c r="AQ70" s="237">
        <f t="shared" ref="AQ70:AQ75" si="103">+AO70</f>
        <v>0.36</v>
      </c>
      <c r="AR70" s="238" t="str">
        <f t="shared" ref="AR70:AR75" si="104">IFERROR(IF(AS70="","",IF(AS70&lt;=0.2,"Leve",IF(AS70&lt;=0.4,"Menor",IF(AS70&lt;=0.6,"Moderado",IF(AS70&lt;=0.8,"Mayor","Catastrófico"))))),"")</f>
        <v/>
      </c>
      <c r="AS70" s="237" t="str">
        <f>IFERROR(IF(AH70="Impacto",(AA70-(+AA70*AK70)),IF(AH70="Probabilidad",AA70,"")),"")</f>
        <v/>
      </c>
      <c r="AT70" s="239" t="str">
        <f t="shared" ref="AT70:AT75" si="105">IFERROR(IF(OR(AND(AP70="Muy Baja",AR70="Leve"),AND(AP70="Muy Baja",AR70="Menor"),AND(AP70="Baja",AR70="Leve")),"Bajo",IF(OR(AND(AP70="Muy baja",AR70="Moderado"),AND(AP70="Baja",AR70="Menor"),AND(AP70="Baja",AR70="Moderado"),AND(AP70="Media",AR70="Leve"),AND(AP70="Media",AR70="Menor"),AND(AP70="Media",AR70="Moderado"),AND(AP70="Alta",AR70="Leve"),AND(AP70="Alta",AR70="Menor")),"Moderado",IF(OR(AND(AP70="Muy Baja",AR70="Mayor"),AND(AP70="Baja",AR70="Mayor"),AND(AP70="Media",AR70="Mayor"),AND(AP70="Alta",AR70="Moderado"),AND(AP70="Alta",AR70="Mayor"),AND(AP70="Muy Alta",AR70="Leve"),AND(AP70="Muy Alta",AR70="Menor"),AND(AP70="Muy Alta",AR70="Moderado"),AND(AP70="Muy Alta",AR70="Mayor")),"Alto",IF(OR(AND(AP70="Muy Baja",AR70="Catastrófico"),AND(AP70="Baja",AR70="Catastrófico"),AND(AP70="Media",AR70="Catastrófico"),AND(AP70="Alta",AR70="Catastrófico"),AND(AP70="Muy Alta",AR70="Catastrófico")),"Extremo","")))),"")</f>
        <v/>
      </c>
      <c r="AU70" s="509"/>
      <c r="AV70" s="512" t="str">
        <f>IF(ISBLANK(AD70), " ", AD70)</f>
        <v xml:space="preserve"> </v>
      </c>
      <c r="AW70" s="506" t="str">
        <f t="shared" ref="AW70" si="106">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515" t="s">
        <v>337</v>
      </c>
      <c r="AY70" s="343"/>
      <c r="AZ70" s="209"/>
      <c r="BA70" s="207"/>
      <c r="BB70" s="207"/>
      <c r="BC70" s="208">
        <v>44562</v>
      </c>
      <c r="BD70" s="208">
        <v>44926</v>
      </c>
      <c r="BE70" s="208"/>
      <c r="BF70" s="208"/>
      <c r="BG70" s="468"/>
      <c r="BH70" s="215"/>
      <c r="BI70" s="210"/>
      <c r="BJ70" s="210"/>
      <c r="BK70" s="210"/>
      <c r="BL70" s="207"/>
      <c r="BM70" s="207"/>
      <c r="BN70" s="207"/>
      <c r="BO70" s="211"/>
      <c r="BP70" s="211"/>
      <c r="BQ70" s="212"/>
      <c r="BR70" s="213"/>
      <c r="BS70" s="213" t="str">
        <f>IF(AND('MAPA DE RIESGOS'!$AP70="Muy Alta",'MAPA DE RIESGOS'!$AR70="Leve"),CONCATENATE("R",'MAPA DE RIESGOS'!$H70,"C",'MAPA DE RIESGOS'!$AF70),"")</f>
        <v/>
      </c>
      <c r="BT70" s="213"/>
      <c r="BU70" s="213"/>
      <c r="BV70" s="213"/>
      <c r="BW70" s="213"/>
      <c r="BX70" s="213"/>
      <c r="BY70" s="213"/>
      <c r="BZ70" s="213"/>
      <c r="CA70" s="213"/>
      <c r="CB70" s="213"/>
      <c r="CC70" s="213"/>
      <c r="CD70" s="213"/>
      <c r="CE70" s="213"/>
      <c r="CF70" s="213"/>
      <c r="CG70" s="213"/>
      <c r="CH70" s="213"/>
      <c r="CI70" s="213"/>
      <c r="CJ70" s="213"/>
      <c r="CK70" s="213"/>
    </row>
    <row r="71" spans="1:89" s="214" customFormat="1" ht="28.5" hidden="1" customHeight="1">
      <c r="A71" s="470"/>
      <c r="B71" s="487"/>
      <c r="C71" s="451"/>
      <c r="D71" s="451"/>
      <c r="E71" s="454"/>
      <c r="F71" s="460"/>
      <c r="G71" s="459"/>
      <c r="H71" s="384">
        <v>11</v>
      </c>
      <c r="I71" s="463"/>
      <c r="J71" s="460"/>
      <c r="K71" s="460"/>
      <c r="L71" s="460"/>
      <c r="M71" s="454" t="str">
        <f t="shared" si="99"/>
        <v xml:space="preserve">Posibilidad de perdida de  debido a amenazas como y vulderabilidades, afectando a los activos de información de </v>
      </c>
      <c r="N71" s="454"/>
      <c r="O71" s="454"/>
      <c r="P71" s="531"/>
      <c r="Q71" s="491"/>
      <c r="R71" s="494"/>
      <c r="S71" s="494"/>
      <c r="T71" s="494"/>
      <c r="U71" s="494"/>
      <c r="V71" s="534"/>
      <c r="W71" s="519"/>
      <c r="X71" s="537"/>
      <c r="Y71" s="540"/>
      <c r="Z71" s="543"/>
      <c r="AA71" s="519"/>
      <c r="AB71" s="522"/>
      <c r="AC71" s="525"/>
      <c r="AD71" s="528"/>
      <c r="AE71" s="507"/>
      <c r="AF71" s="205">
        <v>2</v>
      </c>
      <c r="AG71" s="206"/>
      <c r="AH71" s="234" t="str">
        <f t="shared" si="91"/>
        <v/>
      </c>
      <c r="AI71" s="340"/>
      <c r="AJ71" s="340"/>
      <c r="AK71" s="235" t="str">
        <f t="shared" si="92"/>
        <v/>
      </c>
      <c r="AL71" s="341"/>
      <c r="AM71" s="341"/>
      <c r="AN71" s="342"/>
      <c r="AO71" s="236" t="str">
        <f>IF(ISBLANK(AD70),(IFERROR(IF(AND(AH70="Probabilidad",AH71="Probabilidad"),(AQ70-(+AQ70*AK71)),IF(AH71="Probabilidad",(W70-(+W70*AK71)),IF(AH71="Impacto",AQ70,""))),""))," ")</f>
        <v/>
      </c>
      <c r="AP71" s="174" t="str">
        <f>IF(ISBLANK(AD70),(IFERROR(IF(AO71="","",IF(AO71&lt;=0.2,"Muy Baja",IF(AO71&lt;=0.4,"Baja",IF(AO71&lt;=0.6,"Media",IF(AO71&lt;=0.8,"Alta","Muy Alta"))))),""))," ")</f>
        <v/>
      </c>
      <c r="AQ71" s="237" t="str">
        <f t="shared" si="103"/>
        <v/>
      </c>
      <c r="AR71" s="238" t="str">
        <f t="shared" si="104"/>
        <v/>
      </c>
      <c r="AS71" s="237" t="str">
        <f>IFERROR(IF(AND(AH70="Impacto",AH71="Impacto"),(AS70-(+AS70*AK71)),IF(AH71="Impacto",(AA70-(+AA70*AK71)),IF(AH71="Probabilidad",AS70,""))),"")</f>
        <v/>
      </c>
      <c r="AT71" s="239" t="str">
        <f t="shared" si="105"/>
        <v/>
      </c>
      <c r="AU71" s="510"/>
      <c r="AV71" s="513"/>
      <c r="AW71" s="507"/>
      <c r="AX71" s="516"/>
      <c r="AY71" s="343"/>
      <c r="AZ71" s="209"/>
      <c r="BA71" s="207"/>
      <c r="BB71" s="207"/>
      <c r="BC71" s="208"/>
      <c r="BD71" s="208"/>
      <c r="BE71" s="208"/>
      <c r="BF71" s="209"/>
      <c r="BG71" s="460"/>
      <c r="BH71" s="215"/>
      <c r="BI71" s="210"/>
      <c r="BJ71" s="210"/>
      <c r="BK71" s="210"/>
      <c r="BL71" s="207"/>
      <c r="BM71" s="207"/>
      <c r="BN71" s="207"/>
      <c r="BO71" s="211"/>
      <c r="BP71" s="211"/>
      <c r="BQ71" s="212"/>
      <c r="BR71" s="213"/>
      <c r="BS71" s="213" t="str">
        <f>IF(AND('MAPA DE RIESGOS'!$AP71="Muy Alta",'MAPA DE RIESGOS'!$AR71="Leve"),CONCATENATE("R",'MAPA DE RIESGOS'!$H71,"C",'MAPA DE RIESGOS'!$AF71),"")</f>
        <v/>
      </c>
      <c r="BT71" s="213"/>
      <c r="BU71" s="213"/>
      <c r="BV71" s="213"/>
      <c r="BW71" s="213"/>
      <c r="BX71" s="213"/>
      <c r="BY71" s="213"/>
      <c r="BZ71" s="213"/>
      <c r="CA71" s="213"/>
      <c r="CB71" s="213"/>
      <c r="CC71" s="213"/>
      <c r="CD71" s="213"/>
      <c r="CE71" s="213"/>
      <c r="CF71" s="213"/>
      <c r="CG71" s="213"/>
      <c r="CH71" s="213"/>
      <c r="CI71" s="213"/>
      <c r="CJ71" s="213"/>
      <c r="CK71" s="213"/>
    </row>
    <row r="72" spans="1:89" s="214" customFormat="1" ht="28.5" hidden="1" customHeight="1">
      <c r="A72" s="470"/>
      <c r="B72" s="487"/>
      <c r="C72" s="451"/>
      <c r="D72" s="451"/>
      <c r="E72" s="454"/>
      <c r="F72" s="460"/>
      <c r="G72" s="459"/>
      <c r="H72" s="384">
        <v>11</v>
      </c>
      <c r="I72" s="463"/>
      <c r="J72" s="460"/>
      <c r="K72" s="460"/>
      <c r="L72" s="460"/>
      <c r="M72" s="454" t="str">
        <f t="shared" si="99"/>
        <v xml:space="preserve">Posibilidad de perdida de  debido a amenazas como y vulderabilidades, afectando a los activos de información de </v>
      </c>
      <c r="N72" s="454"/>
      <c r="O72" s="454"/>
      <c r="P72" s="531"/>
      <c r="Q72" s="491"/>
      <c r="R72" s="494"/>
      <c r="S72" s="494"/>
      <c r="T72" s="494"/>
      <c r="U72" s="494"/>
      <c r="V72" s="534"/>
      <c r="W72" s="519"/>
      <c r="X72" s="537"/>
      <c r="Y72" s="540"/>
      <c r="Z72" s="543"/>
      <c r="AA72" s="519"/>
      <c r="AB72" s="522"/>
      <c r="AC72" s="525"/>
      <c r="AD72" s="528"/>
      <c r="AE72" s="507"/>
      <c r="AF72" s="205">
        <v>3</v>
      </c>
      <c r="AG72" s="206"/>
      <c r="AH72" s="234" t="str">
        <f t="shared" si="91"/>
        <v/>
      </c>
      <c r="AI72" s="340"/>
      <c r="AJ72" s="340"/>
      <c r="AK72" s="235" t="str">
        <f t="shared" si="92"/>
        <v/>
      </c>
      <c r="AL72" s="341"/>
      <c r="AM72" s="341"/>
      <c r="AN72" s="342"/>
      <c r="AO72" s="236" t="str">
        <f>IF(ISBLANK(AD70),(IFERROR(IF(AND(AH71="Probabilidad",AH72="Probabilidad"),(AQ71-(+AQ71*AK72)),IF(AND(AH71="Impacto",AH72="Probabilidad"),(AQ70-(+AQ70*AK72)),IF(AH72="Impacto",AQ71,""))),""))," ")</f>
        <v/>
      </c>
      <c r="AP72" s="174" t="str">
        <f>IF(ISBLANK(AD70),(IFERROR(IF(AO72="","",IF(AO72&lt;=0.2,"Muy Baja",IF(AO72&lt;=0.4,"Baja",IF(AO72&lt;=0.6,"Media",IF(AO72&lt;=0.8,"Alta","Muy Alta"))))),""))," ")</f>
        <v/>
      </c>
      <c r="AQ72" s="237" t="str">
        <f t="shared" si="103"/>
        <v/>
      </c>
      <c r="AR72" s="238" t="str">
        <f t="shared" si="104"/>
        <v/>
      </c>
      <c r="AS72" s="237" t="str">
        <f>IFERROR(IF(AND(AH71="Impacto",AH72="Impacto"),(AS71-(+AS71*AK72)),IF(AND(AH71="Probabilidad",AH72="Impacto"),(AS70-(+AS70*AK72)),IF(AH72="Probabilidad",AS71,""))),"")</f>
        <v/>
      </c>
      <c r="AT72" s="239" t="str">
        <f t="shared" si="105"/>
        <v/>
      </c>
      <c r="AU72" s="510"/>
      <c r="AV72" s="513"/>
      <c r="AW72" s="507"/>
      <c r="AX72" s="516"/>
      <c r="AY72" s="343"/>
      <c r="AZ72" s="209"/>
      <c r="BA72" s="207"/>
      <c r="BB72" s="207"/>
      <c r="BC72" s="208"/>
      <c r="BD72" s="208"/>
      <c r="BE72" s="208"/>
      <c r="BF72" s="209"/>
      <c r="BG72" s="460"/>
      <c r="BH72" s="215"/>
      <c r="BI72" s="210"/>
      <c r="BJ72" s="210"/>
      <c r="BK72" s="210"/>
      <c r="BL72" s="207"/>
      <c r="BM72" s="207"/>
      <c r="BN72" s="207"/>
      <c r="BO72" s="211"/>
      <c r="BP72" s="211"/>
      <c r="BQ72" s="212"/>
      <c r="BR72" s="213"/>
      <c r="BS72" s="213" t="str">
        <f>IF(AND('MAPA DE RIESGOS'!$AP72="Muy Alta",'MAPA DE RIESGOS'!$AR72="Leve"),CONCATENATE("R",'MAPA DE RIESGOS'!$H72,"C",'MAPA DE RIESGOS'!$AF72),"")</f>
        <v/>
      </c>
      <c r="BT72" s="213"/>
      <c r="BU72" s="213"/>
      <c r="BV72" s="213"/>
      <c r="BW72" s="213"/>
      <c r="BX72" s="213"/>
      <c r="BY72" s="213"/>
      <c r="BZ72" s="213"/>
      <c r="CA72" s="213"/>
      <c r="CB72" s="213"/>
      <c r="CC72" s="213"/>
      <c r="CD72" s="213"/>
      <c r="CE72" s="213"/>
      <c r="CF72" s="213"/>
      <c r="CG72" s="213"/>
      <c r="CH72" s="213"/>
      <c r="CI72" s="213"/>
      <c r="CJ72" s="213"/>
      <c r="CK72" s="213"/>
    </row>
    <row r="73" spans="1:89" s="214" customFormat="1" ht="28.5" hidden="1" customHeight="1">
      <c r="A73" s="470"/>
      <c r="B73" s="487"/>
      <c r="C73" s="451"/>
      <c r="D73" s="451"/>
      <c r="E73" s="454"/>
      <c r="F73" s="460"/>
      <c r="G73" s="459"/>
      <c r="H73" s="384">
        <v>11</v>
      </c>
      <c r="I73" s="463"/>
      <c r="J73" s="460"/>
      <c r="K73" s="460"/>
      <c r="L73" s="460"/>
      <c r="M73" s="454" t="str">
        <f t="shared" si="99"/>
        <v xml:space="preserve">Posibilidad de perdida de  debido a amenazas como y vulderabilidades, afectando a los activos de información de </v>
      </c>
      <c r="N73" s="454"/>
      <c r="O73" s="454"/>
      <c r="P73" s="531"/>
      <c r="Q73" s="491"/>
      <c r="R73" s="494"/>
      <c r="S73" s="494"/>
      <c r="T73" s="494"/>
      <c r="U73" s="494"/>
      <c r="V73" s="534"/>
      <c r="W73" s="519"/>
      <c r="X73" s="537"/>
      <c r="Y73" s="540"/>
      <c r="Z73" s="543"/>
      <c r="AA73" s="519"/>
      <c r="AB73" s="522"/>
      <c r="AC73" s="525"/>
      <c r="AD73" s="528"/>
      <c r="AE73" s="507"/>
      <c r="AF73" s="205">
        <v>4</v>
      </c>
      <c r="AG73" s="206"/>
      <c r="AH73" s="234" t="str">
        <f t="shared" si="91"/>
        <v/>
      </c>
      <c r="AI73" s="340"/>
      <c r="AJ73" s="340"/>
      <c r="AK73" s="235" t="str">
        <f t="shared" si="92"/>
        <v/>
      </c>
      <c r="AL73" s="341"/>
      <c r="AM73" s="341"/>
      <c r="AN73" s="342"/>
      <c r="AO73" s="236" t="str">
        <f>IF(ISBLANK(AD70),(IFERROR(IF(AND(AH72="Probabilidad",AH73="Probabilidad"),(AQ72-(+AQ72*AK73)),IF(AND(AH72="Impacto",AH73="Probabilidad"),(AQ71-(+AQ71*AK73)),IF(AH73="Impacto",AQ72,""))),""))," ")</f>
        <v/>
      </c>
      <c r="AP73" s="174" t="str">
        <f>IF(ISBLANK(AD70),(IFERROR(IF(AO73="","",IF(AO73&lt;=0.2,"Muy Baja",IF(AO73&lt;=0.4,"Baja",IF(AO73&lt;=0.6,"Media",IF(AO73&lt;=0.8,"Alta","Muy Alta"))))),""))," ")</f>
        <v/>
      </c>
      <c r="AQ73" s="237" t="str">
        <f t="shared" si="103"/>
        <v/>
      </c>
      <c r="AR73" s="238" t="str">
        <f t="shared" si="104"/>
        <v/>
      </c>
      <c r="AS73" s="237" t="str">
        <f>IFERROR(IF(AND(AH72="Impacto",AH73="Impacto"),(AS72-(+AS72*AK73)),IF(AND(AH72="Probabilidad",AH73="Impacto"),(AS71-(+AS71*AK73)),IF(AH73="Probabilidad",AS72,""))),"")</f>
        <v/>
      </c>
      <c r="AT73" s="239" t="str">
        <f t="shared" si="105"/>
        <v/>
      </c>
      <c r="AU73" s="510"/>
      <c r="AV73" s="513"/>
      <c r="AW73" s="507"/>
      <c r="AX73" s="516"/>
      <c r="AY73" s="343"/>
      <c r="AZ73" s="209"/>
      <c r="BA73" s="207"/>
      <c r="BB73" s="207"/>
      <c r="BC73" s="208"/>
      <c r="BD73" s="208"/>
      <c r="BE73" s="208"/>
      <c r="BF73" s="209"/>
      <c r="BG73" s="460"/>
      <c r="BH73" s="215"/>
      <c r="BI73" s="210"/>
      <c r="BJ73" s="210"/>
      <c r="BK73" s="210"/>
      <c r="BL73" s="207"/>
      <c r="BM73" s="207"/>
      <c r="BN73" s="207"/>
      <c r="BO73" s="211"/>
      <c r="BP73" s="211"/>
      <c r="BQ73" s="212"/>
      <c r="BR73" s="213"/>
      <c r="BS73" s="213" t="str">
        <f>IF(AND('MAPA DE RIESGOS'!$AP73="Muy Alta",'MAPA DE RIESGOS'!$AR73="Leve"),CONCATENATE("R",'MAPA DE RIESGOS'!$H73,"C",'MAPA DE RIESGOS'!$AF73),"")</f>
        <v/>
      </c>
      <c r="BT73" s="213"/>
      <c r="BU73" s="213"/>
      <c r="BV73" s="213"/>
      <c r="BW73" s="213"/>
      <c r="BX73" s="213"/>
      <c r="BY73" s="213"/>
      <c r="BZ73" s="213"/>
      <c r="CA73" s="213"/>
      <c r="CB73" s="213"/>
      <c r="CC73" s="213"/>
      <c r="CD73" s="213"/>
      <c r="CE73" s="213"/>
      <c r="CF73" s="213"/>
      <c r="CG73" s="213"/>
      <c r="CH73" s="213"/>
      <c r="CI73" s="213"/>
      <c r="CJ73" s="213"/>
      <c r="CK73" s="213"/>
    </row>
    <row r="74" spans="1:89" s="214" customFormat="1" ht="28.5" hidden="1" customHeight="1">
      <c r="A74" s="470"/>
      <c r="B74" s="487"/>
      <c r="C74" s="451"/>
      <c r="D74" s="451"/>
      <c r="E74" s="454"/>
      <c r="F74" s="460"/>
      <c r="G74" s="459"/>
      <c r="H74" s="384">
        <v>11</v>
      </c>
      <c r="I74" s="463"/>
      <c r="J74" s="460"/>
      <c r="K74" s="460"/>
      <c r="L74" s="460"/>
      <c r="M74" s="454" t="str">
        <f t="shared" si="99"/>
        <v xml:space="preserve">Posibilidad de perdida de  debido a amenazas como y vulderabilidades, afectando a los activos de información de </v>
      </c>
      <c r="N74" s="454"/>
      <c r="O74" s="454"/>
      <c r="P74" s="531"/>
      <c r="Q74" s="491"/>
      <c r="R74" s="494"/>
      <c r="S74" s="494"/>
      <c r="T74" s="494"/>
      <c r="U74" s="494"/>
      <c r="V74" s="534"/>
      <c r="W74" s="519"/>
      <c r="X74" s="537"/>
      <c r="Y74" s="540"/>
      <c r="Z74" s="543"/>
      <c r="AA74" s="519"/>
      <c r="AB74" s="522"/>
      <c r="AC74" s="525"/>
      <c r="AD74" s="528"/>
      <c r="AE74" s="507"/>
      <c r="AF74" s="205">
        <v>5</v>
      </c>
      <c r="AG74" s="206"/>
      <c r="AH74" s="234" t="str">
        <f t="shared" ref="AH74" si="107">IF(OR(AI74="Preventivo",AI74="Detectivo"),"Probabilidad",IF(AI74="Correctivo","Impacto",""))</f>
        <v/>
      </c>
      <c r="AI74" s="340"/>
      <c r="AJ74" s="340"/>
      <c r="AK74" s="235" t="str">
        <f t="shared" ref="AK74" si="108">IF(AND(AI74="Preventivo",AJ74="Automático"),"50%",IF(AND(AI74="Preventivo",AJ74="Manual"),"40%",IF(AND(AI74="Detectivo",AJ74="Automático"),"40%",IF(AND(AI74="Detectivo",AJ74="Manual"),"30%",IF(AND(AI74="Correctivo",AJ74="Automático"),"35%",IF(AND(AI74="Correctivo",AJ74="Manual"),"25%",""))))))</f>
        <v/>
      </c>
      <c r="AL74" s="341"/>
      <c r="AM74" s="341"/>
      <c r="AN74" s="342"/>
      <c r="AO74" s="236" t="str">
        <f>IF(ISBLANK(AD70),(IFERROR(IF(AND(AH73="Probabilidad",AH74="Probabilidad"),(AQ73-(+AQ73*AK74)),IF(AND(AH73="Impacto",AH74="Probabilidad"),(AQ72-(+AQ72*AK74)),IF(AH74="Impacto",AQ73,""))),""))," ")</f>
        <v/>
      </c>
      <c r="AP74" s="174" t="str">
        <f>IF(ISBLANK(AD70),(IFERROR(IF(AO74="","",IF(AO74&lt;=0.2,"Muy Baja",IF(AO74&lt;=0.4,"Baja",IF(AO74&lt;=0.6,"Media",IF(AO74&lt;=0.8,"Alta","Muy Alta"))))),""))," ")</f>
        <v/>
      </c>
      <c r="AQ74" s="237" t="str">
        <f t="shared" si="103"/>
        <v/>
      </c>
      <c r="AR74" s="238" t="str">
        <f t="shared" si="104"/>
        <v/>
      </c>
      <c r="AS74" s="237" t="str">
        <f>IFERROR(IF(AND(AH73="Impacto",AH74="Impacto"),(AS73-(+AS73*AK74)),IF(AND(AH73="Probabilidad",AH74="Impacto"),(AS72-(+AS72*AK74)),IF(AH74="Probabilidad",AS73,""))),"")</f>
        <v/>
      </c>
      <c r="AT74" s="239" t="str">
        <f t="shared" si="105"/>
        <v/>
      </c>
      <c r="AU74" s="510"/>
      <c r="AV74" s="513"/>
      <c r="AW74" s="507"/>
      <c r="AX74" s="516"/>
      <c r="AY74" s="343"/>
      <c r="AZ74" s="209"/>
      <c r="BA74" s="207"/>
      <c r="BB74" s="207"/>
      <c r="BC74" s="208"/>
      <c r="BD74" s="208"/>
      <c r="BE74" s="208"/>
      <c r="BF74" s="209"/>
      <c r="BG74" s="460"/>
      <c r="BH74" s="215"/>
      <c r="BI74" s="210"/>
      <c r="BJ74" s="210"/>
      <c r="BK74" s="210"/>
      <c r="BL74" s="207"/>
      <c r="BM74" s="207"/>
      <c r="BN74" s="207"/>
      <c r="BO74" s="211"/>
      <c r="BP74" s="211"/>
      <c r="BQ74" s="212"/>
      <c r="BR74" s="213"/>
      <c r="BS74" s="213" t="str">
        <f>IF(AND('MAPA DE RIESGOS'!$AP74="Muy Alta",'MAPA DE RIESGOS'!$AR74="Leve"),CONCATENATE("R",'MAPA DE RIESGOS'!$H74,"C",'MAPA DE RIESGOS'!$AF74),"")</f>
        <v/>
      </c>
      <c r="BT74" s="213"/>
      <c r="BU74" s="213"/>
      <c r="BV74" s="213"/>
      <c r="BW74" s="213"/>
      <c r="BX74" s="213"/>
      <c r="BY74" s="213"/>
      <c r="BZ74" s="213"/>
      <c r="CA74" s="213"/>
      <c r="CB74" s="213"/>
      <c r="CC74" s="213"/>
      <c r="CD74" s="213"/>
      <c r="CE74" s="213"/>
      <c r="CF74" s="213"/>
      <c r="CG74" s="213"/>
      <c r="CH74" s="213"/>
      <c r="CI74" s="213"/>
      <c r="CJ74" s="213"/>
      <c r="CK74" s="213"/>
    </row>
    <row r="75" spans="1:89" s="214" customFormat="1" ht="28.5" hidden="1" customHeight="1">
      <c r="A75" s="471"/>
      <c r="B75" s="488"/>
      <c r="C75" s="452"/>
      <c r="D75" s="452"/>
      <c r="E75" s="455"/>
      <c r="F75" s="461"/>
      <c r="G75" s="459"/>
      <c r="H75" s="384">
        <v>11</v>
      </c>
      <c r="I75" s="464"/>
      <c r="J75" s="461"/>
      <c r="K75" s="461"/>
      <c r="L75" s="461"/>
      <c r="M75" s="455" t="str">
        <f t="shared" si="99"/>
        <v xml:space="preserve">Posibilidad de perdida de  debido a amenazas como y vulderabilidades, afectando a los activos de información de </v>
      </c>
      <c r="N75" s="455"/>
      <c r="O75" s="455"/>
      <c r="P75" s="532"/>
      <c r="Q75" s="492"/>
      <c r="R75" s="495"/>
      <c r="S75" s="495"/>
      <c r="T75" s="495"/>
      <c r="U75" s="495"/>
      <c r="V75" s="535"/>
      <c r="W75" s="520"/>
      <c r="X75" s="538"/>
      <c r="Y75" s="541"/>
      <c r="Z75" s="544"/>
      <c r="AA75" s="520"/>
      <c r="AB75" s="523"/>
      <c r="AC75" s="526"/>
      <c r="AD75" s="529"/>
      <c r="AE75" s="508"/>
      <c r="AF75" s="205">
        <v>6</v>
      </c>
      <c r="AG75" s="206"/>
      <c r="AH75" s="234" t="str">
        <f t="shared" si="91"/>
        <v/>
      </c>
      <c r="AI75" s="340"/>
      <c r="AJ75" s="340"/>
      <c r="AK75" s="235" t="str">
        <f t="shared" si="92"/>
        <v/>
      </c>
      <c r="AL75" s="341"/>
      <c r="AM75" s="341"/>
      <c r="AN75" s="342"/>
      <c r="AO75" s="236" t="str">
        <f>IF(ISBLANK(AD70),(IFERROR(IF(AND(AH73="Probabilidad",AH75="Probabilidad"),(AQ73-(+AQ73*AK75)),IF(AND(AH73="Impacto",AH75="Probabilidad"),(AQ72-(+AQ72*AK75)),IF(AH75="Impacto",AQ73,""))),""))," ")</f>
        <v/>
      </c>
      <c r="AP75" s="174" t="str">
        <f>IF(ISBLANK(AD70),(IFERROR(IF(AO75="","",IF(AO75&lt;=0.2,"Muy Baja",IF(AO75&lt;=0.4,"Baja",IF(AO75&lt;=0.6,"Media",IF(AO75&lt;=0.8,"Alta","Muy Alta"))))),"")), " ")</f>
        <v/>
      </c>
      <c r="AQ75" s="237" t="str">
        <f t="shared" si="103"/>
        <v/>
      </c>
      <c r="AR75" s="238" t="str">
        <f t="shared" si="104"/>
        <v/>
      </c>
      <c r="AS75" s="237" t="str">
        <f>IFERROR(IF(AND(AH74="Impacto",AH75="Impacto"),(AS73-(+AS74*AK75)),IF(AND(AH73="Probabilidad",AH75="Impacto"),(AS72-(+AS72*AK75)),IF(AH75="Probabilidad",AS73,""))),"")</f>
        <v/>
      </c>
      <c r="AT75" s="239" t="str">
        <f t="shared" si="105"/>
        <v/>
      </c>
      <c r="AU75" s="511"/>
      <c r="AV75" s="514"/>
      <c r="AW75" s="508"/>
      <c r="AX75" s="517"/>
      <c r="AY75" s="343"/>
      <c r="AZ75" s="209"/>
      <c r="BA75" s="207"/>
      <c r="BB75" s="207"/>
      <c r="BC75" s="208"/>
      <c r="BD75" s="208"/>
      <c r="BE75" s="208"/>
      <c r="BF75" s="209"/>
      <c r="BG75" s="461"/>
      <c r="BH75" s="215"/>
      <c r="BI75" s="210"/>
      <c r="BJ75" s="210"/>
      <c r="BK75" s="210"/>
      <c r="BL75" s="207"/>
      <c r="BM75" s="207"/>
      <c r="BN75" s="207"/>
      <c r="BO75" s="211"/>
      <c r="BP75" s="211"/>
      <c r="BQ75" s="212"/>
      <c r="BR75" s="213"/>
      <c r="BS75" s="213" t="str">
        <f>IF(AND('MAPA DE RIESGOS'!$AP75="Muy Alta",'MAPA DE RIESGOS'!$AR75="Leve"),CONCATENATE("R",'MAPA DE RIESGOS'!$H75,"C",'MAPA DE RIESGOS'!$AF75),"")</f>
        <v/>
      </c>
      <c r="BT75" s="213"/>
      <c r="BU75" s="213"/>
      <c r="BV75" s="213"/>
      <c r="BW75" s="213"/>
      <c r="BX75" s="213"/>
      <c r="BY75" s="213"/>
      <c r="BZ75" s="213"/>
      <c r="CA75" s="213"/>
      <c r="CB75" s="213"/>
      <c r="CC75" s="213"/>
      <c r="CD75" s="213"/>
      <c r="CE75" s="213"/>
      <c r="CF75" s="213"/>
      <c r="CG75" s="213"/>
      <c r="CH75" s="213"/>
      <c r="CI75" s="213"/>
      <c r="CJ75" s="213"/>
      <c r="CK75" s="213"/>
    </row>
    <row r="76" spans="1:89" s="214" customFormat="1" ht="69.75" customHeight="1">
      <c r="A76" s="472">
        <v>3</v>
      </c>
      <c r="B76" s="489" t="s">
        <v>956</v>
      </c>
      <c r="C76" s="450"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v>
      </c>
      <c r="D76" s="450"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453" t="s">
        <v>1154</v>
      </c>
      <c r="F76" s="468" t="s">
        <v>974</v>
      </c>
      <c r="G76" s="459">
        <v>12</v>
      </c>
      <c r="H76" s="384">
        <v>12</v>
      </c>
      <c r="I76" s="456" t="s">
        <v>1112</v>
      </c>
      <c r="J76" s="468" t="s">
        <v>243</v>
      </c>
      <c r="K76" s="468" t="s">
        <v>1112</v>
      </c>
      <c r="L76" s="468" t="s">
        <v>1115</v>
      </c>
      <c r="M76" s="453" t="str">
        <f t="shared" ref="M76" si="109">+CONCATENATE("Posibilidad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453" t="s">
        <v>108</v>
      </c>
      <c r="O76" s="453" t="s">
        <v>836</v>
      </c>
      <c r="P76" s="530">
        <v>228</v>
      </c>
      <c r="Q76" s="490"/>
      <c r="R76" s="493"/>
      <c r="S76" s="493"/>
      <c r="T76" s="493"/>
      <c r="U76" s="493"/>
      <c r="V76" s="533" t="str">
        <f t="shared" ref="V76" si="110">IF(ISBLANK(AC76),(IF(P76&lt;=0,"",IF(P76&lt;=2,"Muy Baja",IF(P76&lt;=24,"Baja",IF(P76&lt;=500,"Media",IF(P76&lt;=5000,"Alta","Muy Alta"))))))," ")</f>
        <v>Media</v>
      </c>
      <c r="W76" s="518">
        <f t="shared" ref="W76" si="111">IF(ISBLANK(AC76),(IF(V76="","",IF(V76="Muy Baja",20%,IF(V76="Baja",40%,IF(V76="Media",60%,IF(V76="Alta",80%,IF(V76="Muy Alta",100%,0)))))))," ")</f>
        <v>0.6</v>
      </c>
      <c r="X76" s="536" t="s">
        <v>1717</v>
      </c>
      <c r="Y76" s="539" t="str">
        <f>IF(X76&gt;0,IF(NOT(ISERROR(MATCH(X76,'Listados Datos'!$N$3:$N$4,0))),'Listados Datos'!$N$6&amp;"Por favor no seleccionar este criterios de impacto (Afectación Económica o presupuestal y/o Pérdida Reputacional)",'Listados Datos'!$N$7),"")</f>
        <v>✔</v>
      </c>
      <c r="Z76" s="542" t="str">
        <f>IF(OR(X76='Listados Datos'!$R$3,X76='Listados Datos'!$S$3),"Leve",IF(OR(X76='Listados Datos'!$R$4,X76='Listados Datos'!$S$4),"Menor",IF(OR(X76='Listados Datos'!$R$5,X76='Listados Datos'!$S$5),"Moderado",IF(OR(X76='Listados Datos'!$R$6,X76='Listados Datos'!$S$6),"Mayor",IF(OR(X76='Listados Datos'!$R$7,X76='Listados Datos'!$S$7),"Catastrófico","")))))</f>
        <v/>
      </c>
      <c r="AA76" s="518" t="str">
        <f>IF(Z76="","",IF(Z76="Leve",20%,IF(Z76="Menor",40%,IF(Z76="Moderado",60%,IF(Z76="Mayor",80%,IF(Z76="Catastrófico",100%,0))))))</f>
        <v/>
      </c>
      <c r="AB76" s="521"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
      </c>
      <c r="AC76" s="524"/>
      <c r="AD76" s="527"/>
      <c r="AE76" s="506" t="str">
        <f t="shared" ref="AE76" si="112">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206" t="s">
        <v>1123</v>
      </c>
      <c r="AH76" s="234" t="str">
        <f t="shared" si="91"/>
        <v>Probabilidad</v>
      </c>
      <c r="AI76" s="340" t="s">
        <v>314</v>
      </c>
      <c r="AJ76" s="340" t="s">
        <v>319</v>
      </c>
      <c r="AK76" s="235" t="str">
        <f t="shared" si="92"/>
        <v>40%</v>
      </c>
      <c r="AL76" s="341" t="s">
        <v>323</v>
      </c>
      <c r="AM76" s="341" t="s">
        <v>327</v>
      </c>
      <c r="AN76" s="342" t="s">
        <v>330</v>
      </c>
      <c r="AO76" s="236">
        <f>IF(ISBLANK(AD76),(IFERROR(IF(AH76="Probabilidad",(W76-(+W76*AK76)),IF(AH76="Impacto",W76,"")),""))," ")</f>
        <v>0.36</v>
      </c>
      <c r="AP76" s="174" t="str">
        <f>IF(ISBLANK(AD76), (IFERROR(IF(AO76="","",IF(AO76&lt;=0.2,"Muy Baja",IF(AO76&lt;=0.4,"Baja",IF(AO76&lt;=0.6,"Media",IF(AO76&lt;=0.8,"Alta","Muy Alta"))))),""))," ")</f>
        <v>Baja</v>
      </c>
      <c r="AQ76" s="237">
        <f t="shared" ref="AQ76:AQ81" si="113">+AO76</f>
        <v>0.36</v>
      </c>
      <c r="AR76" s="238" t="str">
        <f t="shared" ref="AR76:AR81" si="114">IFERROR(IF(AS76="","",IF(AS76&lt;=0.2,"Leve",IF(AS76&lt;=0.4,"Menor",IF(AS76&lt;=0.6,"Moderado",IF(AS76&lt;=0.8,"Mayor","Catastrófico"))))),"")</f>
        <v/>
      </c>
      <c r="AS76" s="237" t="str">
        <f>IFERROR(IF(AH76="Impacto",(AA76-(+AA76*AK76)),IF(AH76="Probabilidad",AA76,"")),"")</f>
        <v/>
      </c>
      <c r="AT76" s="239" t="str">
        <f t="shared" ref="AT76:AT81" si="115">IFERROR(IF(OR(AND(AP76="Muy Baja",AR76="Leve"),AND(AP76="Muy Baja",AR76="Menor"),AND(AP76="Baja",AR76="Leve")),"Bajo",IF(OR(AND(AP76="Muy baja",AR76="Moderado"),AND(AP76="Baja",AR76="Menor"),AND(AP76="Baja",AR76="Moderado"),AND(AP76="Media",AR76="Leve"),AND(AP76="Media",AR76="Menor"),AND(AP76="Media",AR76="Moderado"),AND(AP76="Alta",AR76="Leve"),AND(AP76="Alta",AR76="Menor")),"Moderado",IF(OR(AND(AP76="Muy Baja",AR76="Mayor"),AND(AP76="Baja",AR76="Mayor"),AND(AP76="Media",AR76="Mayor"),AND(AP76="Alta",AR76="Moderado"),AND(AP76="Alta",AR76="Mayor"),AND(AP76="Muy Alta",AR76="Leve"),AND(AP76="Muy Alta",AR76="Menor"),AND(AP76="Muy Alta",AR76="Moderado"),AND(AP76="Muy Alta",AR76="Mayor")),"Alto",IF(OR(AND(AP76="Muy Baja",AR76="Catastrófico"),AND(AP76="Baja",AR76="Catastrófico"),AND(AP76="Media",AR76="Catastrófico"),AND(AP76="Alta",AR76="Catastrófico"),AND(AP76="Muy Alta",AR76="Catastrófico")),"Extremo","")))),"")</f>
        <v/>
      </c>
      <c r="AU76" s="509"/>
      <c r="AV76" s="512" t="str">
        <f>IF(ISBLANK(AD76), " ", AD76)</f>
        <v xml:space="preserve"> </v>
      </c>
      <c r="AW76" s="506" t="str">
        <f t="shared" ref="AW76" si="116">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515" t="s">
        <v>337</v>
      </c>
      <c r="AY76" s="343" t="s">
        <v>1132</v>
      </c>
      <c r="AZ76" s="209" t="s">
        <v>1141</v>
      </c>
      <c r="BA76" s="207" t="s">
        <v>974</v>
      </c>
      <c r="BB76" s="207" t="s">
        <v>1069</v>
      </c>
      <c r="BC76" s="208">
        <v>44562</v>
      </c>
      <c r="BD76" s="208">
        <v>44926</v>
      </c>
      <c r="BE76" s="208" t="s">
        <v>1730</v>
      </c>
      <c r="BF76" s="208" t="s">
        <v>1731</v>
      </c>
      <c r="BG76" s="468" t="s">
        <v>1144</v>
      </c>
      <c r="BH76" s="215"/>
      <c r="BI76" s="210"/>
      <c r="BJ76" s="210"/>
      <c r="BK76" s="210"/>
      <c r="BL76" s="207"/>
      <c r="BM76" s="207"/>
      <c r="BN76" s="207"/>
      <c r="BO76" s="211"/>
      <c r="BP76" s="211"/>
      <c r="BQ76" s="212"/>
      <c r="BR76" s="213"/>
      <c r="BS76" s="213" t="str">
        <f>IF(AND('MAPA DE RIESGOS'!$AP76="Muy Alta",'MAPA DE RIESGOS'!$AR76="Leve"),CONCATENATE("R",'MAPA DE RIESGOS'!$H76,"C",'MAPA DE RIESGOS'!$AF76),"")</f>
        <v/>
      </c>
      <c r="BT76" s="213"/>
      <c r="BU76" s="213"/>
      <c r="BV76" s="213"/>
      <c r="BW76" s="213"/>
      <c r="BX76" s="213"/>
      <c r="BY76" s="213"/>
      <c r="BZ76" s="213"/>
      <c r="CA76" s="213"/>
      <c r="CB76" s="213"/>
      <c r="CC76" s="213"/>
      <c r="CD76" s="213"/>
      <c r="CE76" s="213"/>
      <c r="CF76" s="213"/>
      <c r="CG76" s="213"/>
      <c r="CH76" s="213"/>
      <c r="CI76" s="213"/>
      <c r="CJ76" s="213"/>
      <c r="CK76" s="213"/>
    </row>
    <row r="77" spans="1:89" s="214" customFormat="1" ht="69.75" customHeight="1">
      <c r="A77" s="470"/>
      <c r="B77" s="487"/>
      <c r="C77" s="451"/>
      <c r="D77" s="451"/>
      <c r="E77" s="454"/>
      <c r="F77" s="460"/>
      <c r="G77" s="459"/>
      <c r="H77" s="384">
        <v>12</v>
      </c>
      <c r="I77" s="457"/>
      <c r="J77" s="460"/>
      <c r="K77" s="460"/>
      <c r="L77" s="460"/>
      <c r="M77" s="454"/>
      <c r="N77" s="454"/>
      <c r="O77" s="454"/>
      <c r="P77" s="531"/>
      <c r="Q77" s="491"/>
      <c r="R77" s="494"/>
      <c r="S77" s="494"/>
      <c r="T77" s="494"/>
      <c r="U77" s="494"/>
      <c r="V77" s="534"/>
      <c r="W77" s="519"/>
      <c r="X77" s="537"/>
      <c r="Y77" s="540"/>
      <c r="Z77" s="543"/>
      <c r="AA77" s="519"/>
      <c r="AB77" s="522"/>
      <c r="AC77" s="525"/>
      <c r="AD77" s="528"/>
      <c r="AE77" s="507"/>
      <c r="AF77" s="205">
        <v>2</v>
      </c>
      <c r="AG77" s="206" t="s">
        <v>1122</v>
      </c>
      <c r="AH77" s="234" t="str">
        <f t="shared" si="91"/>
        <v>Probabilidad</v>
      </c>
      <c r="AI77" s="340" t="s">
        <v>314</v>
      </c>
      <c r="AJ77" s="340" t="s">
        <v>319</v>
      </c>
      <c r="AK77" s="235" t="str">
        <f t="shared" si="92"/>
        <v>40%</v>
      </c>
      <c r="AL77" s="341" t="s">
        <v>323</v>
      </c>
      <c r="AM77" s="341" t="s">
        <v>327</v>
      </c>
      <c r="AN77" s="342" t="s">
        <v>330</v>
      </c>
      <c r="AO77" s="236">
        <f>IF(ISBLANK(AD76),(IFERROR(IF(AND(AH76="Probabilidad",AH77="Probabilidad"),(AQ76-(+AQ76*AK77)),IF(AH77="Probabilidad",(W76-(+W76*AK77)),IF(AH77="Impacto",AQ76,""))),""))," ")</f>
        <v>0.216</v>
      </c>
      <c r="AP77" s="174" t="str">
        <f>IF(ISBLANK(AD76),(IFERROR(IF(AO77="","",IF(AO77&lt;=0.2,"Muy Baja",IF(AO77&lt;=0.4,"Baja",IF(AO77&lt;=0.6,"Media",IF(AO77&lt;=0.8,"Alta","Muy Alta"))))),""))," ")</f>
        <v>Baja</v>
      </c>
      <c r="AQ77" s="237">
        <f t="shared" si="113"/>
        <v>0.216</v>
      </c>
      <c r="AR77" s="238" t="str">
        <f t="shared" si="114"/>
        <v/>
      </c>
      <c r="AS77" s="237" t="str">
        <f>IFERROR(IF(AND(AH76="Impacto",AH77="Impacto"),(AS76-(+AS76*AK77)),IF(AH77="Impacto",(AA76-(+AA76*AK77)),IF(AH77="Probabilidad",AS76,""))),"")</f>
        <v/>
      </c>
      <c r="AT77" s="239" t="str">
        <f t="shared" si="115"/>
        <v/>
      </c>
      <c r="AU77" s="510"/>
      <c r="AV77" s="513"/>
      <c r="AW77" s="507"/>
      <c r="AX77" s="516"/>
      <c r="AY77" s="343" t="s">
        <v>1133</v>
      </c>
      <c r="AZ77" s="209" t="s">
        <v>1139</v>
      </c>
      <c r="BA77" s="207" t="s">
        <v>974</v>
      </c>
      <c r="BB77" s="207" t="s">
        <v>1069</v>
      </c>
      <c r="BC77" s="208">
        <v>44562</v>
      </c>
      <c r="BD77" s="208">
        <v>44926</v>
      </c>
      <c r="BE77" s="208" t="s">
        <v>1142</v>
      </c>
      <c r="BF77" s="208" t="s">
        <v>1143</v>
      </c>
      <c r="BG77" s="460"/>
      <c r="BH77" s="215"/>
      <c r="BI77" s="210"/>
      <c r="BJ77" s="210"/>
      <c r="BK77" s="210"/>
      <c r="BL77" s="207"/>
      <c r="BM77" s="207"/>
      <c r="BN77" s="207"/>
      <c r="BO77" s="211"/>
      <c r="BP77" s="211"/>
      <c r="BQ77" s="212"/>
      <c r="BR77" s="213"/>
      <c r="BS77" s="213" t="str">
        <f>IF(AND('MAPA DE RIESGOS'!$AP77="Muy Alta",'MAPA DE RIESGOS'!$AR77="Leve"),CONCATENATE("R",'MAPA DE RIESGOS'!$H77,"C",'MAPA DE RIESGOS'!$AF77),"")</f>
        <v/>
      </c>
      <c r="BT77" s="213"/>
      <c r="BU77" s="213"/>
      <c r="BV77" s="213"/>
      <c r="BW77" s="213"/>
      <c r="BX77" s="213"/>
      <c r="BY77" s="213"/>
      <c r="BZ77" s="213"/>
      <c r="CA77" s="213"/>
      <c r="CB77" s="213"/>
      <c r="CC77" s="213"/>
      <c r="CD77" s="213"/>
      <c r="CE77" s="213"/>
      <c r="CF77" s="213"/>
      <c r="CG77" s="213"/>
      <c r="CH77" s="213"/>
      <c r="CI77" s="213"/>
      <c r="CJ77" s="213"/>
      <c r="CK77" s="213"/>
    </row>
    <row r="78" spans="1:89" s="214" customFormat="1" ht="69.75" customHeight="1">
      <c r="A78" s="470"/>
      <c r="B78" s="487"/>
      <c r="C78" s="451"/>
      <c r="D78" s="451"/>
      <c r="E78" s="454"/>
      <c r="F78" s="460"/>
      <c r="G78" s="459"/>
      <c r="H78" s="384">
        <v>12</v>
      </c>
      <c r="I78" s="457"/>
      <c r="J78" s="460"/>
      <c r="K78" s="460"/>
      <c r="L78" s="460"/>
      <c r="M78" s="454"/>
      <c r="N78" s="454"/>
      <c r="O78" s="454"/>
      <c r="P78" s="531"/>
      <c r="Q78" s="491"/>
      <c r="R78" s="494"/>
      <c r="S78" s="494"/>
      <c r="T78" s="494"/>
      <c r="U78" s="494"/>
      <c r="V78" s="534"/>
      <c r="W78" s="519"/>
      <c r="X78" s="537"/>
      <c r="Y78" s="540"/>
      <c r="Z78" s="543"/>
      <c r="AA78" s="519"/>
      <c r="AB78" s="522"/>
      <c r="AC78" s="525"/>
      <c r="AD78" s="528"/>
      <c r="AE78" s="507"/>
      <c r="AF78" s="205">
        <v>3</v>
      </c>
      <c r="AG78" s="206" t="s">
        <v>1121</v>
      </c>
      <c r="AH78" s="234" t="str">
        <f t="shared" si="91"/>
        <v>Probabilidad</v>
      </c>
      <c r="AI78" s="340" t="s">
        <v>314</v>
      </c>
      <c r="AJ78" s="340" t="s">
        <v>319</v>
      </c>
      <c r="AK78" s="235" t="str">
        <f t="shared" si="92"/>
        <v>40%</v>
      </c>
      <c r="AL78" s="341" t="s">
        <v>323</v>
      </c>
      <c r="AM78" s="341" t="s">
        <v>327</v>
      </c>
      <c r="AN78" s="342" t="s">
        <v>330</v>
      </c>
      <c r="AO78" s="236">
        <f>IF(ISBLANK(AD76),(IFERROR(IF(AND(AH77="Probabilidad",AH78="Probabilidad"),(AQ77-(+AQ77*AK78)),IF(AND(AH77="Impacto",AH78="Probabilidad"),(AQ76-(+AQ76*AK78)),IF(AH78="Impacto",AQ77,""))),""))," ")</f>
        <v>0.12959999999999999</v>
      </c>
      <c r="AP78" s="174" t="str">
        <f>IF(ISBLANK(AD76),(IFERROR(IF(AO78="","",IF(AO78&lt;=0.2,"Muy Baja",IF(AO78&lt;=0.4,"Baja",IF(AO78&lt;=0.6,"Media",IF(AO78&lt;=0.8,"Alta","Muy Alta"))))),""))," ")</f>
        <v>Muy Baja</v>
      </c>
      <c r="AQ78" s="237">
        <f t="shared" si="113"/>
        <v>0.12959999999999999</v>
      </c>
      <c r="AR78" s="238" t="str">
        <f t="shared" si="114"/>
        <v/>
      </c>
      <c r="AS78" s="237" t="str">
        <f>IFERROR(IF(AND(AH77="Impacto",AH78="Impacto"),(AS77-(+AS77*AK78)),IF(AND(AH77="Probabilidad",AH78="Impacto"),(AS76-(+AS76*AK78)),IF(AH78="Probabilidad",AS77,""))),"")</f>
        <v/>
      </c>
      <c r="AT78" s="239" t="str">
        <f t="shared" si="115"/>
        <v/>
      </c>
      <c r="AU78" s="510"/>
      <c r="AV78" s="513"/>
      <c r="AW78" s="507"/>
      <c r="AX78" s="516"/>
      <c r="AY78" s="441" t="s">
        <v>1131</v>
      </c>
      <c r="AZ78" s="437" t="s">
        <v>1140</v>
      </c>
      <c r="BA78" s="437" t="s">
        <v>974</v>
      </c>
      <c r="BB78" s="437" t="s">
        <v>1069</v>
      </c>
      <c r="BC78" s="446">
        <v>44805</v>
      </c>
      <c r="BD78" s="446">
        <v>44926</v>
      </c>
      <c r="BE78" s="437" t="s">
        <v>1140</v>
      </c>
      <c r="BF78" s="437" t="s">
        <v>1140</v>
      </c>
      <c r="BG78" s="460"/>
      <c r="BH78" s="215"/>
      <c r="BI78" s="210"/>
      <c r="BJ78" s="210"/>
      <c r="BK78" s="210"/>
      <c r="BL78" s="207"/>
      <c r="BM78" s="207"/>
      <c r="BN78" s="207"/>
      <c r="BO78" s="211"/>
      <c r="BP78" s="211"/>
      <c r="BQ78" s="212"/>
      <c r="BR78" s="213"/>
      <c r="BS78" s="213" t="str">
        <f>IF(AND('MAPA DE RIESGOS'!$AP78="Muy Alta",'MAPA DE RIESGOS'!$AR78="Leve"),CONCATENATE("R",'MAPA DE RIESGOS'!$H78,"C",'MAPA DE RIESGOS'!$AF78),"")</f>
        <v/>
      </c>
      <c r="BT78" s="213"/>
      <c r="BU78" s="213"/>
      <c r="BV78" s="213"/>
      <c r="BW78" s="213"/>
      <c r="BX78" s="213"/>
      <c r="BY78" s="213"/>
      <c r="BZ78" s="213"/>
      <c r="CA78" s="213"/>
      <c r="CB78" s="213"/>
      <c r="CC78" s="213"/>
      <c r="CD78" s="213"/>
      <c r="CE78" s="213"/>
      <c r="CF78" s="213"/>
      <c r="CG78" s="213"/>
      <c r="CH78" s="213"/>
      <c r="CI78" s="213"/>
      <c r="CJ78" s="213"/>
      <c r="CK78" s="213"/>
    </row>
    <row r="79" spans="1:89" s="214" customFormat="1" ht="69.75" customHeight="1">
      <c r="A79" s="470"/>
      <c r="B79" s="487"/>
      <c r="C79" s="451"/>
      <c r="D79" s="451"/>
      <c r="E79" s="454"/>
      <c r="F79" s="460"/>
      <c r="G79" s="459"/>
      <c r="H79" s="384">
        <v>12</v>
      </c>
      <c r="I79" s="457"/>
      <c r="J79" s="460"/>
      <c r="K79" s="460"/>
      <c r="L79" s="460"/>
      <c r="M79" s="454"/>
      <c r="N79" s="454"/>
      <c r="O79" s="454"/>
      <c r="P79" s="531"/>
      <c r="Q79" s="491"/>
      <c r="R79" s="494"/>
      <c r="S79" s="494"/>
      <c r="T79" s="494"/>
      <c r="U79" s="494"/>
      <c r="V79" s="534"/>
      <c r="W79" s="519"/>
      <c r="X79" s="537"/>
      <c r="Y79" s="540"/>
      <c r="Z79" s="543"/>
      <c r="AA79" s="519"/>
      <c r="AB79" s="522"/>
      <c r="AC79" s="525"/>
      <c r="AD79" s="528"/>
      <c r="AE79" s="507"/>
      <c r="AF79" s="205">
        <v>4</v>
      </c>
      <c r="AG79" s="206" t="s">
        <v>1120</v>
      </c>
      <c r="AH79" s="234" t="str">
        <f t="shared" si="91"/>
        <v>Probabilidad</v>
      </c>
      <c r="AI79" s="340" t="s">
        <v>314</v>
      </c>
      <c r="AJ79" s="340" t="s">
        <v>319</v>
      </c>
      <c r="AK79" s="235" t="str">
        <f t="shared" si="92"/>
        <v>40%</v>
      </c>
      <c r="AL79" s="341" t="s">
        <v>323</v>
      </c>
      <c r="AM79" s="341" t="s">
        <v>327</v>
      </c>
      <c r="AN79" s="342" t="s">
        <v>330</v>
      </c>
      <c r="AO79" s="236">
        <f>IF(ISBLANK(AD76),(IFERROR(IF(AND(AH78="Probabilidad",AH79="Probabilidad"),(AQ78-(+AQ78*AK79)),IF(AND(AH78="Impacto",AH79="Probabilidad"),(AQ77-(+AQ77*AK79)),IF(AH79="Impacto",AQ78,""))),""))," ")</f>
        <v>7.7759999999999996E-2</v>
      </c>
      <c r="AP79" s="174" t="str">
        <f>IF(ISBLANK(AD76),(IFERROR(IF(AO79="","",IF(AO79&lt;=0.2,"Muy Baja",IF(AO79&lt;=0.4,"Baja",IF(AO79&lt;=0.6,"Media",IF(AO79&lt;=0.8,"Alta","Muy Alta"))))),""))," ")</f>
        <v>Muy Baja</v>
      </c>
      <c r="AQ79" s="237">
        <f t="shared" si="113"/>
        <v>7.7759999999999996E-2</v>
      </c>
      <c r="AR79" s="238" t="str">
        <f t="shared" si="114"/>
        <v/>
      </c>
      <c r="AS79" s="237" t="str">
        <f>IFERROR(IF(AND(AH78="Impacto",AH79="Impacto"),(AS78-(+AS78*AK79)),IF(AND(AH78="Probabilidad",AH79="Impacto"),(AS77-(+AS77*AK79)),IF(AH79="Probabilidad",AS78,""))),"")</f>
        <v/>
      </c>
      <c r="AT79" s="239" t="str">
        <f t="shared" si="115"/>
        <v/>
      </c>
      <c r="AU79" s="510"/>
      <c r="AV79" s="513"/>
      <c r="AW79" s="507"/>
      <c r="AX79" s="516"/>
      <c r="AY79" s="442"/>
      <c r="AZ79" s="438"/>
      <c r="BA79" s="438"/>
      <c r="BB79" s="438"/>
      <c r="BC79" s="446"/>
      <c r="BD79" s="446"/>
      <c r="BE79" s="438"/>
      <c r="BF79" s="438"/>
      <c r="BG79" s="460"/>
      <c r="BH79" s="215"/>
      <c r="BI79" s="210"/>
      <c r="BJ79" s="210"/>
      <c r="BK79" s="210"/>
      <c r="BL79" s="207"/>
      <c r="BM79" s="207"/>
      <c r="BN79" s="207"/>
      <c r="BO79" s="211"/>
      <c r="BP79" s="211"/>
      <c r="BQ79" s="212"/>
      <c r="BR79" s="213"/>
      <c r="BS79" s="213" t="str">
        <f>IF(AND('MAPA DE RIESGOS'!$AP79="Muy Alta",'MAPA DE RIESGOS'!$AR79="Leve"),CONCATENATE("R",'MAPA DE RIESGOS'!$H79,"C",'MAPA DE RIESGOS'!$AF79),"")</f>
        <v/>
      </c>
      <c r="BT79" s="213"/>
      <c r="BU79" s="213"/>
      <c r="BV79" s="213"/>
      <c r="BW79" s="213"/>
      <c r="BX79" s="213"/>
      <c r="BY79" s="213"/>
      <c r="BZ79" s="213"/>
      <c r="CA79" s="213"/>
      <c r="CB79" s="213"/>
      <c r="CC79" s="213"/>
      <c r="CD79" s="213"/>
      <c r="CE79" s="213"/>
      <c r="CF79" s="213"/>
      <c r="CG79" s="213"/>
      <c r="CH79" s="213"/>
      <c r="CI79" s="213"/>
      <c r="CJ79" s="213"/>
      <c r="CK79" s="213"/>
    </row>
    <row r="80" spans="1:89" s="214" customFormat="1" ht="28.5" hidden="1" customHeight="1">
      <c r="A80" s="470"/>
      <c r="B80" s="487"/>
      <c r="C80" s="451"/>
      <c r="D80" s="451"/>
      <c r="E80" s="454"/>
      <c r="F80" s="460"/>
      <c r="G80" s="459"/>
      <c r="H80" s="384">
        <v>12</v>
      </c>
      <c r="I80" s="457"/>
      <c r="J80" s="460"/>
      <c r="K80" s="460"/>
      <c r="L80" s="460"/>
      <c r="M80" s="454"/>
      <c r="N80" s="454"/>
      <c r="O80" s="454"/>
      <c r="P80" s="531"/>
      <c r="Q80" s="491"/>
      <c r="R80" s="494"/>
      <c r="S80" s="494"/>
      <c r="T80" s="494"/>
      <c r="U80" s="494"/>
      <c r="V80" s="534"/>
      <c r="W80" s="519"/>
      <c r="X80" s="537"/>
      <c r="Y80" s="540"/>
      <c r="Z80" s="543"/>
      <c r="AA80" s="519"/>
      <c r="AB80" s="522"/>
      <c r="AC80" s="525"/>
      <c r="AD80" s="528"/>
      <c r="AE80" s="507"/>
      <c r="AF80" s="205">
        <v>5</v>
      </c>
      <c r="AG80" s="206"/>
      <c r="AH80" s="234" t="str">
        <f t="shared" ref="AH80" si="117">IF(OR(AI80="Preventivo",AI80="Detectivo"),"Probabilidad",IF(AI80="Correctivo","Impacto",""))</f>
        <v/>
      </c>
      <c r="AI80" s="340"/>
      <c r="AJ80" s="340"/>
      <c r="AK80" s="235" t="str">
        <f t="shared" ref="AK80" si="118">IF(AND(AI80="Preventivo",AJ80="Automático"),"50%",IF(AND(AI80="Preventivo",AJ80="Manual"),"40%",IF(AND(AI80="Detectivo",AJ80="Automático"),"40%",IF(AND(AI80="Detectivo",AJ80="Manual"),"30%",IF(AND(AI80="Correctivo",AJ80="Automático"),"35%",IF(AND(AI80="Correctivo",AJ80="Manual"),"25%",""))))))</f>
        <v/>
      </c>
      <c r="AL80" s="341"/>
      <c r="AM80" s="341"/>
      <c r="AN80" s="342"/>
      <c r="AO80" s="236" t="str">
        <f>IF(ISBLANK(AD76),(IFERROR(IF(AND(AH79="Probabilidad",AH80="Probabilidad"),(AQ79-(+AQ79*AK80)),IF(AND(AH79="Impacto",AH80="Probabilidad"),(AQ78-(+AQ78*AK80)),IF(AH80="Impacto",AQ79,""))),""))," ")</f>
        <v/>
      </c>
      <c r="AP80" s="174" t="str">
        <f>IF(ISBLANK(AD76),(IFERROR(IF(AO80="","",IF(AO80&lt;=0.2,"Muy Baja",IF(AO80&lt;=0.4,"Baja",IF(AO80&lt;=0.6,"Media",IF(AO80&lt;=0.8,"Alta","Muy Alta"))))),""))," ")</f>
        <v/>
      </c>
      <c r="AQ80" s="237" t="str">
        <f t="shared" si="113"/>
        <v/>
      </c>
      <c r="AR80" s="238" t="str">
        <f t="shared" si="114"/>
        <v/>
      </c>
      <c r="AS80" s="237" t="str">
        <f>IFERROR(IF(AND(AH79="Impacto",AH80="Impacto"),(AS79-(+AS79*AK80)),IF(AND(AH79="Probabilidad",AH80="Impacto"),(AS78-(+AS78*AK80)),IF(AH80="Probabilidad",AS79,""))),"")</f>
        <v/>
      </c>
      <c r="AT80" s="239" t="str">
        <f t="shared" si="115"/>
        <v/>
      </c>
      <c r="AU80" s="510"/>
      <c r="AV80" s="513"/>
      <c r="AW80" s="507"/>
      <c r="AX80" s="516"/>
      <c r="AY80" s="343"/>
      <c r="AZ80" s="209"/>
      <c r="BA80" s="207"/>
      <c r="BB80" s="207"/>
      <c r="BC80" s="208"/>
      <c r="BD80" s="208"/>
      <c r="BE80" s="208"/>
      <c r="BF80" s="209"/>
      <c r="BG80" s="460"/>
      <c r="BH80" s="215"/>
      <c r="BI80" s="210"/>
      <c r="BJ80" s="210"/>
      <c r="BK80" s="210"/>
      <c r="BL80" s="207"/>
      <c r="BM80" s="207"/>
      <c r="BN80" s="207"/>
      <c r="BO80" s="211"/>
      <c r="BP80" s="211"/>
      <c r="BQ80" s="212"/>
      <c r="BR80" s="213"/>
      <c r="BS80" s="213" t="str">
        <f>IF(AND('MAPA DE RIESGOS'!$AP80="Muy Alta",'MAPA DE RIESGOS'!$AR80="Leve"),CONCATENATE("R",'MAPA DE RIESGOS'!$H80,"C",'MAPA DE RIESGOS'!$AF80),"")</f>
        <v/>
      </c>
      <c r="BT80" s="213"/>
      <c r="BU80" s="213"/>
      <c r="BV80" s="213"/>
      <c r="BW80" s="213"/>
      <c r="BX80" s="213"/>
      <c r="BY80" s="213"/>
      <c r="BZ80" s="213"/>
      <c r="CA80" s="213"/>
      <c r="CB80" s="213"/>
      <c r="CC80" s="213"/>
      <c r="CD80" s="213"/>
      <c r="CE80" s="213"/>
      <c r="CF80" s="213"/>
      <c r="CG80" s="213"/>
      <c r="CH80" s="213"/>
      <c r="CI80" s="213"/>
      <c r="CJ80" s="213"/>
      <c r="CK80" s="213"/>
    </row>
    <row r="81" spans="1:89" s="214" customFormat="1" ht="28.5" hidden="1" customHeight="1">
      <c r="A81" s="470"/>
      <c r="B81" s="487"/>
      <c r="C81" s="451"/>
      <c r="D81" s="451"/>
      <c r="E81" s="454"/>
      <c r="F81" s="460"/>
      <c r="G81" s="459"/>
      <c r="H81" s="384">
        <v>12</v>
      </c>
      <c r="I81" s="458"/>
      <c r="J81" s="461"/>
      <c r="K81" s="461"/>
      <c r="L81" s="461"/>
      <c r="M81" s="455"/>
      <c r="N81" s="455"/>
      <c r="O81" s="455"/>
      <c r="P81" s="532"/>
      <c r="Q81" s="492"/>
      <c r="R81" s="495"/>
      <c r="S81" s="495"/>
      <c r="T81" s="495"/>
      <c r="U81" s="495"/>
      <c r="V81" s="535"/>
      <c r="W81" s="520"/>
      <c r="X81" s="538"/>
      <c r="Y81" s="541"/>
      <c r="Z81" s="544"/>
      <c r="AA81" s="520"/>
      <c r="AB81" s="523"/>
      <c r="AC81" s="526"/>
      <c r="AD81" s="529"/>
      <c r="AE81" s="508"/>
      <c r="AF81" s="205">
        <v>6</v>
      </c>
      <c r="AG81" s="206"/>
      <c r="AH81" s="234" t="str">
        <f t="shared" si="91"/>
        <v/>
      </c>
      <c r="AI81" s="340"/>
      <c r="AJ81" s="340"/>
      <c r="AK81" s="235" t="str">
        <f t="shared" si="92"/>
        <v/>
      </c>
      <c r="AL81" s="341"/>
      <c r="AM81" s="341"/>
      <c r="AN81" s="342"/>
      <c r="AO81" s="236" t="str">
        <f>IF(ISBLANK(AD76),(IFERROR(IF(AND(AH79="Probabilidad",AH81="Probabilidad"),(AQ79-(+AQ79*AK81)),IF(AND(AH79="Impacto",AH81="Probabilidad"),(AQ78-(+AQ78*AK81)),IF(AH81="Impacto",AQ79,""))),""))," ")</f>
        <v/>
      </c>
      <c r="AP81" s="174" t="str">
        <f>IF(ISBLANK(AD76),(IFERROR(IF(AO81="","",IF(AO81&lt;=0.2,"Muy Baja",IF(AO81&lt;=0.4,"Baja",IF(AO81&lt;=0.6,"Media",IF(AO81&lt;=0.8,"Alta","Muy Alta"))))),"")), " ")</f>
        <v/>
      </c>
      <c r="AQ81" s="237" t="str">
        <f t="shared" si="113"/>
        <v/>
      </c>
      <c r="AR81" s="238" t="str">
        <f t="shared" si="114"/>
        <v/>
      </c>
      <c r="AS81" s="237" t="str">
        <f>IFERROR(IF(AND(AH80="Impacto",AH81="Impacto"),(AS79-(+AS80*AK81)),IF(AND(AH79="Probabilidad",AH81="Impacto"),(AS78-(+AS78*AK81)),IF(AH81="Probabilidad",AS79,""))),"")</f>
        <v/>
      </c>
      <c r="AT81" s="239" t="str">
        <f t="shared" si="115"/>
        <v/>
      </c>
      <c r="AU81" s="511"/>
      <c r="AV81" s="514"/>
      <c r="AW81" s="508"/>
      <c r="AX81" s="517"/>
      <c r="AY81" s="343"/>
      <c r="AZ81" s="209"/>
      <c r="BA81" s="207"/>
      <c r="BB81" s="207"/>
      <c r="BC81" s="208"/>
      <c r="BD81" s="208"/>
      <c r="BE81" s="208"/>
      <c r="BF81" s="209"/>
      <c r="BG81" s="461"/>
      <c r="BH81" s="215"/>
      <c r="BI81" s="210"/>
      <c r="BJ81" s="210"/>
      <c r="BK81" s="210"/>
      <c r="BL81" s="207"/>
      <c r="BM81" s="207"/>
      <c r="BN81" s="207"/>
      <c r="BO81" s="211"/>
      <c r="BP81" s="211"/>
      <c r="BQ81" s="212"/>
      <c r="BR81" s="213"/>
      <c r="BS81" s="213" t="str">
        <f>IF(AND('MAPA DE RIESGOS'!$AP81="Muy Alta",'MAPA DE RIESGOS'!$AR81="Leve"),CONCATENATE("R",'MAPA DE RIESGOS'!$H81,"C",'MAPA DE RIESGOS'!$AF81),"")</f>
        <v/>
      </c>
      <c r="BT81" s="213"/>
      <c r="BU81" s="213"/>
      <c r="BV81" s="213"/>
      <c r="BW81" s="213"/>
      <c r="BX81" s="213"/>
      <c r="BY81" s="213"/>
      <c r="BZ81" s="213"/>
      <c r="CA81" s="213"/>
      <c r="CB81" s="213"/>
      <c r="CC81" s="213"/>
      <c r="CD81" s="213"/>
      <c r="CE81" s="213"/>
      <c r="CF81" s="213"/>
      <c r="CG81" s="213"/>
      <c r="CH81" s="213"/>
      <c r="CI81" s="213"/>
      <c r="CJ81" s="213"/>
      <c r="CK81" s="213"/>
    </row>
    <row r="82" spans="1:89" s="214" customFormat="1" ht="107.25" customHeight="1">
      <c r="A82" s="470"/>
      <c r="B82" s="487"/>
      <c r="C82" s="451"/>
      <c r="D82" s="451"/>
      <c r="E82" s="454"/>
      <c r="F82" s="460"/>
      <c r="G82" s="459">
        <v>13</v>
      </c>
      <c r="H82" s="384">
        <v>13</v>
      </c>
      <c r="I82" s="456" t="s">
        <v>1113</v>
      </c>
      <c r="J82" s="468" t="s">
        <v>243</v>
      </c>
      <c r="K82" s="468" t="s">
        <v>1113</v>
      </c>
      <c r="L82" s="468" t="s">
        <v>1116</v>
      </c>
      <c r="M82" s="453" t="str">
        <f t="shared" ref="M82" si="119">+CONCATENATE("Posibilidad de afectación ", J82, " por ", K82," debido a ", L82)</f>
        <v>Posibilidad de afectación Reputacional por Resultados inconsistentes producto de las investigaciones  debido a Información de los productos de investigación con inconsistencias.</v>
      </c>
      <c r="N82" s="453" t="s">
        <v>108</v>
      </c>
      <c r="O82" s="453" t="s">
        <v>836</v>
      </c>
      <c r="P82" s="530">
        <v>12</v>
      </c>
      <c r="Q82" s="490"/>
      <c r="R82" s="493"/>
      <c r="S82" s="493"/>
      <c r="T82" s="493"/>
      <c r="U82" s="493"/>
      <c r="V82" s="533" t="str">
        <f t="shared" ref="V82" si="120">IF(ISBLANK(AC82),(IF(P82&lt;=0,"",IF(P82&lt;=2,"Muy Baja",IF(P82&lt;=24,"Baja",IF(P82&lt;=500,"Media",IF(P82&lt;=5000,"Alta","Muy Alta"))))))," ")</f>
        <v>Baja</v>
      </c>
      <c r="W82" s="518">
        <f t="shared" ref="W82" si="121">IF(ISBLANK(AC82),(IF(V82="","",IF(V82="Muy Baja",20%,IF(V82="Baja",40%,IF(V82="Media",60%,IF(V82="Alta",80%,IF(V82="Muy Alta",100%,0)))))))," ")</f>
        <v>0.4</v>
      </c>
      <c r="X82" s="536" t="s">
        <v>1717</v>
      </c>
      <c r="Y82" s="539" t="str">
        <f>IF(X82&gt;0,IF(NOT(ISERROR(MATCH(X82,'Listados Datos'!$N$3:$N$4,0))),'Listados Datos'!$N$6&amp;"Por favor no seleccionar este criterios de impacto (Afectación Económica o presupuestal y/o Pérdida Reputacional)",'Listados Datos'!$N$7),"")</f>
        <v>✔</v>
      </c>
      <c r="Z82" s="542" t="str">
        <f>IF(OR(X82='Listados Datos'!$R$3,X82='Listados Datos'!$S$3),"Leve",IF(OR(X82='Listados Datos'!$R$4,X82='Listados Datos'!$S$4),"Menor",IF(OR(X82='Listados Datos'!$R$5,X82='Listados Datos'!$S$5),"Moderado",IF(OR(X82='Listados Datos'!$R$6,X82='Listados Datos'!$S$6),"Mayor",IF(OR(X82='Listados Datos'!$R$7,X82='Listados Datos'!$S$7),"Catastrófico","")))))</f>
        <v/>
      </c>
      <c r="AA82" s="518" t="str">
        <f>IF(Z82="","",IF(Z82="Leve",20%,IF(Z82="Menor",40%,IF(Z82="Moderado",60%,IF(Z82="Mayor",80%,IF(Z82="Catastrófico",100%,0))))))</f>
        <v/>
      </c>
      <c r="AB82" s="521"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
      </c>
      <c r="AC82" s="524"/>
      <c r="AD82" s="527"/>
      <c r="AE82" s="506" t="str">
        <f t="shared" ref="AE82" si="122">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206" t="s">
        <v>1119</v>
      </c>
      <c r="AH82" s="234" t="str">
        <f t="shared" si="91"/>
        <v>Probabilidad</v>
      </c>
      <c r="AI82" s="340" t="s">
        <v>314</v>
      </c>
      <c r="AJ82" s="340" t="s">
        <v>319</v>
      </c>
      <c r="AK82" s="235" t="str">
        <f t="shared" si="92"/>
        <v>40%</v>
      </c>
      <c r="AL82" s="341" t="s">
        <v>323</v>
      </c>
      <c r="AM82" s="341" t="s">
        <v>327</v>
      </c>
      <c r="AN82" s="342" t="s">
        <v>330</v>
      </c>
      <c r="AO82" s="236">
        <f>IF(ISBLANK(AD82),(IFERROR(IF(AH82="Probabilidad",(W82-(+W82*AK82)),IF(AH82="Impacto",W82,"")),""))," ")</f>
        <v>0.24</v>
      </c>
      <c r="AP82" s="174" t="str">
        <f>IF(ISBLANK(AD82), (IFERROR(IF(AO82="","",IF(AO82&lt;=0.2,"Muy Baja",IF(AO82&lt;=0.4,"Baja",IF(AO82&lt;=0.6,"Media",IF(AO82&lt;=0.8,"Alta","Muy Alta"))))),""))," ")</f>
        <v>Baja</v>
      </c>
      <c r="AQ82" s="237">
        <f t="shared" ref="AQ82:AQ87" si="123">+AO82</f>
        <v>0.24</v>
      </c>
      <c r="AR82" s="238" t="str">
        <f t="shared" ref="AR82:AR87" si="124">IFERROR(IF(AS82="","",IF(AS82&lt;=0.2,"Leve",IF(AS82&lt;=0.4,"Menor",IF(AS82&lt;=0.6,"Moderado",IF(AS82&lt;=0.8,"Mayor","Catastrófico"))))),"")</f>
        <v/>
      </c>
      <c r="AS82" s="237" t="str">
        <f>IFERROR(IF(AH82="Impacto",(AA82-(+AA82*AK82)),IF(AH82="Probabilidad",AA82,"")),"")</f>
        <v/>
      </c>
      <c r="AT82" s="239" t="str">
        <f t="shared" ref="AT82:AT87" si="125">IFERROR(IF(OR(AND(AP82="Muy Baja",AR82="Leve"),AND(AP82="Muy Baja",AR82="Menor"),AND(AP82="Baja",AR82="Leve")),"Bajo",IF(OR(AND(AP82="Muy baja",AR82="Moderado"),AND(AP82="Baja",AR82="Menor"),AND(AP82="Baja",AR82="Moderado"),AND(AP82="Media",AR82="Leve"),AND(AP82="Media",AR82="Menor"),AND(AP82="Media",AR82="Moderado"),AND(AP82="Alta",AR82="Leve"),AND(AP82="Alta",AR82="Menor")),"Moderado",IF(OR(AND(AP82="Muy Baja",AR82="Mayor"),AND(AP82="Baja",AR82="Mayor"),AND(AP82="Media",AR82="Mayor"),AND(AP82="Alta",AR82="Moderado"),AND(AP82="Alta",AR82="Mayor"),AND(AP82="Muy Alta",AR82="Leve"),AND(AP82="Muy Alta",AR82="Menor"),AND(AP82="Muy Alta",AR82="Moderado"),AND(AP82="Muy Alta",AR82="Mayor")),"Alto",IF(OR(AND(AP82="Muy Baja",AR82="Catastrófico"),AND(AP82="Baja",AR82="Catastrófico"),AND(AP82="Media",AR82="Catastrófico"),AND(AP82="Alta",AR82="Catastrófico"),AND(AP82="Muy Alta",AR82="Catastrófico")),"Extremo","")))),"")</f>
        <v/>
      </c>
      <c r="AU82" s="509"/>
      <c r="AV82" s="512" t="str">
        <f>IF(ISBLANK(AD82), " ", AD82)</f>
        <v xml:space="preserve"> </v>
      </c>
      <c r="AW82" s="506" t="str">
        <f t="shared" ref="AW82" si="126">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515" t="s">
        <v>337</v>
      </c>
      <c r="AY82" s="343" t="s">
        <v>1145</v>
      </c>
      <c r="AZ82" s="209" t="s">
        <v>1147</v>
      </c>
      <c r="BA82" s="207" t="s">
        <v>974</v>
      </c>
      <c r="BB82" s="207" t="s">
        <v>1069</v>
      </c>
      <c r="BC82" s="208">
        <v>44562</v>
      </c>
      <c r="BD82" s="208">
        <v>44926</v>
      </c>
      <c r="BE82" s="208" t="s">
        <v>1148</v>
      </c>
      <c r="BF82" s="208" t="s">
        <v>1149</v>
      </c>
      <c r="BG82" s="468" t="s">
        <v>1146</v>
      </c>
      <c r="BH82" s="215"/>
      <c r="BI82" s="210"/>
      <c r="BJ82" s="210"/>
      <c r="BK82" s="210"/>
      <c r="BL82" s="207"/>
      <c r="BM82" s="207"/>
      <c r="BN82" s="207"/>
      <c r="BO82" s="211"/>
      <c r="BP82" s="211"/>
      <c r="BQ82" s="212"/>
      <c r="BR82" s="213"/>
      <c r="BS82" s="213" t="str">
        <f>IF(AND('MAPA DE RIESGOS'!$AP82="Muy Alta",'MAPA DE RIESGOS'!$AR82="Leve"),CONCATENATE("R",'MAPA DE RIESGOS'!$H82,"C",'MAPA DE RIESGOS'!$AF82),"")</f>
        <v/>
      </c>
      <c r="BT82" s="213"/>
      <c r="BU82" s="213"/>
      <c r="BV82" s="213"/>
      <c r="BW82" s="213"/>
      <c r="BX82" s="213"/>
      <c r="BY82" s="213"/>
      <c r="BZ82" s="213"/>
      <c r="CA82" s="213"/>
      <c r="CB82" s="213"/>
      <c r="CC82" s="213"/>
      <c r="CD82" s="213"/>
      <c r="CE82" s="213"/>
      <c r="CF82" s="213"/>
      <c r="CG82" s="213"/>
      <c r="CH82" s="213"/>
      <c r="CI82" s="213"/>
      <c r="CJ82" s="213"/>
      <c r="CK82" s="213"/>
    </row>
    <row r="83" spans="1:89" s="214" customFormat="1" ht="28.5" hidden="1" customHeight="1">
      <c r="A83" s="470"/>
      <c r="B83" s="487"/>
      <c r="C83" s="451"/>
      <c r="D83" s="451"/>
      <c r="E83" s="454"/>
      <c r="F83" s="460"/>
      <c r="G83" s="459"/>
      <c r="H83" s="384">
        <v>13</v>
      </c>
      <c r="I83" s="457"/>
      <c r="J83" s="460"/>
      <c r="K83" s="460"/>
      <c r="L83" s="460"/>
      <c r="M83" s="454"/>
      <c r="N83" s="454"/>
      <c r="O83" s="454"/>
      <c r="P83" s="531"/>
      <c r="Q83" s="491"/>
      <c r="R83" s="494"/>
      <c r="S83" s="494"/>
      <c r="T83" s="494"/>
      <c r="U83" s="494"/>
      <c r="V83" s="534"/>
      <c r="W83" s="519"/>
      <c r="X83" s="537"/>
      <c r="Y83" s="540"/>
      <c r="Z83" s="543"/>
      <c r="AA83" s="519"/>
      <c r="AB83" s="522"/>
      <c r="AC83" s="525"/>
      <c r="AD83" s="528"/>
      <c r="AE83" s="507"/>
      <c r="AF83" s="205">
        <v>2</v>
      </c>
      <c r="AG83" s="206"/>
      <c r="AH83" s="234" t="str">
        <f t="shared" si="91"/>
        <v/>
      </c>
      <c r="AI83" s="340"/>
      <c r="AJ83" s="340"/>
      <c r="AK83" s="235" t="str">
        <f t="shared" si="92"/>
        <v/>
      </c>
      <c r="AL83" s="341"/>
      <c r="AM83" s="341"/>
      <c r="AN83" s="342"/>
      <c r="AO83" s="236" t="str">
        <f>IF(ISBLANK(AD82),(IFERROR(IF(AND(AH82="Probabilidad",AH83="Probabilidad"),(AQ82-(+AQ82*AK83)),IF(AH83="Probabilidad",(W82-(+W82*AK83)),IF(AH83="Impacto",AQ82,""))),""))," ")</f>
        <v/>
      </c>
      <c r="AP83" s="174" t="str">
        <f>IF(ISBLANK(AD82),(IFERROR(IF(AO83="","",IF(AO83&lt;=0.2,"Muy Baja",IF(AO83&lt;=0.4,"Baja",IF(AO83&lt;=0.6,"Media",IF(AO83&lt;=0.8,"Alta","Muy Alta"))))),""))," ")</f>
        <v/>
      </c>
      <c r="AQ83" s="237" t="str">
        <f t="shared" si="123"/>
        <v/>
      </c>
      <c r="AR83" s="238" t="str">
        <f t="shared" si="124"/>
        <v/>
      </c>
      <c r="AS83" s="237" t="str">
        <f>IFERROR(IF(AND(AH82="Impacto",AH83="Impacto"),(AS82-(+AS82*AK83)),IF(AH83="Impacto",(AA82-(+AA82*AK83)),IF(AH83="Probabilidad",AS82,""))),"")</f>
        <v/>
      </c>
      <c r="AT83" s="239" t="str">
        <f t="shared" si="125"/>
        <v/>
      </c>
      <c r="AU83" s="510"/>
      <c r="AV83" s="513"/>
      <c r="AW83" s="507"/>
      <c r="AX83" s="516"/>
      <c r="AY83" s="343"/>
      <c r="AZ83" s="209"/>
      <c r="BA83" s="207"/>
      <c r="BB83" s="207"/>
      <c r="BC83" s="208"/>
      <c r="BD83" s="208"/>
      <c r="BE83" s="208"/>
      <c r="BF83" s="209"/>
      <c r="BG83" s="460"/>
      <c r="BH83" s="215"/>
      <c r="BI83" s="210"/>
      <c r="BJ83" s="210"/>
      <c r="BK83" s="210"/>
      <c r="BL83" s="207"/>
      <c r="BM83" s="207"/>
      <c r="BN83" s="207"/>
      <c r="BO83" s="211"/>
      <c r="BP83" s="211"/>
      <c r="BQ83" s="212"/>
      <c r="BR83" s="213"/>
      <c r="BS83" s="213" t="str">
        <f>IF(AND('MAPA DE RIESGOS'!$AP83="Muy Alta",'MAPA DE RIESGOS'!$AR83="Leve"),CONCATENATE("R",'MAPA DE RIESGOS'!$H83,"C",'MAPA DE RIESGOS'!$AF83),"")</f>
        <v/>
      </c>
      <c r="BT83" s="213"/>
      <c r="BU83" s="213"/>
      <c r="BV83" s="213"/>
      <c r="BW83" s="213"/>
      <c r="BX83" s="213"/>
      <c r="BY83" s="213"/>
      <c r="BZ83" s="213"/>
      <c r="CA83" s="213"/>
      <c r="CB83" s="213"/>
      <c r="CC83" s="213"/>
      <c r="CD83" s="213"/>
      <c r="CE83" s="213"/>
      <c r="CF83" s="213"/>
      <c r="CG83" s="213"/>
      <c r="CH83" s="213"/>
      <c r="CI83" s="213"/>
      <c r="CJ83" s="213"/>
      <c r="CK83" s="213"/>
    </row>
    <row r="84" spans="1:89" s="214" customFormat="1" ht="28.5" hidden="1" customHeight="1">
      <c r="A84" s="470"/>
      <c r="B84" s="487"/>
      <c r="C84" s="451"/>
      <c r="D84" s="451"/>
      <c r="E84" s="454"/>
      <c r="F84" s="460"/>
      <c r="G84" s="459"/>
      <c r="H84" s="384">
        <v>13</v>
      </c>
      <c r="I84" s="457"/>
      <c r="J84" s="460"/>
      <c r="K84" s="460"/>
      <c r="L84" s="460"/>
      <c r="M84" s="454"/>
      <c r="N84" s="454"/>
      <c r="O84" s="454"/>
      <c r="P84" s="531"/>
      <c r="Q84" s="491"/>
      <c r="R84" s="494"/>
      <c r="S84" s="494"/>
      <c r="T84" s="494"/>
      <c r="U84" s="494"/>
      <c r="V84" s="534"/>
      <c r="W84" s="519"/>
      <c r="X84" s="537"/>
      <c r="Y84" s="540"/>
      <c r="Z84" s="543"/>
      <c r="AA84" s="519"/>
      <c r="AB84" s="522"/>
      <c r="AC84" s="525"/>
      <c r="AD84" s="528"/>
      <c r="AE84" s="507"/>
      <c r="AF84" s="205">
        <v>3</v>
      </c>
      <c r="AG84" s="206"/>
      <c r="AH84" s="234" t="str">
        <f t="shared" si="91"/>
        <v/>
      </c>
      <c r="AI84" s="340"/>
      <c r="AJ84" s="340"/>
      <c r="AK84" s="235" t="str">
        <f t="shared" si="92"/>
        <v/>
      </c>
      <c r="AL84" s="341"/>
      <c r="AM84" s="341"/>
      <c r="AN84" s="342"/>
      <c r="AO84" s="236" t="str">
        <f>IF(ISBLANK(AD82),(IFERROR(IF(AND(AH83="Probabilidad",AH84="Probabilidad"),(AQ83-(+AQ83*AK84)),IF(AND(AH83="Impacto",AH84="Probabilidad"),(AQ82-(+AQ82*AK84)),IF(AH84="Impacto",AQ83,""))),""))," ")</f>
        <v/>
      </c>
      <c r="AP84" s="174" t="str">
        <f>IF(ISBLANK(AD82),(IFERROR(IF(AO84="","",IF(AO84&lt;=0.2,"Muy Baja",IF(AO84&lt;=0.4,"Baja",IF(AO84&lt;=0.6,"Media",IF(AO84&lt;=0.8,"Alta","Muy Alta"))))),""))," ")</f>
        <v/>
      </c>
      <c r="AQ84" s="237" t="str">
        <f t="shared" si="123"/>
        <v/>
      </c>
      <c r="AR84" s="238" t="str">
        <f t="shared" si="124"/>
        <v/>
      </c>
      <c r="AS84" s="237" t="str">
        <f>IFERROR(IF(AND(AH83="Impacto",AH84="Impacto"),(AS83-(+AS83*AK84)),IF(AND(AH83="Probabilidad",AH84="Impacto"),(AS82-(+AS82*AK84)),IF(AH84="Probabilidad",AS83,""))),"")</f>
        <v/>
      </c>
      <c r="AT84" s="239" t="str">
        <f t="shared" si="125"/>
        <v/>
      </c>
      <c r="AU84" s="510"/>
      <c r="AV84" s="513"/>
      <c r="AW84" s="507"/>
      <c r="AX84" s="516"/>
      <c r="AY84" s="343"/>
      <c r="AZ84" s="209"/>
      <c r="BA84" s="207"/>
      <c r="BB84" s="207"/>
      <c r="BC84" s="208"/>
      <c r="BD84" s="208"/>
      <c r="BE84" s="208"/>
      <c r="BF84" s="209"/>
      <c r="BG84" s="460"/>
      <c r="BH84" s="215"/>
      <c r="BI84" s="210"/>
      <c r="BJ84" s="210"/>
      <c r="BK84" s="210"/>
      <c r="BL84" s="207"/>
      <c r="BM84" s="207"/>
      <c r="BN84" s="207"/>
      <c r="BO84" s="211"/>
      <c r="BP84" s="211"/>
      <c r="BQ84" s="212"/>
      <c r="BR84" s="213"/>
      <c r="BS84" s="213" t="str">
        <f>IF(AND('MAPA DE RIESGOS'!$AP84="Muy Alta",'MAPA DE RIESGOS'!$AR84="Leve"),CONCATENATE("R",'MAPA DE RIESGOS'!$H84,"C",'MAPA DE RIESGOS'!$AF84),"")</f>
        <v/>
      </c>
      <c r="BT84" s="213"/>
      <c r="BU84" s="213"/>
      <c r="BV84" s="213"/>
      <c r="BW84" s="213"/>
      <c r="BX84" s="213"/>
      <c r="BY84" s="213"/>
      <c r="BZ84" s="213"/>
      <c r="CA84" s="213"/>
      <c r="CB84" s="213"/>
      <c r="CC84" s="213"/>
      <c r="CD84" s="213"/>
      <c r="CE84" s="213"/>
      <c r="CF84" s="213"/>
      <c r="CG84" s="213"/>
      <c r="CH84" s="213"/>
      <c r="CI84" s="213"/>
      <c r="CJ84" s="213"/>
      <c r="CK84" s="213"/>
    </row>
    <row r="85" spans="1:89" s="214" customFormat="1" ht="28.5" hidden="1" customHeight="1">
      <c r="A85" s="470"/>
      <c r="B85" s="487"/>
      <c r="C85" s="451"/>
      <c r="D85" s="451"/>
      <c r="E85" s="454"/>
      <c r="F85" s="460"/>
      <c r="G85" s="459"/>
      <c r="H85" s="384">
        <v>13</v>
      </c>
      <c r="I85" s="457"/>
      <c r="J85" s="460"/>
      <c r="K85" s="460"/>
      <c r="L85" s="460"/>
      <c r="M85" s="454"/>
      <c r="N85" s="454"/>
      <c r="O85" s="454"/>
      <c r="P85" s="531"/>
      <c r="Q85" s="491"/>
      <c r="R85" s="494"/>
      <c r="S85" s="494"/>
      <c r="T85" s="494"/>
      <c r="U85" s="494"/>
      <c r="V85" s="534"/>
      <c r="W85" s="519"/>
      <c r="X85" s="537"/>
      <c r="Y85" s="540"/>
      <c r="Z85" s="543"/>
      <c r="AA85" s="519"/>
      <c r="AB85" s="522"/>
      <c r="AC85" s="525"/>
      <c r="AD85" s="528"/>
      <c r="AE85" s="507"/>
      <c r="AF85" s="205">
        <v>4</v>
      </c>
      <c r="AG85" s="206"/>
      <c r="AH85" s="234" t="str">
        <f t="shared" si="91"/>
        <v/>
      </c>
      <c r="AI85" s="340"/>
      <c r="AJ85" s="340"/>
      <c r="AK85" s="235" t="str">
        <f t="shared" si="92"/>
        <v/>
      </c>
      <c r="AL85" s="341"/>
      <c r="AM85" s="341"/>
      <c r="AN85" s="342"/>
      <c r="AO85" s="236" t="str">
        <f>IF(ISBLANK(AD82),(IFERROR(IF(AND(AH84="Probabilidad",AH85="Probabilidad"),(AQ84-(+AQ84*AK85)),IF(AND(AH84="Impacto",AH85="Probabilidad"),(AQ83-(+AQ83*AK85)),IF(AH85="Impacto",AQ84,""))),""))," ")</f>
        <v/>
      </c>
      <c r="AP85" s="174" t="str">
        <f>IF(ISBLANK(AD82),(IFERROR(IF(AO85="","",IF(AO85&lt;=0.2,"Muy Baja",IF(AO85&lt;=0.4,"Baja",IF(AO85&lt;=0.6,"Media",IF(AO85&lt;=0.8,"Alta","Muy Alta"))))),""))," ")</f>
        <v/>
      </c>
      <c r="AQ85" s="237" t="str">
        <f t="shared" si="123"/>
        <v/>
      </c>
      <c r="AR85" s="238" t="str">
        <f t="shared" si="124"/>
        <v/>
      </c>
      <c r="AS85" s="237" t="str">
        <f>IFERROR(IF(AND(AH84="Impacto",AH85="Impacto"),(AS84-(+AS84*AK85)),IF(AND(AH84="Probabilidad",AH85="Impacto"),(AS83-(+AS83*AK85)),IF(AH85="Probabilidad",AS84,""))),"")</f>
        <v/>
      </c>
      <c r="AT85" s="239" t="str">
        <f t="shared" si="125"/>
        <v/>
      </c>
      <c r="AU85" s="510"/>
      <c r="AV85" s="513"/>
      <c r="AW85" s="507"/>
      <c r="AX85" s="516"/>
      <c r="AY85" s="343"/>
      <c r="AZ85" s="209"/>
      <c r="BA85" s="207"/>
      <c r="BB85" s="207"/>
      <c r="BC85" s="208"/>
      <c r="BD85" s="208"/>
      <c r="BE85" s="208"/>
      <c r="BF85" s="209"/>
      <c r="BG85" s="460"/>
      <c r="BH85" s="215"/>
      <c r="BI85" s="210"/>
      <c r="BJ85" s="210"/>
      <c r="BK85" s="210"/>
      <c r="BL85" s="207"/>
      <c r="BM85" s="207"/>
      <c r="BN85" s="207"/>
      <c r="BO85" s="211"/>
      <c r="BP85" s="211"/>
      <c r="BQ85" s="212"/>
      <c r="BR85" s="213"/>
      <c r="BS85" s="213" t="str">
        <f>IF(AND('MAPA DE RIESGOS'!$AP85="Muy Alta",'MAPA DE RIESGOS'!$AR85="Leve"),CONCATENATE("R",'MAPA DE RIESGOS'!$H85,"C",'MAPA DE RIESGOS'!$AF85),"")</f>
        <v/>
      </c>
      <c r="BT85" s="213"/>
      <c r="BU85" s="213"/>
      <c r="BV85" s="213"/>
      <c r="BW85" s="213"/>
      <c r="BX85" s="213"/>
      <c r="BY85" s="213"/>
      <c r="BZ85" s="213"/>
      <c r="CA85" s="213"/>
      <c r="CB85" s="213"/>
      <c r="CC85" s="213"/>
      <c r="CD85" s="213"/>
      <c r="CE85" s="213"/>
      <c r="CF85" s="213"/>
      <c r="CG85" s="213"/>
      <c r="CH85" s="213"/>
      <c r="CI85" s="213"/>
      <c r="CJ85" s="213"/>
      <c r="CK85" s="213"/>
    </row>
    <row r="86" spans="1:89" s="214" customFormat="1" ht="28.5" hidden="1" customHeight="1">
      <c r="A86" s="470"/>
      <c r="B86" s="487"/>
      <c r="C86" s="451"/>
      <c r="D86" s="451"/>
      <c r="E86" s="454"/>
      <c r="F86" s="460"/>
      <c r="G86" s="459"/>
      <c r="H86" s="384">
        <v>13</v>
      </c>
      <c r="I86" s="457"/>
      <c r="J86" s="460"/>
      <c r="K86" s="460"/>
      <c r="L86" s="460"/>
      <c r="M86" s="454"/>
      <c r="N86" s="454"/>
      <c r="O86" s="454"/>
      <c r="P86" s="531"/>
      <c r="Q86" s="491"/>
      <c r="R86" s="494"/>
      <c r="S86" s="494"/>
      <c r="T86" s="494"/>
      <c r="U86" s="494"/>
      <c r="V86" s="534"/>
      <c r="W86" s="519"/>
      <c r="X86" s="537"/>
      <c r="Y86" s="540"/>
      <c r="Z86" s="543"/>
      <c r="AA86" s="519"/>
      <c r="AB86" s="522"/>
      <c r="AC86" s="525"/>
      <c r="AD86" s="528"/>
      <c r="AE86" s="507"/>
      <c r="AF86" s="205">
        <v>5</v>
      </c>
      <c r="AG86" s="206"/>
      <c r="AH86" s="234" t="str">
        <f t="shared" ref="AH86" si="127">IF(OR(AI86="Preventivo",AI86="Detectivo"),"Probabilidad",IF(AI86="Correctivo","Impacto",""))</f>
        <v/>
      </c>
      <c r="AI86" s="340"/>
      <c r="AJ86" s="340"/>
      <c r="AK86" s="235" t="str">
        <f t="shared" ref="AK86" si="128">IF(AND(AI86="Preventivo",AJ86="Automático"),"50%",IF(AND(AI86="Preventivo",AJ86="Manual"),"40%",IF(AND(AI86="Detectivo",AJ86="Automático"),"40%",IF(AND(AI86="Detectivo",AJ86="Manual"),"30%",IF(AND(AI86="Correctivo",AJ86="Automático"),"35%",IF(AND(AI86="Correctivo",AJ86="Manual"),"25%",""))))))</f>
        <v/>
      </c>
      <c r="AL86" s="341"/>
      <c r="AM86" s="341"/>
      <c r="AN86" s="342"/>
      <c r="AO86" s="236" t="str">
        <f>IF(ISBLANK(AD82),(IFERROR(IF(AND(AH85="Probabilidad",AH86="Probabilidad"),(AQ85-(+AQ85*AK86)),IF(AND(AH85="Impacto",AH86="Probabilidad"),(AQ84-(+AQ84*AK86)),IF(AH86="Impacto",AQ85,""))),""))," ")</f>
        <v/>
      </c>
      <c r="AP86" s="174" t="str">
        <f>IF(ISBLANK(AD82),(IFERROR(IF(AO86="","",IF(AO86&lt;=0.2,"Muy Baja",IF(AO86&lt;=0.4,"Baja",IF(AO86&lt;=0.6,"Media",IF(AO86&lt;=0.8,"Alta","Muy Alta"))))),""))," ")</f>
        <v/>
      </c>
      <c r="AQ86" s="237" t="str">
        <f t="shared" si="123"/>
        <v/>
      </c>
      <c r="AR86" s="238" t="str">
        <f t="shared" si="124"/>
        <v/>
      </c>
      <c r="AS86" s="237" t="str">
        <f>IFERROR(IF(AND(AH85="Impacto",AH86="Impacto"),(AS85-(+AS85*AK86)),IF(AND(AH85="Probabilidad",AH86="Impacto"),(AS84-(+AS84*AK86)),IF(AH86="Probabilidad",AS85,""))),"")</f>
        <v/>
      </c>
      <c r="AT86" s="239" t="str">
        <f t="shared" si="125"/>
        <v/>
      </c>
      <c r="AU86" s="510"/>
      <c r="AV86" s="513"/>
      <c r="AW86" s="507"/>
      <c r="AX86" s="516"/>
      <c r="AY86" s="343"/>
      <c r="AZ86" s="209"/>
      <c r="BA86" s="207"/>
      <c r="BB86" s="207"/>
      <c r="BC86" s="208"/>
      <c r="BD86" s="208"/>
      <c r="BE86" s="208"/>
      <c r="BF86" s="209"/>
      <c r="BG86" s="460"/>
      <c r="BH86" s="215"/>
      <c r="BI86" s="210"/>
      <c r="BJ86" s="210"/>
      <c r="BK86" s="210"/>
      <c r="BL86" s="207"/>
      <c r="BM86" s="207"/>
      <c r="BN86" s="207"/>
      <c r="BO86" s="211"/>
      <c r="BP86" s="211"/>
      <c r="BQ86" s="212"/>
      <c r="BR86" s="213"/>
      <c r="BS86" s="213" t="str">
        <f>IF(AND('MAPA DE RIESGOS'!$AP86="Muy Alta",'MAPA DE RIESGOS'!$AR86="Leve"),CONCATENATE("R",'MAPA DE RIESGOS'!$H86,"C",'MAPA DE RIESGOS'!$AF86),"")</f>
        <v/>
      </c>
      <c r="BT86" s="213"/>
      <c r="BU86" s="213"/>
      <c r="BV86" s="213"/>
      <c r="BW86" s="213"/>
      <c r="BX86" s="213"/>
      <c r="BY86" s="213"/>
      <c r="BZ86" s="213"/>
      <c r="CA86" s="213"/>
      <c r="CB86" s="213"/>
      <c r="CC86" s="213"/>
      <c r="CD86" s="213"/>
      <c r="CE86" s="213"/>
      <c r="CF86" s="213"/>
      <c r="CG86" s="213"/>
      <c r="CH86" s="213"/>
      <c r="CI86" s="213"/>
      <c r="CJ86" s="213"/>
      <c r="CK86" s="213"/>
    </row>
    <row r="87" spans="1:89" s="214" customFormat="1" ht="28.5" hidden="1" customHeight="1">
      <c r="A87" s="470"/>
      <c r="B87" s="487"/>
      <c r="C87" s="451"/>
      <c r="D87" s="451"/>
      <c r="E87" s="454"/>
      <c r="F87" s="460"/>
      <c r="G87" s="459"/>
      <c r="H87" s="384">
        <v>13</v>
      </c>
      <c r="I87" s="458"/>
      <c r="J87" s="461"/>
      <c r="K87" s="461"/>
      <c r="L87" s="461"/>
      <c r="M87" s="455"/>
      <c r="N87" s="455"/>
      <c r="O87" s="455"/>
      <c r="P87" s="532"/>
      <c r="Q87" s="492"/>
      <c r="R87" s="495"/>
      <c r="S87" s="495"/>
      <c r="T87" s="495"/>
      <c r="U87" s="495"/>
      <c r="V87" s="535"/>
      <c r="W87" s="520"/>
      <c r="X87" s="538"/>
      <c r="Y87" s="541"/>
      <c r="Z87" s="544"/>
      <c r="AA87" s="520"/>
      <c r="AB87" s="523"/>
      <c r="AC87" s="526"/>
      <c r="AD87" s="529"/>
      <c r="AE87" s="508"/>
      <c r="AF87" s="205">
        <v>6</v>
      </c>
      <c r="AG87" s="206"/>
      <c r="AH87" s="234" t="str">
        <f t="shared" si="91"/>
        <v/>
      </c>
      <c r="AI87" s="340"/>
      <c r="AJ87" s="340"/>
      <c r="AK87" s="235" t="str">
        <f t="shared" si="92"/>
        <v/>
      </c>
      <c r="AL87" s="341"/>
      <c r="AM87" s="341"/>
      <c r="AN87" s="342"/>
      <c r="AO87" s="236" t="str">
        <f>IF(ISBLANK(AD82),(IFERROR(IF(AND(AH85="Probabilidad",AH87="Probabilidad"),(AQ85-(+AQ85*AK87)),IF(AND(AH85="Impacto",AH87="Probabilidad"),(AQ84-(+AQ84*AK87)),IF(AH87="Impacto",AQ85,""))),""))," ")</f>
        <v/>
      </c>
      <c r="AP87" s="174" t="str">
        <f>IF(ISBLANK(AD82),(IFERROR(IF(AO87="","",IF(AO87&lt;=0.2,"Muy Baja",IF(AO87&lt;=0.4,"Baja",IF(AO87&lt;=0.6,"Media",IF(AO87&lt;=0.8,"Alta","Muy Alta"))))),"")), " ")</f>
        <v/>
      </c>
      <c r="AQ87" s="237" t="str">
        <f t="shared" si="123"/>
        <v/>
      </c>
      <c r="AR87" s="238" t="str">
        <f t="shared" si="124"/>
        <v/>
      </c>
      <c r="AS87" s="237" t="str">
        <f>IFERROR(IF(AND(AH86="Impacto",AH87="Impacto"),(AS85-(+AS86*AK87)),IF(AND(AH85="Probabilidad",AH87="Impacto"),(AS84-(+AS84*AK87)),IF(AH87="Probabilidad",AS85,""))),"")</f>
        <v/>
      </c>
      <c r="AT87" s="239" t="str">
        <f t="shared" si="125"/>
        <v/>
      </c>
      <c r="AU87" s="511"/>
      <c r="AV87" s="514"/>
      <c r="AW87" s="508"/>
      <c r="AX87" s="517"/>
      <c r="AY87" s="343"/>
      <c r="AZ87" s="209"/>
      <c r="BA87" s="207"/>
      <c r="BB87" s="207"/>
      <c r="BC87" s="208"/>
      <c r="BD87" s="208"/>
      <c r="BE87" s="208"/>
      <c r="BF87" s="209"/>
      <c r="BG87" s="461"/>
      <c r="BH87" s="215"/>
      <c r="BI87" s="210"/>
      <c r="BJ87" s="210"/>
      <c r="BK87" s="210"/>
      <c r="BL87" s="207"/>
      <c r="BM87" s="207"/>
      <c r="BN87" s="207"/>
      <c r="BO87" s="211"/>
      <c r="BP87" s="211"/>
      <c r="BQ87" s="212"/>
      <c r="BR87" s="213"/>
      <c r="BS87" s="213" t="str">
        <f>IF(AND('MAPA DE RIESGOS'!$AP87="Muy Alta",'MAPA DE RIESGOS'!$AR87="Leve"),CONCATENATE("R",'MAPA DE RIESGOS'!$H87,"C",'MAPA DE RIESGOS'!$AF87),"")</f>
        <v/>
      </c>
      <c r="BT87" s="213"/>
      <c r="BU87" s="213"/>
      <c r="BV87" s="213"/>
      <c r="BW87" s="213"/>
      <c r="BX87" s="213"/>
      <c r="BY87" s="213"/>
      <c r="BZ87" s="213"/>
      <c r="CA87" s="213"/>
      <c r="CB87" s="213"/>
      <c r="CC87" s="213"/>
      <c r="CD87" s="213"/>
      <c r="CE87" s="213"/>
      <c r="CF87" s="213"/>
      <c r="CG87" s="213"/>
      <c r="CH87" s="213"/>
      <c r="CI87" s="213"/>
      <c r="CJ87" s="213"/>
      <c r="CK87" s="213"/>
    </row>
    <row r="88" spans="1:89" s="214" customFormat="1" ht="184" customHeight="1">
      <c r="A88" s="470"/>
      <c r="B88" s="487"/>
      <c r="C88" s="451"/>
      <c r="D88" s="451"/>
      <c r="E88" s="454"/>
      <c r="F88" s="460"/>
      <c r="G88" s="459">
        <v>14</v>
      </c>
      <c r="H88" s="384">
        <v>14</v>
      </c>
      <c r="I88" s="456" t="s">
        <v>1700</v>
      </c>
      <c r="J88" s="468" t="s">
        <v>243</v>
      </c>
      <c r="K88" s="468" t="s">
        <v>1117</v>
      </c>
      <c r="L88" s="468" t="s">
        <v>1118</v>
      </c>
      <c r="M88" s="453" t="str">
        <f t="shared" ref="M88:M93" si="129">+I88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453" t="s">
        <v>109</v>
      </c>
      <c r="O88" s="453" t="s">
        <v>836</v>
      </c>
      <c r="P88" s="530">
        <v>228</v>
      </c>
      <c r="Q88" s="490"/>
      <c r="R88" s="493"/>
      <c r="S88" s="493"/>
      <c r="T88" s="493"/>
      <c r="U88" s="493"/>
      <c r="V88" s="533" t="str">
        <f t="shared" ref="V88" si="130">IF(ISBLANK(AC88),(IF(P88&lt;=0,"",IF(P88&lt;=2,"Muy Baja",IF(P88&lt;=24,"Baja",IF(P88&lt;=500,"Media",IF(P88&lt;=5000,"Alta","Muy Alta"))))))," ")</f>
        <v xml:space="preserve"> </v>
      </c>
      <c r="W88" s="518" t="str">
        <f t="shared" ref="W88" si="131">IF(ISBLANK(AC88),(IF(V88="","",IF(V88="Muy Baja",20%,IF(V88="Baja",40%,IF(V88="Media",60%,IF(V88="Alta",80%,IF(V88="Muy Alta",100%,0)))))))," ")</f>
        <v xml:space="preserve"> </v>
      </c>
      <c r="X88" s="536"/>
      <c r="Y88" s="539" t="str">
        <f>IF(X88&gt;0,IF(NOT(ISERROR(MATCH(X88,'Listados Datos'!$N$3:$N$4,0))),'Listados Datos'!$N$6&amp;"Por favor no seleccionar este criterios de impacto (Afectación Económica o presupuestal y/o Pérdida Reputacional)",'Listados Datos'!$N$7),"")</f>
        <v/>
      </c>
      <c r="Z88" s="542" t="str">
        <f>IF(OR(X88='Listados Datos'!$R$3,X88='Listados Datos'!$S$3),"Leve",IF(OR(X88='Listados Datos'!$R$4,X88='Listados Datos'!$S$4),"Menor",IF(OR(X88='Listados Datos'!$R$5,X88='Listados Datos'!$S$5),"Moderado",IF(OR(X88='Listados Datos'!$R$6,X88='Listados Datos'!$S$6),"Mayor",IF(OR(X88='Listados Datos'!$R$7,X88='Listados Datos'!$S$7),"Catastrófico","")))))</f>
        <v/>
      </c>
      <c r="AA88" s="518" t="str">
        <f>IF(Z88="","",IF(Z88="Leve",20%,IF(Z88="Menor",40%,IF(Z88="Moderado",60%,IF(Z88="Mayor",80%,IF(Z88="Catastrófico",100%,0))))))</f>
        <v/>
      </c>
      <c r="AB88" s="521"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524" t="s">
        <v>348</v>
      </c>
      <c r="AD88" s="527" t="s">
        <v>11</v>
      </c>
      <c r="AE88" s="506" t="str">
        <f t="shared" ref="AE88" si="132">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206" t="s">
        <v>1732</v>
      </c>
      <c r="AH88" s="234" t="str">
        <f t="shared" ref="AH88:AH93" si="133">IF(OR(AI88="Preventivo",AI88="Detectivo"),"Probabilidad",IF(AI88="Correctivo","Impacto",""))</f>
        <v>Probabilidad</v>
      </c>
      <c r="AI88" s="340" t="s">
        <v>314</v>
      </c>
      <c r="AJ88" s="340" t="s">
        <v>319</v>
      </c>
      <c r="AK88" s="235" t="str">
        <f t="shared" ref="AK88:AK93" si="134">IF(AND(AI88="Preventivo",AJ88="Automático"),"50%",IF(AND(AI88="Preventivo",AJ88="Manual"),"40%",IF(AND(AI88="Detectivo",AJ88="Automático"),"40%",IF(AND(AI88="Detectivo",AJ88="Manual"),"30%",IF(AND(AI88="Correctivo",AJ88="Automático"),"35%",IF(AND(AI88="Correctivo",AJ88="Manual"),"25%",""))))))</f>
        <v>40%</v>
      </c>
      <c r="AL88" s="341" t="s">
        <v>323</v>
      </c>
      <c r="AM88" s="341" t="s">
        <v>327</v>
      </c>
      <c r="AN88" s="342" t="s">
        <v>330</v>
      </c>
      <c r="AO88" s="236" t="str">
        <f>IF(ISBLANK(AD88),(IFERROR(IF(AH88="Probabilidad",(W88-(+W88*AK88)),IF(AH88="Impacto",W88,"")),""))," ")</f>
        <v xml:space="preserve"> </v>
      </c>
      <c r="AP88" s="174" t="str">
        <f>IF(ISBLANK(AD88), (IFERROR(IF(AO88="","",IF(AO88&lt;=0.2,"Muy Baja",IF(AO88&lt;=0.4,"Baja",IF(AO88&lt;=0.6,"Media",IF(AO88&lt;=0.8,"Alta","Muy Alta"))))),""))," ")</f>
        <v xml:space="preserve"> </v>
      </c>
      <c r="AQ88" s="237" t="str">
        <f t="shared" ref="AQ88:AQ111" si="135">+AO88</f>
        <v xml:space="preserve"> </v>
      </c>
      <c r="AR88" s="238" t="str">
        <f t="shared" ref="AR88:AR111" si="136">IFERROR(IF(AS88="","",IF(AS88&lt;=0.2,"Leve",IF(AS88&lt;=0.4,"Menor",IF(AS88&lt;=0.6,"Moderado",IF(AS88&lt;=0.8,"Mayor","Catastrófico"))))),"")</f>
        <v/>
      </c>
      <c r="AS88" s="237" t="str">
        <f>IFERROR(IF(AH88="Impacto",(AA88-(+AA88*AK88)),IF(AH88="Probabilidad",AA88,"")),"")</f>
        <v/>
      </c>
      <c r="AT88" s="239" t="str">
        <f t="shared" ref="AT88:AT111" si="137">IFERROR(IF(OR(AND(AP88="Muy Baja",AR88="Leve"),AND(AP88="Muy Baja",AR88="Menor"),AND(AP88="Baja",AR88="Leve")),"Bajo",IF(OR(AND(AP88="Muy baja",AR88="Moderado"),AND(AP88="Baja",AR88="Menor"),AND(AP88="Baja",AR88="Moderado"),AND(AP88="Media",AR88="Leve"),AND(AP88="Media",AR88="Menor"),AND(AP88="Media",AR88="Moderado"),AND(AP88="Alta",AR88="Leve"),AND(AP88="Alta",AR88="Menor")),"Moderado",IF(OR(AND(AP88="Muy Baja",AR88="Mayor"),AND(AP88="Baja",AR88="Mayor"),AND(AP88="Media",AR88="Mayor"),AND(AP88="Alta",AR88="Moderado"),AND(AP88="Alta",AR88="Mayor"),AND(AP88="Muy Alta",AR88="Leve"),AND(AP88="Muy Alta",AR88="Menor"),AND(AP88="Muy Alta",AR88="Moderado"),AND(AP88="Muy Alta",AR88="Mayor")),"Alto",IF(OR(AND(AP88="Muy Baja",AR88="Catastrófico"),AND(AP88="Baja",AR88="Catastrófico"),AND(AP88="Media",AR88="Catastrófico"),AND(AP88="Alta",AR88="Catastrófico"),AND(AP88="Muy Alta",AR88="Catastrófico")),"Extremo","")))),"")</f>
        <v/>
      </c>
      <c r="AU88" s="509" t="s">
        <v>348</v>
      </c>
      <c r="AV88" s="512" t="str">
        <f>IF(ISBLANK(AD88), " ", AD88)</f>
        <v>Mayor</v>
      </c>
      <c r="AW88" s="506" t="str">
        <f t="shared" ref="AW88" si="138">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515" t="s">
        <v>337</v>
      </c>
      <c r="AY88" s="343" t="s">
        <v>1153</v>
      </c>
      <c r="AZ88" s="209" t="s">
        <v>1151</v>
      </c>
      <c r="BA88" s="207" t="s">
        <v>974</v>
      </c>
      <c r="BB88" s="207" t="s">
        <v>1069</v>
      </c>
      <c r="BC88" s="208">
        <v>44562</v>
      </c>
      <c r="BD88" s="208">
        <v>44926</v>
      </c>
      <c r="BE88" s="208" t="s">
        <v>1152</v>
      </c>
      <c r="BF88" s="209" t="s">
        <v>1733</v>
      </c>
      <c r="BG88" s="468" t="s">
        <v>1150</v>
      </c>
      <c r="BH88" s="215"/>
      <c r="BI88" s="210"/>
      <c r="BJ88" s="210"/>
      <c r="BK88" s="210"/>
      <c r="BL88" s="207"/>
      <c r="BM88" s="207"/>
      <c r="BN88" s="207"/>
      <c r="BO88" s="211"/>
      <c r="BP88" s="211"/>
      <c r="BQ88" s="212"/>
      <c r="BR88" s="213"/>
      <c r="BS88" s="213" t="str">
        <f>IF(AND('MAPA DE RIESGOS'!$AP88="Muy Alta",'MAPA DE RIESGOS'!$AR88="Leve"),CONCATENATE("R",'MAPA DE RIESGOS'!$H88,"C",'MAPA DE RIESGOS'!$AF88),"")</f>
        <v/>
      </c>
      <c r="BT88" s="213"/>
      <c r="BU88" s="213"/>
      <c r="BV88" s="213"/>
      <c r="BW88" s="213"/>
      <c r="BX88" s="213"/>
      <c r="BY88" s="213"/>
      <c r="BZ88" s="213"/>
      <c r="CA88" s="213"/>
      <c r="CB88" s="213"/>
      <c r="CC88" s="213"/>
      <c r="CD88" s="213"/>
      <c r="CE88" s="213"/>
      <c r="CF88" s="213"/>
      <c r="CG88" s="213"/>
      <c r="CH88" s="213"/>
      <c r="CI88" s="213"/>
      <c r="CJ88" s="213"/>
      <c r="CK88" s="213"/>
    </row>
    <row r="89" spans="1:89" s="214" customFormat="1" ht="28.5" hidden="1" customHeight="1">
      <c r="A89" s="470"/>
      <c r="B89" s="487"/>
      <c r="C89" s="451"/>
      <c r="D89" s="451"/>
      <c r="E89" s="454"/>
      <c r="F89" s="460"/>
      <c r="G89" s="459"/>
      <c r="H89" s="384">
        <v>14</v>
      </c>
      <c r="I89" s="457"/>
      <c r="J89" s="460"/>
      <c r="K89" s="460"/>
      <c r="L89" s="460"/>
      <c r="M89" s="454">
        <f t="shared" si="129"/>
        <v>0</v>
      </c>
      <c r="N89" s="454"/>
      <c r="O89" s="454"/>
      <c r="P89" s="531"/>
      <c r="Q89" s="491"/>
      <c r="R89" s="494"/>
      <c r="S89" s="494"/>
      <c r="T89" s="494"/>
      <c r="U89" s="494"/>
      <c r="V89" s="534"/>
      <c r="W89" s="519"/>
      <c r="X89" s="537"/>
      <c r="Y89" s="540"/>
      <c r="Z89" s="543"/>
      <c r="AA89" s="519"/>
      <c r="AB89" s="522"/>
      <c r="AC89" s="525"/>
      <c r="AD89" s="528"/>
      <c r="AE89" s="507"/>
      <c r="AF89" s="205">
        <v>2</v>
      </c>
      <c r="AG89" s="206"/>
      <c r="AH89" s="234" t="str">
        <f t="shared" si="133"/>
        <v/>
      </c>
      <c r="AI89" s="340"/>
      <c r="AJ89" s="340"/>
      <c r="AK89" s="235" t="str">
        <f t="shared" si="134"/>
        <v/>
      </c>
      <c r="AL89" s="341"/>
      <c r="AM89" s="341"/>
      <c r="AN89" s="342"/>
      <c r="AO89" s="236" t="str">
        <f>IF(ISBLANK(AD88),(IFERROR(IF(AND(AH88="Probabilidad",AH89="Probabilidad"),(AQ88-(+AQ88*AK89)),IF(AH89="Probabilidad",(W88-(+W88*AK89)),IF(AH89="Impacto",AQ88,""))),""))," ")</f>
        <v xml:space="preserve"> </v>
      </c>
      <c r="AP89" s="174" t="str">
        <f>IF(ISBLANK(AD88),(IFERROR(IF(AO89="","",IF(AO89&lt;=0.2,"Muy Baja",IF(AO89&lt;=0.4,"Baja",IF(AO89&lt;=0.6,"Media",IF(AO89&lt;=0.8,"Alta","Muy Alta"))))),""))," ")</f>
        <v xml:space="preserve"> </v>
      </c>
      <c r="AQ89" s="237" t="str">
        <f t="shared" si="135"/>
        <v xml:space="preserve"> </v>
      </c>
      <c r="AR89" s="238" t="str">
        <f t="shared" si="136"/>
        <v/>
      </c>
      <c r="AS89" s="237" t="str">
        <f>IFERROR(IF(AND(AH88="Impacto",AH89="Impacto"),(AS88-(+AS88*AK89)),IF(AH89="Impacto",(AA88-(+AA88*AK89)),IF(AH89="Probabilidad",AS88,""))),"")</f>
        <v/>
      </c>
      <c r="AT89" s="239" t="str">
        <f t="shared" si="137"/>
        <v/>
      </c>
      <c r="AU89" s="510"/>
      <c r="AV89" s="513"/>
      <c r="AW89" s="507"/>
      <c r="AX89" s="516"/>
      <c r="AY89" s="343"/>
      <c r="AZ89" s="209"/>
      <c r="BA89" s="207"/>
      <c r="BB89" s="207"/>
      <c r="BC89" s="208"/>
      <c r="BD89" s="208"/>
      <c r="BE89" s="208"/>
      <c r="BF89" s="209"/>
      <c r="BG89" s="460"/>
      <c r="BH89" s="215"/>
      <c r="BI89" s="210"/>
      <c r="BJ89" s="210"/>
      <c r="BK89" s="210"/>
      <c r="BL89" s="207"/>
      <c r="BM89" s="207"/>
      <c r="BN89" s="207"/>
      <c r="BO89" s="211"/>
      <c r="BP89" s="211"/>
      <c r="BQ89" s="212"/>
      <c r="BR89" s="213"/>
      <c r="BS89" s="213" t="str">
        <f>IF(AND('MAPA DE RIESGOS'!$AP89="Muy Alta",'MAPA DE RIESGOS'!$AR89="Leve"),CONCATENATE("R",'MAPA DE RIESGOS'!$H89,"C",'MAPA DE RIESGOS'!$AF89),"")</f>
        <v/>
      </c>
      <c r="BT89" s="213"/>
      <c r="BU89" s="213"/>
      <c r="BV89" s="213"/>
      <c r="BW89" s="213"/>
      <c r="BX89" s="213"/>
      <c r="BY89" s="213"/>
      <c r="BZ89" s="213"/>
      <c r="CA89" s="213"/>
      <c r="CB89" s="213"/>
      <c r="CC89" s="213"/>
      <c r="CD89" s="213"/>
      <c r="CE89" s="213"/>
      <c r="CF89" s="213"/>
      <c r="CG89" s="213"/>
      <c r="CH89" s="213"/>
      <c r="CI89" s="213"/>
      <c r="CJ89" s="213"/>
      <c r="CK89" s="213"/>
    </row>
    <row r="90" spans="1:89" s="214" customFormat="1" ht="28.5" hidden="1" customHeight="1">
      <c r="A90" s="470"/>
      <c r="B90" s="487"/>
      <c r="C90" s="451"/>
      <c r="D90" s="451"/>
      <c r="E90" s="454"/>
      <c r="F90" s="460"/>
      <c r="G90" s="459"/>
      <c r="H90" s="384">
        <v>14</v>
      </c>
      <c r="I90" s="457"/>
      <c r="J90" s="460"/>
      <c r="K90" s="460"/>
      <c r="L90" s="460"/>
      <c r="M90" s="454">
        <f t="shared" si="129"/>
        <v>0</v>
      </c>
      <c r="N90" s="454"/>
      <c r="O90" s="454"/>
      <c r="P90" s="531"/>
      <c r="Q90" s="491"/>
      <c r="R90" s="494"/>
      <c r="S90" s="494"/>
      <c r="T90" s="494"/>
      <c r="U90" s="494"/>
      <c r="V90" s="534"/>
      <c r="W90" s="519"/>
      <c r="X90" s="537"/>
      <c r="Y90" s="540"/>
      <c r="Z90" s="543"/>
      <c r="AA90" s="519"/>
      <c r="AB90" s="522"/>
      <c r="AC90" s="525"/>
      <c r="AD90" s="528"/>
      <c r="AE90" s="507"/>
      <c r="AF90" s="205">
        <v>3</v>
      </c>
      <c r="AG90" s="206"/>
      <c r="AH90" s="234" t="str">
        <f t="shared" si="133"/>
        <v/>
      </c>
      <c r="AI90" s="340"/>
      <c r="AJ90" s="340"/>
      <c r="AK90" s="235" t="str">
        <f t="shared" si="134"/>
        <v/>
      </c>
      <c r="AL90" s="341"/>
      <c r="AM90" s="341"/>
      <c r="AN90" s="342"/>
      <c r="AO90" s="236" t="str">
        <f>IF(ISBLANK(AD88),(IFERROR(IF(AND(AH89="Probabilidad",AH90="Probabilidad"),(AQ89-(+AQ89*AK90)),IF(AND(AH89="Impacto",AH90="Probabilidad"),(AQ88-(+AQ88*AK90)),IF(AH90="Impacto",AQ89,""))),""))," ")</f>
        <v xml:space="preserve"> </v>
      </c>
      <c r="AP90" s="174" t="str">
        <f>IF(ISBLANK(AD88),(IFERROR(IF(AO90="","",IF(AO90&lt;=0.2,"Muy Baja",IF(AO90&lt;=0.4,"Baja",IF(AO90&lt;=0.6,"Media",IF(AO90&lt;=0.8,"Alta","Muy Alta"))))),""))," ")</f>
        <v xml:space="preserve"> </v>
      </c>
      <c r="AQ90" s="237" t="str">
        <f t="shared" si="135"/>
        <v xml:space="preserve"> </v>
      </c>
      <c r="AR90" s="238" t="str">
        <f t="shared" si="136"/>
        <v/>
      </c>
      <c r="AS90" s="237" t="str">
        <f>IFERROR(IF(AND(AH89="Impacto",AH90="Impacto"),(AS89-(+AS89*AK90)),IF(AND(AH89="Probabilidad",AH90="Impacto"),(AS88-(+AS88*AK90)),IF(AH90="Probabilidad",AS89,""))),"")</f>
        <v/>
      </c>
      <c r="AT90" s="239" t="str">
        <f t="shared" si="137"/>
        <v/>
      </c>
      <c r="AU90" s="510"/>
      <c r="AV90" s="513"/>
      <c r="AW90" s="507"/>
      <c r="AX90" s="516"/>
      <c r="AY90" s="343"/>
      <c r="AZ90" s="209"/>
      <c r="BA90" s="207"/>
      <c r="BB90" s="207"/>
      <c r="BC90" s="208"/>
      <c r="BD90" s="208"/>
      <c r="BE90" s="208"/>
      <c r="BF90" s="209"/>
      <c r="BG90" s="460"/>
      <c r="BH90" s="215"/>
      <c r="BI90" s="210"/>
      <c r="BJ90" s="210"/>
      <c r="BK90" s="210"/>
      <c r="BL90" s="207"/>
      <c r="BM90" s="207"/>
      <c r="BN90" s="207"/>
      <c r="BO90" s="211"/>
      <c r="BP90" s="211"/>
      <c r="BQ90" s="212"/>
      <c r="BR90" s="213"/>
      <c r="BS90" s="213" t="str">
        <f>IF(AND('MAPA DE RIESGOS'!$AP90="Muy Alta",'MAPA DE RIESGOS'!$AR90="Leve"),CONCATENATE("R",'MAPA DE RIESGOS'!$H90,"C",'MAPA DE RIESGOS'!$AF90),"")</f>
        <v/>
      </c>
      <c r="BT90" s="213"/>
      <c r="BU90" s="213"/>
      <c r="BV90" s="213"/>
      <c r="BW90" s="213"/>
      <c r="BX90" s="213"/>
      <c r="BY90" s="213"/>
      <c r="BZ90" s="213"/>
      <c r="CA90" s="213"/>
      <c r="CB90" s="213"/>
      <c r="CC90" s="213"/>
      <c r="CD90" s="213"/>
      <c r="CE90" s="213"/>
      <c r="CF90" s="213"/>
      <c r="CG90" s="213"/>
      <c r="CH90" s="213"/>
      <c r="CI90" s="213"/>
      <c r="CJ90" s="213"/>
      <c r="CK90" s="213"/>
    </row>
    <row r="91" spans="1:89" s="214" customFormat="1" ht="28.5" hidden="1" customHeight="1">
      <c r="A91" s="470"/>
      <c r="B91" s="487"/>
      <c r="C91" s="451"/>
      <c r="D91" s="451"/>
      <c r="E91" s="454"/>
      <c r="F91" s="460"/>
      <c r="G91" s="459"/>
      <c r="H91" s="384">
        <v>14</v>
      </c>
      <c r="I91" s="457"/>
      <c r="J91" s="460"/>
      <c r="K91" s="460"/>
      <c r="L91" s="460"/>
      <c r="M91" s="454">
        <f t="shared" si="129"/>
        <v>0</v>
      </c>
      <c r="N91" s="454"/>
      <c r="O91" s="454"/>
      <c r="P91" s="531"/>
      <c r="Q91" s="491"/>
      <c r="R91" s="494"/>
      <c r="S91" s="494"/>
      <c r="T91" s="494"/>
      <c r="U91" s="494"/>
      <c r="V91" s="534"/>
      <c r="W91" s="519"/>
      <c r="X91" s="537"/>
      <c r="Y91" s="540"/>
      <c r="Z91" s="543"/>
      <c r="AA91" s="519"/>
      <c r="AB91" s="522"/>
      <c r="AC91" s="525"/>
      <c r="AD91" s="528"/>
      <c r="AE91" s="507"/>
      <c r="AF91" s="205">
        <v>4</v>
      </c>
      <c r="AG91" s="206"/>
      <c r="AH91" s="234" t="str">
        <f t="shared" si="133"/>
        <v/>
      </c>
      <c r="AI91" s="340"/>
      <c r="AJ91" s="340"/>
      <c r="AK91" s="235" t="str">
        <f t="shared" si="134"/>
        <v/>
      </c>
      <c r="AL91" s="341"/>
      <c r="AM91" s="341"/>
      <c r="AN91" s="342"/>
      <c r="AO91" s="236" t="str">
        <f>IF(ISBLANK(AD88),(IFERROR(IF(AND(AH90="Probabilidad",AH91="Probabilidad"),(AQ90-(+AQ90*AK91)),IF(AND(AH90="Impacto",AH91="Probabilidad"),(AQ89-(+AQ89*AK91)),IF(AH91="Impacto",AQ90,""))),""))," ")</f>
        <v xml:space="preserve"> </v>
      </c>
      <c r="AP91" s="174" t="str">
        <f>IF(ISBLANK(AD88),(IFERROR(IF(AO91="","",IF(AO91&lt;=0.2,"Muy Baja",IF(AO91&lt;=0.4,"Baja",IF(AO91&lt;=0.6,"Media",IF(AO91&lt;=0.8,"Alta","Muy Alta"))))),""))," ")</f>
        <v xml:space="preserve"> </v>
      </c>
      <c r="AQ91" s="237" t="str">
        <f t="shared" si="135"/>
        <v xml:space="preserve"> </v>
      </c>
      <c r="AR91" s="238" t="str">
        <f t="shared" si="136"/>
        <v/>
      </c>
      <c r="AS91" s="237" t="str">
        <f>IFERROR(IF(AND(AH90="Impacto",AH91="Impacto"),(AS90-(+AS90*AK91)),IF(AND(AH90="Probabilidad",AH91="Impacto"),(AS89-(+AS89*AK91)),IF(AH91="Probabilidad",AS90,""))),"")</f>
        <v/>
      </c>
      <c r="AT91" s="239" t="str">
        <f t="shared" si="137"/>
        <v/>
      </c>
      <c r="AU91" s="510"/>
      <c r="AV91" s="513"/>
      <c r="AW91" s="507"/>
      <c r="AX91" s="516"/>
      <c r="AY91" s="343"/>
      <c r="AZ91" s="209"/>
      <c r="BA91" s="207"/>
      <c r="BB91" s="207"/>
      <c r="BC91" s="208"/>
      <c r="BD91" s="208"/>
      <c r="BE91" s="208"/>
      <c r="BF91" s="209"/>
      <c r="BG91" s="460"/>
      <c r="BH91" s="215"/>
      <c r="BI91" s="210"/>
      <c r="BJ91" s="210"/>
      <c r="BK91" s="210"/>
      <c r="BL91" s="207"/>
      <c r="BM91" s="207"/>
      <c r="BN91" s="207"/>
      <c r="BO91" s="211"/>
      <c r="BP91" s="211"/>
      <c r="BQ91" s="212"/>
      <c r="BR91" s="213"/>
      <c r="BS91" s="213" t="str">
        <f>IF(AND('MAPA DE RIESGOS'!$AP91="Muy Alta",'MAPA DE RIESGOS'!$AR91="Leve"),CONCATENATE("R",'MAPA DE RIESGOS'!$H91,"C",'MAPA DE RIESGOS'!$AF91),"")</f>
        <v/>
      </c>
      <c r="BT91" s="213"/>
      <c r="BU91" s="213"/>
      <c r="BV91" s="213"/>
      <c r="BW91" s="213"/>
      <c r="BX91" s="213"/>
      <c r="BY91" s="213"/>
      <c r="BZ91" s="213"/>
      <c r="CA91" s="213"/>
      <c r="CB91" s="213"/>
      <c r="CC91" s="213"/>
      <c r="CD91" s="213"/>
      <c r="CE91" s="213"/>
      <c r="CF91" s="213"/>
      <c r="CG91" s="213"/>
      <c r="CH91" s="213"/>
      <c r="CI91" s="213"/>
      <c r="CJ91" s="213"/>
      <c r="CK91" s="213"/>
    </row>
    <row r="92" spans="1:89" s="214" customFormat="1" ht="28.5" hidden="1" customHeight="1">
      <c r="A92" s="470"/>
      <c r="B92" s="487"/>
      <c r="C92" s="451"/>
      <c r="D92" s="451"/>
      <c r="E92" s="454"/>
      <c r="F92" s="460"/>
      <c r="G92" s="459"/>
      <c r="H92" s="384">
        <v>14</v>
      </c>
      <c r="I92" s="457"/>
      <c r="J92" s="460"/>
      <c r="K92" s="460"/>
      <c r="L92" s="460"/>
      <c r="M92" s="454">
        <f t="shared" si="129"/>
        <v>0</v>
      </c>
      <c r="N92" s="454"/>
      <c r="O92" s="454"/>
      <c r="P92" s="531"/>
      <c r="Q92" s="491"/>
      <c r="R92" s="494"/>
      <c r="S92" s="494"/>
      <c r="T92" s="494"/>
      <c r="U92" s="494"/>
      <c r="V92" s="534"/>
      <c r="W92" s="519"/>
      <c r="X92" s="537"/>
      <c r="Y92" s="540"/>
      <c r="Z92" s="543"/>
      <c r="AA92" s="519"/>
      <c r="AB92" s="522"/>
      <c r="AC92" s="525"/>
      <c r="AD92" s="528"/>
      <c r="AE92" s="507"/>
      <c r="AF92" s="205">
        <v>5</v>
      </c>
      <c r="AG92" s="206"/>
      <c r="AH92" s="234" t="str">
        <f t="shared" ref="AH92" si="139">IF(OR(AI92="Preventivo",AI92="Detectivo"),"Probabilidad",IF(AI92="Correctivo","Impacto",""))</f>
        <v/>
      </c>
      <c r="AI92" s="340"/>
      <c r="AJ92" s="340"/>
      <c r="AK92" s="235" t="str">
        <f t="shared" ref="AK92" si="140">IF(AND(AI92="Preventivo",AJ92="Automático"),"50%",IF(AND(AI92="Preventivo",AJ92="Manual"),"40%",IF(AND(AI92="Detectivo",AJ92="Automático"),"40%",IF(AND(AI92="Detectivo",AJ92="Manual"),"30%",IF(AND(AI92="Correctivo",AJ92="Automático"),"35%",IF(AND(AI92="Correctivo",AJ92="Manual"),"25%",""))))))</f>
        <v/>
      </c>
      <c r="AL92" s="341"/>
      <c r="AM92" s="341"/>
      <c r="AN92" s="342"/>
      <c r="AO92" s="236" t="str">
        <f>IF(ISBLANK(AD88),(IFERROR(IF(AND(AH91="Probabilidad",AH92="Probabilidad"),(AQ91-(+AQ91*AK92)),IF(AND(AH91="Impacto",AH92="Probabilidad"),(AQ90-(+AQ90*AK92)),IF(AH92="Impacto",AQ91,""))),""))," ")</f>
        <v xml:space="preserve"> </v>
      </c>
      <c r="AP92" s="174" t="str">
        <f>IF(ISBLANK(AD88),(IFERROR(IF(AO92="","",IF(AO92&lt;=0.2,"Muy Baja",IF(AO92&lt;=0.4,"Baja",IF(AO92&lt;=0.6,"Media",IF(AO92&lt;=0.8,"Alta","Muy Alta"))))),""))," ")</f>
        <v xml:space="preserve"> </v>
      </c>
      <c r="AQ92" s="237" t="str">
        <f t="shared" si="135"/>
        <v xml:space="preserve"> </v>
      </c>
      <c r="AR92" s="238" t="str">
        <f t="shared" si="136"/>
        <v/>
      </c>
      <c r="AS92" s="237" t="str">
        <f>IFERROR(IF(AND(AH91="Impacto",AH92="Impacto"),(AS91-(+AS91*AK92)),IF(AND(AH91="Probabilidad",AH92="Impacto"),(AS90-(+AS90*AK92)),IF(AH92="Probabilidad",AS91,""))),"")</f>
        <v/>
      </c>
      <c r="AT92" s="239" t="str">
        <f t="shared" si="137"/>
        <v/>
      </c>
      <c r="AU92" s="510"/>
      <c r="AV92" s="513"/>
      <c r="AW92" s="507"/>
      <c r="AX92" s="516"/>
      <c r="AY92" s="343"/>
      <c r="AZ92" s="209"/>
      <c r="BA92" s="207"/>
      <c r="BB92" s="207"/>
      <c r="BC92" s="208"/>
      <c r="BD92" s="208"/>
      <c r="BE92" s="208"/>
      <c r="BF92" s="209"/>
      <c r="BG92" s="460"/>
      <c r="BH92" s="215"/>
      <c r="BI92" s="210"/>
      <c r="BJ92" s="210"/>
      <c r="BK92" s="210"/>
      <c r="BL92" s="207"/>
      <c r="BM92" s="207"/>
      <c r="BN92" s="207"/>
      <c r="BO92" s="211"/>
      <c r="BP92" s="211"/>
      <c r="BQ92" s="212"/>
      <c r="BR92" s="213"/>
      <c r="BS92" s="213" t="str">
        <f>IF(AND('MAPA DE RIESGOS'!$AP92="Muy Alta",'MAPA DE RIESGOS'!$AR92="Leve"),CONCATENATE("R",'MAPA DE RIESGOS'!$H92,"C",'MAPA DE RIESGOS'!$AF92),"")</f>
        <v/>
      </c>
      <c r="BT92" s="213"/>
      <c r="BU92" s="213"/>
      <c r="BV92" s="213"/>
      <c r="BW92" s="213"/>
      <c r="BX92" s="213"/>
      <c r="BY92" s="213"/>
      <c r="BZ92" s="213"/>
      <c r="CA92" s="213"/>
      <c r="CB92" s="213"/>
      <c r="CC92" s="213"/>
      <c r="CD92" s="213"/>
      <c r="CE92" s="213"/>
      <c r="CF92" s="213"/>
      <c r="CG92" s="213"/>
      <c r="CH92" s="213"/>
      <c r="CI92" s="213"/>
      <c r="CJ92" s="213"/>
      <c r="CK92" s="213"/>
    </row>
    <row r="93" spans="1:89" s="214" customFormat="1" ht="28.5" hidden="1" customHeight="1">
      <c r="A93" s="470"/>
      <c r="B93" s="487"/>
      <c r="C93" s="451"/>
      <c r="D93" s="451"/>
      <c r="E93" s="454"/>
      <c r="F93" s="460"/>
      <c r="G93" s="459"/>
      <c r="H93" s="384">
        <v>14</v>
      </c>
      <c r="I93" s="458"/>
      <c r="J93" s="461"/>
      <c r="K93" s="461"/>
      <c r="L93" s="461"/>
      <c r="M93" s="455">
        <f t="shared" si="129"/>
        <v>0</v>
      </c>
      <c r="N93" s="455"/>
      <c r="O93" s="455"/>
      <c r="P93" s="532"/>
      <c r="Q93" s="492"/>
      <c r="R93" s="495"/>
      <c r="S93" s="495"/>
      <c r="T93" s="495"/>
      <c r="U93" s="495"/>
      <c r="V93" s="535"/>
      <c r="W93" s="520"/>
      <c r="X93" s="538"/>
      <c r="Y93" s="541"/>
      <c r="Z93" s="544"/>
      <c r="AA93" s="520"/>
      <c r="AB93" s="523"/>
      <c r="AC93" s="526"/>
      <c r="AD93" s="529"/>
      <c r="AE93" s="508"/>
      <c r="AF93" s="205">
        <v>6</v>
      </c>
      <c r="AG93" s="206"/>
      <c r="AH93" s="234" t="str">
        <f t="shared" si="133"/>
        <v/>
      </c>
      <c r="AI93" s="340"/>
      <c r="AJ93" s="340"/>
      <c r="AK93" s="235" t="str">
        <f t="shared" si="134"/>
        <v/>
      </c>
      <c r="AL93" s="341"/>
      <c r="AM93" s="341"/>
      <c r="AN93" s="342"/>
      <c r="AO93" s="236" t="str">
        <f>IF(ISBLANK(AD88),(IFERROR(IF(AND(AH91="Probabilidad",AH93="Probabilidad"),(AQ91-(+AQ91*AK93)),IF(AND(AH91="Impacto",AH93="Probabilidad"),(AQ90-(+AQ90*AK93)),IF(AH93="Impacto",AQ91,""))),""))," ")</f>
        <v xml:space="preserve"> </v>
      </c>
      <c r="AP93" s="174" t="str">
        <f>IF(ISBLANK(AD88),(IFERROR(IF(AO93="","",IF(AO93&lt;=0.2,"Muy Baja",IF(AO93&lt;=0.4,"Baja",IF(AO93&lt;=0.6,"Media",IF(AO93&lt;=0.8,"Alta","Muy Alta"))))),"")), " ")</f>
        <v xml:space="preserve"> </v>
      </c>
      <c r="AQ93" s="237" t="str">
        <f t="shared" si="135"/>
        <v xml:space="preserve"> </v>
      </c>
      <c r="AR93" s="238" t="str">
        <f t="shared" si="136"/>
        <v/>
      </c>
      <c r="AS93" s="237" t="str">
        <f>IFERROR(IF(AND(AH92="Impacto",AH93="Impacto"),(AS91-(+AS92*AK93)),IF(AND(AH91="Probabilidad",AH93="Impacto"),(AS90-(+AS90*AK93)),IF(AH93="Probabilidad",AS91,""))),"")</f>
        <v/>
      </c>
      <c r="AT93" s="239" t="str">
        <f t="shared" si="137"/>
        <v/>
      </c>
      <c r="AU93" s="511"/>
      <c r="AV93" s="514"/>
      <c r="AW93" s="508"/>
      <c r="AX93" s="517"/>
      <c r="AY93" s="343"/>
      <c r="AZ93" s="209"/>
      <c r="BA93" s="207"/>
      <c r="BB93" s="207"/>
      <c r="BC93" s="208"/>
      <c r="BD93" s="208"/>
      <c r="BE93" s="208"/>
      <c r="BF93" s="209"/>
      <c r="BG93" s="461"/>
      <c r="BH93" s="215"/>
      <c r="BI93" s="210"/>
      <c r="BJ93" s="210"/>
      <c r="BK93" s="210"/>
      <c r="BL93" s="207"/>
      <c r="BM93" s="207"/>
      <c r="BN93" s="207"/>
      <c r="BO93" s="211"/>
      <c r="BP93" s="211"/>
      <c r="BQ93" s="212"/>
      <c r="BR93" s="213"/>
      <c r="BS93" s="213" t="str">
        <f>IF(AND('MAPA DE RIESGOS'!$AP93="Muy Alta",'MAPA DE RIESGOS'!$AR93="Leve"),CONCATENATE("R",'MAPA DE RIESGOS'!$H93,"C",'MAPA DE RIESGOS'!$AF93),"")</f>
        <v/>
      </c>
      <c r="BT93" s="213"/>
      <c r="BU93" s="213"/>
      <c r="BV93" s="213"/>
      <c r="BW93" s="213"/>
      <c r="BX93" s="213"/>
      <c r="BY93" s="213"/>
      <c r="BZ93" s="213"/>
      <c r="CA93" s="213"/>
      <c r="CB93" s="213"/>
      <c r="CC93" s="213"/>
      <c r="CD93" s="213"/>
      <c r="CE93" s="213"/>
      <c r="CF93" s="213"/>
      <c r="CG93" s="213"/>
      <c r="CH93" s="213"/>
      <c r="CI93" s="213"/>
      <c r="CJ93" s="213"/>
      <c r="CK93" s="213"/>
    </row>
    <row r="94" spans="1:89" s="214" customFormat="1" ht="28.5" hidden="1" customHeight="1">
      <c r="A94" s="470"/>
      <c r="B94" s="487"/>
      <c r="C94" s="451"/>
      <c r="D94" s="451"/>
      <c r="E94" s="454"/>
      <c r="F94" s="460"/>
      <c r="G94" s="459">
        <v>15</v>
      </c>
      <c r="H94" s="384">
        <v>15</v>
      </c>
      <c r="I94" s="462" t="s">
        <v>1271</v>
      </c>
      <c r="J94" s="468" t="s">
        <v>243</v>
      </c>
      <c r="K94" s="468"/>
      <c r="L94" s="468"/>
      <c r="M94" s="453" t="str">
        <f t="shared" ref="M94:M99" si="141">+CONCATENATE("Posibilidad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453" t="s">
        <v>932</v>
      </c>
      <c r="O94" s="453" t="s">
        <v>837</v>
      </c>
      <c r="P94" s="530">
        <v>228</v>
      </c>
      <c r="Q94" s="490"/>
      <c r="R94" s="493"/>
      <c r="S94" s="493"/>
      <c r="T94" s="493"/>
      <c r="U94" s="493"/>
      <c r="V94" s="533" t="str">
        <f t="shared" ref="V94" si="142">IF(ISBLANK(AC94),(IF(P94&lt;=0,"",IF(P94&lt;=2,"Muy Baja",IF(P94&lt;=24,"Baja",IF(P94&lt;=500,"Media",IF(P94&lt;=5000,"Alta","Muy Alta"))))))," ")</f>
        <v>Media</v>
      </c>
      <c r="W94" s="518">
        <f t="shared" ref="W94" si="143">IF(ISBLANK(AC94),(IF(V94="","",IF(V94="Muy Baja",20%,IF(V94="Baja",40%,IF(V94="Media",60%,IF(V94="Alta",80%,IF(V94="Muy Alta",100%,0)))))))," ")</f>
        <v>0.6</v>
      </c>
      <c r="X94" s="536"/>
      <c r="Y94" s="539" t="str">
        <f>IF(X94&gt;0,IF(NOT(ISERROR(MATCH(X94,'Listados Datos'!$N$3:$N$4,0))),'Listados Datos'!$N$6&amp;"Por favor no seleccionar este criterios de impacto (Afectación Económica o presupuestal y/o Pérdida Reputacional)",'Listados Datos'!$N$7),"")</f>
        <v/>
      </c>
      <c r="Z94" s="542" t="str">
        <f>IF(OR(X94='Listados Datos'!$R$3,X94='Listados Datos'!$S$3),"Leve",IF(OR(X94='Listados Datos'!$R$4,X94='Listados Datos'!$S$4),"Menor",IF(OR(X94='Listados Datos'!$R$5,X94='Listados Datos'!$S$5),"Moderado",IF(OR(X94='Listados Datos'!$R$6,X94='Listados Datos'!$S$6),"Mayor",IF(OR(X94='Listados Datos'!$R$7,X94='Listados Datos'!$S$7),"Catastrófico","")))))</f>
        <v/>
      </c>
      <c r="AA94" s="518" t="str">
        <f>IF(Z94="","",IF(Z94="Leve",20%,IF(Z94="Menor",40%,IF(Z94="Moderado",60%,IF(Z94="Mayor",80%,IF(Z94="Catastrófico",100%,0))))))</f>
        <v/>
      </c>
      <c r="AB94" s="521"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524"/>
      <c r="AD94" s="527"/>
      <c r="AE94" s="506" t="str">
        <f t="shared" ref="AE94" si="144">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206"/>
      <c r="AH94" s="234" t="str">
        <f t="shared" ref="AH94:AH99" si="145">IF(OR(AI94="Preventivo",AI94="Detectivo"),"Probabilidad",IF(AI94="Correctivo","Impacto",""))</f>
        <v>Probabilidad</v>
      </c>
      <c r="AI94" s="340" t="s">
        <v>314</v>
      </c>
      <c r="AJ94" s="340" t="s">
        <v>319</v>
      </c>
      <c r="AK94" s="235" t="str">
        <f t="shared" ref="AK94:AK99" si="146">IF(AND(AI94="Preventivo",AJ94="Automático"),"50%",IF(AND(AI94="Preventivo",AJ94="Manual"),"40%",IF(AND(AI94="Detectivo",AJ94="Automático"),"40%",IF(AND(AI94="Detectivo",AJ94="Manual"),"30%",IF(AND(AI94="Correctivo",AJ94="Automático"),"35%",IF(AND(AI94="Correctivo",AJ94="Manual"),"25%",""))))))</f>
        <v>40%</v>
      </c>
      <c r="AL94" s="341" t="s">
        <v>323</v>
      </c>
      <c r="AM94" s="341" t="s">
        <v>327</v>
      </c>
      <c r="AN94" s="342" t="s">
        <v>330</v>
      </c>
      <c r="AO94" s="236">
        <f>IF(ISBLANK(AD94),(IFERROR(IF(AH94="Probabilidad",(W94-(+W94*AK94)),IF(AH94="Impacto",W94,"")),""))," ")</f>
        <v>0.36</v>
      </c>
      <c r="AP94" s="174" t="str">
        <f>IF(ISBLANK(AD94), (IFERROR(IF(AO94="","",IF(AO94&lt;=0.2,"Muy Baja",IF(AO94&lt;=0.4,"Baja",IF(AO94&lt;=0.6,"Media",IF(AO94&lt;=0.8,"Alta","Muy Alta"))))),""))," ")</f>
        <v>Baja</v>
      </c>
      <c r="AQ94" s="237">
        <f t="shared" si="135"/>
        <v>0.36</v>
      </c>
      <c r="AR94" s="238" t="str">
        <f t="shared" si="136"/>
        <v/>
      </c>
      <c r="AS94" s="237" t="str">
        <f>IFERROR(IF(AH94="Impacto",(AA94-(+AA94*AK94)),IF(AH94="Probabilidad",AA94,"")),"")</f>
        <v/>
      </c>
      <c r="AT94" s="239" t="str">
        <f t="shared" si="137"/>
        <v/>
      </c>
      <c r="AU94" s="509"/>
      <c r="AV94" s="512" t="str">
        <f>IF(ISBLANK(AD94), " ", AD94)</f>
        <v xml:space="preserve"> </v>
      </c>
      <c r="AW94" s="506" t="str">
        <f t="shared" ref="AW94" si="147">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515" t="s">
        <v>337</v>
      </c>
      <c r="AY94" s="343"/>
      <c r="AZ94" s="209"/>
      <c r="BA94" s="207"/>
      <c r="BB94" s="207"/>
      <c r="BC94" s="208">
        <v>44562</v>
      </c>
      <c r="BD94" s="208">
        <v>44926</v>
      </c>
      <c r="BE94" s="208"/>
      <c r="BF94" s="209"/>
      <c r="BG94" s="468"/>
      <c r="BH94" s="215"/>
      <c r="BI94" s="210"/>
      <c r="BJ94" s="210"/>
      <c r="BK94" s="210"/>
      <c r="BL94" s="207"/>
      <c r="BM94" s="207"/>
      <c r="BN94" s="207"/>
      <c r="BO94" s="211"/>
      <c r="BP94" s="211"/>
      <c r="BQ94" s="212"/>
      <c r="BR94" s="213"/>
      <c r="BS94" s="213" t="str">
        <f>IF(AND('MAPA DE RIESGOS'!$AP94="Muy Alta",'MAPA DE RIESGOS'!$AR94="Leve"),CONCATENATE("R",'MAPA DE RIESGOS'!$H94,"C",'MAPA DE RIESGOS'!$AF94),"")</f>
        <v/>
      </c>
      <c r="BT94" s="213"/>
      <c r="BU94" s="213"/>
      <c r="BV94" s="213"/>
      <c r="BW94" s="213"/>
      <c r="BX94" s="213"/>
      <c r="BY94" s="213"/>
      <c r="BZ94" s="213"/>
      <c r="CA94" s="213"/>
      <c r="CB94" s="213"/>
      <c r="CC94" s="213"/>
      <c r="CD94" s="213"/>
      <c r="CE94" s="213"/>
      <c r="CF94" s="213"/>
      <c r="CG94" s="213"/>
      <c r="CH94" s="213"/>
      <c r="CI94" s="213"/>
      <c r="CJ94" s="213"/>
      <c r="CK94" s="213"/>
    </row>
    <row r="95" spans="1:89" s="214" customFormat="1" ht="28.5" hidden="1" customHeight="1">
      <c r="A95" s="470"/>
      <c r="B95" s="487"/>
      <c r="C95" s="451"/>
      <c r="D95" s="451"/>
      <c r="E95" s="454"/>
      <c r="F95" s="460"/>
      <c r="G95" s="459"/>
      <c r="H95" s="384">
        <v>15</v>
      </c>
      <c r="I95" s="463"/>
      <c r="J95" s="460"/>
      <c r="K95" s="460"/>
      <c r="L95" s="460"/>
      <c r="M95" s="454" t="str">
        <f t="shared" si="141"/>
        <v xml:space="preserve">Posibilidad de perdida de  debido a amenazas como y vulderabilidades, afectando a los activos de información de </v>
      </c>
      <c r="N95" s="454"/>
      <c r="O95" s="454"/>
      <c r="P95" s="531"/>
      <c r="Q95" s="491"/>
      <c r="R95" s="494"/>
      <c r="S95" s="494"/>
      <c r="T95" s="494"/>
      <c r="U95" s="494"/>
      <c r="V95" s="534"/>
      <c r="W95" s="519"/>
      <c r="X95" s="537"/>
      <c r="Y95" s="540"/>
      <c r="Z95" s="543"/>
      <c r="AA95" s="519"/>
      <c r="AB95" s="522"/>
      <c r="AC95" s="525"/>
      <c r="AD95" s="528"/>
      <c r="AE95" s="507"/>
      <c r="AF95" s="205">
        <v>2</v>
      </c>
      <c r="AG95" s="206"/>
      <c r="AH95" s="234" t="str">
        <f t="shared" si="145"/>
        <v/>
      </c>
      <c r="AI95" s="340"/>
      <c r="AJ95" s="340"/>
      <c r="AK95" s="235" t="str">
        <f t="shared" si="146"/>
        <v/>
      </c>
      <c r="AL95" s="341"/>
      <c r="AM95" s="341"/>
      <c r="AN95" s="342"/>
      <c r="AO95" s="236" t="str">
        <f>IF(ISBLANK(AD94),(IFERROR(IF(AND(AH94="Probabilidad",AH95="Probabilidad"),(AQ94-(+AQ94*AK95)),IF(AH95="Probabilidad",(W94-(+W94*AK95)),IF(AH95="Impacto",AQ94,""))),""))," ")</f>
        <v/>
      </c>
      <c r="AP95" s="174" t="str">
        <f>IF(ISBLANK(AD94),(IFERROR(IF(AO95="","",IF(AO95&lt;=0.2,"Muy Baja",IF(AO95&lt;=0.4,"Baja",IF(AO95&lt;=0.6,"Media",IF(AO95&lt;=0.8,"Alta","Muy Alta"))))),""))," ")</f>
        <v/>
      </c>
      <c r="AQ95" s="237" t="str">
        <f t="shared" si="135"/>
        <v/>
      </c>
      <c r="AR95" s="238" t="str">
        <f t="shared" si="136"/>
        <v/>
      </c>
      <c r="AS95" s="237" t="str">
        <f>IFERROR(IF(AND(AH94="Impacto",AH95="Impacto"),(AS94-(+AS94*AK95)),IF(AH95="Impacto",(AA94-(+AA94*AK95)),IF(AH95="Probabilidad",AS94,""))),"")</f>
        <v/>
      </c>
      <c r="AT95" s="239" t="str">
        <f t="shared" si="137"/>
        <v/>
      </c>
      <c r="AU95" s="510"/>
      <c r="AV95" s="513"/>
      <c r="AW95" s="507"/>
      <c r="AX95" s="516"/>
      <c r="AY95" s="343"/>
      <c r="AZ95" s="209"/>
      <c r="BA95" s="207"/>
      <c r="BB95" s="207"/>
      <c r="BC95" s="208"/>
      <c r="BD95" s="208"/>
      <c r="BE95" s="208"/>
      <c r="BF95" s="209"/>
      <c r="BG95" s="460"/>
      <c r="BH95" s="215"/>
      <c r="BI95" s="210"/>
      <c r="BJ95" s="210"/>
      <c r="BK95" s="210"/>
      <c r="BL95" s="207"/>
      <c r="BM95" s="207"/>
      <c r="BN95" s="207"/>
      <c r="BO95" s="211"/>
      <c r="BP95" s="211"/>
      <c r="BQ95" s="212"/>
      <c r="BR95" s="213"/>
      <c r="BS95" s="213" t="str">
        <f>IF(AND('MAPA DE RIESGOS'!$AP95="Muy Alta",'MAPA DE RIESGOS'!$AR95="Leve"),CONCATENATE("R",'MAPA DE RIESGOS'!$H95,"C",'MAPA DE RIESGOS'!$AF95),"")</f>
        <v/>
      </c>
      <c r="BT95" s="213"/>
      <c r="BU95" s="213"/>
      <c r="BV95" s="213"/>
      <c r="BW95" s="213"/>
      <c r="BX95" s="213"/>
      <c r="BY95" s="213"/>
      <c r="BZ95" s="213"/>
      <c r="CA95" s="213"/>
      <c r="CB95" s="213"/>
      <c r="CC95" s="213"/>
      <c r="CD95" s="213"/>
      <c r="CE95" s="213"/>
      <c r="CF95" s="213"/>
      <c r="CG95" s="213"/>
      <c r="CH95" s="213"/>
      <c r="CI95" s="213"/>
      <c r="CJ95" s="213"/>
      <c r="CK95" s="213"/>
    </row>
    <row r="96" spans="1:89" s="214" customFormat="1" ht="28.5" hidden="1" customHeight="1">
      <c r="A96" s="470"/>
      <c r="B96" s="487"/>
      <c r="C96" s="451"/>
      <c r="D96" s="451"/>
      <c r="E96" s="454"/>
      <c r="F96" s="460"/>
      <c r="G96" s="459"/>
      <c r="H96" s="384">
        <v>15</v>
      </c>
      <c r="I96" s="463"/>
      <c r="J96" s="460"/>
      <c r="K96" s="460"/>
      <c r="L96" s="460"/>
      <c r="M96" s="454" t="str">
        <f t="shared" si="141"/>
        <v xml:space="preserve">Posibilidad de perdida de  debido a amenazas como y vulderabilidades, afectando a los activos de información de </v>
      </c>
      <c r="N96" s="454"/>
      <c r="O96" s="454"/>
      <c r="P96" s="531"/>
      <c r="Q96" s="491"/>
      <c r="R96" s="494"/>
      <c r="S96" s="494"/>
      <c r="T96" s="494"/>
      <c r="U96" s="494"/>
      <c r="V96" s="534"/>
      <c r="W96" s="519"/>
      <c r="X96" s="537"/>
      <c r="Y96" s="540"/>
      <c r="Z96" s="543"/>
      <c r="AA96" s="519"/>
      <c r="AB96" s="522"/>
      <c r="AC96" s="525"/>
      <c r="AD96" s="528"/>
      <c r="AE96" s="507"/>
      <c r="AF96" s="205">
        <v>3</v>
      </c>
      <c r="AG96" s="206"/>
      <c r="AH96" s="234" t="str">
        <f t="shared" si="145"/>
        <v/>
      </c>
      <c r="AI96" s="340"/>
      <c r="AJ96" s="340"/>
      <c r="AK96" s="235" t="str">
        <f t="shared" si="146"/>
        <v/>
      </c>
      <c r="AL96" s="341"/>
      <c r="AM96" s="341"/>
      <c r="AN96" s="342"/>
      <c r="AO96" s="236" t="str">
        <f>IF(ISBLANK(AD94),(IFERROR(IF(AND(AH95="Probabilidad",AH96="Probabilidad"),(AQ95-(+AQ95*AK96)),IF(AND(AH95="Impacto",AH96="Probabilidad"),(AQ94-(+AQ94*AK96)),IF(AH96="Impacto",AQ95,""))),""))," ")</f>
        <v/>
      </c>
      <c r="AP96" s="174" t="str">
        <f>IF(ISBLANK(AD94),(IFERROR(IF(AO96="","",IF(AO96&lt;=0.2,"Muy Baja",IF(AO96&lt;=0.4,"Baja",IF(AO96&lt;=0.6,"Media",IF(AO96&lt;=0.8,"Alta","Muy Alta"))))),""))," ")</f>
        <v/>
      </c>
      <c r="AQ96" s="237" t="str">
        <f t="shared" si="135"/>
        <v/>
      </c>
      <c r="AR96" s="238" t="str">
        <f t="shared" si="136"/>
        <v/>
      </c>
      <c r="AS96" s="237" t="str">
        <f>IFERROR(IF(AND(AH95="Impacto",AH96="Impacto"),(AS95-(+AS95*AK96)),IF(AND(AH95="Probabilidad",AH96="Impacto"),(AS94-(+AS94*AK96)),IF(AH96="Probabilidad",AS95,""))),"")</f>
        <v/>
      </c>
      <c r="AT96" s="239" t="str">
        <f t="shared" si="137"/>
        <v/>
      </c>
      <c r="AU96" s="510"/>
      <c r="AV96" s="513"/>
      <c r="AW96" s="507"/>
      <c r="AX96" s="516"/>
      <c r="AY96" s="343"/>
      <c r="AZ96" s="209"/>
      <c r="BA96" s="207"/>
      <c r="BB96" s="207"/>
      <c r="BC96" s="208"/>
      <c r="BD96" s="208"/>
      <c r="BE96" s="208"/>
      <c r="BF96" s="209"/>
      <c r="BG96" s="460"/>
      <c r="BH96" s="215"/>
      <c r="BI96" s="210"/>
      <c r="BJ96" s="210"/>
      <c r="BK96" s="210"/>
      <c r="BL96" s="207"/>
      <c r="BM96" s="207"/>
      <c r="BN96" s="207"/>
      <c r="BO96" s="211"/>
      <c r="BP96" s="211"/>
      <c r="BQ96" s="212"/>
      <c r="BR96" s="213"/>
      <c r="BS96" s="213" t="str">
        <f>IF(AND('MAPA DE RIESGOS'!$AP96="Muy Alta",'MAPA DE RIESGOS'!$AR96="Leve"),CONCATENATE("R",'MAPA DE RIESGOS'!$H96,"C",'MAPA DE RIESGOS'!$AF96),"")</f>
        <v/>
      </c>
      <c r="BT96" s="213"/>
      <c r="BU96" s="213"/>
      <c r="BV96" s="213"/>
      <c r="BW96" s="213"/>
      <c r="BX96" s="213"/>
      <c r="BY96" s="213"/>
      <c r="BZ96" s="213"/>
      <c r="CA96" s="213"/>
      <c r="CB96" s="213"/>
      <c r="CC96" s="213"/>
      <c r="CD96" s="213"/>
      <c r="CE96" s="213"/>
      <c r="CF96" s="213"/>
      <c r="CG96" s="213"/>
      <c r="CH96" s="213"/>
      <c r="CI96" s="213"/>
      <c r="CJ96" s="213"/>
      <c r="CK96" s="213"/>
    </row>
    <row r="97" spans="1:89" s="214" customFormat="1" ht="28.5" hidden="1" customHeight="1">
      <c r="A97" s="470"/>
      <c r="B97" s="487"/>
      <c r="C97" s="451"/>
      <c r="D97" s="451"/>
      <c r="E97" s="454"/>
      <c r="F97" s="460"/>
      <c r="G97" s="459"/>
      <c r="H97" s="384">
        <v>15</v>
      </c>
      <c r="I97" s="463"/>
      <c r="J97" s="460"/>
      <c r="K97" s="460"/>
      <c r="L97" s="460"/>
      <c r="M97" s="454" t="str">
        <f t="shared" si="141"/>
        <v xml:space="preserve">Posibilidad de perdida de  debido a amenazas como y vulderabilidades, afectando a los activos de información de </v>
      </c>
      <c r="N97" s="454"/>
      <c r="O97" s="454"/>
      <c r="P97" s="531"/>
      <c r="Q97" s="491"/>
      <c r="R97" s="494"/>
      <c r="S97" s="494"/>
      <c r="T97" s="494"/>
      <c r="U97" s="494"/>
      <c r="V97" s="534"/>
      <c r="W97" s="519"/>
      <c r="X97" s="537"/>
      <c r="Y97" s="540"/>
      <c r="Z97" s="543"/>
      <c r="AA97" s="519"/>
      <c r="AB97" s="522"/>
      <c r="AC97" s="525"/>
      <c r="AD97" s="528"/>
      <c r="AE97" s="507"/>
      <c r="AF97" s="205">
        <v>4</v>
      </c>
      <c r="AG97" s="206"/>
      <c r="AH97" s="234" t="str">
        <f t="shared" si="145"/>
        <v/>
      </c>
      <c r="AI97" s="340"/>
      <c r="AJ97" s="340"/>
      <c r="AK97" s="235" t="str">
        <f t="shared" si="146"/>
        <v/>
      </c>
      <c r="AL97" s="341"/>
      <c r="AM97" s="341"/>
      <c r="AN97" s="342"/>
      <c r="AO97" s="236" t="str">
        <f>IF(ISBLANK(AD94),(IFERROR(IF(AND(AH96="Probabilidad",AH97="Probabilidad"),(AQ96-(+AQ96*AK97)),IF(AND(AH96="Impacto",AH97="Probabilidad"),(AQ95-(+AQ95*AK97)),IF(AH97="Impacto",AQ96,""))),""))," ")</f>
        <v/>
      </c>
      <c r="AP97" s="174" t="str">
        <f>IF(ISBLANK(AD94),(IFERROR(IF(AO97="","",IF(AO97&lt;=0.2,"Muy Baja",IF(AO97&lt;=0.4,"Baja",IF(AO97&lt;=0.6,"Media",IF(AO97&lt;=0.8,"Alta","Muy Alta"))))),""))," ")</f>
        <v/>
      </c>
      <c r="AQ97" s="237" t="str">
        <f t="shared" si="135"/>
        <v/>
      </c>
      <c r="AR97" s="238" t="str">
        <f t="shared" si="136"/>
        <v/>
      </c>
      <c r="AS97" s="237" t="str">
        <f>IFERROR(IF(AND(AH96="Impacto",AH97="Impacto"),(AS96-(+AS96*AK97)),IF(AND(AH96="Probabilidad",AH97="Impacto"),(AS95-(+AS95*AK97)),IF(AH97="Probabilidad",AS96,""))),"")</f>
        <v/>
      </c>
      <c r="AT97" s="239" t="str">
        <f t="shared" si="137"/>
        <v/>
      </c>
      <c r="AU97" s="510"/>
      <c r="AV97" s="513"/>
      <c r="AW97" s="507"/>
      <c r="AX97" s="516"/>
      <c r="AY97" s="343"/>
      <c r="AZ97" s="209"/>
      <c r="BA97" s="207"/>
      <c r="BB97" s="207"/>
      <c r="BC97" s="208"/>
      <c r="BD97" s="208"/>
      <c r="BE97" s="208"/>
      <c r="BF97" s="209"/>
      <c r="BG97" s="460"/>
      <c r="BH97" s="215"/>
      <c r="BI97" s="210"/>
      <c r="BJ97" s="210"/>
      <c r="BK97" s="210"/>
      <c r="BL97" s="207"/>
      <c r="BM97" s="207"/>
      <c r="BN97" s="207"/>
      <c r="BO97" s="211"/>
      <c r="BP97" s="211"/>
      <c r="BQ97" s="212"/>
      <c r="BR97" s="213"/>
      <c r="BS97" s="213" t="str">
        <f>IF(AND('MAPA DE RIESGOS'!$AP97="Muy Alta",'MAPA DE RIESGOS'!$AR97="Leve"),CONCATENATE("R",'MAPA DE RIESGOS'!$H97,"C",'MAPA DE RIESGOS'!$AF97),"")</f>
        <v/>
      </c>
      <c r="BT97" s="213"/>
      <c r="BU97" s="213"/>
      <c r="BV97" s="213"/>
      <c r="BW97" s="213"/>
      <c r="BX97" s="213"/>
      <c r="BY97" s="213"/>
      <c r="BZ97" s="213"/>
      <c r="CA97" s="213"/>
      <c r="CB97" s="213"/>
      <c r="CC97" s="213"/>
      <c r="CD97" s="213"/>
      <c r="CE97" s="213"/>
      <c r="CF97" s="213"/>
      <c r="CG97" s="213"/>
      <c r="CH97" s="213"/>
      <c r="CI97" s="213"/>
      <c r="CJ97" s="213"/>
      <c r="CK97" s="213"/>
    </row>
    <row r="98" spans="1:89" s="214" customFormat="1" ht="28.5" hidden="1" customHeight="1">
      <c r="A98" s="470"/>
      <c r="B98" s="487"/>
      <c r="C98" s="451"/>
      <c r="D98" s="451"/>
      <c r="E98" s="454"/>
      <c r="F98" s="460"/>
      <c r="G98" s="459"/>
      <c r="H98" s="384">
        <v>15</v>
      </c>
      <c r="I98" s="463"/>
      <c r="J98" s="460"/>
      <c r="K98" s="460"/>
      <c r="L98" s="460"/>
      <c r="M98" s="454" t="str">
        <f t="shared" si="141"/>
        <v xml:space="preserve">Posibilidad de perdida de  debido a amenazas como y vulderabilidades, afectando a los activos de información de </v>
      </c>
      <c r="N98" s="454"/>
      <c r="O98" s="454"/>
      <c r="P98" s="531"/>
      <c r="Q98" s="491"/>
      <c r="R98" s="494"/>
      <c r="S98" s="494"/>
      <c r="T98" s="494"/>
      <c r="U98" s="494"/>
      <c r="V98" s="534"/>
      <c r="W98" s="519"/>
      <c r="X98" s="537"/>
      <c r="Y98" s="540"/>
      <c r="Z98" s="543"/>
      <c r="AA98" s="519"/>
      <c r="AB98" s="522"/>
      <c r="AC98" s="525"/>
      <c r="AD98" s="528"/>
      <c r="AE98" s="507"/>
      <c r="AF98" s="205">
        <v>5</v>
      </c>
      <c r="AG98" s="206"/>
      <c r="AH98" s="234" t="str">
        <f t="shared" ref="AH98" si="148">IF(OR(AI98="Preventivo",AI98="Detectivo"),"Probabilidad",IF(AI98="Correctivo","Impacto",""))</f>
        <v/>
      </c>
      <c r="AI98" s="340"/>
      <c r="AJ98" s="340"/>
      <c r="AK98" s="235" t="str">
        <f t="shared" ref="AK98" si="149">IF(AND(AI98="Preventivo",AJ98="Automático"),"50%",IF(AND(AI98="Preventivo",AJ98="Manual"),"40%",IF(AND(AI98="Detectivo",AJ98="Automático"),"40%",IF(AND(AI98="Detectivo",AJ98="Manual"),"30%",IF(AND(AI98="Correctivo",AJ98="Automático"),"35%",IF(AND(AI98="Correctivo",AJ98="Manual"),"25%",""))))))</f>
        <v/>
      </c>
      <c r="AL98" s="341"/>
      <c r="AM98" s="341"/>
      <c r="AN98" s="342"/>
      <c r="AO98" s="236" t="str">
        <f>IF(ISBLANK(AD94),(IFERROR(IF(AND(AH97="Probabilidad",AH98="Probabilidad"),(AQ97-(+AQ97*AK98)),IF(AND(AH97="Impacto",AH98="Probabilidad"),(AQ96-(+AQ96*AK98)),IF(AH98="Impacto",AQ97,""))),""))," ")</f>
        <v/>
      </c>
      <c r="AP98" s="174" t="str">
        <f>IF(ISBLANK(AD94),(IFERROR(IF(AO98="","",IF(AO98&lt;=0.2,"Muy Baja",IF(AO98&lt;=0.4,"Baja",IF(AO98&lt;=0.6,"Media",IF(AO98&lt;=0.8,"Alta","Muy Alta"))))),""))," ")</f>
        <v/>
      </c>
      <c r="AQ98" s="237" t="str">
        <f t="shared" si="135"/>
        <v/>
      </c>
      <c r="AR98" s="238" t="str">
        <f t="shared" si="136"/>
        <v/>
      </c>
      <c r="AS98" s="237" t="str">
        <f>IFERROR(IF(AND(AH97="Impacto",AH98="Impacto"),(AS97-(+AS97*AK98)),IF(AND(AH97="Probabilidad",AH98="Impacto"),(AS96-(+AS96*AK98)),IF(AH98="Probabilidad",AS97,""))),"")</f>
        <v/>
      </c>
      <c r="AT98" s="239" t="str">
        <f t="shared" si="137"/>
        <v/>
      </c>
      <c r="AU98" s="510"/>
      <c r="AV98" s="513"/>
      <c r="AW98" s="507"/>
      <c r="AX98" s="516"/>
      <c r="AY98" s="343"/>
      <c r="AZ98" s="209"/>
      <c r="BA98" s="207"/>
      <c r="BB98" s="207"/>
      <c r="BC98" s="208"/>
      <c r="BD98" s="208"/>
      <c r="BE98" s="208"/>
      <c r="BF98" s="209"/>
      <c r="BG98" s="460"/>
      <c r="BH98" s="215"/>
      <c r="BI98" s="210"/>
      <c r="BJ98" s="210"/>
      <c r="BK98" s="210"/>
      <c r="BL98" s="207"/>
      <c r="BM98" s="207"/>
      <c r="BN98" s="207"/>
      <c r="BO98" s="211"/>
      <c r="BP98" s="211"/>
      <c r="BQ98" s="212"/>
      <c r="BR98" s="213"/>
      <c r="BS98" s="213" t="str">
        <f>IF(AND('MAPA DE RIESGOS'!$AP98="Muy Alta",'MAPA DE RIESGOS'!$AR98="Leve"),CONCATENATE("R",'MAPA DE RIESGOS'!$H98,"C",'MAPA DE RIESGOS'!$AF98),"")</f>
        <v/>
      </c>
      <c r="BT98" s="213"/>
      <c r="BU98" s="213"/>
      <c r="BV98" s="213"/>
      <c r="BW98" s="213"/>
      <c r="BX98" s="213"/>
      <c r="BY98" s="213"/>
      <c r="BZ98" s="213"/>
      <c r="CA98" s="213"/>
      <c r="CB98" s="213"/>
      <c r="CC98" s="213"/>
      <c r="CD98" s="213"/>
      <c r="CE98" s="213"/>
      <c r="CF98" s="213"/>
      <c r="CG98" s="213"/>
      <c r="CH98" s="213"/>
      <c r="CI98" s="213"/>
      <c r="CJ98" s="213"/>
      <c r="CK98" s="213"/>
    </row>
    <row r="99" spans="1:89" s="214" customFormat="1" ht="28.5" hidden="1" customHeight="1">
      <c r="A99" s="471"/>
      <c r="B99" s="488"/>
      <c r="C99" s="452"/>
      <c r="D99" s="452"/>
      <c r="E99" s="455"/>
      <c r="F99" s="461"/>
      <c r="G99" s="459"/>
      <c r="H99" s="384">
        <v>15</v>
      </c>
      <c r="I99" s="464"/>
      <c r="J99" s="461"/>
      <c r="K99" s="461"/>
      <c r="L99" s="461"/>
      <c r="M99" s="455" t="str">
        <f t="shared" si="141"/>
        <v xml:space="preserve">Posibilidad de perdida de  debido a amenazas como y vulderabilidades, afectando a los activos de información de </v>
      </c>
      <c r="N99" s="455"/>
      <c r="O99" s="455"/>
      <c r="P99" s="532"/>
      <c r="Q99" s="492"/>
      <c r="R99" s="495"/>
      <c r="S99" s="495"/>
      <c r="T99" s="495"/>
      <c r="U99" s="495"/>
      <c r="V99" s="535"/>
      <c r="W99" s="520"/>
      <c r="X99" s="538"/>
      <c r="Y99" s="541"/>
      <c r="Z99" s="544"/>
      <c r="AA99" s="520"/>
      <c r="AB99" s="523"/>
      <c r="AC99" s="526"/>
      <c r="AD99" s="529"/>
      <c r="AE99" s="508"/>
      <c r="AF99" s="205">
        <v>6</v>
      </c>
      <c r="AG99" s="206"/>
      <c r="AH99" s="234" t="str">
        <f t="shared" si="145"/>
        <v/>
      </c>
      <c r="AI99" s="340"/>
      <c r="AJ99" s="340"/>
      <c r="AK99" s="235" t="str">
        <f t="shared" si="146"/>
        <v/>
      </c>
      <c r="AL99" s="341"/>
      <c r="AM99" s="341"/>
      <c r="AN99" s="342"/>
      <c r="AO99" s="236" t="str">
        <f>IF(ISBLANK(AD94),(IFERROR(IF(AND(AH97="Probabilidad",AH99="Probabilidad"),(AQ97-(+AQ97*AK99)),IF(AND(AH97="Impacto",AH99="Probabilidad"),(AQ96-(+AQ96*AK99)),IF(AH99="Impacto",AQ97,""))),""))," ")</f>
        <v/>
      </c>
      <c r="AP99" s="174" t="str">
        <f>IF(ISBLANK(AD94),(IFERROR(IF(AO99="","",IF(AO99&lt;=0.2,"Muy Baja",IF(AO99&lt;=0.4,"Baja",IF(AO99&lt;=0.6,"Media",IF(AO99&lt;=0.8,"Alta","Muy Alta"))))),"")), " ")</f>
        <v/>
      </c>
      <c r="AQ99" s="237" t="str">
        <f t="shared" si="135"/>
        <v/>
      </c>
      <c r="AR99" s="238" t="str">
        <f t="shared" si="136"/>
        <v/>
      </c>
      <c r="AS99" s="237" t="str">
        <f>IFERROR(IF(AND(AH98="Impacto",AH99="Impacto"),(AS97-(+AS98*AK99)),IF(AND(AH97="Probabilidad",AH99="Impacto"),(AS96-(+AS96*AK99)),IF(AH99="Probabilidad",AS97,""))),"")</f>
        <v/>
      </c>
      <c r="AT99" s="239" t="str">
        <f t="shared" si="137"/>
        <v/>
      </c>
      <c r="AU99" s="511"/>
      <c r="AV99" s="514"/>
      <c r="AW99" s="508"/>
      <c r="AX99" s="517"/>
      <c r="AY99" s="343"/>
      <c r="AZ99" s="209"/>
      <c r="BA99" s="207"/>
      <c r="BB99" s="207"/>
      <c r="BC99" s="208"/>
      <c r="BD99" s="208"/>
      <c r="BE99" s="208"/>
      <c r="BF99" s="209"/>
      <c r="BG99" s="461"/>
      <c r="BH99" s="215"/>
      <c r="BI99" s="210"/>
      <c r="BJ99" s="210"/>
      <c r="BK99" s="210"/>
      <c r="BL99" s="207"/>
      <c r="BM99" s="207"/>
      <c r="BN99" s="207"/>
      <c r="BO99" s="211"/>
      <c r="BP99" s="211"/>
      <c r="BQ99" s="212"/>
      <c r="BR99" s="213"/>
      <c r="BS99" s="213" t="str">
        <f>IF(AND('MAPA DE RIESGOS'!$AP99="Muy Alta",'MAPA DE RIESGOS'!$AR99="Leve"),CONCATENATE("R",'MAPA DE RIESGOS'!$H99,"C",'MAPA DE RIESGOS'!$AF99),"")</f>
        <v/>
      </c>
      <c r="BT99" s="213"/>
      <c r="BU99" s="213"/>
      <c r="BV99" s="213"/>
      <c r="BW99" s="213"/>
      <c r="BX99" s="213"/>
      <c r="BY99" s="213"/>
      <c r="BZ99" s="213"/>
      <c r="CA99" s="213"/>
      <c r="CB99" s="213"/>
      <c r="CC99" s="213"/>
      <c r="CD99" s="213"/>
      <c r="CE99" s="213"/>
      <c r="CF99" s="213"/>
      <c r="CG99" s="213"/>
      <c r="CH99" s="213"/>
      <c r="CI99" s="213"/>
      <c r="CJ99" s="213"/>
      <c r="CK99" s="213"/>
    </row>
    <row r="100" spans="1:89" s="214" customFormat="1" ht="111.75" customHeight="1">
      <c r="A100" s="473">
        <v>4</v>
      </c>
      <c r="B100" s="489" t="s">
        <v>107</v>
      </c>
      <c r="C100" s="450"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450"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453" t="s">
        <v>1155</v>
      </c>
      <c r="F100" s="468" t="s">
        <v>974</v>
      </c>
      <c r="G100" s="459">
        <v>16</v>
      </c>
      <c r="H100" s="384">
        <v>16</v>
      </c>
      <c r="I100" s="456" t="s">
        <v>1156</v>
      </c>
      <c r="J100" s="468" t="s">
        <v>243</v>
      </c>
      <c r="K100" s="468" t="s">
        <v>1156</v>
      </c>
      <c r="L100" s="468" t="s">
        <v>1167</v>
      </c>
      <c r="M100" s="453" t="str">
        <f t="shared" ref="M100" si="150">+CONCATENATE("Posibilidad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453" t="s">
        <v>108</v>
      </c>
      <c r="O100" s="453" t="s">
        <v>836</v>
      </c>
      <c r="P100" s="530">
        <v>228</v>
      </c>
      <c r="Q100" s="490"/>
      <c r="R100" s="493"/>
      <c r="S100" s="493"/>
      <c r="T100" s="493"/>
      <c r="U100" s="493"/>
      <c r="V100" s="533" t="str">
        <f t="shared" ref="V100" si="151">IF(ISBLANK(AC100),(IF(P100&lt;=0,"",IF(P100&lt;=2,"Muy Baja",IF(P100&lt;=24,"Baja",IF(P100&lt;=500,"Media",IF(P100&lt;=5000,"Alta","Muy Alta"))))))," ")</f>
        <v>Media</v>
      </c>
      <c r="W100" s="518">
        <f t="shared" ref="W100" si="152">IF(ISBLANK(AC100),(IF(V100="","",IF(V100="Muy Baja",20%,IF(V100="Baja",40%,IF(V100="Media",60%,IF(V100="Alta",80%,IF(V100="Muy Alta",100%,0)))))))," ")</f>
        <v>0.6</v>
      </c>
      <c r="X100" s="536" t="s">
        <v>305</v>
      </c>
      <c r="Y100" s="539" t="str">
        <f>IF(X100&gt;0,IF(NOT(ISERROR(MATCH(X100,'Listados Datos'!$N$3:$N$4,0))),'Listados Datos'!$N$6&amp;"Por favor no seleccionar este criterios de impacto (Afectación Económica o presupuestal y/o Pérdida Reputacional)",'Listados Datos'!$N$7),"")</f>
        <v>✔</v>
      </c>
      <c r="Z100" s="542"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518">
        <f>IF(Z100="","",IF(Z100="Leve",20%,IF(Z100="Menor",40%,IF(Z100="Moderado",60%,IF(Z100="Mayor",80%,IF(Z100="Catastrófico",100%,0))))))</f>
        <v>0.2</v>
      </c>
      <c r="AB100" s="521"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524"/>
      <c r="AD100" s="527"/>
      <c r="AE100" s="506" t="str">
        <f t="shared" ref="AE100" si="153">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206" t="s">
        <v>1172</v>
      </c>
      <c r="AH100" s="234" t="str">
        <f t="shared" ref="AH100:AH111" si="154">IF(OR(AI100="Preventivo",AI100="Detectivo"),"Probabilidad",IF(AI100="Correctivo","Impacto",""))</f>
        <v>Probabilidad</v>
      </c>
      <c r="AI100" s="340" t="s">
        <v>314</v>
      </c>
      <c r="AJ100" s="340" t="s">
        <v>319</v>
      </c>
      <c r="AK100" s="235" t="str">
        <f t="shared" ref="AK100:AK111" si="155">IF(AND(AI100="Preventivo",AJ100="Automático"),"50%",IF(AND(AI100="Preventivo",AJ100="Manual"),"40%",IF(AND(AI100="Detectivo",AJ100="Automático"),"40%",IF(AND(AI100="Detectivo",AJ100="Manual"),"30%",IF(AND(AI100="Correctivo",AJ100="Automático"),"35%",IF(AND(AI100="Correctivo",AJ100="Manual"),"25%",""))))))</f>
        <v>40%</v>
      </c>
      <c r="AL100" s="341" t="s">
        <v>323</v>
      </c>
      <c r="AM100" s="341" t="s">
        <v>327</v>
      </c>
      <c r="AN100" s="342" t="s">
        <v>330</v>
      </c>
      <c r="AO100" s="236">
        <f>IF(ISBLANK(AD100),(IFERROR(IF(AH100="Probabilidad",(W100-(+W100*AK100)),IF(AH100="Impacto",W100,"")),""))," ")</f>
        <v>0.36</v>
      </c>
      <c r="AP100" s="174" t="str">
        <f>IF(ISBLANK(AD100), (IFERROR(IF(AO100="","",IF(AO100&lt;=0.2,"Muy Baja",IF(AO100&lt;=0.4,"Baja",IF(AO100&lt;=0.6,"Media",IF(AO100&lt;=0.8,"Alta","Muy Alta"))))),""))," ")</f>
        <v>Baja</v>
      </c>
      <c r="AQ100" s="237">
        <f t="shared" si="135"/>
        <v>0.36</v>
      </c>
      <c r="AR100" s="238" t="str">
        <f t="shared" si="136"/>
        <v>Leve</v>
      </c>
      <c r="AS100" s="237">
        <f>IFERROR(IF(AH100="Impacto",(AA100-(+AA100*AK100)),IF(AH100="Probabilidad",AA100,"")),"")</f>
        <v>0.2</v>
      </c>
      <c r="AT100" s="239" t="str">
        <f t="shared" si="137"/>
        <v>Bajo</v>
      </c>
      <c r="AU100" s="509"/>
      <c r="AV100" s="512" t="str">
        <f>IF(ISBLANK(AD100), " ", AD100)</f>
        <v xml:space="preserve"> </v>
      </c>
      <c r="AW100" s="506" t="str">
        <f t="shared" ref="AW100" si="156">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515" t="s">
        <v>337</v>
      </c>
      <c r="AY100" s="343" t="s">
        <v>1187</v>
      </c>
      <c r="AZ100" s="209" t="s">
        <v>1188</v>
      </c>
      <c r="BA100" s="207" t="s">
        <v>974</v>
      </c>
      <c r="BB100" s="207" t="s">
        <v>1069</v>
      </c>
      <c r="BC100" s="208">
        <v>44562</v>
      </c>
      <c r="BD100" s="208">
        <v>44926</v>
      </c>
      <c r="BE100" s="208" t="s">
        <v>1190</v>
      </c>
      <c r="BF100" s="209" t="s">
        <v>1189</v>
      </c>
      <c r="BG100" s="468" t="s">
        <v>1180</v>
      </c>
      <c r="BH100" s="215"/>
      <c r="BI100" s="210"/>
      <c r="BJ100" s="210"/>
      <c r="BK100" s="210"/>
      <c r="BL100" s="207"/>
      <c r="BM100" s="207"/>
      <c r="BN100" s="207"/>
      <c r="BO100" s="211"/>
      <c r="BP100" s="211"/>
      <c r="BQ100" s="212"/>
      <c r="BR100" s="213"/>
      <c r="BS100" s="213" t="str">
        <f>IF(AND('MAPA DE RIESGOS'!$AP100="Muy Alta",'MAPA DE RIESGOS'!$AR100="Leve"),CONCATENATE("R",'MAPA DE RIESGOS'!$H100,"C",'MAPA DE RIESGOS'!$AF100),"")</f>
        <v/>
      </c>
      <c r="BT100" s="213"/>
      <c r="BU100" s="213"/>
      <c r="BV100" s="213"/>
      <c r="BW100" s="213"/>
      <c r="BX100" s="213"/>
      <c r="BY100" s="213"/>
      <c r="BZ100" s="213"/>
      <c r="CA100" s="213"/>
      <c r="CB100" s="213"/>
      <c r="CC100" s="213"/>
      <c r="CD100" s="213"/>
      <c r="CE100" s="213"/>
      <c r="CF100" s="213"/>
      <c r="CG100" s="213"/>
      <c r="CH100" s="213"/>
      <c r="CI100" s="213"/>
      <c r="CJ100" s="213"/>
      <c r="CK100" s="213"/>
    </row>
    <row r="101" spans="1:89" s="214" customFormat="1" ht="28.5" hidden="1" customHeight="1">
      <c r="A101" s="474"/>
      <c r="B101" s="487"/>
      <c r="C101" s="451"/>
      <c r="D101" s="451"/>
      <c r="E101" s="454"/>
      <c r="F101" s="460"/>
      <c r="G101" s="459"/>
      <c r="H101" s="384">
        <v>16</v>
      </c>
      <c r="I101" s="457"/>
      <c r="J101" s="460"/>
      <c r="K101" s="460"/>
      <c r="L101" s="460"/>
      <c r="M101" s="454"/>
      <c r="N101" s="454"/>
      <c r="O101" s="454"/>
      <c r="P101" s="531"/>
      <c r="Q101" s="491"/>
      <c r="R101" s="494"/>
      <c r="S101" s="494"/>
      <c r="T101" s="494"/>
      <c r="U101" s="494"/>
      <c r="V101" s="534"/>
      <c r="W101" s="519"/>
      <c r="X101" s="537"/>
      <c r="Y101" s="540"/>
      <c r="Z101" s="543"/>
      <c r="AA101" s="519"/>
      <c r="AB101" s="522"/>
      <c r="AC101" s="525"/>
      <c r="AD101" s="528"/>
      <c r="AE101" s="507"/>
      <c r="AF101" s="205">
        <v>2</v>
      </c>
      <c r="AG101" s="206"/>
      <c r="AH101" s="234" t="str">
        <f t="shared" si="154"/>
        <v/>
      </c>
      <c r="AI101" s="340"/>
      <c r="AJ101" s="340"/>
      <c r="AK101" s="235" t="str">
        <f t="shared" si="155"/>
        <v/>
      </c>
      <c r="AL101" s="341"/>
      <c r="AM101" s="341"/>
      <c r="AN101" s="342"/>
      <c r="AO101" s="236" t="str">
        <f>IF(ISBLANK(AD100),(IFERROR(IF(AND(AH100="Probabilidad",AH101="Probabilidad"),(AQ100-(+AQ100*AK101)),IF(AH101="Probabilidad",(W100-(+W100*AK101)),IF(AH101="Impacto",AQ100,""))),""))," ")</f>
        <v/>
      </c>
      <c r="AP101" s="174" t="str">
        <f>IF(ISBLANK(AD100),(IFERROR(IF(AO101="","",IF(AO101&lt;=0.2,"Muy Baja",IF(AO101&lt;=0.4,"Baja",IF(AO101&lt;=0.6,"Media",IF(AO101&lt;=0.8,"Alta","Muy Alta"))))),""))," ")</f>
        <v/>
      </c>
      <c r="AQ101" s="237" t="str">
        <f t="shared" si="135"/>
        <v/>
      </c>
      <c r="AR101" s="238" t="str">
        <f t="shared" si="136"/>
        <v/>
      </c>
      <c r="AS101" s="237" t="str">
        <f>IFERROR(IF(AND(AH100="Impacto",AH101="Impacto"),(AS100-(+AS100*AK101)),IF(AH101="Impacto",(AA100-(+AA100*AK101)),IF(AH101="Probabilidad",AS100,""))),"")</f>
        <v/>
      </c>
      <c r="AT101" s="239" t="str">
        <f t="shared" si="137"/>
        <v/>
      </c>
      <c r="AU101" s="510"/>
      <c r="AV101" s="513"/>
      <c r="AW101" s="507"/>
      <c r="AX101" s="516"/>
      <c r="AY101" s="343"/>
      <c r="AZ101" s="209"/>
      <c r="BA101" s="207"/>
      <c r="BB101" s="207"/>
      <c r="BC101" s="208"/>
      <c r="BD101" s="208"/>
      <c r="BE101" s="208"/>
      <c r="BF101" s="209"/>
      <c r="BG101" s="460"/>
      <c r="BH101" s="215"/>
      <c r="BI101" s="210"/>
      <c r="BJ101" s="210"/>
      <c r="BK101" s="210"/>
      <c r="BL101" s="207"/>
      <c r="BM101" s="207"/>
      <c r="BN101" s="207"/>
      <c r="BO101" s="211"/>
      <c r="BP101" s="211"/>
      <c r="BQ101" s="212"/>
      <c r="BR101" s="213"/>
      <c r="BS101" s="213" t="str">
        <f>IF(AND('MAPA DE RIESGOS'!$AP101="Muy Alta",'MAPA DE RIESGOS'!$AR101="Leve"),CONCATENATE("R",'MAPA DE RIESGOS'!$H101,"C",'MAPA DE RIESGOS'!$AF101),"")</f>
        <v/>
      </c>
      <c r="BT101" s="213"/>
      <c r="BU101" s="213"/>
      <c r="BV101" s="213"/>
      <c r="BW101" s="213"/>
      <c r="BX101" s="213"/>
      <c r="BY101" s="213"/>
      <c r="BZ101" s="213"/>
      <c r="CA101" s="213"/>
      <c r="CB101" s="213"/>
      <c r="CC101" s="213"/>
      <c r="CD101" s="213"/>
      <c r="CE101" s="213"/>
      <c r="CF101" s="213"/>
      <c r="CG101" s="213"/>
      <c r="CH101" s="213"/>
      <c r="CI101" s="213"/>
      <c r="CJ101" s="213"/>
      <c r="CK101" s="213"/>
    </row>
    <row r="102" spans="1:89" s="214" customFormat="1" ht="28.5" hidden="1" customHeight="1">
      <c r="A102" s="474"/>
      <c r="B102" s="487"/>
      <c r="C102" s="451"/>
      <c r="D102" s="451"/>
      <c r="E102" s="454"/>
      <c r="F102" s="460"/>
      <c r="G102" s="459"/>
      <c r="H102" s="384">
        <v>16</v>
      </c>
      <c r="I102" s="457"/>
      <c r="J102" s="460"/>
      <c r="K102" s="460"/>
      <c r="L102" s="460"/>
      <c r="M102" s="454"/>
      <c r="N102" s="454"/>
      <c r="O102" s="454"/>
      <c r="P102" s="531"/>
      <c r="Q102" s="491"/>
      <c r="R102" s="494"/>
      <c r="S102" s="494"/>
      <c r="T102" s="494"/>
      <c r="U102" s="494"/>
      <c r="V102" s="534"/>
      <c r="W102" s="519"/>
      <c r="X102" s="537"/>
      <c r="Y102" s="540"/>
      <c r="Z102" s="543"/>
      <c r="AA102" s="519"/>
      <c r="AB102" s="522"/>
      <c r="AC102" s="525"/>
      <c r="AD102" s="528"/>
      <c r="AE102" s="507"/>
      <c r="AF102" s="205">
        <v>3</v>
      </c>
      <c r="AG102" s="206"/>
      <c r="AH102" s="234" t="str">
        <f t="shared" si="154"/>
        <v/>
      </c>
      <c r="AI102" s="340"/>
      <c r="AJ102" s="340"/>
      <c r="AK102" s="235" t="str">
        <f t="shared" si="155"/>
        <v/>
      </c>
      <c r="AL102" s="341"/>
      <c r="AM102" s="341"/>
      <c r="AN102" s="342"/>
      <c r="AO102" s="236" t="str">
        <f>IF(ISBLANK(AD100),(IFERROR(IF(AND(AH101="Probabilidad",AH102="Probabilidad"),(AQ101-(+AQ101*AK102)),IF(AND(AH101="Impacto",AH102="Probabilidad"),(AQ100-(+AQ100*AK102)),IF(AH102="Impacto",AQ101,""))),""))," ")</f>
        <v/>
      </c>
      <c r="AP102" s="174" t="str">
        <f>IF(ISBLANK(AD100),(IFERROR(IF(AO102="","",IF(AO102&lt;=0.2,"Muy Baja",IF(AO102&lt;=0.4,"Baja",IF(AO102&lt;=0.6,"Media",IF(AO102&lt;=0.8,"Alta","Muy Alta"))))),""))," ")</f>
        <v/>
      </c>
      <c r="AQ102" s="237" t="str">
        <f t="shared" si="135"/>
        <v/>
      </c>
      <c r="AR102" s="238" t="str">
        <f t="shared" si="136"/>
        <v/>
      </c>
      <c r="AS102" s="237" t="str">
        <f>IFERROR(IF(AND(AH101="Impacto",AH102="Impacto"),(AS101-(+AS101*AK102)),IF(AND(AH101="Probabilidad",AH102="Impacto"),(AS100-(+AS100*AK102)),IF(AH102="Probabilidad",AS101,""))),"")</f>
        <v/>
      </c>
      <c r="AT102" s="239" t="str">
        <f t="shared" si="137"/>
        <v/>
      </c>
      <c r="AU102" s="510"/>
      <c r="AV102" s="513"/>
      <c r="AW102" s="507"/>
      <c r="AX102" s="516"/>
      <c r="AY102" s="343"/>
      <c r="AZ102" s="209"/>
      <c r="BA102" s="207"/>
      <c r="BB102" s="207"/>
      <c r="BC102" s="208"/>
      <c r="BD102" s="208"/>
      <c r="BE102" s="208"/>
      <c r="BF102" s="209"/>
      <c r="BG102" s="460"/>
      <c r="BH102" s="215"/>
      <c r="BI102" s="210"/>
      <c r="BJ102" s="210"/>
      <c r="BK102" s="210"/>
      <c r="BL102" s="207"/>
      <c r="BM102" s="207"/>
      <c r="BN102" s="207"/>
      <c r="BO102" s="211"/>
      <c r="BP102" s="211"/>
      <c r="BQ102" s="212"/>
      <c r="BR102" s="213"/>
      <c r="BS102" s="213" t="str">
        <f>IF(AND('MAPA DE RIESGOS'!$AP102="Muy Alta",'MAPA DE RIESGOS'!$AR102="Leve"),CONCATENATE("R",'MAPA DE RIESGOS'!$H102,"C",'MAPA DE RIESGOS'!$AF102),"")</f>
        <v/>
      </c>
      <c r="BT102" s="213"/>
      <c r="BU102" s="213"/>
      <c r="BV102" s="213"/>
      <c r="BW102" s="213"/>
      <c r="BX102" s="213"/>
      <c r="BY102" s="213"/>
      <c r="BZ102" s="213"/>
      <c r="CA102" s="213"/>
      <c r="CB102" s="213"/>
      <c r="CC102" s="213"/>
      <c r="CD102" s="213"/>
      <c r="CE102" s="213"/>
      <c r="CF102" s="213"/>
      <c r="CG102" s="213"/>
      <c r="CH102" s="213"/>
      <c r="CI102" s="213"/>
      <c r="CJ102" s="213"/>
      <c r="CK102" s="213"/>
    </row>
    <row r="103" spans="1:89" s="214" customFormat="1" ht="28.5" hidden="1" customHeight="1">
      <c r="A103" s="474"/>
      <c r="B103" s="487"/>
      <c r="C103" s="451"/>
      <c r="D103" s="451"/>
      <c r="E103" s="454"/>
      <c r="F103" s="460"/>
      <c r="G103" s="459"/>
      <c r="H103" s="384">
        <v>16</v>
      </c>
      <c r="I103" s="457"/>
      <c r="J103" s="460"/>
      <c r="K103" s="460"/>
      <c r="L103" s="460"/>
      <c r="M103" s="454"/>
      <c r="N103" s="454"/>
      <c r="O103" s="454"/>
      <c r="P103" s="531"/>
      <c r="Q103" s="491"/>
      <c r="R103" s="494"/>
      <c r="S103" s="494"/>
      <c r="T103" s="494"/>
      <c r="U103" s="494"/>
      <c r="V103" s="534"/>
      <c r="W103" s="519"/>
      <c r="X103" s="537"/>
      <c r="Y103" s="540"/>
      <c r="Z103" s="543"/>
      <c r="AA103" s="519"/>
      <c r="AB103" s="522"/>
      <c r="AC103" s="525"/>
      <c r="AD103" s="528"/>
      <c r="AE103" s="507"/>
      <c r="AF103" s="205">
        <v>4</v>
      </c>
      <c r="AG103" s="206"/>
      <c r="AH103" s="234" t="str">
        <f t="shared" si="154"/>
        <v/>
      </c>
      <c r="AI103" s="340"/>
      <c r="AJ103" s="340"/>
      <c r="AK103" s="235" t="str">
        <f t="shared" si="155"/>
        <v/>
      </c>
      <c r="AL103" s="341"/>
      <c r="AM103" s="341"/>
      <c r="AN103" s="342"/>
      <c r="AO103" s="236" t="str">
        <f>IF(ISBLANK(AD100),(IFERROR(IF(AND(AH102="Probabilidad",AH103="Probabilidad"),(AQ102-(+AQ102*AK103)),IF(AND(AH102="Impacto",AH103="Probabilidad"),(AQ101-(+AQ101*AK103)),IF(AH103="Impacto",AQ102,""))),""))," ")</f>
        <v/>
      </c>
      <c r="AP103" s="174" t="str">
        <f>IF(ISBLANK(AD100),(IFERROR(IF(AO103="","",IF(AO103&lt;=0.2,"Muy Baja",IF(AO103&lt;=0.4,"Baja",IF(AO103&lt;=0.6,"Media",IF(AO103&lt;=0.8,"Alta","Muy Alta"))))),""))," ")</f>
        <v/>
      </c>
      <c r="AQ103" s="237" t="str">
        <f t="shared" si="135"/>
        <v/>
      </c>
      <c r="AR103" s="238" t="str">
        <f t="shared" si="136"/>
        <v/>
      </c>
      <c r="AS103" s="237" t="str">
        <f>IFERROR(IF(AND(AH102="Impacto",AH103="Impacto"),(AS102-(+AS102*AK103)),IF(AND(AH102="Probabilidad",AH103="Impacto"),(AS101-(+AS101*AK103)),IF(AH103="Probabilidad",AS102,""))),"")</f>
        <v/>
      </c>
      <c r="AT103" s="239" t="str">
        <f t="shared" si="137"/>
        <v/>
      </c>
      <c r="AU103" s="510"/>
      <c r="AV103" s="513"/>
      <c r="AW103" s="507"/>
      <c r="AX103" s="516"/>
      <c r="AY103" s="343"/>
      <c r="AZ103" s="209"/>
      <c r="BA103" s="207"/>
      <c r="BB103" s="207"/>
      <c r="BC103" s="208"/>
      <c r="BD103" s="208"/>
      <c r="BE103" s="208"/>
      <c r="BF103" s="209"/>
      <c r="BG103" s="460"/>
      <c r="BH103" s="215"/>
      <c r="BI103" s="210"/>
      <c r="BJ103" s="210"/>
      <c r="BK103" s="210"/>
      <c r="BL103" s="207"/>
      <c r="BM103" s="207"/>
      <c r="BN103" s="207"/>
      <c r="BO103" s="211"/>
      <c r="BP103" s="211"/>
      <c r="BQ103" s="212"/>
      <c r="BR103" s="213"/>
      <c r="BS103" s="213" t="str">
        <f>IF(AND('MAPA DE RIESGOS'!$AP103="Muy Alta",'MAPA DE RIESGOS'!$AR103="Leve"),CONCATENATE("R",'MAPA DE RIESGOS'!$H103,"C",'MAPA DE RIESGOS'!$AF103),"")</f>
        <v/>
      </c>
      <c r="BT103" s="213"/>
      <c r="BU103" s="213"/>
      <c r="BV103" s="213"/>
      <c r="BW103" s="213"/>
      <c r="BX103" s="213"/>
      <c r="BY103" s="213"/>
      <c r="BZ103" s="213"/>
      <c r="CA103" s="213"/>
      <c r="CB103" s="213"/>
      <c r="CC103" s="213"/>
      <c r="CD103" s="213"/>
      <c r="CE103" s="213"/>
      <c r="CF103" s="213"/>
      <c r="CG103" s="213"/>
      <c r="CH103" s="213"/>
      <c r="CI103" s="213"/>
      <c r="CJ103" s="213"/>
      <c r="CK103" s="213"/>
    </row>
    <row r="104" spans="1:89" s="214" customFormat="1" ht="28.5" hidden="1" customHeight="1">
      <c r="A104" s="474"/>
      <c r="B104" s="487"/>
      <c r="C104" s="451"/>
      <c r="D104" s="451"/>
      <c r="E104" s="454"/>
      <c r="F104" s="460"/>
      <c r="G104" s="459"/>
      <c r="H104" s="384">
        <v>16</v>
      </c>
      <c r="I104" s="457"/>
      <c r="J104" s="460"/>
      <c r="K104" s="460"/>
      <c r="L104" s="460"/>
      <c r="M104" s="454"/>
      <c r="N104" s="454"/>
      <c r="O104" s="454"/>
      <c r="P104" s="531"/>
      <c r="Q104" s="491"/>
      <c r="R104" s="494"/>
      <c r="S104" s="494"/>
      <c r="T104" s="494"/>
      <c r="U104" s="494"/>
      <c r="V104" s="534"/>
      <c r="W104" s="519"/>
      <c r="X104" s="537"/>
      <c r="Y104" s="540"/>
      <c r="Z104" s="543"/>
      <c r="AA104" s="519"/>
      <c r="AB104" s="522"/>
      <c r="AC104" s="525"/>
      <c r="AD104" s="528"/>
      <c r="AE104" s="507"/>
      <c r="AF104" s="205">
        <v>5</v>
      </c>
      <c r="AG104" s="206"/>
      <c r="AH104" s="234" t="str">
        <f t="shared" ref="AH104" si="157">IF(OR(AI104="Preventivo",AI104="Detectivo"),"Probabilidad",IF(AI104="Correctivo","Impacto",""))</f>
        <v/>
      </c>
      <c r="AI104" s="340"/>
      <c r="AJ104" s="340"/>
      <c r="AK104" s="235" t="str">
        <f t="shared" ref="AK104" si="158">IF(AND(AI104="Preventivo",AJ104="Automático"),"50%",IF(AND(AI104="Preventivo",AJ104="Manual"),"40%",IF(AND(AI104="Detectivo",AJ104="Automático"),"40%",IF(AND(AI104="Detectivo",AJ104="Manual"),"30%",IF(AND(AI104="Correctivo",AJ104="Automático"),"35%",IF(AND(AI104="Correctivo",AJ104="Manual"),"25%",""))))))</f>
        <v/>
      </c>
      <c r="AL104" s="341"/>
      <c r="AM104" s="341"/>
      <c r="AN104" s="342"/>
      <c r="AO104" s="236" t="str">
        <f>IF(ISBLANK(AD100),(IFERROR(IF(AND(AH103="Probabilidad",AH104="Probabilidad"),(AQ103-(+AQ103*AK104)),IF(AND(AH103="Impacto",AH104="Probabilidad"),(AQ102-(+AQ102*AK104)),IF(AH104="Impacto",AQ103,""))),""))," ")</f>
        <v/>
      </c>
      <c r="AP104" s="174" t="str">
        <f>IF(ISBLANK(AD100),(IFERROR(IF(AO104="","",IF(AO104&lt;=0.2,"Muy Baja",IF(AO104&lt;=0.4,"Baja",IF(AO104&lt;=0.6,"Media",IF(AO104&lt;=0.8,"Alta","Muy Alta"))))),""))," ")</f>
        <v/>
      </c>
      <c r="AQ104" s="237" t="str">
        <f t="shared" si="135"/>
        <v/>
      </c>
      <c r="AR104" s="238" t="str">
        <f t="shared" si="136"/>
        <v/>
      </c>
      <c r="AS104" s="237" t="str">
        <f>IFERROR(IF(AND(AH103="Impacto",AH104="Impacto"),(AS103-(+AS103*AK104)),IF(AND(AH103="Probabilidad",AH104="Impacto"),(AS102-(+AS102*AK104)),IF(AH104="Probabilidad",AS103,""))),"")</f>
        <v/>
      </c>
      <c r="AT104" s="239" t="str">
        <f t="shared" si="137"/>
        <v/>
      </c>
      <c r="AU104" s="510"/>
      <c r="AV104" s="513"/>
      <c r="AW104" s="507"/>
      <c r="AX104" s="516"/>
      <c r="AY104" s="343"/>
      <c r="AZ104" s="209"/>
      <c r="BA104" s="207"/>
      <c r="BB104" s="207"/>
      <c r="BC104" s="208"/>
      <c r="BD104" s="208"/>
      <c r="BE104" s="208"/>
      <c r="BF104" s="209"/>
      <c r="BG104" s="460"/>
      <c r="BH104" s="215"/>
      <c r="BI104" s="210"/>
      <c r="BJ104" s="210"/>
      <c r="BK104" s="210"/>
      <c r="BL104" s="207"/>
      <c r="BM104" s="207"/>
      <c r="BN104" s="207"/>
      <c r="BO104" s="211"/>
      <c r="BP104" s="211"/>
      <c r="BQ104" s="212"/>
      <c r="BR104" s="213"/>
      <c r="BS104" s="213" t="str">
        <f>IF(AND('MAPA DE RIESGOS'!$AP104="Muy Alta",'MAPA DE RIESGOS'!$AR104="Leve"),CONCATENATE("R",'MAPA DE RIESGOS'!$H104,"C",'MAPA DE RIESGOS'!$AF104),"")</f>
        <v/>
      </c>
      <c r="BT104" s="213"/>
      <c r="BU104" s="213"/>
      <c r="BV104" s="213"/>
      <c r="BW104" s="213"/>
      <c r="BX104" s="213"/>
      <c r="BY104" s="213"/>
      <c r="BZ104" s="213"/>
      <c r="CA104" s="213"/>
      <c r="CB104" s="213"/>
      <c r="CC104" s="213"/>
      <c r="CD104" s="213"/>
      <c r="CE104" s="213"/>
      <c r="CF104" s="213"/>
      <c r="CG104" s="213"/>
      <c r="CH104" s="213"/>
      <c r="CI104" s="213"/>
      <c r="CJ104" s="213"/>
      <c r="CK104" s="213"/>
    </row>
    <row r="105" spans="1:89" s="214" customFormat="1" ht="28.5" hidden="1" customHeight="1">
      <c r="A105" s="474"/>
      <c r="B105" s="487"/>
      <c r="C105" s="451"/>
      <c r="D105" s="451"/>
      <c r="E105" s="454"/>
      <c r="F105" s="460"/>
      <c r="G105" s="459"/>
      <c r="H105" s="384">
        <v>16</v>
      </c>
      <c r="I105" s="458"/>
      <c r="J105" s="461"/>
      <c r="K105" s="461"/>
      <c r="L105" s="461"/>
      <c r="M105" s="455"/>
      <c r="N105" s="455"/>
      <c r="O105" s="455"/>
      <c r="P105" s="532"/>
      <c r="Q105" s="492"/>
      <c r="R105" s="495"/>
      <c r="S105" s="495"/>
      <c r="T105" s="495"/>
      <c r="U105" s="495"/>
      <c r="V105" s="535"/>
      <c r="W105" s="520"/>
      <c r="X105" s="538"/>
      <c r="Y105" s="541"/>
      <c r="Z105" s="544"/>
      <c r="AA105" s="520"/>
      <c r="AB105" s="523"/>
      <c r="AC105" s="526"/>
      <c r="AD105" s="529"/>
      <c r="AE105" s="508"/>
      <c r="AF105" s="205">
        <v>6</v>
      </c>
      <c r="AG105" s="206"/>
      <c r="AH105" s="234" t="str">
        <f t="shared" si="154"/>
        <v/>
      </c>
      <c r="AI105" s="340"/>
      <c r="AJ105" s="340"/>
      <c r="AK105" s="235" t="str">
        <f t="shared" si="155"/>
        <v/>
      </c>
      <c r="AL105" s="341"/>
      <c r="AM105" s="341"/>
      <c r="AN105" s="342"/>
      <c r="AO105" s="236" t="str">
        <f>IF(ISBLANK(AD100),(IFERROR(IF(AND(AH103="Probabilidad",AH105="Probabilidad"),(AQ103-(+AQ103*AK105)),IF(AND(AH103="Impacto",AH105="Probabilidad"),(AQ102-(+AQ102*AK105)),IF(AH105="Impacto",AQ103,""))),""))," ")</f>
        <v/>
      </c>
      <c r="AP105" s="174" t="str">
        <f>IF(ISBLANK(AD100),(IFERROR(IF(AO105="","",IF(AO105&lt;=0.2,"Muy Baja",IF(AO105&lt;=0.4,"Baja",IF(AO105&lt;=0.6,"Media",IF(AO105&lt;=0.8,"Alta","Muy Alta"))))),"")), " ")</f>
        <v/>
      </c>
      <c r="AQ105" s="237" t="str">
        <f t="shared" si="135"/>
        <v/>
      </c>
      <c r="AR105" s="238" t="str">
        <f t="shared" si="136"/>
        <v/>
      </c>
      <c r="AS105" s="237" t="str">
        <f>IFERROR(IF(AND(AH104="Impacto",AH105="Impacto"),(AS103-(+AS104*AK105)),IF(AND(AH103="Probabilidad",AH105="Impacto"),(AS102-(+AS102*AK105)),IF(AH105="Probabilidad",AS103,""))),"")</f>
        <v/>
      </c>
      <c r="AT105" s="239" t="str">
        <f t="shared" si="137"/>
        <v/>
      </c>
      <c r="AU105" s="511"/>
      <c r="AV105" s="514"/>
      <c r="AW105" s="508"/>
      <c r="AX105" s="517"/>
      <c r="AY105" s="343"/>
      <c r="AZ105" s="209"/>
      <c r="BA105" s="207"/>
      <c r="BB105" s="207"/>
      <c r="BC105" s="208"/>
      <c r="BD105" s="208"/>
      <c r="BE105" s="208"/>
      <c r="BF105" s="209"/>
      <c r="BG105" s="461"/>
      <c r="BH105" s="215"/>
      <c r="BI105" s="210"/>
      <c r="BJ105" s="210"/>
      <c r="BK105" s="210"/>
      <c r="BL105" s="207"/>
      <c r="BM105" s="207"/>
      <c r="BN105" s="207"/>
      <c r="BO105" s="211"/>
      <c r="BP105" s="211"/>
      <c r="BQ105" s="212"/>
      <c r="BR105" s="213"/>
      <c r="BS105" s="213" t="str">
        <f>IF(AND('MAPA DE RIESGOS'!$AP105="Muy Alta",'MAPA DE RIESGOS'!$AR105="Leve"),CONCATENATE("R",'MAPA DE RIESGOS'!$H105,"C",'MAPA DE RIESGOS'!$AF105),"")</f>
        <v/>
      </c>
      <c r="BT105" s="213"/>
      <c r="BU105" s="213"/>
      <c r="BV105" s="213"/>
      <c r="BW105" s="213"/>
      <c r="BX105" s="213"/>
      <c r="BY105" s="213"/>
      <c r="BZ105" s="213"/>
      <c r="CA105" s="213"/>
      <c r="CB105" s="213"/>
      <c r="CC105" s="213"/>
      <c r="CD105" s="213"/>
      <c r="CE105" s="213"/>
      <c r="CF105" s="213"/>
      <c r="CG105" s="213"/>
      <c r="CH105" s="213"/>
      <c r="CI105" s="213"/>
      <c r="CJ105" s="213"/>
      <c r="CK105" s="213"/>
    </row>
    <row r="106" spans="1:89" s="214" customFormat="1" ht="142.5" customHeight="1">
      <c r="A106" s="474"/>
      <c r="B106" s="487"/>
      <c r="C106" s="451"/>
      <c r="D106" s="451" t="str">
        <f>IFERROR((VLOOKUP($B106,'Listados Datos'!$D$3:$F$18,3,FALSE))," ")</f>
        <v xml:space="preserve"> </v>
      </c>
      <c r="E106" s="454"/>
      <c r="F106" s="460"/>
      <c r="G106" s="459">
        <v>17</v>
      </c>
      <c r="H106" s="384">
        <v>17</v>
      </c>
      <c r="I106" s="456" t="s">
        <v>1157</v>
      </c>
      <c r="J106" s="468" t="s">
        <v>243</v>
      </c>
      <c r="K106" s="468" t="s">
        <v>1157</v>
      </c>
      <c r="L106" s="468" t="s">
        <v>1168</v>
      </c>
      <c r="M106" s="453" t="str">
        <f t="shared" ref="M106" si="159">+CONCATENATE("Posibilidad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453" t="s">
        <v>108</v>
      </c>
      <c r="O106" s="453" t="s">
        <v>836</v>
      </c>
      <c r="P106" s="530">
        <v>12</v>
      </c>
      <c r="Q106" s="490"/>
      <c r="R106" s="493"/>
      <c r="S106" s="493"/>
      <c r="T106" s="493"/>
      <c r="U106" s="493"/>
      <c r="V106" s="533" t="str">
        <f t="shared" ref="V106" si="160">IF(ISBLANK(AC106),(IF(P106&lt;=0,"",IF(P106&lt;=2,"Muy Baja",IF(P106&lt;=24,"Baja",IF(P106&lt;=500,"Media",IF(P106&lt;=5000,"Alta","Muy Alta"))))))," ")</f>
        <v>Baja</v>
      </c>
      <c r="W106" s="518">
        <f t="shared" ref="W106" si="161">IF(ISBLANK(AC106),(IF(V106="","",IF(V106="Muy Baja",20%,IF(V106="Baja",40%,IF(V106="Media",60%,IF(V106="Alta",80%,IF(V106="Muy Alta",100%,0)))))))," ")</f>
        <v>0.4</v>
      </c>
      <c r="X106" s="536" t="s">
        <v>305</v>
      </c>
      <c r="Y106" s="539" t="str">
        <f>IF(X106&gt;0,IF(NOT(ISERROR(MATCH(X106,'Listados Datos'!$N$3:$N$4,0))),'Listados Datos'!$N$6&amp;"Por favor no seleccionar este criterios de impacto (Afectación Económica o presupuestal y/o Pérdida Reputacional)",'Listados Datos'!$N$7),"")</f>
        <v>✔</v>
      </c>
      <c r="Z106" s="542"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518">
        <f>IF(Z106="","",IF(Z106="Leve",20%,IF(Z106="Menor",40%,IF(Z106="Moderado",60%,IF(Z106="Mayor",80%,IF(Z106="Catastrófico",100%,0))))))</f>
        <v>0.2</v>
      </c>
      <c r="AB106" s="521"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524"/>
      <c r="AD106" s="527"/>
      <c r="AE106" s="506" t="str">
        <f t="shared" ref="AE106" si="162">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206" t="s">
        <v>1173</v>
      </c>
      <c r="AH106" s="234" t="str">
        <f t="shared" si="154"/>
        <v>Probabilidad</v>
      </c>
      <c r="AI106" s="340" t="s">
        <v>314</v>
      </c>
      <c r="AJ106" s="340" t="s">
        <v>319</v>
      </c>
      <c r="AK106" s="235" t="str">
        <f t="shared" si="155"/>
        <v>40%</v>
      </c>
      <c r="AL106" s="341" t="s">
        <v>323</v>
      </c>
      <c r="AM106" s="341" t="s">
        <v>327</v>
      </c>
      <c r="AN106" s="342" t="s">
        <v>330</v>
      </c>
      <c r="AO106" s="236">
        <f>IF(ISBLANK(AD106),(IFERROR(IF(AH106="Probabilidad",(W106-(+W106*AK106)),IF(AH106="Impacto",W106,"")),""))," ")</f>
        <v>0.24</v>
      </c>
      <c r="AP106" s="174" t="str">
        <f>IF(ISBLANK(AD106), (IFERROR(IF(AO106="","",IF(AO106&lt;=0.2,"Muy Baja",IF(AO106&lt;=0.4,"Baja",IF(AO106&lt;=0.6,"Media",IF(AO106&lt;=0.8,"Alta","Muy Alta"))))),""))," ")</f>
        <v>Baja</v>
      </c>
      <c r="AQ106" s="237">
        <f t="shared" si="135"/>
        <v>0.24</v>
      </c>
      <c r="AR106" s="283" t="str">
        <f t="shared" si="136"/>
        <v>Leve</v>
      </c>
      <c r="AS106" s="237">
        <f>IFERROR(IF(AH106="Impacto",(AA106-(+AA106*AK106)),IF(AH106="Probabilidad",AA106,"")),"")</f>
        <v>0.2</v>
      </c>
      <c r="AT106" s="239" t="str">
        <f t="shared" si="137"/>
        <v>Bajo</v>
      </c>
      <c r="AU106" s="509"/>
      <c r="AV106" s="512" t="str">
        <f>IF(ISBLANK(AD106), " ", AD106)</f>
        <v xml:space="preserve"> </v>
      </c>
      <c r="AW106" s="506" t="str">
        <f t="shared" ref="AW106" si="163">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515" t="s">
        <v>337</v>
      </c>
      <c r="AY106" s="343" t="s">
        <v>1191</v>
      </c>
      <c r="AZ106" s="209" t="s">
        <v>1192</v>
      </c>
      <c r="BA106" s="207" t="s">
        <v>974</v>
      </c>
      <c r="BB106" s="207" t="s">
        <v>1069</v>
      </c>
      <c r="BC106" s="208">
        <v>44562</v>
      </c>
      <c r="BD106" s="208">
        <v>44926</v>
      </c>
      <c r="BE106" s="208" t="s">
        <v>1193</v>
      </c>
      <c r="BF106" s="208" t="s">
        <v>1194</v>
      </c>
      <c r="BG106" s="468" t="s">
        <v>1181</v>
      </c>
      <c r="BH106" s="215"/>
      <c r="BI106" s="210"/>
      <c r="BJ106" s="210"/>
      <c r="BK106" s="210"/>
      <c r="BL106" s="207"/>
      <c r="BM106" s="207"/>
      <c r="BN106" s="207"/>
      <c r="BO106" s="282"/>
      <c r="BP106" s="282"/>
      <c r="BQ106" s="284"/>
      <c r="BR106" s="213"/>
      <c r="BS106" s="213" t="str">
        <f>IF(AND('MAPA DE RIESGOS'!$AP106="Muy Alta",'MAPA DE RIESGOS'!$AR106="Leve"),CONCATENATE("R",'MAPA DE RIESGOS'!$H106,"C",'MAPA DE RIESGOS'!$AF106),"")</f>
        <v/>
      </c>
      <c r="BT106" s="213"/>
      <c r="BU106" s="213"/>
      <c r="BV106" s="213"/>
      <c r="BW106" s="213"/>
      <c r="BX106" s="213"/>
      <c r="BY106" s="213"/>
      <c r="BZ106" s="213"/>
      <c r="CA106" s="213"/>
      <c r="CB106" s="213"/>
      <c r="CC106" s="213"/>
      <c r="CD106" s="213"/>
      <c r="CE106" s="213"/>
      <c r="CF106" s="213"/>
      <c r="CG106" s="213"/>
      <c r="CH106" s="213"/>
      <c r="CI106" s="213"/>
      <c r="CJ106" s="213"/>
      <c r="CK106" s="213"/>
    </row>
    <row r="107" spans="1:89" s="214" customFormat="1" ht="28.5" hidden="1" customHeight="1">
      <c r="A107" s="474"/>
      <c r="B107" s="487"/>
      <c r="C107" s="451"/>
      <c r="D107" s="451"/>
      <c r="E107" s="454"/>
      <c r="F107" s="460"/>
      <c r="G107" s="459"/>
      <c r="H107" s="384">
        <v>17</v>
      </c>
      <c r="I107" s="457"/>
      <c r="J107" s="460"/>
      <c r="K107" s="460"/>
      <c r="L107" s="460"/>
      <c r="M107" s="454"/>
      <c r="N107" s="454"/>
      <c r="O107" s="454"/>
      <c r="P107" s="531"/>
      <c r="Q107" s="491"/>
      <c r="R107" s="494"/>
      <c r="S107" s="494"/>
      <c r="T107" s="494"/>
      <c r="U107" s="494"/>
      <c r="V107" s="534"/>
      <c r="W107" s="519"/>
      <c r="X107" s="537"/>
      <c r="Y107" s="540"/>
      <c r="Z107" s="543"/>
      <c r="AA107" s="519"/>
      <c r="AB107" s="522"/>
      <c r="AC107" s="525"/>
      <c r="AD107" s="528"/>
      <c r="AE107" s="507"/>
      <c r="AF107" s="205">
        <v>2</v>
      </c>
      <c r="AG107" s="206"/>
      <c r="AH107" s="234" t="str">
        <f t="shared" si="154"/>
        <v/>
      </c>
      <c r="AI107" s="340"/>
      <c r="AJ107" s="340"/>
      <c r="AK107" s="235" t="str">
        <f t="shared" si="155"/>
        <v/>
      </c>
      <c r="AL107" s="341"/>
      <c r="AM107" s="341"/>
      <c r="AN107" s="342"/>
      <c r="AO107" s="236" t="str">
        <f>IF(ISBLANK(AD106),(IFERROR(IF(AND(AH106="Probabilidad",AH107="Probabilidad"),(AQ106-(+AQ106*AK107)),IF(AH107="Probabilidad",(W106-(+W106*AK107)),IF(AH107="Impacto",AQ106,""))),""))," ")</f>
        <v/>
      </c>
      <c r="AP107" s="174" t="str">
        <f>IF(ISBLANK(AD106),(IFERROR(IF(AO107="","",IF(AO107&lt;=0.2,"Muy Baja",IF(AO107&lt;=0.4,"Baja",IF(AO107&lt;=0.6,"Media",IF(AO107&lt;=0.8,"Alta","Muy Alta"))))),""))," ")</f>
        <v/>
      </c>
      <c r="AQ107" s="237" t="str">
        <f t="shared" si="135"/>
        <v/>
      </c>
      <c r="AR107" s="283" t="str">
        <f t="shared" si="136"/>
        <v/>
      </c>
      <c r="AS107" s="237" t="str">
        <f>IFERROR(IF(AND(AH106="Impacto",AH107="Impacto"),(AS106-(+AS106*AK107)),IF(AH107="Impacto",(AA106-(+AA106*AK107)),IF(AH107="Probabilidad",AS106,""))),"")</f>
        <v/>
      </c>
      <c r="AT107" s="239" t="str">
        <f t="shared" si="137"/>
        <v/>
      </c>
      <c r="AU107" s="510"/>
      <c r="AV107" s="513"/>
      <c r="AW107" s="507"/>
      <c r="AX107" s="516"/>
      <c r="AY107" s="343"/>
      <c r="AZ107" s="209"/>
      <c r="BA107" s="207"/>
      <c r="BB107" s="207"/>
      <c r="BC107" s="208"/>
      <c r="BD107" s="208"/>
      <c r="BE107" s="208"/>
      <c r="BF107" s="209"/>
      <c r="BG107" s="460"/>
      <c r="BH107" s="215"/>
      <c r="BI107" s="210"/>
      <c r="BJ107" s="210"/>
      <c r="BK107" s="210"/>
      <c r="BL107" s="207"/>
      <c r="BM107" s="207"/>
      <c r="BN107" s="207"/>
      <c r="BO107" s="282"/>
      <c r="BP107" s="282"/>
      <c r="BQ107" s="284"/>
      <c r="BR107" s="213"/>
      <c r="BS107" s="213" t="str">
        <f>IF(AND('MAPA DE RIESGOS'!$AP107="Muy Alta",'MAPA DE RIESGOS'!$AR107="Leve"),CONCATENATE("R",'MAPA DE RIESGOS'!$H107,"C",'MAPA DE RIESGOS'!$AF107),"")</f>
        <v/>
      </c>
      <c r="BT107" s="213"/>
      <c r="BU107" s="213"/>
      <c r="BV107" s="213"/>
      <c r="BW107" s="213"/>
      <c r="BX107" s="213"/>
      <c r="BY107" s="213"/>
      <c r="BZ107" s="213"/>
      <c r="CA107" s="213"/>
      <c r="CB107" s="213"/>
      <c r="CC107" s="213"/>
      <c r="CD107" s="213"/>
      <c r="CE107" s="213"/>
      <c r="CF107" s="213"/>
      <c r="CG107" s="213"/>
      <c r="CH107" s="213"/>
      <c r="CI107" s="213"/>
      <c r="CJ107" s="213"/>
      <c r="CK107" s="213"/>
    </row>
    <row r="108" spans="1:89" s="214" customFormat="1" ht="28.5" hidden="1" customHeight="1">
      <c r="A108" s="474"/>
      <c r="B108" s="487"/>
      <c r="C108" s="451"/>
      <c r="D108" s="451"/>
      <c r="E108" s="454"/>
      <c r="F108" s="460"/>
      <c r="G108" s="459"/>
      <c r="H108" s="384">
        <v>17</v>
      </c>
      <c r="I108" s="457"/>
      <c r="J108" s="460"/>
      <c r="K108" s="460"/>
      <c r="L108" s="460"/>
      <c r="M108" s="454"/>
      <c r="N108" s="454"/>
      <c r="O108" s="454"/>
      <c r="P108" s="531"/>
      <c r="Q108" s="491"/>
      <c r="R108" s="494"/>
      <c r="S108" s="494"/>
      <c r="T108" s="494"/>
      <c r="U108" s="494"/>
      <c r="V108" s="534"/>
      <c r="W108" s="519"/>
      <c r="X108" s="537"/>
      <c r="Y108" s="540"/>
      <c r="Z108" s="543"/>
      <c r="AA108" s="519"/>
      <c r="AB108" s="522"/>
      <c r="AC108" s="525"/>
      <c r="AD108" s="528"/>
      <c r="AE108" s="507"/>
      <c r="AF108" s="205">
        <v>3</v>
      </c>
      <c r="AG108" s="206"/>
      <c r="AH108" s="234" t="str">
        <f t="shared" si="154"/>
        <v/>
      </c>
      <c r="AI108" s="340"/>
      <c r="AJ108" s="340"/>
      <c r="AK108" s="235" t="str">
        <f t="shared" si="155"/>
        <v/>
      </c>
      <c r="AL108" s="341"/>
      <c r="AM108" s="341"/>
      <c r="AN108" s="342"/>
      <c r="AO108" s="236" t="str">
        <f>IF(ISBLANK(AD106),(IFERROR(IF(AND(AH107="Probabilidad",AH108="Probabilidad"),(AQ107-(+AQ107*AK108)),IF(AND(AH107="Impacto",AH108="Probabilidad"),(AQ106-(+AQ106*AK108)),IF(AH108="Impacto",AQ107,""))),""))," ")</f>
        <v/>
      </c>
      <c r="AP108" s="174" t="str">
        <f>IF(ISBLANK(AD106),(IFERROR(IF(AO108="","",IF(AO108&lt;=0.2,"Muy Baja",IF(AO108&lt;=0.4,"Baja",IF(AO108&lt;=0.6,"Media",IF(AO108&lt;=0.8,"Alta","Muy Alta"))))),""))," ")</f>
        <v/>
      </c>
      <c r="AQ108" s="237" t="str">
        <f t="shared" si="135"/>
        <v/>
      </c>
      <c r="AR108" s="283" t="str">
        <f t="shared" si="136"/>
        <v/>
      </c>
      <c r="AS108" s="237" t="str">
        <f>IFERROR(IF(AND(AH107="Impacto",AH108="Impacto"),(AS107-(+AS107*AK108)),IF(AND(AH107="Probabilidad",AH108="Impacto"),(AS106-(+AS106*AK108)),IF(AH108="Probabilidad",AS107,""))),"")</f>
        <v/>
      </c>
      <c r="AT108" s="239" t="str">
        <f t="shared" si="137"/>
        <v/>
      </c>
      <c r="AU108" s="510"/>
      <c r="AV108" s="513"/>
      <c r="AW108" s="507"/>
      <c r="AX108" s="516"/>
      <c r="AY108" s="343"/>
      <c r="AZ108" s="209"/>
      <c r="BA108" s="207"/>
      <c r="BB108" s="207"/>
      <c r="BC108" s="208"/>
      <c r="BD108" s="208"/>
      <c r="BE108" s="208"/>
      <c r="BF108" s="209"/>
      <c r="BG108" s="460"/>
      <c r="BH108" s="215"/>
      <c r="BI108" s="210"/>
      <c r="BJ108" s="210"/>
      <c r="BK108" s="210"/>
      <c r="BL108" s="207"/>
      <c r="BM108" s="207"/>
      <c r="BN108" s="207"/>
      <c r="BO108" s="282"/>
      <c r="BP108" s="282"/>
      <c r="BQ108" s="284"/>
      <c r="BR108" s="213"/>
      <c r="BS108" s="213" t="str">
        <f>IF(AND('MAPA DE RIESGOS'!$AP108="Muy Alta",'MAPA DE RIESGOS'!$AR108="Leve"),CONCATENATE("R",'MAPA DE RIESGOS'!$H108,"C",'MAPA DE RIESGOS'!$AF108),"")</f>
        <v/>
      </c>
      <c r="BT108" s="213"/>
      <c r="BU108" s="213"/>
      <c r="BV108" s="213"/>
      <c r="BW108" s="213"/>
      <c r="BX108" s="213"/>
      <c r="BY108" s="213"/>
      <c r="BZ108" s="213"/>
      <c r="CA108" s="213"/>
      <c r="CB108" s="213"/>
      <c r="CC108" s="213"/>
      <c r="CD108" s="213"/>
      <c r="CE108" s="213"/>
      <c r="CF108" s="213"/>
      <c r="CG108" s="213"/>
      <c r="CH108" s="213"/>
      <c r="CI108" s="213"/>
      <c r="CJ108" s="213"/>
      <c r="CK108" s="213"/>
    </row>
    <row r="109" spans="1:89" s="214" customFormat="1" ht="28.5" hidden="1" customHeight="1">
      <c r="A109" s="474"/>
      <c r="B109" s="487"/>
      <c r="C109" s="451"/>
      <c r="D109" s="451"/>
      <c r="E109" s="454"/>
      <c r="F109" s="460"/>
      <c r="G109" s="459"/>
      <c r="H109" s="384">
        <v>17</v>
      </c>
      <c r="I109" s="457"/>
      <c r="J109" s="460"/>
      <c r="K109" s="460"/>
      <c r="L109" s="460"/>
      <c r="M109" s="454"/>
      <c r="N109" s="454"/>
      <c r="O109" s="454"/>
      <c r="P109" s="531"/>
      <c r="Q109" s="491"/>
      <c r="R109" s="494"/>
      <c r="S109" s="494"/>
      <c r="T109" s="494"/>
      <c r="U109" s="494"/>
      <c r="V109" s="534"/>
      <c r="W109" s="519"/>
      <c r="X109" s="537"/>
      <c r="Y109" s="540"/>
      <c r="Z109" s="543"/>
      <c r="AA109" s="519"/>
      <c r="AB109" s="522"/>
      <c r="AC109" s="525"/>
      <c r="AD109" s="528"/>
      <c r="AE109" s="507"/>
      <c r="AF109" s="205">
        <v>4</v>
      </c>
      <c r="AG109" s="206"/>
      <c r="AH109" s="234" t="str">
        <f t="shared" si="154"/>
        <v/>
      </c>
      <c r="AI109" s="340"/>
      <c r="AJ109" s="340"/>
      <c r="AK109" s="235" t="str">
        <f t="shared" si="155"/>
        <v/>
      </c>
      <c r="AL109" s="341"/>
      <c r="AM109" s="341"/>
      <c r="AN109" s="342"/>
      <c r="AO109" s="236" t="str">
        <f>IF(ISBLANK(AD106),(IFERROR(IF(AND(AH108="Probabilidad",AH109="Probabilidad"),(AQ108-(+AQ108*AK109)),IF(AND(AH108="Impacto",AH109="Probabilidad"),(AQ107-(+AQ107*AK109)),IF(AH109="Impacto",AQ108,""))),""))," ")</f>
        <v/>
      </c>
      <c r="AP109" s="174" t="str">
        <f>IF(ISBLANK(AD106),(IFERROR(IF(AO109="","",IF(AO109&lt;=0.2,"Muy Baja",IF(AO109&lt;=0.4,"Baja",IF(AO109&lt;=0.6,"Media",IF(AO109&lt;=0.8,"Alta","Muy Alta"))))),""))," ")</f>
        <v/>
      </c>
      <c r="AQ109" s="237" t="str">
        <f t="shared" si="135"/>
        <v/>
      </c>
      <c r="AR109" s="283" t="str">
        <f t="shared" si="136"/>
        <v/>
      </c>
      <c r="AS109" s="237" t="str">
        <f>IFERROR(IF(AND(AH108="Impacto",AH109="Impacto"),(AS108-(+AS108*AK109)),IF(AND(AH108="Probabilidad",AH109="Impacto"),(AS107-(+AS107*AK109)),IF(AH109="Probabilidad",AS108,""))),"")</f>
        <v/>
      </c>
      <c r="AT109" s="239" t="str">
        <f t="shared" si="137"/>
        <v/>
      </c>
      <c r="AU109" s="510"/>
      <c r="AV109" s="513"/>
      <c r="AW109" s="507"/>
      <c r="AX109" s="516"/>
      <c r="AY109" s="343"/>
      <c r="AZ109" s="209"/>
      <c r="BA109" s="207"/>
      <c r="BB109" s="207"/>
      <c r="BC109" s="208"/>
      <c r="BD109" s="208"/>
      <c r="BE109" s="208"/>
      <c r="BF109" s="209"/>
      <c r="BG109" s="460"/>
      <c r="BH109" s="215"/>
      <c r="BI109" s="210"/>
      <c r="BJ109" s="210"/>
      <c r="BK109" s="210"/>
      <c r="BL109" s="207"/>
      <c r="BM109" s="207"/>
      <c r="BN109" s="207"/>
      <c r="BO109" s="282"/>
      <c r="BP109" s="282"/>
      <c r="BQ109" s="284"/>
      <c r="BR109" s="213"/>
      <c r="BS109" s="213" t="str">
        <f>IF(AND('MAPA DE RIESGOS'!$AP109="Muy Alta",'MAPA DE RIESGOS'!$AR109="Leve"),CONCATENATE("R",'MAPA DE RIESGOS'!$H109,"C",'MAPA DE RIESGOS'!$AF109),"")</f>
        <v/>
      </c>
      <c r="BT109" s="213"/>
      <c r="BU109" s="213"/>
      <c r="BV109" s="213"/>
      <c r="BW109" s="213"/>
      <c r="BX109" s="213"/>
      <c r="BY109" s="213"/>
      <c r="BZ109" s="213"/>
      <c r="CA109" s="213"/>
      <c r="CB109" s="213"/>
      <c r="CC109" s="213"/>
      <c r="CD109" s="213"/>
      <c r="CE109" s="213"/>
      <c r="CF109" s="213"/>
      <c r="CG109" s="213"/>
      <c r="CH109" s="213"/>
      <c r="CI109" s="213"/>
      <c r="CJ109" s="213"/>
      <c r="CK109" s="213"/>
    </row>
    <row r="110" spans="1:89" s="214" customFormat="1" ht="28.5" hidden="1" customHeight="1">
      <c r="A110" s="474"/>
      <c r="B110" s="487"/>
      <c r="C110" s="451"/>
      <c r="D110" s="451"/>
      <c r="E110" s="454"/>
      <c r="F110" s="460"/>
      <c r="G110" s="459"/>
      <c r="H110" s="384">
        <v>17</v>
      </c>
      <c r="I110" s="457"/>
      <c r="J110" s="460"/>
      <c r="K110" s="460"/>
      <c r="L110" s="460"/>
      <c r="M110" s="454"/>
      <c r="N110" s="454"/>
      <c r="O110" s="454"/>
      <c r="P110" s="531"/>
      <c r="Q110" s="491"/>
      <c r="R110" s="494"/>
      <c r="S110" s="494"/>
      <c r="T110" s="494"/>
      <c r="U110" s="494"/>
      <c r="V110" s="534"/>
      <c r="W110" s="519"/>
      <c r="X110" s="537"/>
      <c r="Y110" s="540"/>
      <c r="Z110" s="543"/>
      <c r="AA110" s="519"/>
      <c r="AB110" s="522"/>
      <c r="AC110" s="525"/>
      <c r="AD110" s="528"/>
      <c r="AE110" s="507"/>
      <c r="AF110" s="205">
        <v>5</v>
      </c>
      <c r="AG110" s="206"/>
      <c r="AH110" s="234" t="str">
        <f t="shared" si="154"/>
        <v/>
      </c>
      <c r="AI110" s="340"/>
      <c r="AJ110" s="340"/>
      <c r="AK110" s="235" t="str">
        <f t="shared" si="155"/>
        <v/>
      </c>
      <c r="AL110" s="341"/>
      <c r="AM110" s="341"/>
      <c r="AN110" s="342"/>
      <c r="AO110" s="236" t="str">
        <f>IF(ISBLANK(AD106),(IFERROR(IF(AND(AH109="Probabilidad",AH110="Probabilidad"),(AQ109-(+AQ109*AK110)),IF(AND(AH109="Impacto",AH110="Probabilidad"),(AQ108-(+AQ108*AK110)),IF(AH110="Impacto",AQ109,""))),""))," ")</f>
        <v/>
      </c>
      <c r="AP110" s="174" t="str">
        <f>IF(ISBLANK(AD106),(IFERROR(IF(AO110="","",IF(AO110&lt;=0.2,"Muy Baja",IF(AO110&lt;=0.4,"Baja",IF(AO110&lt;=0.6,"Media",IF(AO110&lt;=0.8,"Alta","Muy Alta"))))),""))," ")</f>
        <v/>
      </c>
      <c r="AQ110" s="237" t="str">
        <f t="shared" si="135"/>
        <v/>
      </c>
      <c r="AR110" s="283" t="str">
        <f t="shared" si="136"/>
        <v/>
      </c>
      <c r="AS110" s="237" t="str">
        <f>IFERROR(IF(AND(AH109="Impacto",AH110="Impacto"),(AS109-(+AS109*AK110)),IF(AND(AH109="Probabilidad",AH110="Impacto"),(AS108-(+AS108*AK110)),IF(AH110="Probabilidad",AS109,""))),"")</f>
        <v/>
      </c>
      <c r="AT110" s="239" t="str">
        <f t="shared" si="137"/>
        <v/>
      </c>
      <c r="AU110" s="510"/>
      <c r="AV110" s="513"/>
      <c r="AW110" s="507"/>
      <c r="AX110" s="516"/>
      <c r="AY110" s="343"/>
      <c r="AZ110" s="209"/>
      <c r="BA110" s="207"/>
      <c r="BB110" s="207"/>
      <c r="BC110" s="208"/>
      <c r="BD110" s="208"/>
      <c r="BE110" s="208"/>
      <c r="BF110" s="209"/>
      <c r="BG110" s="460"/>
      <c r="BH110" s="215"/>
      <c r="BI110" s="210"/>
      <c r="BJ110" s="210"/>
      <c r="BK110" s="210"/>
      <c r="BL110" s="207"/>
      <c r="BM110" s="207"/>
      <c r="BN110" s="207"/>
      <c r="BO110" s="282"/>
      <c r="BP110" s="282"/>
      <c r="BQ110" s="284"/>
      <c r="BR110" s="213"/>
      <c r="BS110" s="213" t="str">
        <f>IF(AND('MAPA DE RIESGOS'!$AP110="Muy Alta",'MAPA DE RIESGOS'!$AR110="Leve"),CONCATENATE("R",'MAPA DE RIESGOS'!$H110,"C",'MAPA DE RIESGOS'!$AF110),"")</f>
        <v/>
      </c>
      <c r="BT110" s="213"/>
      <c r="BU110" s="213"/>
      <c r="BV110" s="213"/>
      <c r="BW110" s="213"/>
      <c r="BX110" s="213"/>
      <c r="BY110" s="213"/>
      <c r="BZ110" s="213"/>
      <c r="CA110" s="213"/>
      <c r="CB110" s="213"/>
      <c r="CC110" s="213"/>
      <c r="CD110" s="213"/>
      <c r="CE110" s="213"/>
      <c r="CF110" s="213"/>
      <c r="CG110" s="213"/>
      <c r="CH110" s="213"/>
      <c r="CI110" s="213"/>
      <c r="CJ110" s="213"/>
      <c r="CK110" s="213"/>
    </row>
    <row r="111" spans="1:89" s="214" customFormat="1" ht="28.5" hidden="1" customHeight="1">
      <c r="A111" s="474"/>
      <c r="B111" s="487"/>
      <c r="C111" s="451"/>
      <c r="D111" s="451"/>
      <c r="E111" s="454"/>
      <c r="F111" s="460"/>
      <c r="G111" s="459"/>
      <c r="H111" s="384">
        <v>17</v>
      </c>
      <c r="I111" s="458"/>
      <c r="J111" s="461"/>
      <c r="K111" s="461"/>
      <c r="L111" s="461"/>
      <c r="M111" s="455"/>
      <c r="N111" s="455"/>
      <c r="O111" s="455"/>
      <c r="P111" s="532"/>
      <c r="Q111" s="492"/>
      <c r="R111" s="495"/>
      <c r="S111" s="495"/>
      <c r="T111" s="495"/>
      <c r="U111" s="495"/>
      <c r="V111" s="535"/>
      <c r="W111" s="520"/>
      <c r="X111" s="538"/>
      <c r="Y111" s="541"/>
      <c r="Z111" s="544"/>
      <c r="AA111" s="520"/>
      <c r="AB111" s="523"/>
      <c r="AC111" s="526"/>
      <c r="AD111" s="529"/>
      <c r="AE111" s="508"/>
      <c r="AF111" s="205">
        <v>6</v>
      </c>
      <c r="AG111" s="206"/>
      <c r="AH111" s="234" t="str">
        <f t="shared" si="154"/>
        <v/>
      </c>
      <c r="AI111" s="340"/>
      <c r="AJ111" s="340"/>
      <c r="AK111" s="235" t="str">
        <f t="shared" si="155"/>
        <v/>
      </c>
      <c r="AL111" s="341"/>
      <c r="AM111" s="341"/>
      <c r="AN111" s="342"/>
      <c r="AO111" s="236" t="str">
        <f>IF(ISBLANK(AD106),(IFERROR(IF(AND(AH109="Probabilidad",AH111="Probabilidad"),(AQ109-(+AQ109*AK111)),IF(AND(AH109="Impacto",AH111="Probabilidad"),(AQ108-(+AQ108*AK111)),IF(AH111="Impacto",AQ109,""))),""))," ")</f>
        <v/>
      </c>
      <c r="AP111" s="174" t="str">
        <f>IF(ISBLANK(AD106),(IFERROR(IF(AO111="","",IF(AO111&lt;=0.2,"Muy Baja",IF(AO111&lt;=0.4,"Baja",IF(AO111&lt;=0.6,"Media",IF(AO111&lt;=0.8,"Alta","Muy Alta"))))),"")), " ")</f>
        <v/>
      </c>
      <c r="AQ111" s="237" t="str">
        <f t="shared" si="135"/>
        <v/>
      </c>
      <c r="AR111" s="283" t="str">
        <f t="shared" si="136"/>
        <v/>
      </c>
      <c r="AS111" s="237" t="str">
        <f>IFERROR(IF(AND(AH110="Impacto",AH111="Impacto"),(AS109-(+AS110*AK111)),IF(AND(AH109="Probabilidad",AH111="Impacto"),(AS108-(+AS108*AK111)),IF(AH111="Probabilidad",AS109,""))),"")</f>
        <v/>
      </c>
      <c r="AT111" s="239" t="str">
        <f t="shared" si="137"/>
        <v/>
      </c>
      <c r="AU111" s="511"/>
      <c r="AV111" s="514"/>
      <c r="AW111" s="508"/>
      <c r="AX111" s="517"/>
      <c r="AY111" s="343"/>
      <c r="AZ111" s="209"/>
      <c r="BA111" s="207"/>
      <c r="BB111" s="207"/>
      <c r="BC111" s="208"/>
      <c r="BD111" s="208"/>
      <c r="BE111" s="208"/>
      <c r="BF111" s="209"/>
      <c r="BG111" s="461"/>
      <c r="BH111" s="215"/>
      <c r="BI111" s="210"/>
      <c r="BJ111" s="210"/>
      <c r="BK111" s="210"/>
      <c r="BL111" s="207"/>
      <c r="BM111" s="207"/>
      <c r="BN111" s="207"/>
      <c r="BO111" s="282"/>
      <c r="BP111" s="282"/>
      <c r="BQ111" s="284"/>
      <c r="BR111" s="213"/>
      <c r="BS111" s="213" t="str">
        <f>IF(AND('MAPA DE RIESGOS'!$AP111="Muy Alta",'MAPA DE RIESGOS'!$AR111="Leve"),CONCATENATE("R",'MAPA DE RIESGOS'!$H111,"C",'MAPA DE RIESGOS'!$AF111),"")</f>
        <v/>
      </c>
      <c r="BT111" s="213"/>
      <c r="BU111" s="213"/>
      <c r="BV111" s="213"/>
      <c r="BW111" s="213"/>
      <c r="BX111" s="213"/>
      <c r="BY111" s="213"/>
      <c r="BZ111" s="213"/>
      <c r="CA111" s="213"/>
      <c r="CB111" s="213"/>
      <c r="CC111" s="213"/>
      <c r="CD111" s="213"/>
      <c r="CE111" s="213"/>
      <c r="CF111" s="213"/>
      <c r="CG111" s="213"/>
      <c r="CH111" s="213"/>
      <c r="CI111" s="213"/>
      <c r="CJ111" s="213"/>
      <c r="CK111" s="213"/>
    </row>
    <row r="112" spans="1:89" s="214" customFormat="1" ht="147.75" customHeight="1">
      <c r="A112" s="474"/>
      <c r="B112" s="487"/>
      <c r="C112" s="451"/>
      <c r="D112" s="451" t="str">
        <f>IFERROR((VLOOKUP($B112,'Listados Datos'!$D$3:$F$18,3,FALSE))," ")</f>
        <v xml:space="preserve"> </v>
      </c>
      <c r="E112" s="454"/>
      <c r="F112" s="460"/>
      <c r="G112" s="459">
        <v>18</v>
      </c>
      <c r="H112" s="384">
        <v>18</v>
      </c>
      <c r="I112" s="456" t="s">
        <v>1158</v>
      </c>
      <c r="J112" s="468" t="s">
        <v>244</v>
      </c>
      <c r="K112" s="468" t="s">
        <v>1158</v>
      </c>
      <c r="L112" s="468" t="s">
        <v>1169</v>
      </c>
      <c r="M112" s="453" t="str">
        <f t="shared" ref="M112" si="164">+CONCATENATE("Posibilidad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453" t="s">
        <v>108</v>
      </c>
      <c r="O112" s="453" t="s">
        <v>836</v>
      </c>
      <c r="P112" s="530">
        <v>12</v>
      </c>
      <c r="Q112" s="490"/>
      <c r="R112" s="493"/>
      <c r="S112" s="493"/>
      <c r="T112" s="493"/>
      <c r="U112" s="493"/>
      <c r="V112" s="533" t="str">
        <f t="shared" ref="V112" si="165">IF(ISBLANK(AC112),(IF(P112&lt;=0,"",IF(P112&lt;=2,"Muy Baja",IF(P112&lt;=24,"Baja",IF(P112&lt;=500,"Media",IF(P112&lt;=5000,"Alta","Muy Alta"))))))," ")</f>
        <v>Baja</v>
      </c>
      <c r="W112" s="518">
        <f t="shared" ref="W112" si="166">IF(ISBLANK(AC112),(IF(V112="","",IF(V112="Muy Baja",20%,IF(V112="Baja",40%,IF(V112="Media",60%,IF(V112="Alta",80%,IF(V112="Muy Alta",100%,0)))))))," ")</f>
        <v>0.4</v>
      </c>
      <c r="X112" s="536" t="s">
        <v>305</v>
      </c>
      <c r="Y112" s="539" t="str">
        <f>IF(X112&gt;0,IF(NOT(ISERROR(MATCH(X112,'Listados Datos'!$N$3:$N$4,0))),'Listados Datos'!$N$6&amp;"Por favor no seleccionar este criterios de impacto (Afectación Económica o presupuestal y/o Pérdida Reputacional)",'Listados Datos'!$N$7),"")</f>
        <v>✔</v>
      </c>
      <c r="Z112" s="542"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518">
        <f>IF(Z112="","",IF(Z112="Leve",20%,IF(Z112="Menor",40%,IF(Z112="Moderado",60%,IF(Z112="Mayor",80%,IF(Z112="Catastrófico",100%,0))))))</f>
        <v>0.2</v>
      </c>
      <c r="AB112" s="521"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524"/>
      <c r="AD112" s="527"/>
      <c r="AE112" s="506" t="str">
        <f t="shared" ref="AE112" si="167">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206" t="s">
        <v>1174</v>
      </c>
      <c r="AH112" s="234" t="str">
        <f t="shared" ref="AH112:AH117" si="168">IF(OR(AI112="Preventivo",AI112="Detectivo"),"Probabilidad",IF(AI112="Correctivo","Impacto",""))</f>
        <v>Probabilidad</v>
      </c>
      <c r="AI112" s="340" t="s">
        <v>314</v>
      </c>
      <c r="AJ112" s="340" t="s">
        <v>319</v>
      </c>
      <c r="AK112" s="235" t="str">
        <f t="shared" ref="AK112:AK117" si="169">IF(AND(AI112="Preventivo",AJ112="Automático"),"50%",IF(AND(AI112="Preventivo",AJ112="Manual"),"40%",IF(AND(AI112="Detectivo",AJ112="Automático"),"40%",IF(AND(AI112="Detectivo",AJ112="Manual"),"30%",IF(AND(AI112="Correctivo",AJ112="Automático"),"35%",IF(AND(AI112="Correctivo",AJ112="Manual"),"25%",""))))))</f>
        <v>40%</v>
      </c>
      <c r="AL112" s="341"/>
      <c r="AM112" s="341"/>
      <c r="AN112" s="342"/>
      <c r="AO112" s="236">
        <f>IF(ISBLANK(AD112),(IFERROR(IF(AH112="Probabilidad",(W112-(+W112*AK112)),IF(AH112="Impacto",W112,"")),""))," ")</f>
        <v>0.24</v>
      </c>
      <c r="AP112" s="174" t="str">
        <f>IF(ISBLANK(AD112), (IFERROR(IF(AO112="","",IF(AO112&lt;=0.2,"Muy Baja",IF(AO112&lt;=0.4,"Baja",IF(AO112&lt;=0.6,"Media",IF(AO112&lt;=0.8,"Alta","Muy Alta"))))),""))," ")</f>
        <v>Baja</v>
      </c>
      <c r="AQ112" s="237">
        <f t="shared" ref="AQ112:AQ117" si="170">+AO112</f>
        <v>0.24</v>
      </c>
      <c r="AR112" s="283" t="str">
        <f t="shared" ref="AR112:AR117" si="171">IFERROR(IF(AS112="","",IF(AS112&lt;=0.2,"Leve",IF(AS112&lt;=0.4,"Menor",IF(AS112&lt;=0.6,"Moderado",IF(AS112&lt;=0.8,"Mayor","Catastrófico"))))),"")</f>
        <v>Leve</v>
      </c>
      <c r="AS112" s="237">
        <f>IFERROR(IF(AH112="Impacto",(AA112-(+AA112*AK112)),IF(AH112="Probabilidad",AA112,"")),"")</f>
        <v>0.2</v>
      </c>
      <c r="AT112" s="239" t="str">
        <f t="shared" ref="AT112:AT117" si="172">IFERROR(IF(OR(AND(AP112="Muy Baja",AR112="Leve"),AND(AP112="Muy Baja",AR112="Menor"),AND(AP112="Baja",AR112="Leve")),"Bajo",IF(OR(AND(AP112="Muy baja",AR112="Moderado"),AND(AP112="Baja",AR112="Menor"),AND(AP112="Baja",AR112="Moderado"),AND(AP112="Media",AR112="Leve"),AND(AP112="Media",AR112="Menor"),AND(AP112="Media",AR112="Moderado"),AND(AP112="Alta",AR112="Leve"),AND(AP112="Alta",AR112="Menor")),"Moderado",IF(OR(AND(AP112="Muy Baja",AR112="Mayor"),AND(AP112="Baja",AR112="Mayor"),AND(AP112="Media",AR112="Mayor"),AND(AP112="Alta",AR112="Moderado"),AND(AP112="Alta",AR112="Mayor"),AND(AP112="Muy Alta",AR112="Leve"),AND(AP112="Muy Alta",AR112="Menor"),AND(AP112="Muy Alta",AR112="Moderado"),AND(AP112="Muy Alta",AR112="Mayor")),"Alto",IF(OR(AND(AP112="Muy Baja",AR112="Catastrófico"),AND(AP112="Baja",AR112="Catastrófico"),AND(AP112="Media",AR112="Catastrófico"),AND(AP112="Alta",AR112="Catastrófico"),AND(AP112="Muy Alta",AR112="Catastrófico")),"Extremo","")))),"")</f>
        <v>Bajo</v>
      </c>
      <c r="AU112" s="509"/>
      <c r="AV112" s="512" t="str">
        <f>IF(ISBLANK(AD112), " ", AD112)</f>
        <v xml:space="preserve"> </v>
      </c>
      <c r="AW112" s="506" t="str">
        <f t="shared" ref="AW112" si="173">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515" t="s">
        <v>337</v>
      </c>
      <c r="AY112" s="343" t="s">
        <v>1191</v>
      </c>
      <c r="AZ112" s="209" t="s">
        <v>1192</v>
      </c>
      <c r="BA112" s="207" t="s">
        <v>974</v>
      </c>
      <c r="BB112" s="207" t="s">
        <v>1069</v>
      </c>
      <c r="BC112" s="208">
        <v>44562</v>
      </c>
      <c r="BD112" s="208">
        <v>44926</v>
      </c>
      <c r="BE112" s="208" t="s">
        <v>1193</v>
      </c>
      <c r="BF112" s="208" t="s">
        <v>1194</v>
      </c>
      <c r="BG112" s="468" t="s">
        <v>1182</v>
      </c>
      <c r="BH112" s="215"/>
      <c r="BI112" s="210"/>
      <c r="BJ112" s="210"/>
      <c r="BK112" s="210"/>
      <c r="BL112" s="207"/>
      <c r="BM112" s="207"/>
      <c r="BN112" s="207"/>
      <c r="BO112" s="282"/>
      <c r="BP112" s="282"/>
      <c r="BQ112" s="284"/>
      <c r="BR112" s="213"/>
      <c r="BS112" s="213" t="str">
        <f>IF(AND('MAPA DE RIESGOS'!$AP112="Muy Alta",'MAPA DE RIESGOS'!$AR112="Leve"),CONCATENATE("R",'MAPA DE RIESGOS'!$H112,"C",'MAPA DE RIESGOS'!$AF112),"")</f>
        <v/>
      </c>
      <c r="BT112" s="213"/>
      <c r="BU112" s="213"/>
      <c r="BV112" s="213"/>
      <c r="BW112" s="213"/>
      <c r="BX112" s="213"/>
      <c r="BY112" s="213"/>
      <c r="BZ112" s="213"/>
      <c r="CA112" s="213"/>
      <c r="CB112" s="213"/>
      <c r="CC112" s="213"/>
      <c r="CD112" s="213"/>
      <c r="CE112" s="213"/>
      <c r="CF112" s="213"/>
      <c r="CG112" s="213"/>
      <c r="CH112" s="213"/>
      <c r="CI112" s="213"/>
      <c r="CJ112" s="213"/>
      <c r="CK112" s="213"/>
    </row>
    <row r="113" spans="1:89" s="214" customFormat="1" ht="28.5" hidden="1" customHeight="1">
      <c r="A113" s="474"/>
      <c r="B113" s="487"/>
      <c r="C113" s="451"/>
      <c r="D113" s="451"/>
      <c r="E113" s="454"/>
      <c r="F113" s="460"/>
      <c r="G113" s="459"/>
      <c r="H113" s="384">
        <v>18</v>
      </c>
      <c r="I113" s="457"/>
      <c r="J113" s="460"/>
      <c r="K113" s="460"/>
      <c r="L113" s="460"/>
      <c r="M113" s="454"/>
      <c r="N113" s="454"/>
      <c r="O113" s="454"/>
      <c r="P113" s="531"/>
      <c r="Q113" s="491"/>
      <c r="R113" s="494"/>
      <c r="S113" s="494"/>
      <c r="T113" s="494"/>
      <c r="U113" s="494"/>
      <c r="V113" s="534"/>
      <c r="W113" s="519"/>
      <c r="X113" s="537"/>
      <c r="Y113" s="540"/>
      <c r="Z113" s="543"/>
      <c r="AA113" s="519"/>
      <c r="AB113" s="522"/>
      <c r="AC113" s="525"/>
      <c r="AD113" s="528"/>
      <c r="AE113" s="507"/>
      <c r="AF113" s="205">
        <v>2</v>
      </c>
      <c r="AG113" s="206"/>
      <c r="AH113" s="234" t="str">
        <f t="shared" si="168"/>
        <v/>
      </c>
      <c r="AI113" s="340"/>
      <c r="AJ113" s="340"/>
      <c r="AK113" s="235" t="str">
        <f t="shared" si="169"/>
        <v/>
      </c>
      <c r="AL113" s="341"/>
      <c r="AM113" s="341"/>
      <c r="AN113" s="342"/>
      <c r="AO113" s="236" t="str">
        <f>IF(ISBLANK(AD112),(IFERROR(IF(AND(AH112="Probabilidad",AH113="Probabilidad"),(AQ112-(+AQ112*AK113)),IF(AH113="Probabilidad",(W112-(+W112*AK113)),IF(AH113="Impacto",AQ112,""))),""))," ")</f>
        <v/>
      </c>
      <c r="AP113" s="174" t="str">
        <f>IF(ISBLANK(AD112),(IFERROR(IF(AO113="","",IF(AO113&lt;=0.2,"Muy Baja",IF(AO113&lt;=0.4,"Baja",IF(AO113&lt;=0.6,"Media",IF(AO113&lt;=0.8,"Alta","Muy Alta"))))),""))," ")</f>
        <v/>
      </c>
      <c r="AQ113" s="237" t="str">
        <f t="shared" si="170"/>
        <v/>
      </c>
      <c r="AR113" s="283" t="str">
        <f t="shared" si="171"/>
        <v/>
      </c>
      <c r="AS113" s="237" t="str">
        <f>IFERROR(IF(AND(AH112="Impacto",AH113="Impacto"),(AS112-(+AS112*AK113)),IF(AH113="Impacto",(AA112-(+AA112*AK113)),IF(AH113="Probabilidad",AS112,""))),"")</f>
        <v/>
      </c>
      <c r="AT113" s="239" t="str">
        <f t="shared" si="172"/>
        <v/>
      </c>
      <c r="AU113" s="510"/>
      <c r="AV113" s="513"/>
      <c r="AW113" s="507"/>
      <c r="AX113" s="516"/>
      <c r="AY113" s="343"/>
      <c r="AZ113" s="209"/>
      <c r="BA113" s="207"/>
      <c r="BB113" s="207"/>
      <c r="BC113" s="208"/>
      <c r="BD113" s="208"/>
      <c r="BE113" s="208"/>
      <c r="BF113" s="209"/>
      <c r="BG113" s="460"/>
      <c r="BH113" s="215"/>
      <c r="BI113" s="210"/>
      <c r="BJ113" s="210"/>
      <c r="BK113" s="210"/>
      <c r="BL113" s="207"/>
      <c r="BM113" s="207"/>
      <c r="BN113" s="207"/>
      <c r="BO113" s="282"/>
      <c r="BP113" s="282"/>
      <c r="BQ113" s="284"/>
      <c r="BR113" s="213"/>
      <c r="BS113" s="213" t="str">
        <f>IF(AND('MAPA DE RIESGOS'!$AP113="Muy Alta",'MAPA DE RIESGOS'!$AR113="Leve"),CONCATENATE("R",'MAPA DE RIESGOS'!$H113,"C",'MAPA DE RIESGOS'!$AF113),"")</f>
        <v/>
      </c>
      <c r="BT113" s="213"/>
      <c r="BU113" s="213"/>
      <c r="BV113" s="213"/>
      <c r="BW113" s="213"/>
      <c r="BX113" s="213"/>
      <c r="BY113" s="213"/>
      <c r="BZ113" s="213"/>
      <c r="CA113" s="213"/>
      <c r="CB113" s="213"/>
      <c r="CC113" s="213"/>
      <c r="CD113" s="213"/>
      <c r="CE113" s="213"/>
      <c r="CF113" s="213"/>
      <c r="CG113" s="213"/>
      <c r="CH113" s="213"/>
      <c r="CI113" s="213"/>
      <c r="CJ113" s="213"/>
      <c r="CK113" s="213"/>
    </row>
    <row r="114" spans="1:89" s="214" customFormat="1" ht="28.5" hidden="1" customHeight="1">
      <c r="A114" s="474"/>
      <c r="B114" s="487"/>
      <c r="C114" s="451"/>
      <c r="D114" s="451"/>
      <c r="E114" s="454"/>
      <c r="F114" s="460"/>
      <c r="G114" s="459"/>
      <c r="H114" s="384">
        <v>18</v>
      </c>
      <c r="I114" s="457"/>
      <c r="J114" s="460"/>
      <c r="K114" s="460"/>
      <c r="L114" s="460"/>
      <c r="M114" s="454"/>
      <c r="N114" s="454"/>
      <c r="O114" s="454"/>
      <c r="P114" s="531"/>
      <c r="Q114" s="491"/>
      <c r="R114" s="494"/>
      <c r="S114" s="494"/>
      <c r="T114" s="494"/>
      <c r="U114" s="494"/>
      <c r="V114" s="534"/>
      <c r="W114" s="519"/>
      <c r="X114" s="537"/>
      <c r="Y114" s="540"/>
      <c r="Z114" s="543"/>
      <c r="AA114" s="519"/>
      <c r="AB114" s="522"/>
      <c r="AC114" s="525"/>
      <c r="AD114" s="528"/>
      <c r="AE114" s="507"/>
      <c r="AF114" s="205">
        <v>3</v>
      </c>
      <c r="AG114" s="206"/>
      <c r="AH114" s="234" t="str">
        <f t="shared" si="168"/>
        <v/>
      </c>
      <c r="AI114" s="340"/>
      <c r="AJ114" s="340"/>
      <c r="AK114" s="235" t="str">
        <f t="shared" si="169"/>
        <v/>
      </c>
      <c r="AL114" s="341"/>
      <c r="AM114" s="341"/>
      <c r="AN114" s="342"/>
      <c r="AO114" s="236" t="str">
        <f>IF(ISBLANK(AD112),(IFERROR(IF(AND(AH113="Probabilidad",AH114="Probabilidad"),(AQ113-(+AQ113*AK114)),IF(AND(AH113="Impacto",AH114="Probabilidad"),(AQ112-(+AQ112*AK114)),IF(AH114="Impacto",AQ113,""))),""))," ")</f>
        <v/>
      </c>
      <c r="AP114" s="174" t="str">
        <f>IF(ISBLANK(AD112),(IFERROR(IF(AO114="","",IF(AO114&lt;=0.2,"Muy Baja",IF(AO114&lt;=0.4,"Baja",IF(AO114&lt;=0.6,"Media",IF(AO114&lt;=0.8,"Alta","Muy Alta"))))),""))," ")</f>
        <v/>
      </c>
      <c r="AQ114" s="237" t="str">
        <f t="shared" si="170"/>
        <v/>
      </c>
      <c r="AR114" s="283" t="str">
        <f t="shared" si="171"/>
        <v/>
      </c>
      <c r="AS114" s="237" t="str">
        <f>IFERROR(IF(AND(AH113="Impacto",AH114="Impacto"),(AS113-(+AS113*AK114)),IF(AND(AH113="Probabilidad",AH114="Impacto"),(AS112-(+AS112*AK114)),IF(AH114="Probabilidad",AS113,""))),"")</f>
        <v/>
      </c>
      <c r="AT114" s="239" t="str">
        <f t="shared" si="172"/>
        <v/>
      </c>
      <c r="AU114" s="510"/>
      <c r="AV114" s="513"/>
      <c r="AW114" s="507"/>
      <c r="AX114" s="516"/>
      <c r="AY114" s="343"/>
      <c r="AZ114" s="209"/>
      <c r="BA114" s="207"/>
      <c r="BB114" s="207"/>
      <c r="BC114" s="208"/>
      <c r="BD114" s="208"/>
      <c r="BE114" s="208"/>
      <c r="BF114" s="209"/>
      <c r="BG114" s="460"/>
      <c r="BH114" s="215"/>
      <c r="BI114" s="210"/>
      <c r="BJ114" s="210"/>
      <c r="BK114" s="210"/>
      <c r="BL114" s="207"/>
      <c r="BM114" s="207"/>
      <c r="BN114" s="207"/>
      <c r="BO114" s="282"/>
      <c r="BP114" s="282"/>
      <c r="BQ114" s="284"/>
      <c r="BR114" s="213"/>
      <c r="BS114" s="213" t="str">
        <f>IF(AND('MAPA DE RIESGOS'!$AP114="Muy Alta",'MAPA DE RIESGOS'!$AR114="Leve"),CONCATENATE("R",'MAPA DE RIESGOS'!$H114,"C",'MAPA DE RIESGOS'!$AF114),"")</f>
        <v/>
      </c>
      <c r="BT114" s="213"/>
      <c r="BU114" s="213"/>
      <c r="BV114" s="213"/>
      <c r="BW114" s="213"/>
      <c r="BX114" s="213"/>
      <c r="BY114" s="213"/>
      <c r="BZ114" s="213"/>
      <c r="CA114" s="213"/>
      <c r="CB114" s="213"/>
      <c r="CC114" s="213"/>
      <c r="CD114" s="213"/>
      <c r="CE114" s="213"/>
      <c r="CF114" s="213"/>
      <c r="CG114" s="213"/>
      <c r="CH114" s="213"/>
      <c r="CI114" s="213"/>
      <c r="CJ114" s="213"/>
      <c r="CK114" s="213"/>
    </row>
    <row r="115" spans="1:89" s="214" customFormat="1" ht="28.5" hidden="1" customHeight="1">
      <c r="A115" s="474"/>
      <c r="B115" s="487"/>
      <c r="C115" s="451"/>
      <c r="D115" s="451"/>
      <c r="E115" s="454"/>
      <c r="F115" s="460"/>
      <c r="G115" s="459"/>
      <c r="H115" s="384">
        <v>18</v>
      </c>
      <c r="I115" s="457"/>
      <c r="J115" s="460"/>
      <c r="K115" s="460"/>
      <c r="L115" s="460"/>
      <c r="M115" s="454"/>
      <c r="N115" s="454"/>
      <c r="O115" s="454"/>
      <c r="P115" s="531"/>
      <c r="Q115" s="491"/>
      <c r="R115" s="494"/>
      <c r="S115" s="494"/>
      <c r="T115" s="494"/>
      <c r="U115" s="494"/>
      <c r="V115" s="534"/>
      <c r="W115" s="519"/>
      <c r="X115" s="537"/>
      <c r="Y115" s="540"/>
      <c r="Z115" s="543"/>
      <c r="AA115" s="519"/>
      <c r="AB115" s="522"/>
      <c r="AC115" s="525"/>
      <c r="AD115" s="528"/>
      <c r="AE115" s="507"/>
      <c r="AF115" s="205">
        <v>4</v>
      </c>
      <c r="AG115" s="206"/>
      <c r="AH115" s="234" t="str">
        <f t="shared" si="168"/>
        <v/>
      </c>
      <c r="AI115" s="340"/>
      <c r="AJ115" s="340"/>
      <c r="AK115" s="235" t="str">
        <f t="shared" si="169"/>
        <v/>
      </c>
      <c r="AL115" s="341"/>
      <c r="AM115" s="341"/>
      <c r="AN115" s="342"/>
      <c r="AO115" s="236" t="str">
        <f>IF(ISBLANK(AD112),(IFERROR(IF(AND(AH114="Probabilidad",AH115="Probabilidad"),(AQ114-(+AQ114*AK115)),IF(AND(AH114="Impacto",AH115="Probabilidad"),(AQ113-(+AQ113*AK115)),IF(AH115="Impacto",AQ114,""))),""))," ")</f>
        <v/>
      </c>
      <c r="AP115" s="174" t="str">
        <f>IF(ISBLANK(AD112),(IFERROR(IF(AO115="","",IF(AO115&lt;=0.2,"Muy Baja",IF(AO115&lt;=0.4,"Baja",IF(AO115&lt;=0.6,"Media",IF(AO115&lt;=0.8,"Alta","Muy Alta"))))),""))," ")</f>
        <v/>
      </c>
      <c r="AQ115" s="237" t="str">
        <f t="shared" si="170"/>
        <v/>
      </c>
      <c r="AR115" s="283" t="str">
        <f t="shared" si="171"/>
        <v/>
      </c>
      <c r="AS115" s="237" t="str">
        <f>IFERROR(IF(AND(AH114="Impacto",AH115="Impacto"),(AS114-(+AS114*AK115)),IF(AND(AH114="Probabilidad",AH115="Impacto"),(AS113-(+AS113*AK115)),IF(AH115="Probabilidad",AS114,""))),"")</f>
        <v/>
      </c>
      <c r="AT115" s="239" t="str">
        <f t="shared" si="172"/>
        <v/>
      </c>
      <c r="AU115" s="510"/>
      <c r="AV115" s="513"/>
      <c r="AW115" s="507"/>
      <c r="AX115" s="516"/>
      <c r="AY115" s="343"/>
      <c r="AZ115" s="209"/>
      <c r="BA115" s="207"/>
      <c r="BB115" s="207"/>
      <c r="BC115" s="208"/>
      <c r="BD115" s="208"/>
      <c r="BE115" s="208"/>
      <c r="BF115" s="209"/>
      <c r="BG115" s="460"/>
      <c r="BH115" s="215"/>
      <c r="BI115" s="210"/>
      <c r="BJ115" s="210"/>
      <c r="BK115" s="210"/>
      <c r="BL115" s="207"/>
      <c r="BM115" s="207"/>
      <c r="BN115" s="207"/>
      <c r="BO115" s="282"/>
      <c r="BP115" s="282"/>
      <c r="BQ115" s="284"/>
      <c r="BR115" s="213"/>
      <c r="BS115" s="213" t="str">
        <f>IF(AND('MAPA DE RIESGOS'!$AP115="Muy Alta",'MAPA DE RIESGOS'!$AR115="Leve"),CONCATENATE("R",'MAPA DE RIESGOS'!$H115,"C",'MAPA DE RIESGOS'!$AF115),"")</f>
        <v/>
      </c>
      <c r="BT115" s="213"/>
      <c r="BU115" s="213"/>
      <c r="BV115" s="213"/>
      <c r="BW115" s="213"/>
      <c r="BX115" s="213"/>
      <c r="BY115" s="213"/>
      <c r="BZ115" s="213"/>
      <c r="CA115" s="213"/>
      <c r="CB115" s="213"/>
      <c r="CC115" s="213"/>
      <c r="CD115" s="213"/>
      <c r="CE115" s="213"/>
      <c r="CF115" s="213"/>
      <c r="CG115" s="213"/>
      <c r="CH115" s="213"/>
      <c r="CI115" s="213"/>
      <c r="CJ115" s="213"/>
      <c r="CK115" s="213"/>
    </row>
    <row r="116" spans="1:89" s="214" customFormat="1" ht="28.5" hidden="1" customHeight="1">
      <c r="A116" s="474"/>
      <c r="B116" s="487"/>
      <c r="C116" s="451"/>
      <c r="D116" s="451"/>
      <c r="E116" s="454"/>
      <c r="F116" s="460"/>
      <c r="G116" s="459"/>
      <c r="H116" s="384">
        <v>18</v>
      </c>
      <c r="I116" s="457"/>
      <c r="J116" s="460"/>
      <c r="K116" s="460"/>
      <c r="L116" s="460"/>
      <c r="M116" s="454"/>
      <c r="N116" s="454"/>
      <c r="O116" s="454"/>
      <c r="P116" s="531"/>
      <c r="Q116" s="491"/>
      <c r="R116" s="494"/>
      <c r="S116" s="494"/>
      <c r="T116" s="494"/>
      <c r="U116" s="494"/>
      <c r="V116" s="534"/>
      <c r="W116" s="519"/>
      <c r="X116" s="537"/>
      <c r="Y116" s="540"/>
      <c r="Z116" s="543"/>
      <c r="AA116" s="519"/>
      <c r="AB116" s="522"/>
      <c r="AC116" s="525"/>
      <c r="AD116" s="528"/>
      <c r="AE116" s="507"/>
      <c r="AF116" s="205">
        <v>5</v>
      </c>
      <c r="AG116" s="206"/>
      <c r="AH116" s="234" t="str">
        <f t="shared" si="168"/>
        <v/>
      </c>
      <c r="AI116" s="340"/>
      <c r="AJ116" s="340"/>
      <c r="AK116" s="235" t="str">
        <f t="shared" si="169"/>
        <v/>
      </c>
      <c r="AL116" s="341"/>
      <c r="AM116" s="341"/>
      <c r="AN116" s="342"/>
      <c r="AO116" s="236" t="str">
        <f>IF(ISBLANK(AD112),(IFERROR(IF(AND(AH115="Probabilidad",AH116="Probabilidad"),(AQ115-(+AQ115*AK116)),IF(AND(AH115="Impacto",AH116="Probabilidad"),(AQ114-(+AQ114*AK116)),IF(AH116="Impacto",AQ115,""))),""))," ")</f>
        <v/>
      </c>
      <c r="AP116" s="174" t="str">
        <f>IF(ISBLANK(AD112),(IFERROR(IF(AO116="","",IF(AO116&lt;=0.2,"Muy Baja",IF(AO116&lt;=0.4,"Baja",IF(AO116&lt;=0.6,"Media",IF(AO116&lt;=0.8,"Alta","Muy Alta"))))),""))," ")</f>
        <v/>
      </c>
      <c r="AQ116" s="237" t="str">
        <f t="shared" si="170"/>
        <v/>
      </c>
      <c r="AR116" s="283" t="str">
        <f t="shared" si="171"/>
        <v/>
      </c>
      <c r="AS116" s="237" t="str">
        <f>IFERROR(IF(AND(AH115="Impacto",AH116="Impacto"),(AS115-(+AS115*AK116)),IF(AND(AH115="Probabilidad",AH116="Impacto"),(AS114-(+AS114*AK116)),IF(AH116="Probabilidad",AS115,""))),"")</f>
        <v/>
      </c>
      <c r="AT116" s="239" t="str">
        <f t="shared" si="172"/>
        <v/>
      </c>
      <c r="AU116" s="510"/>
      <c r="AV116" s="513"/>
      <c r="AW116" s="507"/>
      <c r="AX116" s="516"/>
      <c r="AY116" s="343"/>
      <c r="AZ116" s="209"/>
      <c r="BA116" s="207"/>
      <c r="BB116" s="207"/>
      <c r="BC116" s="208"/>
      <c r="BD116" s="208"/>
      <c r="BE116" s="208"/>
      <c r="BF116" s="209"/>
      <c r="BG116" s="460"/>
      <c r="BH116" s="215"/>
      <c r="BI116" s="210"/>
      <c r="BJ116" s="210"/>
      <c r="BK116" s="210"/>
      <c r="BL116" s="207"/>
      <c r="BM116" s="207"/>
      <c r="BN116" s="207"/>
      <c r="BO116" s="282"/>
      <c r="BP116" s="282"/>
      <c r="BQ116" s="284"/>
      <c r="BR116" s="213"/>
      <c r="BS116" s="213" t="str">
        <f>IF(AND('MAPA DE RIESGOS'!$AP116="Muy Alta",'MAPA DE RIESGOS'!$AR116="Leve"),CONCATENATE("R",'MAPA DE RIESGOS'!$H116,"C",'MAPA DE RIESGOS'!$AF116),"")</f>
        <v/>
      </c>
      <c r="BT116" s="213"/>
      <c r="BU116" s="213"/>
      <c r="BV116" s="213"/>
      <c r="BW116" s="213"/>
      <c r="BX116" s="213"/>
      <c r="BY116" s="213"/>
      <c r="BZ116" s="213"/>
      <c r="CA116" s="213"/>
      <c r="CB116" s="213"/>
      <c r="CC116" s="213"/>
      <c r="CD116" s="213"/>
      <c r="CE116" s="213"/>
      <c r="CF116" s="213"/>
      <c r="CG116" s="213"/>
      <c r="CH116" s="213"/>
      <c r="CI116" s="213"/>
      <c r="CJ116" s="213"/>
      <c r="CK116" s="213"/>
    </row>
    <row r="117" spans="1:89" s="214" customFormat="1" ht="28.5" hidden="1" customHeight="1">
      <c r="A117" s="474"/>
      <c r="B117" s="487"/>
      <c r="C117" s="451"/>
      <c r="D117" s="451"/>
      <c r="E117" s="454"/>
      <c r="F117" s="460"/>
      <c r="G117" s="459"/>
      <c r="H117" s="384">
        <v>18</v>
      </c>
      <c r="I117" s="458"/>
      <c r="J117" s="461"/>
      <c r="K117" s="461"/>
      <c r="L117" s="461"/>
      <c r="M117" s="455"/>
      <c r="N117" s="455"/>
      <c r="O117" s="455"/>
      <c r="P117" s="532"/>
      <c r="Q117" s="492"/>
      <c r="R117" s="495"/>
      <c r="S117" s="495"/>
      <c r="T117" s="495"/>
      <c r="U117" s="495"/>
      <c r="V117" s="535"/>
      <c r="W117" s="520"/>
      <c r="X117" s="538"/>
      <c r="Y117" s="541"/>
      <c r="Z117" s="544"/>
      <c r="AA117" s="520"/>
      <c r="AB117" s="523"/>
      <c r="AC117" s="526"/>
      <c r="AD117" s="529"/>
      <c r="AE117" s="508"/>
      <c r="AF117" s="205">
        <v>6</v>
      </c>
      <c r="AG117" s="206"/>
      <c r="AH117" s="234" t="str">
        <f t="shared" si="168"/>
        <v/>
      </c>
      <c r="AI117" s="340"/>
      <c r="AJ117" s="340"/>
      <c r="AK117" s="235" t="str">
        <f t="shared" si="169"/>
        <v/>
      </c>
      <c r="AL117" s="341"/>
      <c r="AM117" s="341"/>
      <c r="AN117" s="342"/>
      <c r="AO117" s="236" t="str">
        <f>IF(ISBLANK(AD112),(IFERROR(IF(AND(AH115="Probabilidad",AH117="Probabilidad"),(AQ115-(+AQ115*AK117)),IF(AND(AH115="Impacto",AH117="Probabilidad"),(AQ114-(+AQ114*AK117)),IF(AH117="Impacto",AQ115,""))),""))," ")</f>
        <v/>
      </c>
      <c r="AP117" s="174" t="str">
        <f>IF(ISBLANK(AD112),(IFERROR(IF(AO117="","",IF(AO117&lt;=0.2,"Muy Baja",IF(AO117&lt;=0.4,"Baja",IF(AO117&lt;=0.6,"Media",IF(AO117&lt;=0.8,"Alta","Muy Alta"))))),"")), " ")</f>
        <v/>
      </c>
      <c r="AQ117" s="237" t="str">
        <f t="shared" si="170"/>
        <v/>
      </c>
      <c r="AR117" s="283" t="str">
        <f t="shared" si="171"/>
        <v/>
      </c>
      <c r="AS117" s="237" t="str">
        <f>IFERROR(IF(AND(AH116="Impacto",AH117="Impacto"),(AS115-(+AS116*AK117)),IF(AND(AH115="Probabilidad",AH117="Impacto"),(AS114-(+AS114*AK117)),IF(AH117="Probabilidad",AS115,""))),"")</f>
        <v/>
      </c>
      <c r="AT117" s="239" t="str">
        <f t="shared" si="172"/>
        <v/>
      </c>
      <c r="AU117" s="511"/>
      <c r="AV117" s="514"/>
      <c r="AW117" s="508"/>
      <c r="AX117" s="517"/>
      <c r="AY117" s="343"/>
      <c r="AZ117" s="209"/>
      <c r="BA117" s="207"/>
      <c r="BB117" s="207"/>
      <c r="BC117" s="208"/>
      <c r="BD117" s="208"/>
      <c r="BE117" s="208"/>
      <c r="BF117" s="209"/>
      <c r="BG117" s="461"/>
      <c r="BH117" s="215"/>
      <c r="BI117" s="210"/>
      <c r="BJ117" s="210"/>
      <c r="BK117" s="210"/>
      <c r="BL117" s="207"/>
      <c r="BM117" s="207"/>
      <c r="BN117" s="207"/>
      <c r="BO117" s="282"/>
      <c r="BP117" s="282"/>
      <c r="BQ117" s="284"/>
      <c r="BR117" s="213"/>
      <c r="BS117" s="213" t="str">
        <f>IF(AND('MAPA DE RIESGOS'!$AP117="Muy Alta",'MAPA DE RIESGOS'!$AR117="Leve"),CONCATENATE("R",'MAPA DE RIESGOS'!$H117,"C",'MAPA DE RIESGOS'!$AF117),"")</f>
        <v/>
      </c>
      <c r="BT117" s="213"/>
      <c r="BU117" s="213"/>
      <c r="BV117" s="213"/>
      <c r="BW117" s="213"/>
      <c r="BX117" s="213"/>
      <c r="BY117" s="213"/>
      <c r="BZ117" s="213"/>
      <c r="CA117" s="213"/>
      <c r="CB117" s="213"/>
      <c r="CC117" s="213"/>
      <c r="CD117" s="213"/>
      <c r="CE117" s="213"/>
      <c r="CF117" s="213"/>
      <c r="CG117" s="213"/>
      <c r="CH117" s="213"/>
      <c r="CI117" s="213"/>
      <c r="CJ117" s="213"/>
      <c r="CK117" s="213"/>
    </row>
    <row r="118" spans="1:89" s="214" customFormat="1" ht="140.25" customHeight="1">
      <c r="A118" s="474"/>
      <c r="B118" s="487"/>
      <c r="C118" s="451"/>
      <c r="D118" s="451" t="str">
        <f>IFERROR((VLOOKUP($B118,'Listados Datos'!$D$3:$F$18,3,FALSE))," ")</f>
        <v xml:space="preserve"> </v>
      </c>
      <c r="E118" s="454"/>
      <c r="F118" s="460"/>
      <c r="G118" s="459">
        <v>19</v>
      </c>
      <c r="H118" s="384">
        <v>19</v>
      </c>
      <c r="I118" s="456" t="s">
        <v>1159</v>
      </c>
      <c r="J118" s="468" t="s">
        <v>244</v>
      </c>
      <c r="K118" s="468" t="s">
        <v>1159</v>
      </c>
      <c r="L118" s="468" t="s">
        <v>1170</v>
      </c>
      <c r="M118" s="453" t="str">
        <f t="shared" ref="M118" si="17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453" t="s">
        <v>108</v>
      </c>
      <c r="O118" s="453" t="s">
        <v>836</v>
      </c>
      <c r="P118" s="530">
        <v>12</v>
      </c>
      <c r="Q118" s="490"/>
      <c r="R118" s="493"/>
      <c r="S118" s="493"/>
      <c r="T118" s="493"/>
      <c r="U118" s="493"/>
      <c r="V118" s="533" t="str">
        <f t="shared" ref="V118" si="175">IF(ISBLANK(AC118),(IF(P118&lt;=0,"",IF(P118&lt;=2,"Muy Baja",IF(P118&lt;=24,"Baja",IF(P118&lt;=500,"Media",IF(P118&lt;=5000,"Alta","Muy Alta"))))))," ")</f>
        <v>Baja</v>
      </c>
      <c r="W118" s="518">
        <f t="shared" ref="W118" si="176">IF(ISBLANK(AC118),(IF(V118="","",IF(V118="Muy Baja",20%,IF(V118="Baja",40%,IF(V118="Media",60%,IF(V118="Alta",80%,IF(V118="Muy Alta",100%,0)))))))," ")</f>
        <v>0.4</v>
      </c>
      <c r="X118" s="536" t="s">
        <v>305</v>
      </c>
      <c r="Y118" s="539" t="str">
        <f>IF(X118&gt;0,IF(NOT(ISERROR(MATCH(X118,'Listados Datos'!$N$3:$N$4,0))),'Listados Datos'!$N$6&amp;"Por favor no seleccionar este criterios de impacto (Afectación Económica o presupuestal y/o Pérdida Reputacional)",'Listados Datos'!$N$7),"")</f>
        <v>✔</v>
      </c>
      <c r="Z118" s="542"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518">
        <f>IF(Z118="","",IF(Z118="Leve",20%,IF(Z118="Menor",40%,IF(Z118="Moderado",60%,IF(Z118="Mayor",80%,IF(Z118="Catastrófico",100%,0))))))</f>
        <v>0.2</v>
      </c>
      <c r="AB118" s="521"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524"/>
      <c r="AD118" s="527"/>
      <c r="AE118" s="506" t="str">
        <f t="shared" ref="AE118" si="17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206" t="s">
        <v>1175</v>
      </c>
      <c r="AH118" s="234" t="str">
        <f t="shared" ref="AH118:AH123" si="178">IF(OR(AI118="Preventivo",AI118="Detectivo"),"Probabilidad",IF(AI118="Correctivo","Impacto",""))</f>
        <v>Probabilidad</v>
      </c>
      <c r="AI118" s="340" t="s">
        <v>314</v>
      </c>
      <c r="AJ118" s="340" t="s">
        <v>319</v>
      </c>
      <c r="AK118" s="235" t="str">
        <f t="shared" ref="AK118:AK123" si="179">IF(AND(AI118="Preventivo",AJ118="Automático"),"50%",IF(AND(AI118="Preventivo",AJ118="Manual"),"40%",IF(AND(AI118="Detectivo",AJ118="Automático"),"40%",IF(AND(AI118="Detectivo",AJ118="Manual"),"30%",IF(AND(AI118="Correctivo",AJ118="Automático"),"35%",IF(AND(AI118="Correctivo",AJ118="Manual"),"25%",""))))))</f>
        <v>40%</v>
      </c>
      <c r="AL118" s="341" t="s">
        <v>323</v>
      </c>
      <c r="AM118" s="341" t="s">
        <v>327</v>
      </c>
      <c r="AN118" s="342" t="s">
        <v>330</v>
      </c>
      <c r="AO118" s="236">
        <f>IF(ISBLANK(AD118),(IFERROR(IF(AH118="Probabilidad",(W118-(+W118*AK118)),IF(AH118="Impacto",W118,"")),""))," ")</f>
        <v>0.24</v>
      </c>
      <c r="AP118" s="174" t="str">
        <f>IF(ISBLANK(AD118), (IFERROR(IF(AO118="","",IF(AO118&lt;=0.2,"Muy Baja",IF(AO118&lt;=0.4,"Baja",IF(AO118&lt;=0.6,"Media",IF(AO118&lt;=0.8,"Alta","Muy Alta"))))),""))," ")</f>
        <v>Baja</v>
      </c>
      <c r="AQ118" s="237">
        <f t="shared" ref="AQ118:AQ123" si="180">+AO118</f>
        <v>0.24</v>
      </c>
      <c r="AR118" s="283" t="str">
        <f t="shared" ref="AR118:AR123" si="181">IFERROR(IF(AS118="","",IF(AS118&lt;=0.2,"Leve",IF(AS118&lt;=0.4,"Menor",IF(AS118&lt;=0.6,"Moderado",IF(AS118&lt;=0.8,"Mayor","Catastrófico"))))),"")</f>
        <v>Leve</v>
      </c>
      <c r="AS118" s="237">
        <f>IFERROR(IF(AH118="Impacto",(AA118-(+AA118*AK118)),IF(AH118="Probabilidad",AA118,"")),"")</f>
        <v>0.2</v>
      </c>
      <c r="AT118" s="239" t="str">
        <f t="shared" ref="AT118:AT123" si="182">IFERROR(IF(OR(AND(AP118="Muy Baja",AR118="Leve"),AND(AP118="Muy Baja",AR118="Menor"),AND(AP118="Baja",AR118="Leve")),"Bajo",IF(OR(AND(AP118="Muy baja",AR118="Moderado"),AND(AP118="Baja",AR118="Menor"),AND(AP118="Baja",AR118="Moderado"),AND(AP118="Media",AR118="Leve"),AND(AP118="Media",AR118="Menor"),AND(AP118="Media",AR118="Moderado"),AND(AP118="Alta",AR118="Leve"),AND(AP118="Alta",AR118="Menor")),"Moderado",IF(OR(AND(AP118="Muy Baja",AR118="Mayor"),AND(AP118="Baja",AR118="Mayor"),AND(AP118="Media",AR118="Mayor"),AND(AP118="Alta",AR118="Moderado"),AND(AP118="Alta",AR118="Mayor"),AND(AP118="Muy Alta",AR118="Leve"),AND(AP118="Muy Alta",AR118="Menor"),AND(AP118="Muy Alta",AR118="Moderado"),AND(AP118="Muy Alta",AR118="Mayor")),"Alto",IF(OR(AND(AP118="Muy Baja",AR118="Catastrófico"),AND(AP118="Baja",AR118="Catastrófico"),AND(AP118="Media",AR118="Catastrófico"),AND(AP118="Alta",AR118="Catastrófico"),AND(AP118="Muy Alta",AR118="Catastrófico")),"Extremo","")))),"")</f>
        <v>Bajo</v>
      </c>
      <c r="AU118" s="509"/>
      <c r="AV118" s="512" t="str">
        <f>IF(ISBLANK(AD118), " ", AD118)</f>
        <v xml:space="preserve"> </v>
      </c>
      <c r="AW118" s="506" t="str">
        <f t="shared" ref="AW118" si="18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515" t="s">
        <v>337</v>
      </c>
      <c r="AY118" s="343" t="s">
        <v>1196</v>
      </c>
      <c r="AZ118" s="209" t="s">
        <v>1195</v>
      </c>
      <c r="BA118" s="207" t="s">
        <v>974</v>
      </c>
      <c r="BB118" s="207" t="s">
        <v>1069</v>
      </c>
      <c r="BC118" s="208">
        <v>44562</v>
      </c>
      <c r="BD118" s="208">
        <v>44926</v>
      </c>
      <c r="BE118" s="208" t="s">
        <v>1197</v>
      </c>
      <c r="BF118" s="208" t="s">
        <v>1198</v>
      </c>
      <c r="BG118" s="468" t="s">
        <v>1183</v>
      </c>
      <c r="BH118" s="215"/>
      <c r="BI118" s="210"/>
      <c r="BJ118" s="210"/>
      <c r="BK118" s="210"/>
      <c r="BL118" s="207"/>
      <c r="BM118" s="207"/>
      <c r="BN118" s="207"/>
      <c r="BO118" s="282"/>
      <c r="BP118" s="282"/>
      <c r="BQ118" s="284"/>
      <c r="BR118" s="213"/>
      <c r="BS118" s="213" t="str">
        <f>IF(AND('MAPA DE RIESGOS'!$AP118="Muy Alta",'MAPA DE RIESGOS'!$AR118="Leve"),CONCATENATE("R",'MAPA DE RIESGOS'!$H118,"C",'MAPA DE RIESGOS'!$AF118),"")</f>
        <v/>
      </c>
      <c r="BT118" s="213"/>
      <c r="BU118" s="213"/>
      <c r="BV118" s="213"/>
      <c r="BW118" s="213"/>
      <c r="BX118" s="213"/>
      <c r="BY118" s="213"/>
      <c r="BZ118" s="213"/>
      <c r="CA118" s="213"/>
      <c r="CB118" s="213"/>
      <c r="CC118" s="213"/>
      <c r="CD118" s="213"/>
      <c r="CE118" s="213"/>
      <c r="CF118" s="213"/>
      <c r="CG118" s="213"/>
      <c r="CH118" s="213"/>
      <c r="CI118" s="213"/>
      <c r="CJ118" s="213"/>
      <c r="CK118" s="213"/>
    </row>
    <row r="119" spans="1:89" s="214" customFormat="1" ht="28.5" hidden="1" customHeight="1">
      <c r="A119" s="474"/>
      <c r="B119" s="487"/>
      <c r="C119" s="451"/>
      <c r="D119" s="451"/>
      <c r="E119" s="454"/>
      <c r="F119" s="460"/>
      <c r="G119" s="459"/>
      <c r="H119" s="384">
        <v>19</v>
      </c>
      <c r="I119" s="457"/>
      <c r="J119" s="460"/>
      <c r="K119" s="460"/>
      <c r="L119" s="460"/>
      <c r="M119" s="454"/>
      <c r="N119" s="454"/>
      <c r="O119" s="454"/>
      <c r="P119" s="531"/>
      <c r="Q119" s="491"/>
      <c r="R119" s="494"/>
      <c r="S119" s="494"/>
      <c r="T119" s="494"/>
      <c r="U119" s="494"/>
      <c r="V119" s="534"/>
      <c r="W119" s="519"/>
      <c r="X119" s="537"/>
      <c r="Y119" s="540"/>
      <c r="Z119" s="543"/>
      <c r="AA119" s="519"/>
      <c r="AB119" s="522"/>
      <c r="AC119" s="525"/>
      <c r="AD119" s="528"/>
      <c r="AE119" s="507"/>
      <c r="AF119" s="205">
        <v>2</v>
      </c>
      <c r="AG119" s="206"/>
      <c r="AH119" s="234" t="str">
        <f t="shared" si="178"/>
        <v/>
      </c>
      <c r="AI119" s="340"/>
      <c r="AJ119" s="340"/>
      <c r="AK119" s="235" t="str">
        <f t="shared" si="179"/>
        <v/>
      </c>
      <c r="AL119" s="341"/>
      <c r="AM119" s="341"/>
      <c r="AN119" s="342"/>
      <c r="AO119" s="236" t="str">
        <f>IF(ISBLANK(AD118),(IFERROR(IF(AND(AH118="Probabilidad",AH119="Probabilidad"),(AQ118-(+AQ118*AK119)),IF(AH119="Probabilidad",(W118-(+W118*AK119)),IF(AH119="Impacto",AQ118,""))),""))," ")</f>
        <v/>
      </c>
      <c r="AP119" s="174" t="str">
        <f>IF(ISBLANK(AD118),(IFERROR(IF(AO119="","",IF(AO119&lt;=0.2,"Muy Baja",IF(AO119&lt;=0.4,"Baja",IF(AO119&lt;=0.6,"Media",IF(AO119&lt;=0.8,"Alta","Muy Alta"))))),""))," ")</f>
        <v/>
      </c>
      <c r="AQ119" s="237" t="str">
        <f t="shared" si="180"/>
        <v/>
      </c>
      <c r="AR119" s="283" t="str">
        <f t="shared" si="181"/>
        <v/>
      </c>
      <c r="AS119" s="237" t="str">
        <f>IFERROR(IF(AND(AH118="Impacto",AH119="Impacto"),(AS118-(+AS118*AK119)),IF(AH119="Impacto",(AA118-(+AA118*AK119)),IF(AH119="Probabilidad",AS118,""))),"")</f>
        <v/>
      </c>
      <c r="AT119" s="239" t="str">
        <f t="shared" si="182"/>
        <v/>
      </c>
      <c r="AU119" s="510"/>
      <c r="AV119" s="513"/>
      <c r="AW119" s="507"/>
      <c r="AX119" s="516"/>
      <c r="AY119" s="343"/>
      <c r="AZ119" s="209"/>
      <c r="BA119" s="207"/>
      <c r="BB119" s="207"/>
      <c r="BC119" s="208"/>
      <c r="BD119" s="208"/>
      <c r="BE119" s="208"/>
      <c r="BF119" s="209"/>
      <c r="BG119" s="460"/>
      <c r="BH119" s="215"/>
      <c r="BI119" s="210"/>
      <c r="BJ119" s="210"/>
      <c r="BK119" s="210"/>
      <c r="BL119" s="207"/>
      <c r="BM119" s="207"/>
      <c r="BN119" s="207"/>
      <c r="BO119" s="282"/>
      <c r="BP119" s="282"/>
      <c r="BQ119" s="284"/>
      <c r="BR119" s="213"/>
      <c r="BS119" s="213" t="str">
        <f>IF(AND('MAPA DE RIESGOS'!$AP119="Muy Alta",'MAPA DE RIESGOS'!$AR119="Leve"),CONCATENATE("R",'MAPA DE RIESGOS'!$H119,"C",'MAPA DE RIESGOS'!$AF119),"")</f>
        <v/>
      </c>
      <c r="BT119" s="213"/>
      <c r="BU119" s="213"/>
      <c r="BV119" s="213"/>
      <c r="BW119" s="213"/>
      <c r="BX119" s="213"/>
      <c r="BY119" s="213"/>
      <c r="BZ119" s="213"/>
      <c r="CA119" s="213"/>
      <c r="CB119" s="213"/>
      <c r="CC119" s="213"/>
      <c r="CD119" s="213"/>
      <c r="CE119" s="213"/>
      <c r="CF119" s="213"/>
      <c r="CG119" s="213"/>
      <c r="CH119" s="213"/>
      <c r="CI119" s="213"/>
      <c r="CJ119" s="213"/>
      <c r="CK119" s="213"/>
    </row>
    <row r="120" spans="1:89" s="214" customFormat="1" ht="28.5" hidden="1" customHeight="1">
      <c r="A120" s="474"/>
      <c r="B120" s="487"/>
      <c r="C120" s="451"/>
      <c r="D120" s="451"/>
      <c r="E120" s="454"/>
      <c r="F120" s="460"/>
      <c r="G120" s="459"/>
      <c r="H120" s="384">
        <v>19</v>
      </c>
      <c r="I120" s="457"/>
      <c r="J120" s="460"/>
      <c r="K120" s="460"/>
      <c r="L120" s="460"/>
      <c r="M120" s="454"/>
      <c r="N120" s="454"/>
      <c r="O120" s="454"/>
      <c r="P120" s="531"/>
      <c r="Q120" s="491"/>
      <c r="R120" s="494"/>
      <c r="S120" s="494"/>
      <c r="T120" s="494"/>
      <c r="U120" s="494"/>
      <c r="V120" s="534"/>
      <c r="W120" s="519"/>
      <c r="X120" s="537"/>
      <c r="Y120" s="540"/>
      <c r="Z120" s="543"/>
      <c r="AA120" s="519"/>
      <c r="AB120" s="522"/>
      <c r="AC120" s="525"/>
      <c r="AD120" s="528"/>
      <c r="AE120" s="507"/>
      <c r="AF120" s="205">
        <v>3</v>
      </c>
      <c r="AG120" s="206"/>
      <c r="AH120" s="234" t="str">
        <f t="shared" si="178"/>
        <v/>
      </c>
      <c r="AI120" s="340"/>
      <c r="AJ120" s="340"/>
      <c r="AK120" s="235" t="str">
        <f t="shared" si="179"/>
        <v/>
      </c>
      <c r="AL120" s="341"/>
      <c r="AM120" s="341"/>
      <c r="AN120" s="342"/>
      <c r="AO120" s="236" t="str">
        <f>IF(ISBLANK(AD118),(IFERROR(IF(AND(AH119="Probabilidad",AH120="Probabilidad"),(AQ119-(+AQ119*AK120)),IF(AND(AH119="Impacto",AH120="Probabilidad"),(AQ118-(+AQ118*AK120)),IF(AH120="Impacto",AQ119,""))),""))," ")</f>
        <v/>
      </c>
      <c r="AP120" s="174" t="str">
        <f>IF(ISBLANK(AD118),(IFERROR(IF(AO120="","",IF(AO120&lt;=0.2,"Muy Baja",IF(AO120&lt;=0.4,"Baja",IF(AO120&lt;=0.6,"Media",IF(AO120&lt;=0.8,"Alta","Muy Alta"))))),""))," ")</f>
        <v/>
      </c>
      <c r="AQ120" s="237" t="str">
        <f t="shared" si="180"/>
        <v/>
      </c>
      <c r="AR120" s="283" t="str">
        <f t="shared" si="181"/>
        <v/>
      </c>
      <c r="AS120" s="237" t="str">
        <f>IFERROR(IF(AND(AH119="Impacto",AH120="Impacto"),(AS119-(+AS119*AK120)),IF(AND(AH119="Probabilidad",AH120="Impacto"),(AS118-(+AS118*AK120)),IF(AH120="Probabilidad",AS119,""))),"")</f>
        <v/>
      </c>
      <c r="AT120" s="239" t="str">
        <f t="shared" si="182"/>
        <v/>
      </c>
      <c r="AU120" s="510"/>
      <c r="AV120" s="513"/>
      <c r="AW120" s="507"/>
      <c r="AX120" s="516"/>
      <c r="AY120" s="343"/>
      <c r="AZ120" s="209"/>
      <c r="BA120" s="207"/>
      <c r="BB120" s="207"/>
      <c r="BC120" s="208"/>
      <c r="BD120" s="208"/>
      <c r="BE120" s="208"/>
      <c r="BF120" s="209"/>
      <c r="BG120" s="460"/>
      <c r="BH120" s="215"/>
      <c r="BI120" s="210"/>
      <c r="BJ120" s="210"/>
      <c r="BK120" s="210"/>
      <c r="BL120" s="207"/>
      <c r="BM120" s="207"/>
      <c r="BN120" s="207"/>
      <c r="BO120" s="282"/>
      <c r="BP120" s="282"/>
      <c r="BQ120" s="284"/>
      <c r="BR120" s="213"/>
      <c r="BS120" s="213" t="str">
        <f>IF(AND('MAPA DE RIESGOS'!$AP120="Muy Alta",'MAPA DE RIESGOS'!$AR120="Leve"),CONCATENATE("R",'MAPA DE RIESGOS'!$H120,"C",'MAPA DE RIESGOS'!$AF120),"")</f>
        <v/>
      </c>
      <c r="BT120" s="213"/>
      <c r="BU120" s="213"/>
      <c r="BV120" s="213"/>
      <c r="BW120" s="213"/>
      <c r="BX120" s="213"/>
      <c r="BY120" s="213"/>
      <c r="BZ120" s="213"/>
      <c r="CA120" s="213"/>
      <c r="CB120" s="213"/>
      <c r="CC120" s="213"/>
      <c r="CD120" s="213"/>
      <c r="CE120" s="213"/>
      <c r="CF120" s="213"/>
      <c r="CG120" s="213"/>
      <c r="CH120" s="213"/>
      <c r="CI120" s="213"/>
      <c r="CJ120" s="213"/>
      <c r="CK120" s="213"/>
    </row>
    <row r="121" spans="1:89" s="214" customFormat="1" ht="28.5" hidden="1" customHeight="1">
      <c r="A121" s="474"/>
      <c r="B121" s="487"/>
      <c r="C121" s="451"/>
      <c r="D121" s="451"/>
      <c r="E121" s="454"/>
      <c r="F121" s="460"/>
      <c r="G121" s="459"/>
      <c r="H121" s="384">
        <v>19</v>
      </c>
      <c r="I121" s="457"/>
      <c r="J121" s="460"/>
      <c r="K121" s="460"/>
      <c r="L121" s="460"/>
      <c r="M121" s="454"/>
      <c r="N121" s="454"/>
      <c r="O121" s="454"/>
      <c r="P121" s="531"/>
      <c r="Q121" s="491"/>
      <c r="R121" s="494"/>
      <c r="S121" s="494"/>
      <c r="T121" s="494"/>
      <c r="U121" s="494"/>
      <c r="V121" s="534"/>
      <c r="W121" s="519"/>
      <c r="X121" s="537"/>
      <c r="Y121" s="540"/>
      <c r="Z121" s="543"/>
      <c r="AA121" s="519"/>
      <c r="AB121" s="522"/>
      <c r="AC121" s="525"/>
      <c r="AD121" s="528"/>
      <c r="AE121" s="507"/>
      <c r="AF121" s="205">
        <v>4</v>
      </c>
      <c r="AG121" s="206"/>
      <c r="AH121" s="234" t="str">
        <f t="shared" si="178"/>
        <v/>
      </c>
      <c r="AI121" s="340"/>
      <c r="AJ121" s="340"/>
      <c r="AK121" s="235" t="str">
        <f t="shared" si="179"/>
        <v/>
      </c>
      <c r="AL121" s="341"/>
      <c r="AM121" s="341"/>
      <c r="AN121" s="342"/>
      <c r="AO121" s="236" t="str">
        <f>IF(ISBLANK(AD118),(IFERROR(IF(AND(AH120="Probabilidad",AH121="Probabilidad"),(AQ120-(+AQ120*AK121)),IF(AND(AH120="Impacto",AH121="Probabilidad"),(AQ119-(+AQ119*AK121)),IF(AH121="Impacto",AQ120,""))),""))," ")</f>
        <v/>
      </c>
      <c r="AP121" s="174" t="str">
        <f>IF(ISBLANK(AD118),(IFERROR(IF(AO121="","",IF(AO121&lt;=0.2,"Muy Baja",IF(AO121&lt;=0.4,"Baja",IF(AO121&lt;=0.6,"Media",IF(AO121&lt;=0.8,"Alta","Muy Alta"))))),""))," ")</f>
        <v/>
      </c>
      <c r="AQ121" s="237" t="str">
        <f t="shared" si="180"/>
        <v/>
      </c>
      <c r="AR121" s="283" t="str">
        <f t="shared" si="181"/>
        <v/>
      </c>
      <c r="AS121" s="237" t="str">
        <f>IFERROR(IF(AND(AH120="Impacto",AH121="Impacto"),(AS120-(+AS120*AK121)),IF(AND(AH120="Probabilidad",AH121="Impacto"),(AS119-(+AS119*AK121)),IF(AH121="Probabilidad",AS120,""))),"")</f>
        <v/>
      </c>
      <c r="AT121" s="239" t="str">
        <f t="shared" si="182"/>
        <v/>
      </c>
      <c r="AU121" s="510"/>
      <c r="AV121" s="513"/>
      <c r="AW121" s="507"/>
      <c r="AX121" s="516"/>
      <c r="AY121" s="343"/>
      <c r="AZ121" s="209"/>
      <c r="BA121" s="207"/>
      <c r="BB121" s="207"/>
      <c r="BC121" s="208"/>
      <c r="BD121" s="208"/>
      <c r="BE121" s="208"/>
      <c r="BF121" s="209"/>
      <c r="BG121" s="460"/>
      <c r="BH121" s="215"/>
      <c r="BI121" s="210"/>
      <c r="BJ121" s="210"/>
      <c r="BK121" s="210"/>
      <c r="BL121" s="207"/>
      <c r="BM121" s="207"/>
      <c r="BN121" s="207"/>
      <c r="BO121" s="282"/>
      <c r="BP121" s="282"/>
      <c r="BQ121" s="284"/>
      <c r="BR121" s="213"/>
      <c r="BS121" s="213" t="str">
        <f>IF(AND('MAPA DE RIESGOS'!$AP121="Muy Alta",'MAPA DE RIESGOS'!$AR121="Leve"),CONCATENATE("R",'MAPA DE RIESGOS'!$H121,"C",'MAPA DE RIESGOS'!$AF121),"")</f>
        <v/>
      </c>
      <c r="BT121" s="213"/>
      <c r="BU121" s="213"/>
      <c r="BV121" s="213"/>
      <c r="BW121" s="213"/>
      <c r="BX121" s="213"/>
      <c r="BY121" s="213"/>
      <c r="BZ121" s="213"/>
      <c r="CA121" s="213"/>
      <c r="CB121" s="213"/>
      <c r="CC121" s="213"/>
      <c r="CD121" s="213"/>
      <c r="CE121" s="213"/>
      <c r="CF121" s="213"/>
      <c r="CG121" s="213"/>
      <c r="CH121" s="213"/>
      <c r="CI121" s="213"/>
      <c r="CJ121" s="213"/>
      <c r="CK121" s="213"/>
    </row>
    <row r="122" spans="1:89" s="214" customFormat="1" ht="28.5" hidden="1" customHeight="1">
      <c r="A122" s="474"/>
      <c r="B122" s="487"/>
      <c r="C122" s="451"/>
      <c r="D122" s="451"/>
      <c r="E122" s="454"/>
      <c r="F122" s="460"/>
      <c r="G122" s="459"/>
      <c r="H122" s="384">
        <v>19</v>
      </c>
      <c r="I122" s="457"/>
      <c r="J122" s="460"/>
      <c r="K122" s="460"/>
      <c r="L122" s="460"/>
      <c r="M122" s="454"/>
      <c r="N122" s="454"/>
      <c r="O122" s="454"/>
      <c r="P122" s="531"/>
      <c r="Q122" s="491"/>
      <c r="R122" s="494"/>
      <c r="S122" s="494"/>
      <c r="T122" s="494"/>
      <c r="U122" s="494"/>
      <c r="V122" s="534"/>
      <c r="W122" s="519"/>
      <c r="X122" s="537"/>
      <c r="Y122" s="540"/>
      <c r="Z122" s="543"/>
      <c r="AA122" s="519"/>
      <c r="AB122" s="522"/>
      <c r="AC122" s="525"/>
      <c r="AD122" s="528"/>
      <c r="AE122" s="507"/>
      <c r="AF122" s="205">
        <v>5</v>
      </c>
      <c r="AG122" s="206"/>
      <c r="AH122" s="234" t="str">
        <f t="shared" si="178"/>
        <v/>
      </c>
      <c r="AI122" s="340"/>
      <c r="AJ122" s="340"/>
      <c r="AK122" s="235" t="str">
        <f t="shared" si="179"/>
        <v/>
      </c>
      <c r="AL122" s="341"/>
      <c r="AM122" s="341"/>
      <c r="AN122" s="342"/>
      <c r="AO122" s="236" t="str">
        <f>IF(ISBLANK(AD118),(IFERROR(IF(AND(AH121="Probabilidad",AH122="Probabilidad"),(AQ121-(+AQ121*AK122)),IF(AND(AH121="Impacto",AH122="Probabilidad"),(AQ120-(+AQ120*AK122)),IF(AH122="Impacto",AQ121,""))),""))," ")</f>
        <v/>
      </c>
      <c r="AP122" s="174" t="str">
        <f>IF(ISBLANK(AD118),(IFERROR(IF(AO122="","",IF(AO122&lt;=0.2,"Muy Baja",IF(AO122&lt;=0.4,"Baja",IF(AO122&lt;=0.6,"Media",IF(AO122&lt;=0.8,"Alta","Muy Alta"))))),""))," ")</f>
        <v/>
      </c>
      <c r="AQ122" s="237" t="str">
        <f t="shared" si="180"/>
        <v/>
      </c>
      <c r="AR122" s="283" t="str">
        <f t="shared" si="181"/>
        <v/>
      </c>
      <c r="AS122" s="237" t="str">
        <f>IFERROR(IF(AND(AH121="Impacto",AH122="Impacto"),(AS121-(+AS121*AK122)),IF(AND(AH121="Probabilidad",AH122="Impacto"),(AS120-(+AS120*AK122)),IF(AH122="Probabilidad",AS121,""))),"")</f>
        <v/>
      </c>
      <c r="AT122" s="239" t="str">
        <f t="shared" si="182"/>
        <v/>
      </c>
      <c r="AU122" s="510"/>
      <c r="AV122" s="513"/>
      <c r="AW122" s="507"/>
      <c r="AX122" s="516"/>
      <c r="AY122" s="343"/>
      <c r="AZ122" s="209"/>
      <c r="BA122" s="207"/>
      <c r="BB122" s="207"/>
      <c r="BC122" s="208"/>
      <c r="BD122" s="208"/>
      <c r="BE122" s="208"/>
      <c r="BF122" s="209"/>
      <c r="BG122" s="460"/>
      <c r="BH122" s="215"/>
      <c r="BI122" s="210"/>
      <c r="BJ122" s="210"/>
      <c r="BK122" s="210"/>
      <c r="BL122" s="207"/>
      <c r="BM122" s="207"/>
      <c r="BN122" s="207"/>
      <c r="BO122" s="282"/>
      <c r="BP122" s="282"/>
      <c r="BQ122" s="284"/>
      <c r="BR122" s="213"/>
      <c r="BS122" s="213" t="str">
        <f>IF(AND('MAPA DE RIESGOS'!$AP122="Muy Alta",'MAPA DE RIESGOS'!$AR122="Leve"),CONCATENATE("R",'MAPA DE RIESGOS'!$H122,"C",'MAPA DE RIESGOS'!$AF122),"")</f>
        <v/>
      </c>
      <c r="BT122" s="213"/>
      <c r="BU122" s="213"/>
      <c r="BV122" s="213"/>
      <c r="BW122" s="213"/>
      <c r="BX122" s="213"/>
      <c r="BY122" s="213"/>
      <c r="BZ122" s="213"/>
      <c r="CA122" s="213"/>
      <c r="CB122" s="213"/>
      <c r="CC122" s="213"/>
      <c r="CD122" s="213"/>
      <c r="CE122" s="213"/>
      <c r="CF122" s="213"/>
      <c r="CG122" s="213"/>
      <c r="CH122" s="213"/>
      <c r="CI122" s="213"/>
      <c r="CJ122" s="213"/>
      <c r="CK122" s="213"/>
    </row>
    <row r="123" spans="1:89" s="214" customFormat="1" ht="28.5" hidden="1" customHeight="1">
      <c r="A123" s="474"/>
      <c r="B123" s="487"/>
      <c r="C123" s="451"/>
      <c r="D123" s="451"/>
      <c r="E123" s="454"/>
      <c r="F123" s="460"/>
      <c r="G123" s="459"/>
      <c r="H123" s="384">
        <v>19</v>
      </c>
      <c r="I123" s="458"/>
      <c r="J123" s="461"/>
      <c r="K123" s="461"/>
      <c r="L123" s="461"/>
      <c r="M123" s="455"/>
      <c r="N123" s="455"/>
      <c r="O123" s="455"/>
      <c r="P123" s="532"/>
      <c r="Q123" s="492"/>
      <c r="R123" s="495"/>
      <c r="S123" s="495"/>
      <c r="T123" s="495"/>
      <c r="U123" s="495"/>
      <c r="V123" s="535"/>
      <c r="W123" s="520"/>
      <c r="X123" s="538"/>
      <c r="Y123" s="541"/>
      <c r="Z123" s="544"/>
      <c r="AA123" s="520"/>
      <c r="AB123" s="523"/>
      <c r="AC123" s="526"/>
      <c r="AD123" s="529"/>
      <c r="AE123" s="508"/>
      <c r="AF123" s="205">
        <v>6</v>
      </c>
      <c r="AG123" s="206"/>
      <c r="AH123" s="234" t="str">
        <f t="shared" si="178"/>
        <v/>
      </c>
      <c r="AI123" s="340"/>
      <c r="AJ123" s="340"/>
      <c r="AK123" s="235" t="str">
        <f t="shared" si="179"/>
        <v/>
      </c>
      <c r="AL123" s="341"/>
      <c r="AM123" s="341"/>
      <c r="AN123" s="342"/>
      <c r="AO123" s="236" t="str">
        <f>IF(ISBLANK(AD118),(IFERROR(IF(AND(AH121="Probabilidad",AH123="Probabilidad"),(AQ121-(+AQ121*AK123)),IF(AND(AH121="Impacto",AH123="Probabilidad"),(AQ120-(+AQ120*AK123)),IF(AH123="Impacto",AQ121,""))),""))," ")</f>
        <v/>
      </c>
      <c r="AP123" s="174" t="str">
        <f>IF(ISBLANK(AD118),(IFERROR(IF(AO123="","",IF(AO123&lt;=0.2,"Muy Baja",IF(AO123&lt;=0.4,"Baja",IF(AO123&lt;=0.6,"Media",IF(AO123&lt;=0.8,"Alta","Muy Alta"))))),"")), " ")</f>
        <v/>
      </c>
      <c r="AQ123" s="237" t="str">
        <f t="shared" si="180"/>
        <v/>
      </c>
      <c r="AR123" s="283" t="str">
        <f t="shared" si="181"/>
        <v/>
      </c>
      <c r="AS123" s="237" t="str">
        <f>IFERROR(IF(AND(AH122="Impacto",AH123="Impacto"),(AS121-(+AS122*AK123)),IF(AND(AH121="Probabilidad",AH123="Impacto"),(AS120-(+AS120*AK123)),IF(AH123="Probabilidad",AS121,""))),"")</f>
        <v/>
      </c>
      <c r="AT123" s="239" t="str">
        <f t="shared" si="182"/>
        <v/>
      </c>
      <c r="AU123" s="511"/>
      <c r="AV123" s="514"/>
      <c r="AW123" s="508"/>
      <c r="AX123" s="517"/>
      <c r="AY123" s="343"/>
      <c r="AZ123" s="209"/>
      <c r="BA123" s="207"/>
      <c r="BB123" s="207"/>
      <c r="BC123" s="208"/>
      <c r="BD123" s="208"/>
      <c r="BE123" s="208"/>
      <c r="BF123" s="209"/>
      <c r="BG123" s="461"/>
      <c r="BH123" s="215"/>
      <c r="BI123" s="210"/>
      <c r="BJ123" s="210"/>
      <c r="BK123" s="210"/>
      <c r="BL123" s="207"/>
      <c r="BM123" s="207"/>
      <c r="BN123" s="207"/>
      <c r="BO123" s="282"/>
      <c r="BP123" s="282"/>
      <c r="BQ123" s="284"/>
      <c r="BR123" s="213"/>
      <c r="BS123" s="213" t="str">
        <f>IF(AND('MAPA DE RIESGOS'!$AP123="Muy Alta",'MAPA DE RIESGOS'!$AR123="Leve"),CONCATENATE("R",'MAPA DE RIESGOS'!$H123,"C",'MAPA DE RIESGOS'!$AF123),"")</f>
        <v/>
      </c>
      <c r="BT123" s="213"/>
      <c r="BU123" s="213"/>
      <c r="BV123" s="213"/>
      <c r="BW123" s="213"/>
      <c r="BX123" s="213"/>
      <c r="BY123" s="213"/>
      <c r="BZ123" s="213"/>
      <c r="CA123" s="213"/>
      <c r="CB123" s="213"/>
      <c r="CC123" s="213"/>
      <c r="CD123" s="213"/>
      <c r="CE123" s="213"/>
      <c r="CF123" s="213"/>
      <c r="CG123" s="213"/>
      <c r="CH123" s="213"/>
      <c r="CI123" s="213"/>
      <c r="CJ123" s="213"/>
      <c r="CK123" s="213"/>
    </row>
    <row r="124" spans="1:89" s="214" customFormat="1" ht="171" customHeight="1">
      <c r="A124" s="474"/>
      <c r="B124" s="487"/>
      <c r="C124" s="451"/>
      <c r="D124" s="451" t="str">
        <f>IFERROR((VLOOKUP($B124,'Listados Datos'!$D$3:$F$18,3,FALSE))," ")</f>
        <v xml:space="preserve"> </v>
      </c>
      <c r="E124" s="454"/>
      <c r="F124" s="460"/>
      <c r="G124" s="459">
        <v>20</v>
      </c>
      <c r="H124" s="384">
        <v>20</v>
      </c>
      <c r="I124" s="456" t="s">
        <v>1701</v>
      </c>
      <c r="J124" s="468" t="s">
        <v>243</v>
      </c>
      <c r="K124" s="468" t="s">
        <v>1171</v>
      </c>
      <c r="L124" s="468" t="s">
        <v>1166</v>
      </c>
      <c r="M124" s="453" t="str">
        <f t="shared" ref="M124:M129" si="184">+I124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453" t="s">
        <v>109</v>
      </c>
      <c r="O124" s="453" t="s">
        <v>836</v>
      </c>
      <c r="P124" s="530">
        <v>228</v>
      </c>
      <c r="Q124" s="490"/>
      <c r="R124" s="493"/>
      <c r="S124" s="493"/>
      <c r="T124" s="493"/>
      <c r="U124" s="493"/>
      <c r="V124" s="533" t="str">
        <f t="shared" ref="V124" si="185">IF(ISBLANK(AC124),(IF(P124&lt;=0,"",IF(P124&lt;=2,"Muy Baja",IF(P124&lt;=24,"Baja",IF(P124&lt;=500,"Media",IF(P124&lt;=5000,"Alta","Muy Alta"))))))," ")</f>
        <v xml:space="preserve"> </v>
      </c>
      <c r="W124" s="518" t="str">
        <f t="shared" ref="W124" si="186">IF(ISBLANK(AC124),(IF(V124="","",IF(V124="Muy Baja",20%,IF(V124="Baja",40%,IF(V124="Media",60%,IF(V124="Alta",80%,IF(V124="Muy Alta",100%,0)))))))," ")</f>
        <v xml:space="preserve"> </v>
      </c>
      <c r="X124" s="536"/>
      <c r="Y124" s="539" t="str">
        <f>IF(X124&gt;0,IF(NOT(ISERROR(MATCH(X124,'Listados Datos'!$N$3:$N$4,0))),'Listados Datos'!$N$6&amp;"Por favor no seleccionar este criterios de impacto (Afectación Económica o presupuestal y/o Pérdida Reputacional)",'Listados Datos'!$N$7),"")</f>
        <v/>
      </c>
      <c r="Z124" s="542" t="str">
        <f>IF(OR(X124='Listados Datos'!$R$3,X124='Listados Datos'!$S$3),"Leve",IF(OR(X124='Listados Datos'!$R$4,X124='Listados Datos'!$S$4),"Menor",IF(OR(X124='Listados Datos'!$R$5,X124='Listados Datos'!$S$5),"Moderado",IF(OR(X124='Listados Datos'!$R$6,X124='Listados Datos'!$S$6),"Mayor",IF(OR(X124='Listados Datos'!$R$7,X124='Listados Datos'!$S$7),"Catastrófico","")))))</f>
        <v/>
      </c>
      <c r="AA124" s="518" t="str">
        <f>IF(Z124="","",IF(Z124="Leve",20%,IF(Z124="Menor",40%,IF(Z124="Moderado",60%,IF(Z124="Mayor",80%,IF(Z124="Catastrófico",100%,0))))))</f>
        <v/>
      </c>
      <c r="AB124" s="521"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524" t="s">
        <v>348</v>
      </c>
      <c r="AD124" s="527" t="s">
        <v>11</v>
      </c>
      <c r="AE124" s="506" t="str">
        <f t="shared" ref="AE124" si="187">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206" t="s">
        <v>1176</v>
      </c>
      <c r="AH124" s="234" t="str">
        <f t="shared" ref="AH124:AH189" si="188">IF(OR(AI124="Preventivo",AI124="Detectivo"),"Probabilidad",IF(AI124="Correctivo","Impacto",""))</f>
        <v>Probabilidad</v>
      </c>
      <c r="AI124" s="340" t="s">
        <v>314</v>
      </c>
      <c r="AJ124" s="340" t="s">
        <v>319</v>
      </c>
      <c r="AK124" s="235" t="str">
        <f t="shared" ref="AK124:AK189" si="189">IF(AND(AI124="Preventivo",AJ124="Automático"),"50%",IF(AND(AI124="Preventivo",AJ124="Manual"),"40%",IF(AND(AI124="Detectivo",AJ124="Automático"),"40%",IF(AND(AI124="Detectivo",AJ124="Manual"),"30%",IF(AND(AI124="Correctivo",AJ124="Automático"),"35%",IF(AND(AI124="Correctivo",AJ124="Manual"),"25%",""))))))</f>
        <v>40%</v>
      </c>
      <c r="AL124" s="341" t="s">
        <v>323</v>
      </c>
      <c r="AM124" s="341" t="s">
        <v>327</v>
      </c>
      <c r="AN124" s="342" t="s">
        <v>330</v>
      </c>
      <c r="AO124" s="236" t="str">
        <f>IF(ISBLANK(AD124),(IFERROR(IF(AH124="Probabilidad",(W124-(+W124*AK124)),IF(AH124="Impacto",W124,"")),""))," ")</f>
        <v xml:space="preserve"> </v>
      </c>
      <c r="AP124" s="174" t="str">
        <f>IF(ISBLANK(AD124), (IFERROR(IF(AO124="","",IF(AO124&lt;=0.2,"Muy Baja",IF(AO124&lt;=0.4,"Baja",IF(AO124&lt;=0.6,"Media",IF(AO124&lt;=0.8,"Alta","Muy Alta"))))),""))," ")</f>
        <v xml:space="preserve"> </v>
      </c>
      <c r="AQ124" s="237" t="str">
        <f t="shared" ref="AQ124:AQ189" si="190">+AO124</f>
        <v xml:space="preserve"> </v>
      </c>
      <c r="AR124" s="283" t="str">
        <f t="shared" ref="AR124:AR189" si="191">IFERROR(IF(AS124="","",IF(AS124&lt;=0.2,"Leve",IF(AS124&lt;=0.4,"Menor",IF(AS124&lt;=0.6,"Moderado",IF(AS124&lt;=0.8,"Mayor","Catastrófico"))))),"")</f>
        <v/>
      </c>
      <c r="AS124" s="237" t="str">
        <f>IFERROR(IF(AH124="Impacto",(AA124-(+AA124*AK124)),IF(AH124="Probabilidad",AA124,"")),"")</f>
        <v/>
      </c>
      <c r="AT124" s="239" t="str">
        <f t="shared" ref="AT124:AT189" si="192">IFERROR(IF(OR(AND(AP124="Muy Baja",AR124="Leve"),AND(AP124="Muy Baja",AR124="Menor"),AND(AP124="Baja",AR124="Leve")),"Bajo",IF(OR(AND(AP124="Muy baja",AR124="Moderado"),AND(AP124="Baja",AR124="Menor"),AND(AP124="Baja",AR124="Moderado"),AND(AP124="Media",AR124="Leve"),AND(AP124="Media",AR124="Menor"),AND(AP124="Media",AR124="Moderado"),AND(AP124="Alta",AR124="Leve"),AND(AP124="Alta",AR124="Menor")),"Moderado",IF(OR(AND(AP124="Muy Baja",AR124="Mayor"),AND(AP124="Baja",AR124="Mayor"),AND(AP124="Media",AR124="Mayor"),AND(AP124="Alta",AR124="Moderado"),AND(AP124="Alta",AR124="Mayor"),AND(AP124="Muy Alta",AR124="Leve"),AND(AP124="Muy Alta",AR124="Menor"),AND(AP124="Muy Alta",AR124="Moderado"),AND(AP124="Muy Alta",AR124="Mayor")),"Alto",IF(OR(AND(AP124="Muy Baja",AR124="Catastrófico"),AND(AP124="Baja",AR124="Catastrófico"),AND(AP124="Media",AR124="Catastrófico"),AND(AP124="Alta",AR124="Catastrófico"),AND(AP124="Muy Alta",AR124="Catastrófico")),"Extremo","")))),"")</f>
        <v/>
      </c>
      <c r="AU124" s="509" t="s">
        <v>348</v>
      </c>
      <c r="AV124" s="512" t="str">
        <f>IF(ISBLANK(AD124), " ", AD124)</f>
        <v>Mayor</v>
      </c>
      <c r="AW124" s="506" t="str">
        <f t="shared" ref="AW124" si="193">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515" t="s">
        <v>337</v>
      </c>
      <c r="AY124" s="343" t="s">
        <v>1185</v>
      </c>
      <c r="AZ124" s="209" t="s">
        <v>1200</v>
      </c>
      <c r="BA124" s="207" t="s">
        <v>974</v>
      </c>
      <c r="BB124" s="207" t="s">
        <v>1069</v>
      </c>
      <c r="BC124" s="208">
        <v>44562</v>
      </c>
      <c r="BD124" s="208">
        <v>44926</v>
      </c>
      <c r="BE124" s="208" t="s">
        <v>1197</v>
      </c>
      <c r="BF124" s="208" t="s">
        <v>1198</v>
      </c>
      <c r="BG124" s="468" t="s">
        <v>1184</v>
      </c>
      <c r="BH124" s="215"/>
      <c r="BI124" s="210"/>
      <c r="BJ124" s="210"/>
      <c r="BK124" s="210"/>
      <c r="BL124" s="207"/>
      <c r="BM124" s="207"/>
      <c r="BN124" s="207"/>
      <c r="BO124" s="282"/>
      <c r="BP124" s="282"/>
      <c r="BQ124" s="284"/>
      <c r="BR124" s="213"/>
      <c r="BS124" s="213" t="str">
        <f>IF(AND('MAPA DE RIESGOS'!$AP124="Muy Alta",'MAPA DE RIESGOS'!$AR124="Leve"),CONCATENATE("R",'MAPA DE RIESGOS'!$H124,"C",'MAPA DE RIESGOS'!$AF124),"")</f>
        <v/>
      </c>
      <c r="BT124" s="213"/>
      <c r="BU124" s="213"/>
      <c r="BV124" s="213"/>
      <c r="BW124" s="213"/>
      <c r="BX124" s="213"/>
      <c r="BY124" s="213"/>
      <c r="BZ124" s="213"/>
      <c r="CA124" s="213"/>
      <c r="CB124" s="213"/>
      <c r="CC124" s="213"/>
      <c r="CD124" s="213"/>
      <c r="CE124" s="213"/>
      <c r="CF124" s="213"/>
      <c r="CG124" s="213"/>
      <c r="CH124" s="213"/>
      <c r="CI124" s="213"/>
      <c r="CJ124" s="213"/>
      <c r="CK124" s="213"/>
    </row>
    <row r="125" spans="1:89" s="214" customFormat="1" ht="108.75" customHeight="1">
      <c r="A125" s="474"/>
      <c r="B125" s="487"/>
      <c r="C125" s="451"/>
      <c r="D125" s="451"/>
      <c r="E125" s="454"/>
      <c r="F125" s="460"/>
      <c r="G125" s="459"/>
      <c r="H125" s="384">
        <v>20</v>
      </c>
      <c r="I125" s="457"/>
      <c r="J125" s="460"/>
      <c r="K125" s="460"/>
      <c r="L125" s="460"/>
      <c r="M125" s="454">
        <f t="shared" si="184"/>
        <v>0</v>
      </c>
      <c r="N125" s="454"/>
      <c r="O125" s="454"/>
      <c r="P125" s="531"/>
      <c r="Q125" s="491"/>
      <c r="R125" s="494"/>
      <c r="S125" s="494"/>
      <c r="T125" s="494"/>
      <c r="U125" s="494"/>
      <c r="V125" s="534"/>
      <c r="W125" s="519"/>
      <c r="X125" s="537"/>
      <c r="Y125" s="540"/>
      <c r="Z125" s="543"/>
      <c r="AA125" s="519"/>
      <c r="AB125" s="522"/>
      <c r="AC125" s="525"/>
      <c r="AD125" s="528"/>
      <c r="AE125" s="507"/>
      <c r="AF125" s="205">
        <v>2</v>
      </c>
      <c r="AG125" s="206" t="s">
        <v>1177</v>
      </c>
      <c r="AH125" s="234" t="str">
        <f t="shared" si="188"/>
        <v>Probabilidad</v>
      </c>
      <c r="AI125" s="340" t="s">
        <v>314</v>
      </c>
      <c r="AJ125" s="340" t="s">
        <v>319</v>
      </c>
      <c r="AK125" s="235" t="str">
        <f t="shared" si="189"/>
        <v>40%</v>
      </c>
      <c r="AL125" s="341" t="s">
        <v>323</v>
      </c>
      <c r="AM125" s="341" t="s">
        <v>327</v>
      </c>
      <c r="AN125" s="342" t="s">
        <v>330</v>
      </c>
      <c r="AO125" s="236" t="str">
        <f>IF(ISBLANK(AD124),(IFERROR(IF(AND(AH124="Probabilidad",AH125="Probabilidad"),(AQ124-(+AQ124*AK125)),IF(AH125="Probabilidad",(W124-(+W124*AK125)),IF(AH125="Impacto",AQ124,""))),""))," ")</f>
        <v xml:space="preserve"> </v>
      </c>
      <c r="AP125" s="174" t="str">
        <f>IF(ISBLANK(AD124),(IFERROR(IF(AO125="","",IF(AO125&lt;=0.2,"Muy Baja",IF(AO125&lt;=0.4,"Baja",IF(AO125&lt;=0.6,"Media",IF(AO125&lt;=0.8,"Alta","Muy Alta"))))),""))," ")</f>
        <v xml:space="preserve"> </v>
      </c>
      <c r="AQ125" s="237" t="str">
        <f t="shared" si="190"/>
        <v xml:space="preserve"> </v>
      </c>
      <c r="AR125" s="283" t="str">
        <f t="shared" si="191"/>
        <v/>
      </c>
      <c r="AS125" s="237" t="str">
        <f>IFERROR(IF(AND(AH124="Impacto",AH125="Impacto"),(AS124-(+AS124*AK125)),IF(AH125="Impacto",(AA124-(+AA124*AK125)),IF(AH125="Probabilidad",AS124,""))),"")</f>
        <v/>
      </c>
      <c r="AT125" s="239" t="str">
        <f t="shared" si="192"/>
        <v/>
      </c>
      <c r="AU125" s="510"/>
      <c r="AV125" s="513"/>
      <c r="AW125" s="507"/>
      <c r="AX125" s="516"/>
      <c r="AY125" s="343" t="s">
        <v>1186</v>
      </c>
      <c r="AZ125" s="209" t="s">
        <v>1199</v>
      </c>
      <c r="BA125" s="207" t="s">
        <v>974</v>
      </c>
      <c r="BB125" s="207" t="s">
        <v>1069</v>
      </c>
      <c r="BC125" s="208">
        <v>44562</v>
      </c>
      <c r="BD125" s="208">
        <v>44926</v>
      </c>
      <c r="BE125" s="209" t="s">
        <v>1199</v>
      </c>
      <c r="BF125" s="209" t="s">
        <v>1201</v>
      </c>
      <c r="BG125" s="460"/>
      <c r="BH125" s="215"/>
      <c r="BI125" s="210"/>
      <c r="BJ125" s="210"/>
      <c r="BK125" s="210"/>
      <c r="BL125" s="207"/>
      <c r="BM125" s="207"/>
      <c r="BN125" s="207"/>
      <c r="BO125" s="282"/>
      <c r="BP125" s="282"/>
      <c r="BQ125" s="284"/>
      <c r="BR125" s="213"/>
      <c r="BS125" s="213" t="str">
        <f>IF(AND('MAPA DE RIESGOS'!$AP125="Muy Alta",'MAPA DE RIESGOS'!$AR125="Leve"),CONCATENATE("R",'MAPA DE RIESGOS'!$H125,"C",'MAPA DE RIESGOS'!$AF125),"")</f>
        <v/>
      </c>
      <c r="BT125" s="213"/>
      <c r="BU125" s="213"/>
      <c r="BV125" s="213"/>
      <c r="BW125" s="213"/>
      <c r="BX125" s="213"/>
      <c r="BY125" s="213"/>
      <c r="BZ125" s="213"/>
      <c r="CA125" s="213"/>
      <c r="CB125" s="213"/>
      <c r="CC125" s="213"/>
      <c r="CD125" s="213"/>
      <c r="CE125" s="213"/>
      <c r="CF125" s="213"/>
      <c r="CG125" s="213"/>
      <c r="CH125" s="213"/>
      <c r="CI125" s="213"/>
      <c r="CJ125" s="213"/>
      <c r="CK125" s="213"/>
    </row>
    <row r="126" spans="1:89" s="214" customFormat="1" ht="28.5" hidden="1" customHeight="1">
      <c r="A126" s="474"/>
      <c r="B126" s="487"/>
      <c r="C126" s="451"/>
      <c r="D126" s="451"/>
      <c r="E126" s="454"/>
      <c r="F126" s="460"/>
      <c r="G126" s="459"/>
      <c r="H126" s="384">
        <v>20</v>
      </c>
      <c r="I126" s="457"/>
      <c r="J126" s="460"/>
      <c r="K126" s="460"/>
      <c r="L126" s="460"/>
      <c r="M126" s="454">
        <f t="shared" si="184"/>
        <v>0</v>
      </c>
      <c r="N126" s="454"/>
      <c r="O126" s="454"/>
      <c r="P126" s="531"/>
      <c r="Q126" s="491"/>
      <c r="R126" s="494"/>
      <c r="S126" s="494"/>
      <c r="T126" s="494"/>
      <c r="U126" s="494"/>
      <c r="V126" s="534"/>
      <c r="W126" s="519"/>
      <c r="X126" s="537"/>
      <c r="Y126" s="540"/>
      <c r="Z126" s="543"/>
      <c r="AA126" s="519"/>
      <c r="AB126" s="522"/>
      <c r="AC126" s="525"/>
      <c r="AD126" s="528"/>
      <c r="AE126" s="507"/>
      <c r="AF126" s="205">
        <v>3</v>
      </c>
      <c r="AG126" s="206"/>
      <c r="AH126" s="234" t="str">
        <f t="shared" si="188"/>
        <v/>
      </c>
      <c r="AI126" s="340"/>
      <c r="AJ126" s="340"/>
      <c r="AK126" s="235" t="str">
        <f t="shared" si="189"/>
        <v/>
      </c>
      <c r="AL126" s="341"/>
      <c r="AM126" s="341"/>
      <c r="AN126" s="342"/>
      <c r="AO126" s="236" t="str">
        <f>IF(ISBLANK(AD124),(IFERROR(IF(AND(AH125="Probabilidad",AH126="Probabilidad"),(AQ125-(+AQ125*AK126)),IF(AND(AH125="Impacto",AH126="Probabilidad"),(AQ124-(+AQ124*AK126)),IF(AH126="Impacto",AQ125,""))),""))," ")</f>
        <v xml:space="preserve"> </v>
      </c>
      <c r="AP126" s="174" t="str">
        <f>IF(ISBLANK(AD124),(IFERROR(IF(AO126="","",IF(AO126&lt;=0.2,"Muy Baja",IF(AO126&lt;=0.4,"Baja",IF(AO126&lt;=0.6,"Media",IF(AO126&lt;=0.8,"Alta","Muy Alta"))))),""))," ")</f>
        <v xml:space="preserve"> </v>
      </c>
      <c r="AQ126" s="237" t="str">
        <f t="shared" si="190"/>
        <v xml:space="preserve"> </v>
      </c>
      <c r="AR126" s="283" t="str">
        <f t="shared" si="191"/>
        <v/>
      </c>
      <c r="AS126" s="237" t="str">
        <f>IFERROR(IF(AND(AH125="Impacto",AH126="Impacto"),(AS125-(+AS125*AK126)),IF(AND(AH125="Probabilidad",AH126="Impacto"),(AS124-(+AS124*AK126)),IF(AH126="Probabilidad",AS125,""))),"")</f>
        <v/>
      </c>
      <c r="AT126" s="239" t="str">
        <f t="shared" si="192"/>
        <v/>
      </c>
      <c r="AU126" s="510"/>
      <c r="AV126" s="513"/>
      <c r="AW126" s="507"/>
      <c r="AX126" s="516"/>
      <c r="AY126" s="343"/>
      <c r="AZ126" s="209"/>
      <c r="BA126" s="207"/>
      <c r="BB126" s="207"/>
      <c r="BC126" s="208"/>
      <c r="BD126" s="208"/>
      <c r="BE126" s="208"/>
      <c r="BF126" s="209"/>
      <c r="BG126" s="460"/>
      <c r="BH126" s="215"/>
      <c r="BI126" s="210"/>
      <c r="BJ126" s="210"/>
      <c r="BK126" s="210"/>
      <c r="BL126" s="207"/>
      <c r="BM126" s="207"/>
      <c r="BN126" s="207"/>
      <c r="BO126" s="282"/>
      <c r="BP126" s="282"/>
      <c r="BQ126" s="284"/>
      <c r="BR126" s="213"/>
      <c r="BS126" s="213" t="str">
        <f>IF(AND('MAPA DE RIESGOS'!$AP126="Muy Alta",'MAPA DE RIESGOS'!$AR126="Leve"),CONCATENATE("R",'MAPA DE RIESGOS'!$H126,"C",'MAPA DE RIESGOS'!$AF126),"")</f>
        <v/>
      </c>
      <c r="BT126" s="213"/>
      <c r="BU126" s="213"/>
      <c r="BV126" s="213"/>
      <c r="BW126" s="213"/>
      <c r="BX126" s="213"/>
      <c r="BY126" s="213"/>
      <c r="BZ126" s="213"/>
      <c r="CA126" s="213"/>
      <c r="CB126" s="213"/>
      <c r="CC126" s="213"/>
      <c r="CD126" s="213"/>
      <c r="CE126" s="213"/>
      <c r="CF126" s="213"/>
      <c r="CG126" s="213"/>
      <c r="CH126" s="213"/>
      <c r="CI126" s="213"/>
      <c r="CJ126" s="213"/>
      <c r="CK126" s="213"/>
    </row>
    <row r="127" spans="1:89" s="214" customFormat="1" ht="28.5" hidden="1" customHeight="1">
      <c r="A127" s="474"/>
      <c r="B127" s="487"/>
      <c r="C127" s="451"/>
      <c r="D127" s="451"/>
      <c r="E127" s="454"/>
      <c r="F127" s="460"/>
      <c r="G127" s="459"/>
      <c r="H127" s="384">
        <v>20</v>
      </c>
      <c r="I127" s="457"/>
      <c r="J127" s="460"/>
      <c r="K127" s="460"/>
      <c r="L127" s="460"/>
      <c r="M127" s="454">
        <f t="shared" si="184"/>
        <v>0</v>
      </c>
      <c r="N127" s="454"/>
      <c r="O127" s="454"/>
      <c r="P127" s="531"/>
      <c r="Q127" s="491"/>
      <c r="R127" s="494"/>
      <c r="S127" s="494"/>
      <c r="T127" s="494"/>
      <c r="U127" s="494"/>
      <c r="V127" s="534"/>
      <c r="W127" s="519"/>
      <c r="X127" s="537"/>
      <c r="Y127" s="540"/>
      <c r="Z127" s="543"/>
      <c r="AA127" s="519"/>
      <c r="AB127" s="522"/>
      <c r="AC127" s="525"/>
      <c r="AD127" s="528"/>
      <c r="AE127" s="507"/>
      <c r="AF127" s="205">
        <v>4</v>
      </c>
      <c r="AG127" s="206"/>
      <c r="AH127" s="234" t="str">
        <f t="shared" si="188"/>
        <v/>
      </c>
      <c r="AI127" s="340"/>
      <c r="AJ127" s="340"/>
      <c r="AK127" s="235" t="str">
        <f t="shared" si="189"/>
        <v/>
      </c>
      <c r="AL127" s="341"/>
      <c r="AM127" s="341"/>
      <c r="AN127" s="342"/>
      <c r="AO127" s="236" t="str">
        <f>IF(ISBLANK(AD124),(IFERROR(IF(AND(AH126="Probabilidad",AH127="Probabilidad"),(AQ126-(+AQ126*AK127)),IF(AND(AH126="Impacto",AH127="Probabilidad"),(AQ125-(+AQ125*AK127)),IF(AH127="Impacto",AQ126,""))),""))," ")</f>
        <v xml:space="preserve"> </v>
      </c>
      <c r="AP127" s="174" t="str">
        <f>IF(ISBLANK(AD124),(IFERROR(IF(AO127="","",IF(AO127&lt;=0.2,"Muy Baja",IF(AO127&lt;=0.4,"Baja",IF(AO127&lt;=0.6,"Media",IF(AO127&lt;=0.8,"Alta","Muy Alta"))))),""))," ")</f>
        <v xml:space="preserve"> </v>
      </c>
      <c r="AQ127" s="237" t="str">
        <f t="shared" si="190"/>
        <v xml:space="preserve"> </v>
      </c>
      <c r="AR127" s="283" t="str">
        <f t="shared" si="191"/>
        <v/>
      </c>
      <c r="AS127" s="237" t="str">
        <f>IFERROR(IF(AND(AH126="Impacto",AH127="Impacto"),(AS126-(+AS126*AK127)),IF(AND(AH126="Probabilidad",AH127="Impacto"),(AS125-(+AS125*AK127)),IF(AH127="Probabilidad",AS126,""))),"")</f>
        <v/>
      </c>
      <c r="AT127" s="239" t="str">
        <f t="shared" si="192"/>
        <v/>
      </c>
      <c r="AU127" s="510"/>
      <c r="AV127" s="513"/>
      <c r="AW127" s="507"/>
      <c r="AX127" s="516"/>
      <c r="AY127" s="343"/>
      <c r="AZ127" s="209"/>
      <c r="BA127" s="207"/>
      <c r="BB127" s="207"/>
      <c r="BC127" s="208"/>
      <c r="BD127" s="208"/>
      <c r="BE127" s="208"/>
      <c r="BF127" s="209"/>
      <c r="BG127" s="460"/>
      <c r="BH127" s="215"/>
      <c r="BI127" s="210"/>
      <c r="BJ127" s="210"/>
      <c r="BK127" s="210"/>
      <c r="BL127" s="207"/>
      <c r="BM127" s="207"/>
      <c r="BN127" s="207"/>
      <c r="BO127" s="282"/>
      <c r="BP127" s="282"/>
      <c r="BQ127" s="284"/>
      <c r="BR127" s="213"/>
      <c r="BS127" s="213" t="str">
        <f>IF(AND('MAPA DE RIESGOS'!$AP127="Muy Alta",'MAPA DE RIESGOS'!$AR127="Leve"),CONCATENATE("R",'MAPA DE RIESGOS'!$H127,"C",'MAPA DE RIESGOS'!$AF127),"")</f>
        <v/>
      </c>
      <c r="BT127" s="213"/>
      <c r="BU127" s="213"/>
      <c r="BV127" s="213"/>
      <c r="BW127" s="213"/>
      <c r="BX127" s="213"/>
      <c r="BY127" s="213"/>
      <c r="BZ127" s="213"/>
      <c r="CA127" s="213"/>
      <c r="CB127" s="213"/>
      <c r="CC127" s="213"/>
      <c r="CD127" s="213"/>
      <c r="CE127" s="213"/>
      <c r="CF127" s="213"/>
      <c r="CG127" s="213"/>
      <c r="CH127" s="213"/>
      <c r="CI127" s="213"/>
      <c r="CJ127" s="213"/>
      <c r="CK127" s="213"/>
    </row>
    <row r="128" spans="1:89" s="214" customFormat="1" ht="28.5" hidden="1" customHeight="1">
      <c r="A128" s="474"/>
      <c r="B128" s="487"/>
      <c r="C128" s="451"/>
      <c r="D128" s="451"/>
      <c r="E128" s="454"/>
      <c r="F128" s="460"/>
      <c r="G128" s="459"/>
      <c r="H128" s="384">
        <v>20</v>
      </c>
      <c r="I128" s="457"/>
      <c r="J128" s="460"/>
      <c r="K128" s="460"/>
      <c r="L128" s="460"/>
      <c r="M128" s="454">
        <f t="shared" si="184"/>
        <v>0</v>
      </c>
      <c r="N128" s="454"/>
      <c r="O128" s="454"/>
      <c r="P128" s="531"/>
      <c r="Q128" s="491"/>
      <c r="R128" s="494"/>
      <c r="S128" s="494"/>
      <c r="T128" s="494"/>
      <c r="U128" s="494"/>
      <c r="V128" s="534"/>
      <c r="W128" s="519"/>
      <c r="X128" s="537"/>
      <c r="Y128" s="540"/>
      <c r="Z128" s="543"/>
      <c r="AA128" s="519"/>
      <c r="AB128" s="522"/>
      <c r="AC128" s="525"/>
      <c r="AD128" s="528"/>
      <c r="AE128" s="507"/>
      <c r="AF128" s="205">
        <v>5</v>
      </c>
      <c r="AG128" s="206"/>
      <c r="AH128" s="234" t="str">
        <f t="shared" si="188"/>
        <v/>
      </c>
      <c r="AI128" s="340"/>
      <c r="AJ128" s="340"/>
      <c r="AK128" s="235" t="str">
        <f t="shared" si="189"/>
        <v/>
      </c>
      <c r="AL128" s="341"/>
      <c r="AM128" s="341"/>
      <c r="AN128" s="342"/>
      <c r="AO128" s="236" t="str">
        <f>IF(ISBLANK(AD124),(IFERROR(IF(AND(AH127="Probabilidad",AH128="Probabilidad"),(AQ127-(+AQ127*AK128)),IF(AND(AH127="Impacto",AH128="Probabilidad"),(AQ126-(+AQ126*AK128)),IF(AH128="Impacto",AQ127,""))),""))," ")</f>
        <v xml:space="preserve"> </v>
      </c>
      <c r="AP128" s="174" t="str">
        <f>IF(ISBLANK(AD124),(IFERROR(IF(AO128="","",IF(AO128&lt;=0.2,"Muy Baja",IF(AO128&lt;=0.4,"Baja",IF(AO128&lt;=0.6,"Media",IF(AO128&lt;=0.8,"Alta","Muy Alta"))))),""))," ")</f>
        <v xml:space="preserve"> </v>
      </c>
      <c r="AQ128" s="237" t="str">
        <f t="shared" si="190"/>
        <v xml:space="preserve"> </v>
      </c>
      <c r="AR128" s="283" t="str">
        <f t="shared" si="191"/>
        <v/>
      </c>
      <c r="AS128" s="237" t="str">
        <f>IFERROR(IF(AND(AH127="Impacto",AH128="Impacto"),(AS127-(+AS127*AK128)),IF(AND(AH127="Probabilidad",AH128="Impacto"),(AS126-(+AS126*AK128)),IF(AH128="Probabilidad",AS127,""))),"")</f>
        <v/>
      </c>
      <c r="AT128" s="239" t="str">
        <f t="shared" si="192"/>
        <v/>
      </c>
      <c r="AU128" s="510"/>
      <c r="AV128" s="513"/>
      <c r="AW128" s="507"/>
      <c r="AX128" s="516"/>
      <c r="AY128" s="343"/>
      <c r="AZ128" s="209"/>
      <c r="BA128" s="207"/>
      <c r="BB128" s="207"/>
      <c r="BC128" s="208"/>
      <c r="BD128" s="208"/>
      <c r="BE128" s="208"/>
      <c r="BF128" s="209"/>
      <c r="BG128" s="460"/>
      <c r="BH128" s="215"/>
      <c r="BI128" s="210"/>
      <c r="BJ128" s="210"/>
      <c r="BK128" s="210"/>
      <c r="BL128" s="207"/>
      <c r="BM128" s="207"/>
      <c r="BN128" s="207"/>
      <c r="BO128" s="282"/>
      <c r="BP128" s="282"/>
      <c r="BQ128" s="284"/>
      <c r="BR128" s="213"/>
      <c r="BS128" s="213" t="str">
        <f>IF(AND('MAPA DE RIESGOS'!$AP128="Muy Alta",'MAPA DE RIESGOS'!$AR128="Leve"),CONCATENATE("R",'MAPA DE RIESGOS'!$H128,"C",'MAPA DE RIESGOS'!$AF128),"")</f>
        <v/>
      </c>
      <c r="BT128" s="213"/>
      <c r="BU128" s="213"/>
      <c r="BV128" s="213"/>
      <c r="BW128" s="213"/>
      <c r="BX128" s="213"/>
      <c r="BY128" s="213"/>
      <c r="BZ128" s="213"/>
      <c r="CA128" s="213"/>
      <c r="CB128" s="213"/>
      <c r="CC128" s="213"/>
      <c r="CD128" s="213"/>
      <c r="CE128" s="213"/>
      <c r="CF128" s="213"/>
      <c r="CG128" s="213"/>
      <c r="CH128" s="213"/>
      <c r="CI128" s="213"/>
      <c r="CJ128" s="213"/>
      <c r="CK128" s="213"/>
    </row>
    <row r="129" spans="1:89" s="214" customFormat="1" ht="28.5" hidden="1" customHeight="1">
      <c r="A129" s="474"/>
      <c r="B129" s="487"/>
      <c r="C129" s="451"/>
      <c r="D129" s="451"/>
      <c r="E129" s="454"/>
      <c r="F129" s="460"/>
      <c r="G129" s="459"/>
      <c r="H129" s="384">
        <v>20</v>
      </c>
      <c r="I129" s="458"/>
      <c r="J129" s="461"/>
      <c r="K129" s="461"/>
      <c r="L129" s="461"/>
      <c r="M129" s="455">
        <f t="shared" si="184"/>
        <v>0</v>
      </c>
      <c r="N129" s="455"/>
      <c r="O129" s="455"/>
      <c r="P129" s="532"/>
      <c r="Q129" s="492"/>
      <c r="R129" s="495"/>
      <c r="S129" s="495"/>
      <c r="T129" s="495"/>
      <c r="U129" s="495"/>
      <c r="V129" s="535"/>
      <c r="W129" s="520"/>
      <c r="X129" s="538"/>
      <c r="Y129" s="541"/>
      <c r="Z129" s="544"/>
      <c r="AA129" s="520"/>
      <c r="AB129" s="523"/>
      <c r="AC129" s="526"/>
      <c r="AD129" s="529"/>
      <c r="AE129" s="508"/>
      <c r="AF129" s="205">
        <v>6</v>
      </c>
      <c r="AG129" s="206"/>
      <c r="AH129" s="234" t="str">
        <f t="shared" si="188"/>
        <v/>
      </c>
      <c r="AI129" s="340"/>
      <c r="AJ129" s="340"/>
      <c r="AK129" s="235" t="str">
        <f t="shared" si="189"/>
        <v/>
      </c>
      <c r="AL129" s="341"/>
      <c r="AM129" s="341"/>
      <c r="AN129" s="342"/>
      <c r="AO129" s="236" t="str">
        <f>IF(ISBLANK(AD124),(IFERROR(IF(AND(AH127="Probabilidad",AH129="Probabilidad"),(AQ127-(+AQ127*AK129)),IF(AND(AH127="Impacto",AH129="Probabilidad"),(AQ126-(+AQ126*AK129)),IF(AH129="Impacto",AQ127,""))),""))," ")</f>
        <v xml:space="preserve"> </v>
      </c>
      <c r="AP129" s="174" t="str">
        <f>IF(ISBLANK(AD124),(IFERROR(IF(AO129="","",IF(AO129&lt;=0.2,"Muy Baja",IF(AO129&lt;=0.4,"Baja",IF(AO129&lt;=0.6,"Media",IF(AO129&lt;=0.8,"Alta","Muy Alta"))))),"")), " ")</f>
        <v xml:space="preserve"> </v>
      </c>
      <c r="AQ129" s="237" t="str">
        <f t="shared" si="190"/>
        <v xml:space="preserve"> </v>
      </c>
      <c r="AR129" s="283" t="str">
        <f t="shared" si="191"/>
        <v/>
      </c>
      <c r="AS129" s="237" t="str">
        <f>IFERROR(IF(AND(AH128="Impacto",AH129="Impacto"),(AS127-(+AS128*AK129)),IF(AND(AH127="Probabilidad",AH129="Impacto"),(AS126-(+AS126*AK129)),IF(AH129="Probabilidad",AS127,""))),"")</f>
        <v/>
      </c>
      <c r="AT129" s="239" t="str">
        <f t="shared" si="192"/>
        <v/>
      </c>
      <c r="AU129" s="511"/>
      <c r="AV129" s="514"/>
      <c r="AW129" s="508"/>
      <c r="AX129" s="517"/>
      <c r="AY129" s="343"/>
      <c r="AZ129" s="209"/>
      <c r="BA129" s="207"/>
      <c r="BB129" s="207"/>
      <c r="BC129" s="208"/>
      <c r="BD129" s="208"/>
      <c r="BE129" s="208"/>
      <c r="BF129" s="209"/>
      <c r="BG129" s="461"/>
      <c r="BH129" s="215"/>
      <c r="BI129" s="210"/>
      <c r="BJ129" s="210"/>
      <c r="BK129" s="210"/>
      <c r="BL129" s="207"/>
      <c r="BM129" s="207"/>
      <c r="BN129" s="207"/>
      <c r="BO129" s="282"/>
      <c r="BP129" s="282"/>
      <c r="BQ129" s="284"/>
      <c r="BR129" s="213"/>
      <c r="BS129" s="213" t="str">
        <f>IF(AND('MAPA DE RIESGOS'!$AP129="Muy Alta",'MAPA DE RIESGOS'!$AR129="Leve"),CONCATENATE("R",'MAPA DE RIESGOS'!$H129,"C",'MAPA DE RIESGOS'!$AF129),"")</f>
        <v/>
      </c>
      <c r="BT129" s="213"/>
      <c r="BU129" s="213"/>
      <c r="BV129" s="213"/>
      <c r="BW129" s="213"/>
      <c r="BX129" s="213"/>
      <c r="BY129" s="213"/>
      <c r="BZ129" s="213"/>
      <c r="CA129" s="213"/>
      <c r="CB129" s="213"/>
      <c r="CC129" s="213"/>
      <c r="CD129" s="213"/>
      <c r="CE129" s="213"/>
      <c r="CF129" s="213"/>
      <c r="CG129" s="213"/>
      <c r="CH129" s="213"/>
      <c r="CI129" s="213"/>
      <c r="CJ129" s="213"/>
      <c r="CK129" s="213"/>
    </row>
    <row r="130" spans="1:89" s="214" customFormat="1" ht="139" customHeight="1">
      <c r="A130" s="474"/>
      <c r="B130" s="487"/>
      <c r="C130" s="451"/>
      <c r="D130" s="451"/>
      <c r="E130" s="454"/>
      <c r="F130" s="460"/>
      <c r="G130" s="459">
        <v>21</v>
      </c>
      <c r="H130" s="384">
        <v>21</v>
      </c>
      <c r="I130" s="456" t="s">
        <v>1734</v>
      </c>
      <c r="J130" s="468" t="s">
        <v>243</v>
      </c>
      <c r="K130" s="468" t="s">
        <v>1716</v>
      </c>
      <c r="L130" s="468" t="s">
        <v>1710</v>
      </c>
      <c r="M130" s="453" t="s">
        <v>1709</v>
      </c>
      <c r="N130" s="453" t="s">
        <v>109</v>
      </c>
      <c r="O130" s="453" t="s">
        <v>247</v>
      </c>
      <c r="P130" s="530">
        <v>228</v>
      </c>
      <c r="Q130" s="490"/>
      <c r="R130" s="493"/>
      <c r="S130" s="493"/>
      <c r="T130" s="493"/>
      <c r="U130" s="493"/>
      <c r="V130" s="533" t="str">
        <f t="shared" ref="V130" si="194">IF(ISBLANK(AC130),(IF(P130&lt;=0,"",IF(P130&lt;=2,"Muy Baja",IF(P130&lt;=24,"Baja",IF(P130&lt;=500,"Media",IF(P130&lt;=5000,"Alta","Muy Alta"))))))," ")</f>
        <v xml:space="preserve"> </v>
      </c>
      <c r="W130" s="518" t="str">
        <f t="shared" ref="W130" si="195">IF(ISBLANK(AC130),(IF(V130="","",IF(V130="Muy Baja",20%,IF(V130="Baja",40%,IF(V130="Media",60%,IF(V130="Alta",80%,IF(V130="Muy Alta",100%,0)))))))," ")</f>
        <v xml:space="preserve"> </v>
      </c>
      <c r="X130" s="536"/>
      <c r="Y130" s="539" t="str">
        <f>IF(X130&gt;0,IF(NOT(ISERROR(MATCH(X130,'Listados Datos'!$N$3:$N$4,0))),'Listados Datos'!$N$6&amp;"Por favor no seleccionar este criterios de impacto (Afectación Económica o presupuestal y/o Pérdida Reputacional)",'Listados Datos'!$N$7),"")</f>
        <v/>
      </c>
      <c r="Z130" s="542" t="str">
        <f>IF(OR(X130='Listados Datos'!$R$3,X130='Listados Datos'!$S$3),"Leve",IF(OR(X130='Listados Datos'!$R$4,X130='Listados Datos'!$S$4),"Menor",IF(OR(X130='Listados Datos'!$R$5,X130='Listados Datos'!$S$5),"Moderado",IF(OR(X130='Listados Datos'!$R$6,X130='Listados Datos'!$S$6),"Mayor",IF(OR(X130='Listados Datos'!$R$7,X130='Listados Datos'!$S$7),"Catastrófico","")))))</f>
        <v/>
      </c>
      <c r="AA130" s="518" t="str">
        <f>IF(Z130="","",IF(Z130="Leve",20%,IF(Z130="Menor",40%,IF(Z130="Moderado",60%,IF(Z130="Mayor",80%,IF(Z130="Catastrófico",100%,0))))))</f>
        <v/>
      </c>
      <c r="AB130" s="521"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524" t="s">
        <v>348</v>
      </c>
      <c r="AD130" s="527" t="s">
        <v>12</v>
      </c>
      <c r="AE130" s="506" t="str">
        <f t="shared" ref="AE130" si="196">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206" t="s">
        <v>1711</v>
      </c>
      <c r="AH130" s="234" t="str">
        <f t="shared" ref="AH130:AH135" si="197">IF(OR(AI130="Preventivo",AI130="Detectivo"),"Probabilidad",IF(AI130="Correctivo","Impacto",""))</f>
        <v>Probabilidad</v>
      </c>
      <c r="AI130" s="340" t="s">
        <v>314</v>
      </c>
      <c r="AJ130" s="340" t="s">
        <v>319</v>
      </c>
      <c r="AK130" s="235" t="str">
        <f t="shared" ref="AK130:AK135" si="198">IF(AND(AI130="Preventivo",AJ130="Automático"),"50%",IF(AND(AI130="Preventivo",AJ130="Manual"),"40%",IF(AND(AI130="Detectivo",AJ130="Automático"),"40%",IF(AND(AI130="Detectivo",AJ130="Manual"),"30%",IF(AND(AI130="Correctivo",AJ130="Automático"),"35%",IF(AND(AI130="Correctivo",AJ130="Manual"),"25%",""))))))</f>
        <v>40%</v>
      </c>
      <c r="AL130" s="341" t="s">
        <v>323</v>
      </c>
      <c r="AM130" s="341" t="s">
        <v>327</v>
      </c>
      <c r="AN130" s="342" t="s">
        <v>330</v>
      </c>
      <c r="AO130" s="236" t="str">
        <f>IF(ISBLANK(AD130),(IFERROR(IF(AH130="Probabilidad",(W130-(+W130*AK130)),IF(AH130="Impacto",W130,"")),""))," ")</f>
        <v xml:space="preserve"> </v>
      </c>
      <c r="AP130" s="174" t="str">
        <f>IF(ISBLANK(AD130), (IFERROR(IF(AO130="","",IF(AO130&lt;=0.2,"Muy Baja",IF(AO130&lt;=0.4,"Baja",IF(AO130&lt;=0.6,"Media",IF(AO130&lt;=0.8,"Alta","Muy Alta"))))),""))," ")</f>
        <v xml:space="preserve"> </v>
      </c>
      <c r="AQ130" s="237" t="str">
        <f t="shared" ref="AQ130:AQ135" si="199">+AO130</f>
        <v xml:space="preserve"> </v>
      </c>
      <c r="AR130" s="393" t="str">
        <f t="shared" ref="AR130:AR135" si="200">IFERROR(IF(AS130="","",IF(AS130&lt;=0.2,"Leve",IF(AS130&lt;=0.4,"Menor",IF(AS130&lt;=0.6,"Moderado",IF(AS130&lt;=0.8,"Mayor","Catastrófico"))))),"")</f>
        <v/>
      </c>
      <c r="AS130" s="237" t="str">
        <f>IFERROR(IF(AH130="Impacto",(AA130-(+AA130*AK130)),IF(AH130="Probabilidad",AA130,"")),"")</f>
        <v/>
      </c>
      <c r="AT130" s="239" t="str">
        <f t="shared" ref="AT130:AT135" si="201">IFERROR(IF(OR(AND(AP130="Muy Baja",AR130="Leve"),AND(AP130="Muy Baja",AR130="Menor"),AND(AP130="Baja",AR130="Leve")),"Bajo",IF(OR(AND(AP130="Muy baja",AR130="Moderado"),AND(AP130="Baja",AR130="Menor"),AND(AP130="Baja",AR130="Moderado"),AND(AP130="Media",AR130="Leve"),AND(AP130="Media",AR130="Menor"),AND(AP130="Media",AR130="Moderado"),AND(AP130="Alta",AR130="Leve"),AND(AP130="Alta",AR130="Menor")),"Moderado",IF(OR(AND(AP130="Muy Baja",AR130="Mayor"),AND(AP130="Baja",AR130="Mayor"),AND(AP130="Media",AR130="Mayor"),AND(AP130="Alta",AR130="Moderado"),AND(AP130="Alta",AR130="Mayor"),AND(AP130="Muy Alta",AR130="Leve"),AND(AP130="Muy Alta",AR130="Menor"),AND(AP130="Muy Alta",AR130="Moderado"),AND(AP130="Muy Alta",AR130="Mayor")),"Alto",IF(OR(AND(AP130="Muy Baja",AR130="Catastrófico"),AND(AP130="Baja",AR130="Catastrófico"),AND(AP130="Media",AR130="Catastrófico"),AND(AP130="Alta",AR130="Catastrófico"),AND(AP130="Muy Alta",AR130="Catastrófico")),"Extremo","")))),"")</f>
        <v/>
      </c>
      <c r="AU130" s="509" t="s">
        <v>348</v>
      </c>
      <c r="AV130" s="512" t="str">
        <f>IF(ISBLANK(AD130), " ", AD130)</f>
        <v>Moderado</v>
      </c>
      <c r="AW130" s="506" t="str">
        <f t="shared" ref="AW130" si="202">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515" t="s">
        <v>337</v>
      </c>
      <c r="AY130" s="343" t="s">
        <v>1712</v>
      </c>
      <c r="AZ130" s="392" t="s">
        <v>1713</v>
      </c>
      <c r="BA130" s="207" t="s">
        <v>974</v>
      </c>
      <c r="BB130" s="207" t="s">
        <v>1241</v>
      </c>
      <c r="BC130" s="208">
        <v>44562</v>
      </c>
      <c r="BD130" s="208">
        <v>44926</v>
      </c>
      <c r="BE130" s="208" t="s">
        <v>1596</v>
      </c>
      <c r="BF130" s="208" t="s">
        <v>1714</v>
      </c>
      <c r="BG130" s="468" t="s">
        <v>1715</v>
      </c>
      <c r="BH130" s="215"/>
      <c r="BI130" s="210"/>
      <c r="BJ130" s="210"/>
      <c r="BK130" s="210"/>
      <c r="BL130" s="207"/>
      <c r="BM130" s="207"/>
      <c r="BN130" s="207"/>
      <c r="BO130" s="390"/>
      <c r="BP130" s="390"/>
      <c r="BQ130" s="391"/>
      <c r="BR130" s="213"/>
      <c r="BS130" s="213" t="str">
        <f>IF(AND('MAPA DE RIESGOS'!$AP130="Muy Alta",'MAPA DE RIESGOS'!$AR130="Leve"),CONCATENATE("R",'MAPA DE RIESGOS'!$H130,"C",'MAPA DE RIESGOS'!$AF130),"")</f>
        <v/>
      </c>
      <c r="BT130" s="213"/>
      <c r="BU130" s="213"/>
      <c r="BV130" s="213"/>
      <c r="BW130" s="213"/>
      <c r="BX130" s="213"/>
      <c r="BY130" s="213"/>
      <c r="BZ130" s="213"/>
      <c r="CA130" s="213"/>
      <c r="CB130" s="213"/>
      <c r="CC130" s="213"/>
      <c r="CD130" s="213"/>
      <c r="CE130" s="213"/>
      <c r="CF130" s="213"/>
      <c r="CG130" s="213"/>
      <c r="CH130" s="213"/>
      <c r="CI130" s="213"/>
      <c r="CJ130" s="213"/>
      <c r="CK130" s="213"/>
    </row>
    <row r="131" spans="1:89" s="214" customFormat="1" ht="18" hidden="1">
      <c r="A131" s="474"/>
      <c r="B131" s="487"/>
      <c r="C131" s="451"/>
      <c r="D131" s="451"/>
      <c r="E131" s="454"/>
      <c r="F131" s="460"/>
      <c r="G131" s="459"/>
      <c r="H131" s="384">
        <v>21</v>
      </c>
      <c r="I131" s="457"/>
      <c r="J131" s="460"/>
      <c r="K131" s="460"/>
      <c r="L131" s="460"/>
      <c r="M131" s="454"/>
      <c r="N131" s="454"/>
      <c r="O131" s="454"/>
      <c r="P131" s="531"/>
      <c r="Q131" s="491"/>
      <c r="R131" s="494"/>
      <c r="S131" s="494"/>
      <c r="T131" s="494"/>
      <c r="U131" s="494"/>
      <c r="V131" s="534"/>
      <c r="W131" s="519"/>
      <c r="X131" s="537"/>
      <c r="Y131" s="540"/>
      <c r="Z131" s="543"/>
      <c r="AA131" s="519"/>
      <c r="AB131" s="522"/>
      <c r="AC131" s="525"/>
      <c r="AD131" s="528"/>
      <c r="AE131" s="507"/>
      <c r="AF131" s="205">
        <v>2</v>
      </c>
      <c r="AG131" s="206"/>
      <c r="AH131" s="234" t="str">
        <f t="shared" si="197"/>
        <v/>
      </c>
      <c r="AI131" s="340"/>
      <c r="AJ131" s="340"/>
      <c r="AK131" s="235" t="str">
        <f t="shared" si="198"/>
        <v/>
      </c>
      <c r="AL131" s="341"/>
      <c r="AM131" s="341"/>
      <c r="AN131" s="342"/>
      <c r="AO131" s="236" t="str">
        <f>IF(ISBLANK(AD130),(IFERROR(IF(AND(AH130="Probabilidad",AH131="Probabilidad"),(AQ130-(+AQ130*AK131)),IF(AH131="Probabilidad",(W130-(+W130*AK131)),IF(AH131="Impacto",AQ130,""))),""))," ")</f>
        <v xml:space="preserve"> </v>
      </c>
      <c r="AP131" s="174" t="str">
        <f>IF(ISBLANK(AD130),(IFERROR(IF(AO131="","",IF(AO131&lt;=0.2,"Muy Baja",IF(AO131&lt;=0.4,"Baja",IF(AO131&lt;=0.6,"Media",IF(AO131&lt;=0.8,"Alta","Muy Alta"))))),""))," ")</f>
        <v xml:space="preserve"> </v>
      </c>
      <c r="AQ131" s="237" t="str">
        <f t="shared" si="199"/>
        <v xml:space="preserve"> </v>
      </c>
      <c r="AR131" s="393" t="str">
        <f t="shared" si="200"/>
        <v/>
      </c>
      <c r="AS131" s="237" t="str">
        <f>IFERROR(IF(AND(AH130="Impacto",AH131="Impacto"),(AS130-(+AS130*AK131)),IF(AH131="Impacto",(AA130-(+AA130*AK131)),IF(AH131="Probabilidad",AS130,""))),"")</f>
        <v/>
      </c>
      <c r="AT131" s="239" t="str">
        <f t="shared" si="201"/>
        <v/>
      </c>
      <c r="AU131" s="510"/>
      <c r="AV131" s="513"/>
      <c r="AW131" s="507"/>
      <c r="AX131" s="516"/>
      <c r="AY131" s="343"/>
      <c r="AZ131" s="392"/>
      <c r="BA131" s="207"/>
      <c r="BB131" s="207"/>
      <c r="BC131" s="208"/>
      <c r="BD131" s="208"/>
      <c r="BE131" s="392"/>
      <c r="BF131" s="392"/>
      <c r="BG131" s="460"/>
      <c r="BH131" s="215"/>
      <c r="BI131" s="210"/>
      <c r="BJ131" s="210"/>
      <c r="BK131" s="210"/>
      <c r="BL131" s="207"/>
      <c r="BM131" s="207"/>
      <c r="BN131" s="207"/>
      <c r="BO131" s="390"/>
      <c r="BP131" s="390"/>
      <c r="BQ131" s="391"/>
      <c r="BR131" s="213"/>
      <c r="BS131" s="213" t="str">
        <f>IF(AND('MAPA DE RIESGOS'!$AP131="Muy Alta",'MAPA DE RIESGOS'!$AR131="Leve"),CONCATENATE("R",'MAPA DE RIESGOS'!$H131,"C",'MAPA DE RIESGOS'!$AF131),"")</f>
        <v/>
      </c>
      <c r="BT131" s="213"/>
      <c r="BU131" s="213"/>
      <c r="BV131" s="213"/>
      <c r="BW131" s="213"/>
      <c r="BX131" s="213"/>
      <c r="BY131" s="213"/>
      <c r="BZ131" s="213"/>
      <c r="CA131" s="213"/>
      <c r="CB131" s="213"/>
      <c r="CC131" s="213"/>
      <c r="CD131" s="213"/>
      <c r="CE131" s="213"/>
      <c r="CF131" s="213"/>
      <c r="CG131" s="213"/>
      <c r="CH131" s="213"/>
      <c r="CI131" s="213"/>
      <c r="CJ131" s="213"/>
      <c r="CK131" s="213"/>
    </row>
    <row r="132" spans="1:89" s="214" customFormat="1" ht="28.5" hidden="1" customHeight="1">
      <c r="A132" s="474"/>
      <c r="B132" s="487"/>
      <c r="C132" s="451"/>
      <c r="D132" s="451"/>
      <c r="E132" s="454"/>
      <c r="F132" s="460"/>
      <c r="G132" s="459"/>
      <c r="H132" s="384">
        <v>21</v>
      </c>
      <c r="I132" s="457"/>
      <c r="J132" s="460"/>
      <c r="K132" s="460"/>
      <c r="L132" s="460"/>
      <c r="M132" s="454"/>
      <c r="N132" s="454"/>
      <c r="O132" s="454"/>
      <c r="P132" s="531"/>
      <c r="Q132" s="491"/>
      <c r="R132" s="494"/>
      <c r="S132" s="494"/>
      <c r="T132" s="494"/>
      <c r="U132" s="494"/>
      <c r="V132" s="534"/>
      <c r="W132" s="519"/>
      <c r="X132" s="537"/>
      <c r="Y132" s="540"/>
      <c r="Z132" s="543"/>
      <c r="AA132" s="519"/>
      <c r="AB132" s="522"/>
      <c r="AC132" s="525"/>
      <c r="AD132" s="528"/>
      <c r="AE132" s="507"/>
      <c r="AF132" s="205">
        <v>3</v>
      </c>
      <c r="AG132" s="206"/>
      <c r="AH132" s="234" t="str">
        <f t="shared" si="197"/>
        <v/>
      </c>
      <c r="AI132" s="340"/>
      <c r="AJ132" s="340"/>
      <c r="AK132" s="235" t="str">
        <f t="shared" si="198"/>
        <v/>
      </c>
      <c r="AL132" s="341"/>
      <c r="AM132" s="341"/>
      <c r="AN132" s="342"/>
      <c r="AO132" s="236" t="str">
        <f>IF(ISBLANK(AD130),(IFERROR(IF(AND(AH131="Probabilidad",AH132="Probabilidad"),(AQ131-(+AQ131*AK132)),IF(AND(AH131="Impacto",AH132="Probabilidad"),(AQ130-(+AQ130*AK132)),IF(AH132="Impacto",AQ131,""))),""))," ")</f>
        <v xml:space="preserve"> </v>
      </c>
      <c r="AP132" s="174" t="str">
        <f>IF(ISBLANK(AD130),(IFERROR(IF(AO132="","",IF(AO132&lt;=0.2,"Muy Baja",IF(AO132&lt;=0.4,"Baja",IF(AO132&lt;=0.6,"Media",IF(AO132&lt;=0.8,"Alta","Muy Alta"))))),""))," ")</f>
        <v xml:space="preserve"> </v>
      </c>
      <c r="AQ132" s="237" t="str">
        <f t="shared" si="199"/>
        <v xml:space="preserve"> </v>
      </c>
      <c r="AR132" s="393" t="str">
        <f t="shared" si="200"/>
        <v/>
      </c>
      <c r="AS132" s="237" t="str">
        <f>IFERROR(IF(AND(AH131="Impacto",AH132="Impacto"),(AS131-(+AS131*AK132)),IF(AND(AH131="Probabilidad",AH132="Impacto"),(AS130-(+AS130*AK132)),IF(AH132="Probabilidad",AS131,""))),"")</f>
        <v/>
      </c>
      <c r="AT132" s="239" t="str">
        <f t="shared" si="201"/>
        <v/>
      </c>
      <c r="AU132" s="510"/>
      <c r="AV132" s="513"/>
      <c r="AW132" s="507"/>
      <c r="AX132" s="516"/>
      <c r="AY132" s="343"/>
      <c r="AZ132" s="392"/>
      <c r="BA132" s="207"/>
      <c r="BB132" s="207"/>
      <c r="BC132" s="208"/>
      <c r="BD132" s="208"/>
      <c r="BE132" s="208"/>
      <c r="BF132" s="392"/>
      <c r="BG132" s="460"/>
      <c r="BH132" s="215"/>
      <c r="BI132" s="210"/>
      <c r="BJ132" s="210"/>
      <c r="BK132" s="210"/>
      <c r="BL132" s="207"/>
      <c r="BM132" s="207"/>
      <c r="BN132" s="207"/>
      <c r="BO132" s="390"/>
      <c r="BP132" s="390"/>
      <c r="BQ132" s="391"/>
      <c r="BR132" s="213"/>
      <c r="BS132" s="213" t="str">
        <f>IF(AND('MAPA DE RIESGOS'!$AP132="Muy Alta",'MAPA DE RIESGOS'!$AR132="Leve"),CONCATENATE("R",'MAPA DE RIESGOS'!$H132,"C",'MAPA DE RIESGOS'!$AF132),"")</f>
        <v/>
      </c>
      <c r="BT132" s="213"/>
      <c r="BU132" s="213"/>
      <c r="BV132" s="213"/>
      <c r="BW132" s="213"/>
      <c r="BX132" s="213"/>
      <c r="BY132" s="213"/>
      <c r="BZ132" s="213"/>
      <c r="CA132" s="213"/>
      <c r="CB132" s="213"/>
      <c r="CC132" s="213"/>
      <c r="CD132" s="213"/>
      <c r="CE132" s="213"/>
      <c r="CF132" s="213"/>
      <c r="CG132" s="213"/>
      <c r="CH132" s="213"/>
      <c r="CI132" s="213"/>
      <c r="CJ132" s="213"/>
      <c r="CK132" s="213"/>
    </row>
    <row r="133" spans="1:89" s="214" customFormat="1" ht="28.5" hidden="1" customHeight="1">
      <c r="A133" s="474"/>
      <c r="B133" s="487"/>
      <c r="C133" s="451"/>
      <c r="D133" s="451"/>
      <c r="E133" s="454"/>
      <c r="F133" s="460"/>
      <c r="G133" s="459"/>
      <c r="H133" s="384">
        <v>21</v>
      </c>
      <c r="I133" s="457"/>
      <c r="J133" s="460"/>
      <c r="K133" s="460"/>
      <c r="L133" s="460"/>
      <c r="M133" s="454"/>
      <c r="N133" s="454"/>
      <c r="O133" s="454"/>
      <c r="P133" s="531"/>
      <c r="Q133" s="491"/>
      <c r="R133" s="494"/>
      <c r="S133" s="494"/>
      <c r="T133" s="494"/>
      <c r="U133" s="494"/>
      <c r="V133" s="534"/>
      <c r="W133" s="519"/>
      <c r="X133" s="537"/>
      <c r="Y133" s="540"/>
      <c r="Z133" s="543"/>
      <c r="AA133" s="519"/>
      <c r="AB133" s="522"/>
      <c r="AC133" s="525"/>
      <c r="AD133" s="528"/>
      <c r="AE133" s="507"/>
      <c r="AF133" s="205">
        <v>4</v>
      </c>
      <c r="AG133" s="206"/>
      <c r="AH133" s="234" t="str">
        <f t="shared" si="197"/>
        <v/>
      </c>
      <c r="AI133" s="340"/>
      <c r="AJ133" s="340"/>
      <c r="AK133" s="235" t="str">
        <f t="shared" si="198"/>
        <v/>
      </c>
      <c r="AL133" s="341"/>
      <c r="AM133" s="341"/>
      <c r="AN133" s="342"/>
      <c r="AO133" s="236" t="str">
        <f>IF(ISBLANK(AD130),(IFERROR(IF(AND(AH132="Probabilidad",AH133="Probabilidad"),(AQ132-(+AQ132*AK133)),IF(AND(AH132="Impacto",AH133="Probabilidad"),(AQ131-(+AQ131*AK133)),IF(AH133="Impacto",AQ132,""))),""))," ")</f>
        <v xml:space="preserve"> </v>
      </c>
      <c r="AP133" s="174" t="str">
        <f>IF(ISBLANK(AD130),(IFERROR(IF(AO133="","",IF(AO133&lt;=0.2,"Muy Baja",IF(AO133&lt;=0.4,"Baja",IF(AO133&lt;=0.6,"Media",IF(AO133&lt;=0.8,"Alta","Muy Alta"))))),""))," ")</f>
        <v xml:space="preserve"> </v>
      </c>
      <c r="AQ133" s="237" t="str">
        <f t="shared" si="199"/>
        <v xml:space="preserve"> </v>
      </c>
      <c r="AR133" s="393" t="str">
        <f t="shared" si="200"/>
        <v/>
      </c>
      <c r="AS133" s="237" t="str">
        <f>IFERROR(IF(AND(AH132="Impacto",AH133="Impacto"),(AS132-(+AS132*AK133)),IF(AND(AH132="Probabilidad",AH133="Impacto"),(AS131-(+AS131*AK133)),IF(AH133="Probabilidad",AS132,""))),"")</f>
        <v/>
      </c>
      <c r="AT133" s="239" t="str">
        <f t="shared" si="201"/>
        <v/>
      </c>
      <c r="AU133" s="510"/>
      <c r="AV133" s="513"/>
      <c r="AW133" s="507"/>
      <c r="AX133" s="516"/>
      <c r="AY133" s="343"/>
      <c r="AZ133" s="392"/>
      <c r="BA133" s="207"/>
      <c r="BB133" s="207"/>
      <c r="BC133" s="208"/>
      <c r="BD133" s="208"/>
      <c r="BE133" s="208"/>
      <c r="BF133" s="392"/>
      <c r="BG133" s="460"/>
      <c r="BH133" s="215"/>
      <c r="BI133" s="210"/>
      <c r="BJ133" s="210"/>
      <c r="BK133" s="210"/>
      <c r="BL133" s="207"/>
      <c r="BM133" s="207"/>
      <c r="BN133" s="207"/>
      <c r="BO133" s="390"/>
      <c r="BP133" s="390"/>
      <c r="BQ133" s="391"/>
      <c r="BR133" s="213"/>
      <c r="BS133" s="213" t="str">
        <f>IF(AND('MAPA DE RIESGOS'!$AP133="Muy Alta",'MAPA DE RIESGOS'!$AR133="Leve"),CONCATENATE("R",'MAPA DE RIESGOS'!$H133,"C",'MAPA DE RIESGOS'!$AF133),"")</f>
        <v/>
      </c>
      <c r="BT133" s="213"/>
      <c r="BU133" s="213"/>
      <c r="BV133" s="213"/>
      <c r="BW133" s="213"/>
      <c r="BX133" s="213"/>
      <c r="BY133" s="213"/>
      <c r="BZ133" s="213"/>
      <c r="CA133" s="213"/>
      <c r="CB133" s="213"/>
      <c r="CC133" s="213"/>
      <c r="CD133" s="213"/>
      <c r="CE133" s="213"/>
      <c r="CF133" s="213"/>
      <c r="CG133" s="213"/>
      <c r="CH133" s="213"/>
      <c r="CI133" s="213"/>
      <c r="CJ133" s="213"/>
      <c r="CK133" s="213"/>
    </row>
    <row r="134" spans="1:89" s="214" customFormat="1" ht="28.5" hidden="1" customHeight="1">
      <c r="A134" s="474"/>
      <c r="B134" s="487"/>
      <c r="C134" s="451"/>
      <c r="D134" s="451"/>
      <c r="E134" s="454"/>
      <c r="F134" s="460"/>
      <c r="G134" s="459"/>
      <c r="H134" s="384">
        <v>21</v>
      </c>
      <c r="I134" s="457"/>
      <c r="J134" s="460"/>
      <c r="K134" s="460"/>
      <c r="L134" s="460"/>
      <c r="M134" s="454"/>
      <c r="N134" s="454"/>
      <c r="O134" s="454"/>
      <c r="P134" s="531"/>
      <c r="Q134" s="491"/>
      <c r="R134" s="494"/>
      <c r="S134" s="494"/>
      <c r="T134" s="494"/>
      <c r="U134" s="494"/>
      <c r="V134" s="534"/>
      <c r="W134" s="519"/>
      <c r="X134" s="537"/>
      <c r="Y134" s="540"/>
      <c r="Z134" s="543"/>
      <c r="AA134" s="519"/>
      <c r="AB134" s="522"/>
      <c r="AC134" s="525"/>
      <c r="AD134" s="528"/>
      <c r="AE134" s="507"/>
      <c r="AF134" s="205">
        <v>5</v>
      </c>
      <c r="AG134" s="206"/>
      <c r="AH134" s="234" t="str">
        <f t="shared" si="197"/>
        <v/>
      </c>
      <c r="AI134" s="340"/>
      <c r="AJ134" s="340"/>
      <c r="AK134" s="235" t="str">
        <f t="shared" si="198"/>
        <v/>
      </c>
      <c r="AL134" s="341"/>
      <c r="AM134" s="341"/>
      <c r="AN134" s="342"/>
      <c r="AO134" s="236" t="str">
        <f>IF(ISBLANK(AD130),(IFERROR(IF(AND(AH133="Probabilidad",AH134="Probabilidad"),(AQ133-(+AQ133*AK134)),IF(AND(AH133="Impacto",AH134="Probabilidad"),(AQ132-(+AQ132*AK134)),IF(AH134="Impacto",AQ133,""))),""))," ")</f>
        <v xml:space="preserve"> </v>
      </c>
      <c r="AP134" s="174" t="str">
        <f>IF(ISBLANK(AD130),(IFERROR(IF(AO134="","",IF(AO134&lt;=0.2,"Muy Baja",IF(AO134&lt;=0.4,"Baja",IF(AO134&lt;=0.6,"Media",IF(AO134&lt;=0.8,"Alta","Muy Alta"))))),""))," ")</f>
        <v xml:space="preserve"> </v>
      </c>
      <c r="AQ134" s="237" t="str">
        <f t="shared" si="199"/>
        <v xml:space="preserve"> </v>
      </c>
      <c r="AR134" s="393" t="str">
        <f t="shared" si="200"/>
        <v/>
      </c>
      <c r="AS134" s="237" t="str">
        <f>IFERROR(IF(AND(AH133="Impacto",AH134="Impacto"),(AS133-(+AS133*AK134)),IF(AND(AH133="Probabilidad",AH134="Impacto"),(AS132-(+AS132*AK134)),IF(AH134="Probabilidad",AS133,""))),"")</f>
        <v/>
      </c>
      <c r="AT134" s="239" t="str">
        <f t="shared" si="201"/>
        <v/>
      </c>
      <c r="AU134" s="510"/>
      <c r="AV134" s="513"/>
      <c r="AW134" s="507"/>
      <c r="AX134" s="516"/>
      <c r="AY134" s="343"/>
      <c r="AZ134" s="392"/>
      <c r="BA134" s="207"/>
      <c r="BB134" s="207"/>
      <c r="BC134" s="208"/>
      <c r="BD134" s="208"/>
      <c r="BE134" s="208"/>
      <c r="BF134" s="392"/>
      <c r="BG134" s="460"/>
      <c r="BH134" s="215"/>
      <c r="BI134" s="210"/>
      <c r="BJ134" s="210"/>
      <c r="BK134" s="210"/>
      <c r="BL134" s="207"/>
      <c r="BM134" s="207"/>
      <c r="BN134" s="207"/>
      <c r="BO134" s="390"/>
      <c r="BP134" s="390"/>
      <c r="BQ134" s="391"/>
      <c r="BR134" s="213"/>
      <c r="BS134" s="213" t="str">
        <f>IF(AND('MAPA DE RIESGOS'!$AP134="Muy Alta",'MAPA DE RIESGOS'!$AR134="Leve"),CONCATENATE("R",'MAPA DE RIESGOS'!$H134,"C",'MAPA DE RIESGOS'!$AF134),"")</f>
        <v/>
      </c>
      <c r="BT134" s="213"/>
      <c r="BU134" s="213"/>
      <c r="BV134" s="213"/>
      <c r="BW134" s="213"/>
      <c r="BX134" s="213"/>
      <c r="BY134" s="213"/>
      <c r="BZ134" s="213"/>
      <c r="CA134" s="213"/>
      <c r="CB134" s="213"/>
      <c r="CC134" s="213"/>
      <c r="CD134" s="213"/>
      <c r="CE134" s="213"/>
      <c r="CF134" s="213"/>
      <c r="CG134" s="213"/>
      <c r="CH134" s="213"/>
      <c r="CI134" s="213"/>
      <c r="CJ134" s="213"/>
      <c r="CK134" s="213"/>
    </row>
    <row r="135" spans="1:89" s="214" customFormat="1" ht="28.5" hidden="1" customHeight="1">
      <c r="A135" s="474"/>
      <c r="B135" s="487"/>
      <c r="C135" s="451"/>
      <c r="D135" s="451"/>
      <c r="E135" s="454"/>
      <c r="F135" s="460"/>
      <c r="G135" s="459"/>
      <c r="H135" s="384">
        <v>21</v>
      </c>
      <c r="I135" s="458"/>
      <c r="J135" s="461"/>
      <c r="K135" s="461"/>
      <c r="L135" s="461"/>
      <c r="M135" s="455"/>
      <c r="N135" s="455"/>
      <c r="O135" s="455"/>
      <c r="P135" s="532"/>
      <c r="Q135" s="492"/>
      <c r="R135" s="495"/>
      <c r="S135" s="495"/>
      <c r="T135" s="495"/>
      <c r="U135" s="495"/>
      <c r="V135" s="535"/>
      <c r="W135" s="520"/>
      <c r="X135" s="538"/>
      <c r="Y135" s="541"/>
      <c r="Z135" s="544"/>
      <c r="AA135" s="520"/>
      <c r="AB135" s="523"/>
      <c r="AC135" s="526"/>
      <c r="AD135" s="529"/>
      <c r="AE135" s="508"/>
      <c r="AF135" s="205">
        <v>6</v>
      </c>
      <c r="AG135" s="206"/>
      <c r="AH135" s="234" t="str">
        <f t="shared" si="197"/>
        <v/>
      </c>
      <c r="AI135" s="340"/>
      <c r="AJ135" s="340"/>
      <c r="AK135" s="235" t="str">
        <f t="shared" si="198"/>
        <v/>
      </c>
      <c r="AL135" s="341"/>
      <c r="AM135" s="341"/>
      <c r="AN135" s="342"/>
      <c r="AO135" s="236" t="str">
        <f>IF(ISBLANK(AD130),(IFERROR(IF(AND(AH133="Probabilidad",AH135="Probabilidad"),(AQ133-(+AQ133*AK135)),IF(AND(AH133="Impacto",AH135="Probabilidad"),(AQ132-(+AQ132*AK135)),IF(AH135="Impacto",AQ133,""))),""))," ")</f>
        <v xml:space="preserve"> </v>
      </c>
      <c r="AP135" s="174" t="str">
        <f>IF(ISBLANK(AD130),(IFERROR(IF(AO135="","",IF(AO135&lt;=0.2,"Muy Baja",IF(AO135&lt;=0.4,"Baja",IF(AO135&lt;=0.6,"Media",IF(AO135&lt;=0.8,"Alta","Muy Alta"))))),"")), " ")</f>
        <v xml:space="preserve"> </v>
      </c>
      <c r="AQ135" s="237" t="str">
        <f t="shared" si="199"/>
        <v xml:space="preserve"> </v>
      </c>
      <c r="AR135" s="393" t="str">
        <f t="shared" si="200"/>
        <v/>
      </c>
      <c r="AS135" s="237" t="str">
        <f>IFERROR(IF(AND(AH134="Impacto",AH135="Impacto"),(AS133-(+AS134*AK135)),IF(AND(AH133="Probabilidad",AH135="Impacto"),(AS132-(+AS132*AK135)),IF(AH135="Probabilidad",AS133,""))),"")</f>
        <v/>
      </c>
      <c r="AT135" s="239" t="str">
        <f t="shared" si="201"/>
        <v/>
      </c>
      <c r="AU135" s="511"/>
      <c r="AV135" s="514"/>
      <c r="AW135" s="508"/>
      <c r="AX135" s="517"/>
      <c r="AY135" s="343"/>
      <c r="AZ135" s="392"/>
      <c r="BA135" s="207"/>
      <c r="BB135" s="207"/>
      <c r="BC135" s="208"/>
      <c r="BD135" s="208"/>
      <c r="BE135" s="208"/>
      <c r="BF135" s="392"/>
      <c r="BG135" s="461"/>
      <c r="BH135" s="215"/>
      <c r="BI135" s="210"/>
      <c r="BJ135" s="210"/>
      <c r="BK135" s="210"/>
      <c r="BL135" s="207"/>
      <c r="BM135" s="207"/>
      <c r="BN135" s="207"/>
      <c r="BO135" s="390"/>
      <c r="BP135" s="390"/>
      <c r="BQ135" s="391"/>
      <c r="BR135" s="213"/>
      <c r="BS135" s="213" t="str">
        <f>IF(AND('MAPA DE RIESGOS'!$AP135="Muy Alta",'MAPA DE RIESGOS'!$AR135="Leve"),CONCATENATE("R",'MAPA DE RIESGOS'!$H135,"C",'MAPA DE RIESGOS'!$AF135),"")</f>
        <v/>
      </c>
      <c r="BT135" s="213"/>
      <c r="BU135" s="213"/>
      <c r="BV135" s="213"/>
      <c r="BW135" s="213"/>
      <c r="BX135" s="213"/>
      <c r="BY135" s="213"/>
      <c r="BZ135" s="213"/>
      <c r="CA135" s="213"/>
      <c r="CB135" s="213"/>
      <c r="CC135" s="213"/>
      <c r="CD135" s="213"/>
      <c r="CE135" s="213"/>
      <c r="CF135" s="213"/>
      <c r="CG135" s="213"/>
      <c r="CH135" s="213"/>
      <c r="CI135" s="213"/>
      <c r="CJ135" s="213"/>
      <c r="CK135" s="213"/>
    </row>
    <row r="136" spans="1:89" s="214" customFormat="1" ht="74.25" customHeight="1">
      <c r="A136" s="474"/>
      <c r="B136" s="487"/>
      <c r="C136" s="451"/>
      <c r="D136" s="451" t="str">
        <f>IFERROR((VLOOKUP($B136,'Listados Datos'!$D$3:$F$18,3,FALSE))," ")</f>
        <v xml:space="preserve"> </v>
      </c>
      <c r="E136" s="454"/>
      <c r="F136" s="460"/>
      <c r="G136" s="459">
        <v>21</v>
      </c>
      <c r="H136" s="384">
        <v>21</v>
      </c>
      <c r="I136" s="456" t="s">
        <v>1160</v>
      </c>
      <c r="J136" s="468" t="s">
        <v>243</v>
      </c>
      <c r="K136" s="468" t="s">
        <v>1160</v>
      </c>
      <c r="L136" s="468" t="s">
        <v>1165</v>
      </c>
      <c r="M136" s="453" t="str">
        <f t="shared" ref="M136:M141" si="203">+CONCATENATE("Posibilidad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453" t="s">
        <v>932</v>
      </c>
      <c r="O136" s="453" t="s">
        <v>837</v>
      </c>
      <c r="P136" s="530">
        <v>228</v>
      </c>
      <c r="Q136" s="490" t="s">
        <v>154</v>
      </c>
      <c r="R136" s="493" t="s">
        <v>1163</v>
      </c>
      <c r="S136" s="493" t="s">
        <v>1164</v>
      </c>
      <c r="T136" s="493"/>
      <c r="U136" s="493"/>
      <c r="V136" s="533" t="str">
        <f t="shared" ref="V136" si="204">IF(ISBLANK(AC136),(IF(P136&lt;=0,"",IF(P136&lt;=2,"Muy Baja",IF(P136&lt;=24,"Baja",IF(P136&lt;=500,"Media",IF(P136&lt;=5000,"Alta","Muy Alta"))))))," ")</f>
        <v>Media</v>
      </c>
      <c r="W136" s="518">
        <f t="shared" ref="W136" si="205">IF(ISBLANK(AC136),(IF(V136="","",IF(V136="Muy Baja",20%,IF(V136="Baja",40%,IF(V136="Media",60%,IF(V136="Alta",80%,IF(V136="Muy Alta",100%,0)))))))," ")</f>
        <v>0.6</v>
      </c>
      <c r="X136" s="536" t="s">
        <v>307</v>
      </c>
      <c r="Y136" s="539" t="str">
        <f>IF(X136&gt;0,IF(NOT(ISERROR(MATCH(X136,'Listados Datos'!$N$3:$N$4,0))),'Listados Datos'!$N$6&amp;"Por favor no seleccionar este criterios de impacto (Afectación Económica o presupuestal y/o Pérdida Reputacional)",'Listados Datos'!$N$7),"")</f>
        <v>✔</v>
      </c>
      <c r="Z136" s="542"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518">
        <f>IF(Z136="","",IF(Z136="Leve",20%,IF(Z136="Menor",40%,IF(Z136="Moderado",60%,IF(Z136="Mayor",80%,IF(Z136="Catastrófico",100%,0))))))</f>
        <v>0.6</v>
      </c>
      <c r="AB136" s="521"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524"/>
      <c r="AD136" s="527"/>
      <c r="AE136" s="506" t="str">
        <f t="shared" ref="AE136" si="206">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206" t="s">
        <v>1178</v>
      </c>
      <c r="AH136" s="234" t="str">
        <f t="shared" si="188"/>
        <v>Probabilidad</v>
      </c>
      <c r="AI136" s="340" t="s">
        <v>314</v>
      </c>
      <c r="AJ136" s="340" t="s">
        <v>319</v>
      </c>
      <c r="AK136" s="235" t="str">
        <f t="shared" si="189"/>
        <v>40%</v>
      </c>
      <c r="AL136" s="341" t="s">
        <v>323</v>
      </c>
      <c r="AM136" s="341" t="s">
        <v>327</v>
      </c>
      <c r="AN136" s="342" t="s">
        <v>330</v>
      </c>
      <c r="AO136" s="236">
        <f>IF(ISBLANK(AD136),(IFERROR(IF(AH136="Probabilidad",(W136-(+W136*AK136)),IF(AH136="Impacto",W136,"")),""))," ")</f>
        <v>0.36</v>
      </c>
      <c r="AP136" s="174" t="str">
        <f>IF(ISBLANK(AD136), (IFERROR(IF(AO136="","",IF(AO136&lt;=0.2,"Muy Baja",IF(AO136&lt;=0.4,"Baja",IF(AO136&lt;=0.6,"Media",IF(AO136&lt;=0.8,"Alta","Muy Alta"))))),""))," ")</f>
        <v>Baja</v>
      </c>
      <c r="AQ136" s="237">
        <f t="shared" si="190"/>
        <v>0.36</v>
      </c>
      <c r="AR136" s="283" t="str">
        <f t="shared" si="191"/>
        <v>Moderado</v>
      </c>
      <c r="AS136" s="237">
        <f>IFERROR(IF(AH136="Impacto",(AA136-(+AA136*AK136)),IF(AH136="Probabilidad",AA136,"")),"")</f>
        <v>0.6</v>
      </c>
      <c r="AT136" s="239" t="str">
        <f t="shared" si="192"/>
        <v>Moderado</v>
      </c>
      <c r="AU136" s="509"/>
      <c r="AV136" s="512" t="str">
        <f>IF(ISBLANK(AD136), " ", AD136)</f>
        <v xml:space="preserve"> </v>
      </c>
      <c r="AW136" s="506" t="str">
        <f t="shared" ref="AW136" si="207">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515" t="s">
        <v>337</v>
      </c>
      <c r="AY136" s="343" t="s">
        <v>1185</v>
      </c>
      <c r="AZ136" s="209" t="s">
        <v>1200</v>
      </c>
      <c r="BA136" s="207" t="s">
        <v>974</v>
      </c>
      <c r="BB136" s="207" t="s">
        <v>1069</v>
      </c>
      <c r="BC136" s="208">
        <v>44562</v>
      </c>
      <c r="BD136" s="208">
        <v>44926</v>
      </c>
      <c r="BE136" s="208" t="s">
        <v>1197</v>
      </c>
      <c r="BF136" s="208" t="s">
        <v>1198</v>
      </c>
      <c r="BG136" s="468" t="s">
        <v>1184</v>
      </c>
      <c r="BH136" s="215"/>
      <c r="BI136" s="210"/>
      <c r="BJ136" s="210"/>
      <c r="BK136" s="210"/>
      <c r="BL136" s="207"/>
      <c r="BM136" s="207"/>
      <c r="BN136" s="207"/>
      <c r="BO136" s="282"/>
      <c r="BP136" s="282"/>
      <c r="BQ136" s="284"/>
      <c r="BR136" s="213"/>
      <c r="BS136" s="213" t="str">
        <f>IF(AND('MAPA DE RIESGOS'!$AP136="Muy Alta",'MAPA DE RIESGOS'!$AR136="Leve"),CONCATENATE("R",'MAPA DE RIESGOS'!$H136,"C",'MAPA DE RIESGOS'!$AF136),"")</f>
        <v/>
      </c>
      <c r="BT136" s="213"/>
      <c r="BU136" s="213"/>
      <c r="BV136" s="213"/>
      <c r="BW136" s="213"/>
      <c r="BX136" s="213"/>
      <c r="BY136" s="213"/>
      <c r="BZ136" s="213"/>
      <c r="CA136" s="213"/>
      <c r="CB136" s="213"/>
      <c r="CC136" s="213"/>
      <c r="CD136" s="213"/>
      <c r="CE136" s="213"/>
      <c r="CF136" s="213"/>
      <c r="CG136" s="213"/>
      <c r="CH136" s="213"/>
      <c r="CI136" s="213"/>
      <c r="CJ136" s="213"/>
      <c r="CK136" s="213"/>
    </row>
    <row r="137" spans="1:89" s="214" customFormat="1" ht="74.25" customHeight="1">
      <c r="A137" s="474"/>
      <c r="B137" s="487"/>
      <c r="C137" s="451"/>
      <c r="D137" s="451"/>
      <c r="E137" s="454"/>
      <c r="F137" s="460"/>
      <c r="G137" s="459"/>
      <c r="H137" s="384">
        <v>21</v>
      </c>
      <c r="I137" s="457"/>
      <c r="J137" s="460"/>
      <c r="K137" s="460"/>
      <c r="L137" s="460"/>
      <c r="M137" s="454" t="str">
        <f t="shared" si="203"/>
        <v xml:space="preserve">Posibilidad de perdida de  debido a amenazas como y vulderabilidades, afectando a los activos de información de </v>
      </c>
      <c r="N137" s="454"/>
      <c r="O137" s="454"/>
      <c r="P137" s="531"/>
      <c r="Q137" s="491"/>
      <c r="R137" s="494"/>
      <c r="S137" s="494"/>
      <c r="T137" s="494"/>
      <c r="U137" s="494"/>
      <c r="V137" s="534"/>
      <c r="W137" s="519"/>
      <c r="X137" s="537"/>
      <c r="Y137" s="540"/>
      <c r="Z137" s="543"/>
      <c r="AA137" s="519"/>
      <c r="AB137" s="522"/>
      <c r="AC137" s="525"/>
      <c r="AD137" s="528"/>
      <c r="AE137" s="507"/>
      <c r="AF137" s="205">
        <v>2</v>
      </c>
      <c r="AG137" s="206" t="s">
        <v>1179</v>
      </c>
      <c r="AH137" s="234" t="str">
        <f t="shared" si="188"/>
        <v>Probabilidad</v>
      </c>
      <c r="AI137" s="340" t="s">
        <v>314</v>
      </c>
      <c r="AJ137" s="340" t="s">
        <v>319</v>
      </c>
      <c r="AK137" s="235" t="str">
        <f t="shared" si="189"/>
        <v>40%</v>
      </c>
      <c r="AL137" s="341" t="s">
        <v>323</v>
      </c>
      <c r="AM137" s="341" t="s">
        <v>327</v>
      </c>
      <c r="AN137" s="342" t="s">
        <v>330</v>
      </c>
      <c r="AO137" s="236">
        <f>IF(ISBLANK(AD136),(IFERROR(IF(AND(AH136="Probabilidad",AH137="Probabilidad"),(AQ136-(+AQ136*AK137)),IF(AH137="Probabilidad",(W136-(+W136*AK137)),IF(AH137="Impacto",AQ136,""))),""))," ")</f>
        <v>0.216</v>
      </c>
      <c r="AP137" s="174" t="str">
        <f>IF(ISBLANK(AD136),(IFERROR(IF(AO137="","",IF(AO137&lt;=0.2,"Muy Baja",IF(AO137&lt;=0.4,"Baja",IF(AO137&lt;=0.6,"Media",IF(AO137&lt;=0.8,"Alta","Muy Alta"))))),""))," ")</f>
        <v>Baja</v>
      </c>
      <c r="AQ137" s="237">
        <f t="shared" si="190"/>
        <v>0.216</v>
      </c>
      <c r="AR137" s="283" t="str">
        <f t="shared" si="191"/>
        <v>Moderado</v>
      </c>
      <c r="AS137" s="237">
        <f>IFERROR(IF(AND(AH136="Impacto",AH137="Impacto"),(AS136-(+AS136*AK137)),IF(AH137="Impacto",(AA136-(+AA136*AK137)),IF(AH137="Probabilidad",AS136,""))),"")</f>
        <v>0.6</v>
      </c>
      <c r="AT137" s="239" t="str">
        <f t="shared" si="192"/>
        <v>Moderado</v>
      </c>
      <c r="AU137" s="510"/>
      <c r="AV137" s="513"/>
      <c r="AW137" s="507"/>
      <c r="AX137" s="516"/>
      <c r="AY137" s="343" t="s">
        <v>1202</v>
      </c>
      <c r="AZ137" s="209" t="s">
        <v>1199</v>
      </c>
      <c r="BA137" s="207" t="s">
        <v>974</v>
      </c>
      <c r="BB137" s="207" t="s">
        <v>1069</v>
      </c>
      <c r="BC137" s="208">
        <v>44562</v>
      </c>
      <c r="BD137" s="208">
        <v>44926</v>
      </c>
      <c r="BE137" s="209" t="s">
        <v>1199</v>
      </c>
      <c r="BF137" s="209" t="s">
        <v>1201</v>
      </c>
      <c r="BG137" s="460"/>
      <c r="BH137" s="215"/>
      <c r="BI137" s="210"/>
      <c r="BJ137" s="210"/>
      <c r="BK137" s="210"/>
      <c r="BL137" s="207"/>
      <c r="BM137" s="207"/>
      <c r="BN137" s="207"/>
      <c r="BO137" s="282"/>
      <c r="BP137" s="282"/>
      <c r="BQ137" s="284"/>
      <c r="BR137" s="213"/>
      <c r="BS137" s="213" t="str">
        <f>IF(AND('MAPA DE RIESGOS'!$AP137="Muy Alta",'MAPA DE RIESGOS'!$AR137="Leve"),CONCATENATE("R",'MAPA DE RIESGOS'!$H137,"C",'MAPA DE RIESGOS'!$AF137),"")</f>
        <v/>
      </c>
      <c r="BT137" s="213"/>
      <c r="BU137" s="213"/>
      <c r="BV137" s="213"/>
      <c r="BW137" s="213"/>
      <c r="BX137" s="213"/>
      <c r="BY137" s="213"/>
      <c r="BZ137" s="213"/>
      <c r="CA137" s="213"/>
      <c r="CB137" s="213"/>
      <c r="CC137" s="213"/>
      <c r="CD137" s="213"/>
      <c r="CE137" s="213"/>
      <c r="CF137" s="213"/>
      <c r="CG137" s="213"/>
      <c r="CH137" s="213"/>
      <c r="CI137" s="213"/>
      <c r="CJ137" s="213"/>
      <c r="CK137" s="213"/>
    </row>
    <row r="138" spans="1:89" s="214" customFormat="1" ht="28.5" hidden="1" customHeight="1">
      <c r="A138" s="474"/>
      <c r="B138" s="487"/>
      <c r="C138" s="451"/>
      <c r="D138" s="451"/>
      <c r="E138" s="454"/>
      <c r="F138" s="460"/>
      <c r="G138" s="459"/>
      <c r="H138" s="384">
        <v>21</v>
      </c>
      <c r="I138" s="457"/>
      <c r="J138" s="460"/>
      <c r="K138" s="460"/>
      <c r="L138" s="460"/>
      <c r="M138" s="454" t="str">
        <f t="shared" si="203"/>
        <v xml:space="preserve">Posibilidad de perdida de  debido a amenazas como y vulderabilidades, afectando a los activos de información de </v>
      </c>
      <c r="N138" s="454"/>
      <c r="O138" s="454"/>
      <c r="P138" s="531"/>
      <c r="Q138" s="491"/>
      <c r="R138" s="494"/>
      <c r="S138" s="494"/>
      <c r="T138" s="494"/>
      <c r="U138" s="494"/>
      <c r="V138" s="534"/>
      <c r="W138" s="519"/>
      <c r="X138" s="537"/>
      <c r="Y138" s="540"/>
      <c r="Z138" s="543"/>
      <c r="AA138" s="519"/>
      <c r="AB138" s="522"/>
      <c r="AC138" s="525"/>
      <c r="AD138" s="528"/>
      <c r="AE138" s="507"/>
      <c r="AF138" s="205">
        <v>3</v>
      </c>
      <c r="AG138" s="206"/>
      <c r="AH138" s="234" t="str">
        <f t="shared" si="188"/>
        <v/>
      </c>
      <c r="AI138" s="340"/>
      <c r="AJ138" s="340"/>
      <c r="AK138" s="235" t="str">
        <f t="shared" si="189"/>
        <v/>
      </c>
      <c r="AL138" s="341"/>
      <c r="AM138" s="341"/>
      <c r="AN138" s="342"/>
      <c r="AO138" s="236" t="str">
        <f>IF(ISBLANK(AD136),(IFERROR(IF(AND(AH137="Probabilidad",AH138="Probabilidad"),(AQ137-(+AQ137*AK138)),IF(AND(AH137="Impacto",AH138="Probabilidad"),(AQ136-(+AQ136*AK138)),IF(AH138="Impacto",AQ137,""))),""))," ")</f>
        <v/>
      </c>
      <c r="AP138" s="174" t="str">
        <f>IF(ISBLANK(AD136),(IFERROR(IF(AO138="","",IF(AO138&lt;=0.2,"Muy Baja",IF(AO138&lt;=0.4,"Baja",IF(AO138&lt;=0.6,"Media",IF(AO138&lt;=0.8,"Alta","Muy Alta"))))),""))," ")</f>
        <v/>
      </c>
      <c r="AQ138" s="237" t="str">
        <f t="shared" si="190"/>
        <v/>
      </c>
      <c r="AR138" s="283" t="str">
        <f t="shared" si="191"/>
        <v/>
      </c>
      <c r="AS138" s="237" t="str">
        <f>IFERROR(IF(AND(AH137="Impacto",AH138="Impacto"),(AS137-(+AS137*AK138)),IF(AND(AH137="Probabilidad",AH138="Impacto"),(AS136-(+AS136*AK138)),IF(AH138="Probabilidad",AS137,""))),"")</f>
        <v/>
      </c>
      <c r="AT138" s="239" t="str">
        <f t="shared" si="192"/>
        <v/>
      </c>
      <c r="AU138" s="510"/>
      <c r="AV138" s="513"/>
      <c r="AW138" s="507"/>
      <c r="AX138" s="516"/>
      <c r="AY138" s="343"/>
      <c r="AZ138" s="209"/>
      <c r="BA138" s="207"/>
      <c r="BB138" s="207"/>
      <c r="BC138" s="208"/>
      <c r="BD138" s="208"/>
      <c r="BE138" s="208"/>
      <c r="BF138" s="209"/>
      <c r="BG138" s="460"/>
      <c r="BH138" s="215"/>
      <c r="BI138" s="210"/>
      <c r="BJ138" s="210"/>
      <c r="BK138" s="210"/>
      <c r="BL138" s="207"/>
      <c r="BM138" s="207"/>
      <c r="BN138" s="207"/>
      <c r="BO138" s="282"/>
      <c r="BP138" s="282"/>
      <c r="BQ138" s="284"/>
      <c r="BR138" s="213"/>
      <c r="BS138" s="213" t="str">
        <f>IF(AND('MAPA DE RIESGOS'!$AP138="Muy Alta",'MAPA DE RIESGOS'!$AR138="Leve"),CONCATENATE("R",'MAPA DE RIESGOS'!$H138,"C",'MAPA DE RIESGOS'!$AF138),"")</f>
        <v/>
      </c>
      <c r="BT138" s="213"/>
      <c r="BU138" s="213"/>
      <c r="BV138" s="213"/>
      <c r="BW138" s="213"/>
      <c r="BX138" s="213"/>
      <c r="BY138" s="213"/>
      <c r="BZ138" s="213"/>
      <c r="CA138" s="213"/>
      <c r="CB138" s="213"/>
      <c r="CC138" s="213"/>
      <c r="CD138" s="213"/>
      <c r="CE138" s="213"/>
      <c r="CF138" s="213"/>
      <c r="CG138" s="213"/>
      <c r="CH138" s="213"/>
      <c r="CI138" s="213"/>
      <c r="CJ138" s="213"/>
      <c r="CK138" s="213"/>
    </row>
    <row r="139" spans="1:89" s="214" customFormat="1" ht="28.5" hidden="1" customHeight="1">
      <c r="A139" s="474"/>
      <c r="B139" s="487"/>
      <c r="C139" s="451"/>
      <c r="D139" s="451"/>
      <c r="E139" s="454"/>
      <c r="F139" s="460"/>
      <c r="G139" s="459"/>
      <c r="H139" s="384">
        <v>21</v>
      </c>
      <c r="I139" s="457"/>
      <c r="J139" s="460"/>
      <c r="K139" s="460"/>
      <c r="L139" s="460"/>
      <c r="M139" s="454" t="str">
        <f t="shared" si="203"/>
        <v xml:space="preserve">Posibilidad de perdida de  debido a amenazas como y vulderabilidades, afectando a los activos de información de </v>
      </c>
      <c r="N139" s="454"/>
      <c r="O139" s="454"/>
      <c r="P139" s="531"/>
      <c r="Q139" s="491"/>
      <c r="R139" s="494"/>
      <c r="S139" s="494"/>
      <c r="T139" s="494"/>
      <c r="U139" s="494"/>
      <c r="V139" s="534"/>
      <c r="W139" s="519"/>
      <c r="X139" s="537"/>
      <c r="Y139" s="540"/>
      <c r="Z139" s="543"/>
      <c r="AA139" s="519"/>
      <c r="AB139" s="522"/>
      <c r="AC139" s="525"/>
      <c r="AD139" s="528"/>
      <c r="AE139" s="507"/>
      <c r="AF139" s="205">
        <v>4</v>
      </c>
      <c r="AG139" s="206"/>
      <c r="AH139" s="234" t="str">
        <f t="shared" si="188"/>
        <v/>
      </c>
      <c r="AI139" s="340"/>
      <c r="AJ139" s="340"/>
      <c r="AK139" s="235" t="str">
        <f t="shared" si="189"/>
        <v/>
      </c>
      <c r="AL139" s="341"/>
      <c r="AM139" s="341"/>
      <c r="AN139" s="342"/>
      <c r="AO139" s="236" t="str">
        <f>IF(ISBLANK(AD136),(IFERROR(IF(AND(AH138="Probabilidad",AH139="Probabilidad"),(AQ138-(+AQ138*AK139)),IF(AND(AH138="Impacto",AH139="Probabilidad"),(AQ137-(+AQ137*AK139)),IF(AH139="Impacto",AQ138,""))),""))," ")</f>
        <v/>
      </c>
      <c r="AP139" s="174" t="str">
        <f>IF(ISBLANK(AD136),(IFERROR(IF(AO139="","",IF(AO139&lt;=0.2,"Muy Baja",IF(AO139&lt;=0.4,"Baja",IF(AO139&lt;=0.6,"Media",IF(AO139&lt;=0.8,"Alta","Muy Alta"))))),""))," ")</f>
        <v/>
      </c>
      <c r="AQ139" s="237" t="str">
        <f t="shared" si="190"/>
        <v/>
      </c>
      <c r="AR139" s="283" t="str">
        <f t="shared" si="191"/>
        <v/>
      </c>
      <c r="AS139" s="237" t="str">
        <f>IFERROR(IF(AND(AH138="Impacto",AH139="Impacto"),(AS138-(+AS138*AK139)),IF(AND(AH138="Probabilidad",AH139="Impacto"),(AS137-(+AS137*AK139)),IF(AH139="Probabilidad",AS138,""))),"")</f>
        <v/>
      </c>
      <c r="AT139" s="239" t="str">
        <f t="shared" si="192"/>
        <v/>
      </c>
      <c r="AU139" s="510"/>
      <c r="AV139" s="513"/>
      <c r="AW139" s="507"/>
      <c r="AX139" s="516"/>
      <c r="AY139" s="343"/>
      <c r="AZ139" s="209"/>
      <c r="BA139" s="207"/>
      <c r="BB139" s="207"/>
      <c r="BC139" s="208"/>
      <c r="BD139" s="208"/>
      <c r="BE139" s="208"/>
      <c r="BF139" s="209"/>
      <c r="BG139" s="460"/>
      <c r="BH139" s="215"/>
      <c r="BI139" s="210"/>
      <c r="BJ139" s="210"/>
      <c r="BK139" s="210"/>
      <c r="BL139" s="207"/>
      <c r="BM139" s="207"/>
      <c r="BN139" s="207"/>
      <c r="BO139" s="282"/>
      <c r="BP139" s="282"/>
      <c r="BQ139" s="284"/>
      <c r="BR139" s="213"/>
      <c r="BS139" s="213" t="str">
        <f>IF(AND('MAPA DE RIESGOS'!$AP139="Muy Alta",'MAPA DE RIESGOS'!$AR139="Leve"),CONCATENATE("R",'MAPA DE RIESGOS'!$H139,"C",'MAPA DE RIESGOS'!$AF139),"")</f>
        <v/>
      </c>
      <c r="BT139" s="213"/>
      <c r="BU139" s="213"/>
      <c r="BV139" s="213"/>
      <c r="BW139" s="213"/>
      <c r="BX139" s="213"/>
      <c r="BY139" s="213"/>
      <c r="BZ139" s="213"/>
      <c r="CA139" s="213"/>
      <c r="CB139" s="213"/>
      <c r="CC139" s="213"/>
      <c r="CD139" s="213"/>
      <c r="CE139" s="213"/>
      <c r="CF139" s="213"/>
      <c r="CG139" s="213"/>
      <c r="CH139" s="213"/>
      <c r="CI139" s="213"/>
      <c r="CJ139" s="213"/>
      <c r="CK139" s="213"/>
    </row>
    <row r="140" spans="1:89" s="214" customFormat="1" ht="28.5" hidden="1" customHeight="1">
      <c r="A140" s="474"/>
      <c r="B140" s="487"/>
      <c r="C140" s="451"/>
      <c r="D140" s="451"/>
      <c r="E140" s="454"/>
      <c r="F140" s="460"/>
      <c r="G140" s="459"/>
      <c r="H140" s="384">
        <v>21</v>
      </c>
      <c r="I140" s="457"/>
      <c r="J140" s="460"/>
      <c r="K140" s="460"/>
      <c r="L140" s="460"/>
      <c r="M140" s="454" t="str">
        <f t="shared" si="203"/>
        <v xml:space="preserve">Posibilidad de perdida de  debido a amenazas como y vulderabilidades, afectando a los activos de información de </v>
      </c>
      <c r="N140" s="454"/>
      <c r="O140" s="454"/>
      <c r="P140" s="531"/>
      <c r="Q140" s="491"/>
      <c r="R140" s="494"/>
      <c r="S140" s="494"/>
      <c r="T140" s="494"/>
      <c r="U140" s="494"/>
      <c r="V140" s="534"/>
      <c r="W140" s="519"/>
      <c r="X140" s="537"/>
      <c r="Y140" s="540"/>
      <c r="Z140" s="543"/>
      <c r="AA140" s="519"/>
      <c r="AB140" s="522"/>
      <c r="AC140" s="525"/>
      <c r="AD140" s="528"/>
      <c r="AE140" s="507"/>
      <c r="AF140" s="205">
        <v>5</v>
      </c>
      <c r="AG140" s="206"/>
      <c r="AH140" s="234" t="str">
        <f t="shared" si="188"/>
        <v/>
      </c>
      <c r="AI140" s="340"/>
      <c r="AJ140" s="340"/>
      <c r="AK140" s="235" t="str">
        <f t="shared" si="189"/>
        <v/>
      </c>
      <c r="AL140" s="341"/>
      <c r="AM140" s="341"/>
      <c r="AN140" s="342"/>
      <c r="AO140" s="236" t="str">
        <f>IF(ISBLANK(AD136),(IFERROR(IF(AND(AH139="Probabilidad",AH140="Probabilidad"),(AQ139-(+AQ139*AK140)),IF(AND(AH139="Impacto",AH140="Probabilidad"),(AQ138-(+AQ138*AK140)),IF(AH140="Impacto",AQ139,""))),""))," ")</f>
        <v/>
      </c>
      <c r="AP140" s="174" t="str">
        <f>IF(ISBLANK(AD136),(IFERROR(IF(AO140="","",IF(AO140&lt;=0.2,"Muy Baja",IF(AO140&lt;=0.4,"Baja",IF(AO140&lt;=0.6,"Media",IF(AO140&lt;=0.8,"Alta","Muy Alta"))))),""))," ")</f>
        <v/>
      </c>
      <c r="AQ140" s="237" t="str">
        <f t="shared" si="190"/>
        <v/>
      </c>
      <c r="AR140" s="283" t="str">
        <f t="shared" si="191"/>
        <v/>
      </c>
      <c r="AS140" s="237" t="str">
        <f>IFERROR(IF(AND(AH139="Impacto",AH140="Impacto"),(AS139-(+AS139*AK140)),IF(AND(AH139="Probabilidad",AH140="Impacto"),(AS138-(+AS138*AK140)),IF(AH140="Probabilidad",AS139,""))),"")</f>
        <v/>
      </c>
      <c r="AT140" s="239" t="str">
        <f t="shared" si="192"/>
        <v/>
      </c>
      <c r="AU140" s="510"/>
      <c r="AV140" s="513"/>
      <c r="AW140" s="507"/>
      <c r="AX140" s="516"/>
      <c r="AY140" s="343"/>
      <c r="AZ140" s="209"/>
      <c r="BA140" s="207"/>
      <c r="BB140" s="207"/>
      <c r="BC140" s="208"/>
      <c r="BD140" s="208"/>
      <c r="BE140" s="208"/>
      <c r="BF140" s="209"/>
      <c r="BG140" s="460"/>
      <c r="BH140" s="215"/>
      <c r="BI140" s="210"/>
      <c r="BJ140" s="210"/>
      <c r="BK140" s="210"/>
      <c r="BL140" s="207"/>
      <c r="BM140" s="207"/>
      <c r="BN140" s="207"/>
      <c r="BO140" s="282"/>
      <c r="BP140" s="282"/>
      <c r="BQ140" s="284"/>
      <c r="BR140" s="213"/>
      <c r="BS140" s="213" t="str">
        <f>IF(AND('MAPA DE RIESGOS'!$AP140="Muy Alta",'MAPA DE RIESGOS'!$AR140="Leve"),CONCATENATE("R",'MAPA DE RIESGOS'!$H140,"C",'MAPA DE RIESGOS'!$AF140),"")</f>
        <v/>
      </c>
      <c r="BT140" s="213"/>
      <c r="BU140" s="213"/>
      <c r="BV140" s="213"/>
      <c r="BW140" s="213"/>
      <c r="BX140" s="213"/>
      <c r="BY140" s="213"/>
      <c r="BZ140" s="213"/>
      <c r="CA140" s="213"/>
      <c r="CB140" s="213"/>
      <c r="CC140" s="213"/>
      <c r="CD140" s="213"/>
      <c r="CE140" s="213"/>
      <c r="CF140" s="213"/>
      <c r="CG140" s="213"/>
      <c r="CH140" s="213"/>
      <c r="CI140" s="213"/>
      <c r="CJ140" s="213"/>
      <c r="CK140" s="213"/>
    </row>
    <row r="141" spans="1:89" s="214" customFormat="1" ht="28.5" hidden="1" customHeight="1">
      <c r="A141" s="475"/>
      <c r="B141" s="488"/>
      <c r="C141" s="452"/>
      <c r="D141" s="452"/>
      <c r="E141" s="455"/>
      <c r="F141" s="461"/>
      <c r="G141" s="459"/>
      <c r="H141" s="384">
        <v>21</v>
      </c>
      <c r="I141" s="458"/>
      <c r="J141" s="461"/>
      <c r="K141" s="461"/>
      <c r="L141" s="461"/>
      <c r="M141" s="455" t="str">
        <f t="shared" si="203"/>
        <v xml:space="preserve">Posibilidad de perdida de  debido a amenazas como y vulderabilidades, afectando a los activos de información de </v>
      </c>
      <c r="N141" s="455"/>
      <c r="O141" s="455"/>
      <c r="P141" s="532"/>
      <c r="Q141" s="492"/>
      <c r="R141" s="495"/>
      <c r="S141" s="495"/>
      <c r="T141" s="495"/>
      <c r="U141" s="495"/>
      <c r="V141" s="535"/>
      <c r="W141" s="520"/>
      <c r="X141" s="538"/>
      <c r="Y141" s="541"/>
      <c r="Z141" s="544"/>
      <c r="AA141" s="520"/>
      <c r="AB141" s="523"/>
      <c r="AC141" s="526"/>
      <c r="AD141" s="529"/>
      <c r="AE141" s="508"/>
      <c r="AF141" s="205">
        <v>6</v>
      </c>
      <c r="AG141" s="206"/>
      <c r="AH141" s="234" t="str">
        <f t="shared" si="188"/>
        <v/>
      </c>
      <c r="AI141" s="340"/>
      <c r="AJ141" s="340"/>
      <c r="AK141" s="235" t="str">
        <f t="shared" si="189"/>
        <v/>
      </c>
      <c r="AL141" s="341"/>
      <c r="AM141" s="341"/>
      <c r="AN141" s="342"/>
      <c r="AO141" s="236" t="str">
        <f>IF(ISBLANK(AD136),(IFERROR(IF(AND(AH139="Probabilidad",AH141="Probabilidad"),(AQ139-(+AQ139*AK141)),IF(AND(AH139="Impacto",AH141="Probabilidad"),(AQ138-(+AQ138*AK141)),IF(AH141="Impacto",AQ139,""))),""))," ")</f>
        <v/>
      </c>
      <c r="AP141" s="174" t="str">
        <f>IF(ISBLANK(AD136),(IFERROR(IF(AO141="","",IF(AO141&lt;=0.2,"Muy Baja",IF(AO141&lt;=0.4,"Baja",IF(AO141&lt;=0.6,"Media",IF(AO141&lt;=0.8,"Alta","Muy Alta"))))),"")), " ")</f>
        <v/>
      </c>
      <c r="AQ141" s="237" t="str">
        <f t="shared" si="190"/>
        <v/>
      </c>
      <c r="AR141" s="283" t="str">
        <f t="shared" si="191"/>
        <v/>
      </c>
      <c r="AS141" s="237" t="str">
        <f>IFERROR(IF(AND(AH140="Impacto",AH141="Impacto"),(AS139-(+AS140*AK141)),IF(AND(AH139="Probabilidad",AH141="Impacto"),(AS138-(+AS138*AK141)),IF(AH141="Probabilidad",AS139,""))),"")</f>
        <v/>
      </c>
      <c r="AT141" s="239" t="str">
        <f t="shared" si="192"/>
        <v/>
      </c>
      <c r="AU141" s="511"/>
      <c r="AV141" s="514"/>
      <c r="AW141" s="508"/>
      <c r="AX141" s="517"/>
      <c r="AY141" s="343"/>
      <c r="AZ141" s="209"/>
      <c r="BA141" s="207"/>
      <c r="BB141" s="207"/>
      <c r="BC141" s="208"/>
      <c r="BD141" s="208"/>
      <c r="BE141" s="208"/>
      <c r="BF141" s="209"/>
      <c r="BG141" s="461"/>
      <c r="BH141" s="215"/>
      <c r="BI141" s="210"/>
      <c r="BJ141" s="210"/>
      <c r="BK141" s="210"/>
      <c r="BL141" s="207"/>
      <c r="BM141" s="207"/>
      <c r="BN141" s="207"/>
      <c r="BO141" s="282"/>
      <c r="BP141" s="282"/>
      <c r="BQ141" s="284"/>
      <c r="BR141" s="213"/>
      <c r="BS141" s="213" t="str">
        <f>IF(AND('MAPA DE RIESGOS'!$AP141="Muy Alta",'MAPA DE RIESGOS'!$AR141="Leve"),CONCATENATE("R",'MAPA DE RIESGOS'!$H141,"C",'MAPA DE RIESGOS'!$AF141),"")</f>
        <v/>
      </c>
      <c r="BT141" s="213"/>
      <c r="BU141" s="213"/>
      <c r="BV141" s="213"/>
      <c r="BW141" s="213"/>
      <c r="BX141" s="213"/>
      <c r="BY141" s="213"/>
      <c r="BZ141" s="213"/>
      <c r="CA141" s="213"/>
      <c r="CB141" s="213"/>
      <c r="CC141" s="213"/>
      <c r="CD141" s="213"/>
      <c r="CE141" s="213"/>
      <c r="CF141" s="213"/>
      <c r="CG141" s="213"/>
      <c r="CH141" s="213"/>
      <c r="CI141" s="213"/>
      <c r="CJ141" s="213"/>
      <c r="CK141" s="213"/>
    </row>
    <row r="142" spans="1:89" s="214" customFormat="1" ht="73.5" customHeight="1">
      <c r="A142" s="473">
        <v>5</v>
      </c>
      <c r="B142" s="489" t="s">
        <v>957</v>
      </c>
      <c r="C142" s="450" t="str">
        <f>IFERROR((VLOOKUP($B142,'Listados Datos'!$D$3:$E$18,2,FALSE))," ")</f>
        <v>Ejercer el manejo efectivo del Inventario General de espacio público y de bienes fiscales a cargo del Departamento Administrativo de la Defensoría de Espacio Público.</v>
      </c>
      <c r="D142" s="450" t="str">
        <f>IFERROR((VLOOKUP($B142,'Listados Datos'!$D$3:$F$18,3,FALSE))," ")</f>
        <v>Inicia con la consulta en el Sistema de Información del Departamento Administrativo de la Defensoría de Espacio Público y finaliza con el seguimiento a los bienes inmuebles.</v>
      </c>
      <c r="E142" s="453" t="s">
        <v>1203</v>
      </c>
      <c r="F142" s="453" t="s">
        <v>975</v>
      </c>
      <c r="G142" s="459">
        <v>22</v>
      </c>
      <c r="H142" s="384">
        <v>22</v>
      </c>
      <c r="I142" s="456" t="s">
        <v>1204</v>
      </c>
      <c r="J142" s="468" t="s">
        <v>244</v>
      </c>
      <c r="K142" s="468" t="s">
        <v>1204</v>
      </c>
      <c r="L142" s="468" t="s">
        <v>1212</v>
      </c>
      <c r="M142" s="453" t="str">
        <f t="shared" ref="M142" si="208">+CONCATENATE("Posibilidad de afectación ", J142, " por ", K142," debido a ", L142)</f>
        <v>Posibilidad de afectación Económico y Reputacional por Daño o pérdida de los bienes administrados directa o indirectamente por el DADEP debido a Al no realizarse el seguimiento o control adecuado de los bienes administrados directa o indirectamente se puede presentar daños o perdidas (estructurales, vandalismo, invasión, derrumbe, etc.) de estos bienes.</v>
      </c>
      <c r="N142" s="453" t="s">
        <v>108</v>
      </c>
      <c r="O142" s="453" t="s">
        <v>836</v>
      </c>
      <c r="P142" s="530">
        <v>228</v>
      </c>
      <c r="Q142" s="490"/>
      <c r="R142" s="493"/>
      <c r="S142" s="493"/>
      <c r="T142" s="493"/>
      <c r="U142" s="493"/>
      <c r="V142" s="533" t="str">
        <f t="shared" ref="V142" si="209">IF(ISBLANK(AC142),(IF(P142&lt;=0,"",IF(P142&lt;=2,"Muy Baja",IF(P142&lt;=24,"Baja",IF(P142&lt;=500,"Media",IF(P142&lt;=5000,"Alta","Muy Alta"))))))," ")</f>
        <v>Media</v>
      </c>
      <c r="W142" s="518">
        <f t="shared" ref="W142" si="210">IF(ISBLANK(AC142),(IF(V142="","",IF(V142="Muy Baja",20%,IF(V142="Baja",40%,IF(V142="Media",60%,IF(V142="Alta",80%,IF(V142="Muy Alta",100%,0)))))))," ")</f>
        <v>0.6</v>
      </c>
      <c r="X142" s="536" t="s">
        <v>1717</v>
      </c>
      <c r="Y142" s="539" t="str">
        <f>IF(X142&gt;0,IF(NOT(ISERROR(MATCH(X142,'Listados Datos'!$N$3:$N$4,0))),'Listados Datos'!$N$6&amp;"Por favor no seleccionar este criterios de impacto (Afectación Económica o presupuestal y/o Pérdida Reputacional)",'Listados Datos'!$N$7),"")</f>
        <v>✔</v>
      </c>
      <c r="Z142" s="542" t="str">
        <f>IF(OR(X142='Listados Datos'!$R$3,X142='Listados Datos'!$S$3),"Leve",IF(OR(X142='Listados Datos'!$R$4,X142='Listados Datos'!$S$4),"Menor",IF(OR(X142='Listados Datos'!$R$5,X142='Listados Datos'!$S$5),"Moderado",IF(OR(X142='Listados Datos'!$R$6,X142='Listados Datos'!$S$6),"Mayor",IF(OR(X142='Listados Datos'!$R$7,X142='Listados Datos'!$S$7),"Catastrófico","")))))</f>
        <v/>
      </c>
      <c r="AA142" s="518" t="str">
        <f>IF(Z142="","",IF(Z142="Leve",20%,IF(Z142="Menor",40%,IF(Z142="Moderado",60%,IF(Z142="Mayor",80%,IF(Z142="Catastrófico",100%,0))))))</f>
        <v/>
      </c>
      <c r="AB142" s="521"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
      </c>
      <c r="AC142" s="524"/>
      <c r="AD142" s="527"/>
      <c r="AE142" s="506" t="str">
        <f t="shared" ref="AE142" si="21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206" t="s">
        <v>1224</v>
      </c>
      <c r="AH142" s="234" t="str">
        <f t="shared" si="188"/>
        <v>Probabilidad</v>
      </c>
      <c r="AI142" s="340" t="s">
        <v>314</v>
      </c>
      <c r="AJ142" s="340" t="s">
        <v>319</v>
      </c>
      <c r="AK142" s="235" t="str">
        <f t="shared" si="189"/>
        <v>40%</v>
      </c>
      <c r="AL142" s="341" t="s">
        <v>323</v>
      </c>
      <c r="AM142" s="341" t="s">
        <v>327</v>
      </c>
      <c r="AN142" s="342" t="s">
        <v>330</v>
      </c>
      <c r="AO142" s="236">
        <f>IF(ISBLANK(AD142),(IFERROR(IF(AH142="Probabilidad",(W142-(+W142*AK142)),IF(AH142="Impacto",W142,"")),""))," ")</f>
        <v>0.36</v>
      </c>
      <c r="AP142" s="174" t="str">
        <f>IF(ISBLANK(AD142), (IFERROR(IF(AO142="","",IF(AO142&lt;=0.2,"Muy Baja",IF(AO142&lt;=0.4,"Baja",IF(AO142&lt;=0.6,"Media",IF(AO142&lt;=0.8,"Alta","Muy Alta"))))),""))," ")</f>
        <v>Baja</v>
      </c>
      <c r="AQ142" s="237">
        <f t="shared" si="190"/>
        <v>0.36</v>
      </c>
      <c r="AR142" s="283" t="str">
        <f t="shared" si="191"/>
        <v/>
      </c>
      <c r="AS142" s="237" t="str">
        <f>IFERROR(IF(AH142="Impacto",(AA142-(+AA142*AK142)),IF(AH142="Probabilidad",AA142,"")),"")</f>
        <v/>
      </c>
      <c r="AT142" s="239" t="str">
        <f t="shared" si="192"/>
        <v/>
      </c>
      <c r="AU142" s="509"/>
      <c r="AV142" s="512" t="str">
        <f>IF(ISBLANK(AD142), " ", AD142)</f>
        <v xml:space="preserve"> </v>
      </c>
      <c r="AW142" s="506" t="str">
        <f t="shared" ref="AW142" si="212">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515" t="s">
        <v>337</v>
      </c>
      <c r="AY142" s="343" t="s">
        <v>1305</v>
      </c>
      <c r="AZ142" s="209" t="s">
        <v>1307</v>
      </c>
      <c r="BA142" s="207" t="s">
        <v>975</v>
      </c>
      <c r="BB142" s="207" t="s">
        <v>1083</v>
      </c>
      <c r="BC142" s="208">
        <v>44562</v>
      </c>
      <c r="BD142" s="208">
        <v>44926</v>
      </c>
      <c r="BE142" s="208" t="s">
        <v>1576</v>
      </c>
      <c r="BF142" s="208" t="s">
        <v>1577</v>
      </c>
      <c r="BG142" s="468" t="s">
        <v>1310</v>
      </c>
      <c r="BH142" s="215"/>
      <c r="BI142" s="210"/>
      <c r="BJ142" s="210"/>
      <c r="BK142" s="210"/>
      <c r="BL142" s="207"/>
      <c r="BM142" s="207"/>
      <c r="BN142" s="207"/>
      <c r="BO142" s="282"/>
      <c r="BP142" s="282"/>
      <c r="BQ142" s="284"/>
      <c r="BR142" s="213"/>
      <c r="BS142" s="213" t="str">
        <f>IF(AND('MAPA DE RIESGOS'!$AP142="Muy Alta",'MAPA DE RIESGOS'!$AR142="Leve"),CONCATENATE("R",'MAPA DE RIESGOS'!$H142,"C",'MAPA DE RIESGOS'!$AF142),"")</f>
        <v/>
      </c>
      <c r="BT142" s="213"/>
      <c r="BU142" s="213"/>
      <c r="BV142" s="213"/>
      <c r="BW142" s="213"/>
      <c r="BX142" s="213"/>
      <c r="BY142" s="213"/>
      <c r="BZ142" s="213"/>
      <c r="CA142" s="213"/>
      <c r="CB142" s="213"/>
      <c r="CC142" s="213"/>
      <c r="CD142" s="213"/>
      <c r="CE142" s="213"/>
      <c r="CF142" s="213"/>
      <c r="CG142" s="213"/>
      <c r="CH142" s="213"/>
      <c r="CI142" s="213"/>
      <c r="CJ142" s="213"/>
      <c r="CK142" s="213"/>
    </row>
    <row r="143" spans="1:89" s="214" customFormat="1" ht="73.5" customHeight="1">
      <c r="A143" s="474"/>
      <c r="B143" s="487"/>
      <c r="C143" s="451"/>
      <c r="D143" s="451"/>
      <c r="E143" s="454"/>
      <c r="F143" s="454"/>
      <c r="G143" s="459"/>
      <c r="H143" s="384">
        <v>22</v>
      </c>
      <c r="I143" s="457"/>
      <c r="J143" s="460"/>
      <c r="K143" s="460"/>
      <c r="L143" s="460"/>
      <c r="M143" s="454"/>
      <c r="N143" s="454"/>
      <c r="O143" s="454"/>
      <c r="P143" s="531"/>
      <c r="Q143" s="491"/>
      <c r="R143" s="494"/>
      <c r="S143" s="494"/>
      <c r="T143" s="494"/>
      <c r="U143" s="494"/>
      <c r="V143" s="534"/>
      <c r="W143" s="519"/>
      <c r="X143" s="537"/>
      <c r="Y143" s="540"/>
      <c r="Z143" s="543"/>
      <c r="AA143" s="519"/>
      <c r="AB143" s="522"/>
      <c r="AC143" s="525"/>
      <c r="AD143" s="528"/>
      <c r="AE143" s="507"/>
      <c r="AF143" s="205">
        <v>2</v>
      </c>
      <c r="AG143" s="206" t="s">
        <v>1225</v>
      </c>
      <c r="AH143" s="234" t="str">
        <f t="shared" si="188"/>
        <v>Probabilidad</v>
      </c>
      <c r="AI143" s="340" t="s">
        <v>314</v>
      </c>
      <c r="AJ143" s="340" t="s">
        <v>319</v>
      </c>
      <c r="AK143" s="235" t="str">
        <f t="shared" si="189"/>
        <v>40%</v>
      </c>
      <c r="AL143" s="341" t="s">
        <v>323</v>
      </c>
      <c r="AM143" s="341" t="s">
        <v>327</v>
      </c>
      <c r="AN143" s="342" t="s">
        <v>330</v>
      </c>
      <c r="AO143" s="236">
        <f>IF(ISBLANK(AD142),(IFERROR(IF(AND(AH142="Probabilidad",AH143="Probabilidad"),(AQ142-(+AQ142*AK143)),IF(AH143="Probabilidad",(W142-(+W142*AK143)),IF(AH143="Impacto",AQ142,""))),""))," ")</f>
        <v>0.216</v>
      </c>
      <c r="AP143" s="174" t="str">
        <f>IF(ISBLANK(AD142),(IFERROR(IF(AO143="","",IF(AO143&lt;=0.2,"Muy Baja",IF(AO143&lt;=0.4,"Baja",IF(AO143&lt;=0.6,"Media",IF(AO143&lt;=0.8,"Alta","Muy Alta"))))),""))," ")</f>
        <v>Baja</v>
      </c>
      <c r="AQ143" s="237">
        <f t="shared" si="190"/>
        <v>0.216</v>
      </c>
      <c r="AR143" s="283" t="str">
        <f t="shared" si="191"/>
        <v/>
      </c>
      <c r="AS143" s="237" t="str">
        <f>IFERROR(IF(AND(AH142="Impacto",AH143="Impacto"),(AS142-(+AS142*AK143)),IF(AH143="Impacto",(AA142-(+AA142*AK143)),IF(AH143="Probabilidad",AS142,""))),"")</f>
        <v/>
      </c>
      <c r="AT143" s="239" t="str">
        <f t="shared" si="192"/>
        <v/>
      </c>
      <c r="AU143" s="510"/>
      <c r="AV143" s="513"/>
      <c r="AW143" s="507"/>
      <c r="AX143" s="516"/>
      <c r="AY143" s="343" t="s">
        <v>1306</v>
      </c>
      <c r="AZ143" s="209" t="s">
        <v>1308</v>
      </c>
      <c r="BA143" s="207" t="s">
        <v>975</v>
      </c>
      <c r="BB143" s="207" t="s">
        <v>1083</v>
      </c>
      <c r="BC143" s="208">
        <v>44562</v>
      </c>
      <c r="BD143" s="208">
        <v>44926</v>
      </c>
      <c r="BE143" s="208" t="s">
        <v>1578</v>
      </c>
      <c r="BF143" s="208" t="s">
        <v>1309</v>
      </c>
      <c r="BG143" s="460"/>
      <c r="BH143" s="215"/>
      <c r="BI143" s="210"/>
      <c r="BJ143" s="210"/>
      <c r="BK143" s="210"/>
      <c r="BL143" s="207"/>
      <c r="BM143" s="207"/>
      <c r="BN143" s="207"/>
      <c r="BO143" s="282"/>
      <c r="BP143" s="282"/>
      <c r="BQ143" s="284"/>
      <c r="BR143" s="213"/>
      <c r="BS143" s="213" t="str">
        <f>IF(AND('MAPA DE RIESGOS'!$AP143="Muy Alta",'MAPA DE RIESGOS'!$AR143="Leve"),CONCATENATE("R",'MAPA DE RIESGOS'!$H143,"C",'MAPA DE RIESGOS'!$AF143),"")</f>
        <v/>
      </c>
      <c r="BT143" s="213"/>
      <c r="BU143" s="213"/>
      <c r="BV143" s="213"/>
      <c r="BW143" s="213"/>
      <c r="BX143" s="213"/>
      <c r="BY143" s="213"/>
      <c r="BZ143" s="213"/>
      <c r="CA143" s="213"/>
      <c r="CB143" s="213"/>
      <c r="CC143" s="213"/>
      <c r="CD143" s="213"/>
      <c r="CE143" s="213"/>
      <c r="CF143" s="213"/>
      <c r="CG143" s="213"/>
      <c r="CH143" s="213"/>
      <c r="CI143" s="213"/>
      <c r="CJ143" s="213"/>
      <c r="CK143" s="213"/>
    </row>
    <row r="144" spans="1:89" s="214" customFormat="1" ht="28.5" hidden="1" customHeight="1">
      <c r="A144" s="474"/>
      <c r="B144" s="487"/>
      <c r="C144" s="451"/>
      <c r="D144" s="451"/>
      <c r="E144" s="454"/>
      <c r="F144" s="454"/>
      <c r="G144" s="459"/>
      <c r="H144" s="384">
        <v>22</v>
      </c>
      <c r="I144" s="457"/>
      <c r="J144" s="460"/>
      <c r="K144" s="460"/>
      <c r="L144" s="460"/>
      <c r="M144" s="454"/>
      <c r="N144" s="454"/>
      <c r="O144" s="454"/>
      <c r="P144" s="531"/>
      <c r="Q144" s="491"/>
      <c r="R144" s="494"/>
      <c r="S144" s="494"/>
      <c r="T144" s="494"/>
      <c r="U144" s="494"/>
      <c r="V144" s="534"/>
      <c r="W144" s="519"/>
      <c r="X144" s="537"/>
      <c r="Y144" s="540"/>
      <c r="Z144" s="543"/>
      <c r="AA144" s="519"/>
      <c r="AB144" s="522"/>
      <c r="AC144" s="525"/>
      <c r="AD144" s="528"/>
      <c r="AE144" s="507"/>
      <c r="AF144" s="205">
        <v>3</v>
      </c>
      <c r="AG144" s="206"/>
      <c r="AH144" s="234" t="str">
        <f t="shared" si="188"/>
        <v/>
      </c>
      <c r="AI144" s="340"/>
      <c r="AJ144" s="340"/>
      <c r="AK144" s="235" t="str">
        <f t="shared" si="189"/>
        <v/>
      </c>
      <c r="AL144" s="341"/>
      <c r="AM144" s="341"/>
      <c r="AN144" s="342"/>
      <c r="AO144" s="236" t="str">
        <f>IF(ISBLANK(AD142),(IFERROR(IF(AND(AH143="Probabilidad",AH144="Probabilidad"),(AQ143-(+AQ143*AK144)),IF(AND(AH143="Impacto",AH144="Probabilidad"),(AQ142-(+AQ142*AK144)),IF(AH144="Impacto",AQ143,""))),""))," ")</f>
        <v/>
      </c>
      <c r="AP144" s="174" t="str">
        <f>IF(ISBLANK(AD142),(IFERROR(IF(AO144="","",IF(AO144&lt;=0.2,"Muy Baja",IF(AO144&lt;=0.4,"Baja",IF(AO144&lt;=0.6,"Media",IF(AO144&lt;=0.8,"Alta","Muy Alta"))))),""))," ")</f>
        <v/>
      </c>
      <c r="AQ144" s="237" t="str">
        <f t="shared" si="190"/>
        <v/>
      </c>
      <c r="AR144" s="283" t="str">
        <f t="shared" si="191"/>
        <v/>
      </c>
      <c r="AS144" s="237" t="str">
        <f>IFERROR(IF(AND(AH143="Impacto",AH144="Impacto"),(AS143-(+AS143*AK144)),IF(AND(AH143="Probabilidad",AH144="Impacto"),(AS142-(+AS142*AK144)),IF(AH144="Probabilidad",AS143,""))),"")</f>
        <v/>
      </c>
      <c r="AT144" s="239" t="str">
        <f t="shared" si="192"/>
        <v/>
      </c>
      <c r="AU144" s="510"/>
      <c r="AV144" s="513"/>
      <c r="AW144" s="507"/>
      <c r="AX144" s="516"/>
      <c r="AY144" s="343"/>
      <c r="AZ144" s="209"/>
      <c r="BA144" s="207"/>
      <c r="BB144" s="207"/>
      <c r="BC144" s="208"/>
      <c r="BD144" s="208"/>
      <c r="BE144" s="208"/>
      <c r="BF144" s="209"/>
      <c r="BG144" s="460"/>
      <c r="BH144" s="215"/>
      <c r="BI144" s="210"/>
      <c r="BJ144" s="210"/>
      <c r="BK144" s="210"/>
      <c r="BL144" s="207"/>
      <c r="BM144" s="207"/>
      <c r="BN144" s="207"/>
      <c r="BO144" s="282"/>
      <c r="BP144" s="282"/>
      <c r="BQ144" s="284"/>
      <c r="BR144" s="213"/>
      <c r="BS144" s="213" t="str">
        <f>IF(AND('MAPA DE RIESGOS'!$AP144="Muy Alta",'MAPA DE RIESGOS'!$AR144="Leve"),CONCATENATE("R",'MAPA DE RIESGOS'!$H144,"C",'MAPA DE RIESGOS'!$AF144),"")</f>
        <v/>
      </c>
      <c r="BT144" s="213"/>
      <c r="BU144" s="213"/>
      <c r="BV144" s="213"/>
      <c r="BW144" s="213"/>
      <c r="BX144" s="213"/>
      <c r="BY144" s="213"/>
      <c r="BZ144" s="213"/>
      <c r="CA144" s="213"/>
      <c r="CB144" s="213"/>
      <c r="CC144" s="213"/>
      <c r="CD144" s="213"/>
      <c r="CE144" s="213"/>
      <c r="CF144" s="213"/>
      <c r="CG144" s="213"/>
      <c r="CH144" s="213"/>
      <c r="CI144" s="213"/>
      <c r="CJ144" s="213"/>
      <c r="CK144" s="213"/>
    </row>
    <row r="145" spans="1:89" s="214" customFormat="1" ht="28.5" hidden="1" customHeight="1">
      <c r="A145" s="474"/>
      <c r="B145" s="487"/>
      <c r="C145" s="451"/>
      <c r="D145" s="451"/>
      <c r="E145" s="454"/>
      <c r="F145" s="454"/>
      <c r="G145" s="459"/>
      <c r="H145" s="384">
        <v>22</v>
      </c>
      <c r="I145" s="457"/>
      <c r="J145" s="460"/>
      <c r="K145" s="460"/>
      <c r="L145" s="460"/>
      <c r="M145" s="454"/>
      <c r="N145" s="454"/>
      <c r="O145" s="454"/>
      <c r="P145" s="531"/>
      <c r="Q145" s="491"/>
      <c r="R145" s="494"/>
      <c r="S145" s="494"/>
      <c r="T145" s="494"/>
      <c r="U145" s="494"/>
      <c r="V145" s="534"/>
      <c r="W145" s="519"/>
      <c r="X145" s="537"/>
      <c r="Y145" s="540"/>
      <c r="Z145" s="543"/>
      <c r="AA145" s="519"/>
      <c r="AB145" s="522"/>
      <c r="AC145" s="525"/>
      <c r="AD145" s="528"/>
      <c r="AE145" s="507"/>
      <c r="AF145" s="205">
        <v>4</v>
      </c>
      <c r="AG145" s="206"/>
      <c r="AH145" s="234" t="str">
        <f t="shared" si="188"/>
        <v/>
      </c>
      <c r="AI145" s="340"/>
      <c r="AJ145" s="340"/>
      <c r="AK145" s="235" t="str">
        <f t="shared" si="189"/>
        <v/>
      </c>
      <c r="AL145" s="341"/>
      <c r="AM145" s="341"/>
      <c r="AN145" s="342"/>
      <c r="AO145" s="236" t="str">
        <f>IF(ISBLANK(AD142),(IFERROR(IF(AND(AH144="Probabilidad",AH145="Probabilidad"),(AQ144-(+AQ144*AK145)),IF(AND(AH144="Impacto",AH145="Probabilidad"),(AQ143-(+AQ143*AK145)),IF(AH145="Impacto",AQ144,""))),""))," ")</f>
        <v/>
      </c>
      <c r="AP145" s="174" t="str">
        <f>IF(ISBLANK(AD142),(IFERROR(IF(AO145="","",IF(AO145&lt;=0.2,"Muy Baja",IF(AO145&lt;=0.4,"Baja",IF(AO145&lt;=0.6,"Media",IF(AO145&lt;=0.8,"Alta","Muy Alta"))))),""))," ")</f>
        <v/>
      </c>
      <c r="AQ145" s="237" t="str">
        <f t="shared" si="190"/>
        <v/>
      </c>
      <c r="AR145" s="283" t="str">
        <f t="shared" si="191"/>
        <v/>
      </c>
      <c r="AS145" s="237" t="str">
        <f>IFERROR(IF(AND(AH144="Impacto",AH145="Impacto"),(AS144-(+AS144*AK145)),IF(AND(AH144="Probabilidad",AH145="Impacto"),(AS143-(+AS143*AK145)),IF(AH145="Probabilidad",AS144,""))),"")</f>
        <v/>
      </c>
      <c r="AT145" s="239" t="str">
        <f t="shared" si="192"/>
        <v/>
      </c>
      <c r="AU145" s="510"/>
      <c r="AV145" s="513"/>
      <c r="AW145" s="507"/>
      <c r="AX145" s="516"/>
      <c r="AY145" s="343"/>
      <c r="AZ145" s="209"/>
      <c r="BA145" s="207"/>
      <c r="BB145" s="207"/>
      <c r="BC145" s="208"/>
      <c r="BD145" s="208"/>
      <c r="BE145" s="208"/>
      <c r="BF145" s="209"/>
      <c r="BG145" s="460"/>
      <c r="BH145" s="215"/>
      <c r="BI145" s="210"/>
      <c r="BJ145" s="210"/>
      <c r="BK145" s="210"/>
      <c r="BL145" s="207"/>
      <c r="BM145" s="207"/>
      <c r="BN145" s="207"/>
      <c r="BO145" s="282"/>
      <c r="BP145" s="282"/>
      <c r="BQ145" s="284"/>
      <c r="BR145" s="213"/>
      <c r="BS145" s="213" t="str">
        <f>IF(AND('MAPA DE RIESGOS'!$AP145="Muy Alta",'MAPA DE RIESGOS'!$AR145="Leve"),CONCATENATE("R",'MAPA DE RIESGOS'!$H145,"C",'MAPA DE RIESGOS'!$AF145),"")</f>
        <v/>
      </c>
      <c r="BT145" s="213"/>
      <c r="BU145" s="213"/>
      <c r="BV145" s="213"/>
      <c r="BW145" s="213"/>
      <c r="BX145" s="213"/>
      <c r="BY145" s="213"/>
      <c r="BZ145" s="213"/>
      <c r="CA145" s="213"/>
      <c r="CB145" s="213"/>
      <c r="CC145" s="213"/>
      <c r="CD145" s="213"/>
      <c r="CE145" s="213"/>
      <c r="CF145" s="213"/>
      <c r="CG145" s="213"/>
      <c r="CH145" s="213"/>
      <c r="CI145" s="213"/>
      <c r="CJ145" s="213"/>
      <c r="CK145" s="213"/>
    </row>
    <row r="146" spans="1:89" s="214" customFormat="1" ht="28.5" hidden="1" customHeight="1">
      <c r="A146" s="474"/>
      <c r="B146" s="487"/>
      <c r="C146" s="451"/>
      <c r="D146" s="451"/>
      <c r="E146" s="454"/>
      <c r="F146" s="454"/>
      <c r="G146" s="459"/>
      <c r="H146" s="384">
        <v>22</v>
      </c>
      <c r="I146" s="457"/>
      <c r="J146" s="460"/>
      <c r="K146" s="460"/>
      <c r="L146" s="460"/>
      <c r="M146" s="454"/>
      <c r="N146" s="454"/>
      <c r="O146" s="454"/>
      <c r="P146" s="531"/>
      <c r="Q146" s="491"/>
      <c r="R146" s="494"/>
      <c r="S146" s="494"/>
      <c r="T146" s="494"/>
      <c r="U146" s="494"/>
      <c r="V146" s="534"/>
      <c r="W146" s="519"/>
      <c r="X146" s="537"/>
      <c r="Y146" s="540"/>
      <c r="Z146" s="543"/>
      <c r="AA146" s="519"/>
      <c r="AB146" s="522"/>
      <c r="AC146" s="525"/>
      <c r="AD146" s="528"/>
      <c r="AE146" s="507"/>
      <c r="AF146" s="205">
        <v>5</v>
      </c>
      <c r="AG146" s="206"/>
      <c r="AH146" s="234" t="str">
        <f t="shared" si="188"/>
        <v/>
      </c>
      <c r="AI146" s="340"/>
      <c r="AJ146" s="340"/>
      <c r="AK146" s="235" t="str">
        <f t="shared" si="189"/>
        <v/>
      </c>
      <c r="AL146" s="341"/>
      <c r="AM146" s="341"/>
      <c r="AN146" s="342"/>
      <c r="AO146" s="236" t="str">
        <f>IF(ISBLANK(AD142),(IFERROR(IF(AND(AH145="Probabilidad",AH146="Probabilidad"),(AQ145-(+AQ145*AK146)),IF(AND(AH145="Impacto",AH146="Probabilidad"),(AQ144-(+AQ144*AK146)),IF(AH146="Impacto",AQ145,""))),""))," ")</f>
        <v/>
      </c>
      <c r="AP146" s="174" t="str">
        <f>IF(ISBLANK(AD142),(IFERROR(IF(AO146="","",IF(AO146&lt;=0.2,"Muy Baja",IF(AO146&lt;=0.4,"Baja",IF(AO146&lt;=0.6,"Media",IF(AO146&lt;=0.8,"Alta","Muy Alta"))))),""))," ")</f>
        <v/>
      </c>
      <c r="AQ146" s="237" t="str">
        <f t="shared" si="190"/>
        <v/>
      </c>
      <c r="AR146" s="283" t="str">
        <f t="shared" si="191"/>
        <v/>
      </c>
      <c r="AS146" s="237" t="str">
        <f>IFERROR(IF(AND(AH145="Impacto",AH146="Impacto"),(AS145-(+AS145*AK146)),IF(AND(AH145="Probabilidad",AH146="Impacto"),(AS144-(+AS144*AK146)),IF(AH146="Probabilidad",AS145,""))),"")</f>
        <v/>
      </c>
      <c r="AT146" s="239" t="str">
        <f t="shared" si="192"/>
        <v/>
      </c>
      <c r="AU146" s="510"/>
      <c r="AV146" s="513"/>
      <c r="AW146" s="507"/>
      <c r="AX146" s="516"/>
      <c r="AY146" s="343"/>
      <c r="AZ146" s="209"/>
      <c r="BA146" s="207"/>
      <c r="BB146" s="207"/>
      <c r="BC146" s="208"/>
      <c r="BD146" s="208"/>
      <c r="BE146" s="208"/>
      <c r="BF146" s="209"/>
      <c r="BG146" s="460"/>
      <c r="BH146" s="215"/>
      <c r="BI146" s="210"/>
      <c r="BJ146" s="210"/>
      <c r="BK146" s="210"/>
      <c r="BL146" s="207"/>
      <c r="BM146" s="207"/>
      <c r="BN146" s="207"/>
      <c r="BO146" s="282"/>
      <c r="BP146" s="282"/>
      <c r="BQ146" s="284"/>
      <c r="BR146" s="213"/>
      <c r="BS146" s="213" t="str">
        <f>IF(AND('MAPA DE RIESGOS'!$AP146="Muy Alta",'MAPA DE RIESGOS'!$AR146="Leve"),CONCATENATE("R",'MAPA DE RIESGOS'!$H146,"C",'MAPA DE RIESGOS'!$AF146),"")</f>
        <v/>
      </c>
      <c r="BT146" s="213"/>
      <c r="BU146" s="213"/>
      <c r="BV146" s="213"/>
      <c r="BW146" s="213"/>
      <c r="BX146" s="213"/>
      <c r="BY146" s="213"/>
      <c r="BZ146" s="213"/>
      <c r="CA146" s="213"/>
      <c r="CB146" s="213"/>
      <c r="CC146" s="213"/>
      <c r="CD146" s="213"/>
      <c r="CE146" s="213"/>
      <c r="CF146" s="213"/>
      <c r="CG146" s="213"/>
      <c r="CH146" s="213"/>
      <c r="CI146" s="213"/>
      <c r="CJ146" s="213"/>
      <c r="CK146" s="213"/>
    </row>
    <row r="147" spans="1:89" s="214" customFormat="1" ht="28.5" hidden="1" customHeight="1">
      <c r="A147" s="474"/>
      <c r="B147" s="487"/>
      <c r="C147" s="451"/>
      <c r="D147" s="451"/>
      <c r="E147" s="454"/>
      <c r="F147" s="454"/>
      <c r="G147" s="459"/>
      <c r="H147" s="384">
        <v>22</v>
      </c>
      <c r="I147" s="458"/>
      <c r="J147" s="461"/>
      <c r="K147" s="461"/>
      <c r="L147" s="461"/>
      <c r="M147" s="455"/>
      <c r="N147" s="455"/>
      <c r="O147" s="455"/>
      <c r="P147" s="532"/>
      <c r="Q147" s="492"/>
      <c r="R147" s="495"/>
      <c r="S147" s="495"/>
      <c r="T147" s="495"/>
      <c r="U147" s="495"/>
      <c r="V147" s="535"/>
      <c r="W147" s="520"/>
      <c r="X147" s="538"/>
      <c r="Y147" s="541"/>
      <c r="Z147" s="544"/>
      <c r="AA147" s="520"/>
      <c r="AB147" s="523"/>
      <c r="AC147" s="526"/>
      <c r="AD147" s="529"/>
      <c r="AE147" s="508"/>
      <c r="AF147" s="205">
        <v>6</v>
      </c>
      <c r="AG147" s="206"/>
      <c r="AH147" s="234" t="str">
        <f t="shared" si="188"/>
        <v/>
      </c>
      <c r="AI147" s="340"/>
      <c r="AJ147" s="340"/>
      <c r="AK147" s="235" t="str">
        <f t="shared" si="189"/>
        <v/>
      </c>
      <c r="AL147" s="341"/>
      <c r="AM147" s="341"/>
      <c r="AN147" s="342"/>
      <c r="AO147" s="236" t="str">
        <f>IF(ISBLANK(AD142),(IFERROR(IF(AND(AH145="Probabilidad",AH147="Probabilidad"),(AQ145-(+AQ145*AK147)),IF(AND(AH145="Impacto",AH147="Probabilidad"),(AQ144-(+AQ144*AK147)),IF(AH147="Impacto",AQ145,""))),""))," ")</f>
        <v/>
      </c>
      <c r="AP147" s="174" t="str">
        <f>IF(ISBLANK(AD142),(IFERROR(IF(AO147="","",IF(AO147&lt;=0.2,"Muy Baja",IF(AO147&lt;=0.4,"Baja",IF(AO147&lt;=0.6,"Media",IF(AO147&lt;=0.8,"Alta","Muy Alta"))))),"")), " ")</f>
        <v/>
      </c>
      <c r="AQ147" s="237" t="str">
        <f t="shared" si="190"/>
        <v/>
      </c>
      <c r="AR147" s="283" t="str">
        <f t="shared" si="191"/>
        <v/>
      </c>
      <c r="AS147" s="237" t="str">
        <f>IFERROR(IF(AND(AH146="Impacto",AH147="Impacto"),(AS145-(+AS146*AK147)),IF(AND(AH145="Probabilidad",AH147="Impacto"),(AS144-(+AS144*AK147)),IF(AH147="Probabilidad",AS145,""))),"")</f>
        <v/>
      </c>
      <c r="AT147" s="239" t="str">
        <f t="shared" si="192"/>
        <v/>
      </c>
      <c r="AU147" s="511"/>
      <c r="AV147" s="514"/>
      <c r="AW147" s="508"/>
      <c r="AX147" s="517"/>
      <c r="AY147" s="343"/>
      <c r="AZ147" s="209"/>
      <c r="BA147" s="207"/>
      <c r="BB147" s="207"/>
      <c r="BC147" s="208"/>
      <c r="BD147" s="208"/>
      <c r="BE147" s="208"/>
      <c r="BF147" s="209"/>
      <c r="BG147" s="461"/>
      <c r="BH147" s="215"/>
      <c r="BI147" s="210"/>
      <c r="BJ147" s="210"/>
      <c r="BK147" s="210"/>
      <c r="BL147" s="207"/>
      <c r="BM147" s="207"/>
      <c r="BN147" s="207"/>
      <c r="BO147" s="282"/>
      <c r="BP147" s="282"/>
      <c r="BQ147" s="284"/>
      <c r="BR147" s="213"/>
      <c r="BS147" s="213" t="str">
        <f>IF(AND('MAPA DE RIESGOS'!$AP147="Muy Alta",'MAPA DE RIESGOS'!$AR147="Leve"),CONCATENATE("R",'MAPA DE RIESGOS'!$H147,"C",'MAPA DE RIESGOS'!$AF147),"")</f>
        <v/>
      </c>
      <c r="BT147" s="213"/>
      <c r="BU147" s="213"/>
      <c r="BV147" s="213"/>
      <c r="BW147" s="213"/>
      <c r="BX147" s="213"/>
      <c r="BY147" s="213"/>
      <c r="BZ147" s="213"/>
      <c r="CA147" s="213"/>
      <c r="CB147" s="213"/>
      <c r="CC147" s="213"/>
      <c r="CD147" s="213"/>
      <c r="CE147" s="213"/>
      <c r="CF147" s="213"/>
      <c r="CG147" s="213"/>
      <c r="CH147" s="213"/>
      <c r="CI147" s="213"/>
      <c r="CJ147" s="213"/>
      <c r="CK147" s="213"/>
    </row>
    <row r="148" spans="1:89" s="214" customFormat="1" ht="117" customHeight="1">
      <c r="A148" s="474"/>
      <c r="B148" s="487"/>
      <c r="C148" s="451"/>
      <c r="D148" s="451" t="str">
        <f>IFERROR((VLOOKUP($B148,'Listados Datos'!$D$3:$F$18,3,FALSE))," ")</f>
        <v xml:space="preserve"> </v>
      </c>
      <c r="E148" s="454"/>
      <c r="F148" s="454" t="s">
        <v>975</v>
      </c>
      <c r="G148" s="459">
        <v>23</v>
      </c>
      <c r="H148" s="384">
        <v>23</v>
      </c>
      <c r="I148" s="456" t="s">
        <v>1205</v>
      </c>
      <c r="J148" s="468" t="s">
        <v>243</v>
      </c>
      <c r="K148" s="468" t="s">
        <v>1205</v>
      </c>
      <c r="L148" s="468" t="s">
        <v>1213</v>
      </c>
      <c r="M148" s="453" t="str">
        <f t="shared" ref="M148" si="213">+CONCATENATE("Posibilidad de afectación ", J148, " por ", K148," debido a ", L148)</f>
        <v>Posibilidad de afectación Reputacional por Desinterés de la comunidad (privados y públicos) en los modelos de administración de los predios a cargo del DADEP. debido a No contar con terceros para la correcta administración de los predios a cargo del DADEP.</v>
      </c>
      <c r="N148" s="453" t="s">
        <v>108</v>
      </c>
      <c r="O148" s="453" t="s">
        <v>836</v>
      </c>
      <c r="P148" s="530">
        <v>228</v>
      </c>
      <c r="Q148" s="490"/>
      <c r="R148" s="493"/>
      <c r="S148" s="493"/>
      <c r="T148" s="493"/>
      <c r="U148" s="493"/>
      <c r="V148" s="533" t="str">
        <f t="shared" ref="V148" si="214">IF(ISBLANK(AC148),(IF(P148&lt;=0,"",IF(P148&lt;=2,"Muy Baja",IF(P148&lt;=24,"Baja",IF(P148&lt;=500,"Media",IF(P148&lt;=5000,"Alta","Muy Alta"))))))," ")</f>
        <v>Media</v>
      </c>
      <c r="W148" s="518">
        <f t="shared" ref="W148" si="215">IF(ISBLANK(AC148),(IF(V148="","",IF(V148="Muy Baja",20%,IF(V148="Baja",40%,IF(V148="Media",60%,IF(V148="Alta",80%,IF(V148="Muy Alta",100%,0)))))))," ")</f>
        <v>0.6</v>
      </c>
      <c r="X148" s="536" t="s">
        <v>305</v>
      </c>
      <c r="Y148" s="539" t="str">
        <f>IF(X148&gt;0,IF(NOT(ISERROR(MATCH(X148,'Listados Datos'!$N$3:$N$4,0))),'Listados Datos'!$N$6&amp;"Por favor no seleccionar este criterios de impacto (Afectación Económica o presupuestal y/o Pérdida Reputacional)",'Listados Datos'!$N$7),"")</f>
        <v>✔</v>
      </c>
      <c r="Z148" s="542"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518">
        <f>IF(Z148="","",IF(Z148="Leve",20%,IF(Z148="Menor",40%,IF(Z148="Moderado",60%,IF(Z148="Mayor",80%,IF(Z148="Catastrófico",100%,0))))))</f>
        <v>0.2</v>
      </c>
      <c r="AB148" s="521"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524"/>
      <c r="AD148" s="527"/>
      <c r="AE148" s="506" t="str">
        <f t="shared" ref="AE148" si="216">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206" t="s">
        <v>1226</v>
      </c>
      <c r="AH148" s="234" t="str">
        <f t="shared" si="188"/>
        <v>Probabilidad</v>
      </c>
      <c r="AI148" s="340" t="s">
        <v>314</v>
      </c>
      <c r="AJ148" s="340" t="s">
        <v>319</v>
      </c>
      <c r="AK148" s="235" t="str">
        <f t="shared" si="189"/>
        <v>40%</v>
      </c>
      <c r="AL148" s="341" t="s">
        <v>323</v>
      </c>
      <c r="AM148" s="341" t="s">
        <v>327</v>
      </c>
      <c r="AN148" s="342" t="s">
        <v>330</v>
      </c>
      <c r="AO148" s="236">
        <f>IF(ISBLANK(AD148),(IFERROR(IF(AH148="Probabilidad",(W148-(+W148*AK148)),IF(AH148="Impacto",W148,"")),""))," ")</f>
        <v>0.36</v>
      </c>
      <c r="AP148" s="174" t="str">
        <f>IF(ISBLANK(AD148), (IFERROR(IF(AO148="","",IF(AO148&lt;=0.2,"Muy Baja",IF(AO148&lt;=0.4,"Baja",IF(AO148&lt;=0.6,"Media",IF(AO148&lt;=0.8,"Alta","Muy Alta"))))),""))," ")</f>
        <v>Baja</v>
      </c>
      <c r="AQ148" s="237">
        <f t="shared" si="190"/>
        <v>0.36</v>
      </c>
      <c r="AR148" s="283" t="str">
        <f t="shared" si="191"/>
        <v>Leve</v>
      </c>
      <c r="AS148" s="237">
        <f>IFERROR(IF(AH148="Impacto",(AA148-(+AA148*AK148)),IF(AH148="Probabilidad",AA148,"")),"")</f>
        <v>0.2</v>
      </c>
      <c r="AT148" s="239" t="str">
        <f t="shared" si="192"/>
        <v>Bajo</v>
      </c>
      <c r="AU148" s="509"/>
      <c r="AV148" s="512" t="str">
        <f>IF(ISBLANK(AD148), " ", AD148)</f>
        <v xml:space="preserve"> </v>
      </c>
      <c r="AW148" s="506" t="str">
        <f t="shared" ref="AW148" si="217">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515" t="s">
        <v>337</v>
      </c>
      <c r="AY148" s="343" t="s">
        <v>1579</v>
      </c>
      <c r="AZ148" s="209" t="s">
        <v>1568</v>
      </c>
      <c r="BA148" s="207" t="s">
        <v>975</v>
      </c>
      <c r="BB148" s="207" t="s">
        <v>1083</v>
      </c>
      <c r="BC148" s="208">
        <v>44562</v>
      </c>
      <c r="BD148" s="208">
        <v>44926</v>
      </c>
      <c r="BE148" s="208" t="s">
        <v>1580</v>
      </c>
      <c r="BF148" s="208" t="s">
        <v>1581</v>
      </c>
      <c r="BG148" s="468" t="s">
        <v>1582</v>
      </c>
      <c r="BH148" s="215"/>
      <c r="BI148" s="210"/>
      <c r="BJ148" s="210"/>
      <c r="BK148" s="210"/>
      <c r="BL148" s="207"/>
      <c r="BM148" s="207"/>
      <c r="BN148" s="207"/>
      <c r="BO148" s="282"/>
      <c r="BP148" s="282"/>
      <c r="BQ148" s="284"/>
      <c r="BR148" s="213"/>
      <c r="BS148" s="213" t="str">
        <f>IF(AND('MAPA DE RIESGOS'!$AP148="Muy Alta",'MAPA DE RIESGOS'!$AR148="Leve"),CONCATENATE("R",'MAPA DE RIESGOS'!$H148,"C",'MAPA DE RIESGOS'!$AF148),"")</f>
        <v/>
      </c>
      <c r="BT148" s="213"/>
      <c r="BU148" s="213"/>
      <c r="BV148" s="213"/>
      <c r="BW148" s="213"/>
      <c r="BX148" s="213"/>
      <c r="BY148" s="213"/>
      <c r="BZ148" s="213"/>
      <c r="CA148" s="213"/>
      <c r="CB148" s="213"/>
      <c r="CC148" s="213"/>
      <c r="CD148" s="213"/>
      <c r="CE148" s="213"/>
      <c r="CF148" s="213"/>
      <c r="CG148" s="213"/>
      <c r="CH148" s="213"/>
      <c r="CI148" s="213"/>
      <c r="CJ148" s="213"/>
      <c r="CK148" s="213"/>
    </row>
    <row r="149" spans="1:89" s="214" customFormat="1" ht="28.5" hidden="1" customHeight="1">
      <c r="A149" s="474"/>
      <c r="B149" s="487"/>
      <c r="C149" s="451"/>
      <c r="D149" s="451"/>
      <c r="E149" s="454"/>
      <c r="F149" s="454"/>
      <c r="G149" s="459"/>
      <c r="H149" s="384">
        <v>23</v>
      </c>
      <c r="I149" s="457"/>
      <c r="J149" s="460"/>
      <c r="K149" s="460"/>
      <c r="L149" s="460"/>
      <c r="M149" s="454"/>
      <c r="N149" s="454"/>
      <c r="O149" s="454"/>
      <c r="P149" s="531"/>
      <c r="Q149" s="491"/>
      <c r="R149" s="494"/>
      <c r="S149" s="494"/>
      <c r="T149" s="494"/>
      <c r="U149" s="494"/>
      <c r="V149" s="534"/>
      <c r="W149" s="519"/>
      <c r="X149" s="537"/>
      <c r="Y149" s="540"/>
      <c r="Z149" s="543"/>
      <c r="AA149" s="519"/>
      <c r="AB149" s="522"/>
      <c r="AC149" s="525"/>
      <c r="AD149" s="528"/>
      <c r="AE149" s="507"/>
      <c r="AF149" s="205">
        <v>2</v>
      </c>
      <c r="AG149" s="206"/>
      <c r="AH149" s="234" t="str">
        <f t="shared" si="188"/>
        <v/>
      </c>
      <c r="AI149" s="340"/>
      <c r="AJ149" s="340"/>
      <c r="AK149" s="235" t="str">
        <f t="shared" si="189"/>
        <v/>
      </c>
      <c r="AL149" s="341"/>
      <c r="AM149" s="341"/>
      <c r="AN149" s="342"/>
      <c r="AO149" s="236" t="str">
        <f>IF(ISBLANK(AD148),(IFERROR(IF(AND(AH148="Probabilidad",AH149="Probabilidad"),(AQ148-(+AQ148*AK149)),IF(AH149="Probabilidad",(W148-(+W148*AK149)),IF(AH149="Impacto",AQ148,""))),""))," ")</f>
        <v/>
      </c>
      <c r="AP149" s="174" t="str">
        <f>IF(ISBLANK(AD148),(IFERROR(IF(AO149="","",IF(AO149&lt;=0.2,"Muy Baja",IF(AO149&lt;=0.4,"Baja",IF(AO149&lt;=0.6,"Media",IF(AO149&lt;=0.8,"Alta","Muy Alta"))))),""))," ")</f>
        <v/>
      </c>
      <c r="AQ149" s="237" t="str">
        <f t="shared" si="190"/>
        <v/>
      </c>
      <c r="AR149" s="283" t="str">
        <f t="shared" si="191"/>
        <v/>
      </c>
      <c r="AS149" s="237" t="str">
        <f>IFERROR(IF(AND(AH148="Impacto",AH149="Impacto"),(AS148-(+AS148*AK149)),IF(AH149="Impacto",(AA148-(+AA148*AK149)),IF(AH149="Probabilidad",AS148,""))),"")</f>
        <v/>
      </c>
      <c r="AT149" s="239" t="str">
        <f t="shared" si="192"/>
        <v/>
      </c>
      <c r="AU149" s="510"/>
      <c r="AV149" s="513"/>
      <c r="AW149" s="507"/>
      <c r="AX149" s="516"/>
      <c r="AY149" s="343"/>
      <c r="AZ149" s="209"/>
      <c r="BA149" s="207"/>
      <c r="BB149" s="207"/>
      <c r="BC149" s="208"/>
      <c r="BD149" s="208"/>
      <c r="BE149" s="208"/>
      <c r="BF149" s="209"/>
      <c r="BG149" s="460"/>
      <c r="BH149" s="215"/>
      <c r="BI149" s="210"/>
      <c r="BJ149" s="210"/>
      <c r="BK149" s="210"/>
      <c r="BL149" s="207"/>
      <c r="BM149" s="207"/>
      <c r="BN149" s="207"/>
      <c r="BO149" s="282"/>
      <c r="BP149" s="282"/>
      <c r="BQ149" s="284"/>
      <c r="BR149" s="213"/>
      <c r="BS149" s="213" t="str">
        <f>IF(AND('MAPA DE RIESGOS'!$AP149="Muy Alta",'MAPA DE RIESGOS'!$AR149="Leve"),CONCATENATE("R",'MAPA DE RIESGOS'!$H149,"C",'MAPA DE RIESGOS'!$AF149),"")</f>
        <v/>
      </c>
      <c r="BT149" s="213"/>
      <c r="BU149" s="213"/>
      <c r="BV149" s="213"/>
      <c r="BW149" s="213"/>
      <c r="BX149" s="213"/>
      <c r="BY149" s="213"/>
      <c r="BZ149" s="213"/>
      <c r="CA149" s="213"/>
      <c r="CB149" s="213"/>
      <c r="CC149" s="213"/>
      <c r="CD149" s="213"/>
      <c r="CE149" s="213"/>
      <c r="CF149" s="213"/>
      <c r="CG149" s="213"/>
      <c r="CH149" s="213"/>
      <c r="CI149" s="213"/>
      <c r="CJ149" s="213"/>
      <c r="CK149" s="213"/>
    </row>
    <row r="150" spans="1:89" s="214" customFormat="1" ht="28.5" hidden="1" customHeight="1">
      <c r="A150" s="474"/>
      <c r="B150" s="487"/>
      <c r="C150" s="451"/>
      <c r="D150" s="451"/>
      <c r="E150" s="454"/>
      <c r="F150" s="454"/>
      <c r="G150" s="459"/>
      <c r="H150" s="384">
        <v>23</v>
      </c>
      <c r="I150" s="457"/>
      <c r="J150" s="460"/>
      <c r="K150" s="460"/>
      <c r="L150" s="460"/>
      <c r="M150" s="454"/>
      <c r="N150" s="454"/>
      <c r="O150" s="454"/>
      <c r="P150" s="531"/>
      <c r="Q150" s="491"/>
      <c r="R150" s="494"/>
      <c r="S150" s="494"/>
      <c r="T150" s="494"/>
      <c r="U150" s="494"/>
      <c r="V150" s="534"/>
      <c r="W150" s="519"/>
      <c r="X150" s="537"/>
      <c r="Y150" s="540"/>
      <c r="Z150" s="543"/>
      <c r="AA150" s="519"/>
      <c r="AB150" s="522"/>
      <c r="AC150" s="525"/>
      <c r="AD150" s="528"/>
      <c r="AE150" s="507"/>
      <c r="AF150" s="205">
        <v>3</v>
      </c>
      <c r="AG150" s="206"/>
      <c r="AH150" s="234" t="str">
        <f t="shared" si="188"/>
        <v/>
      </c>
      <c r="AI150" s="340"/>
      <c r="AJ150" s="340"/>
      <c r="AK150" s="235" t="str">
        <f t="shared" si="189"/>
        <v/>
      </c>
      <c r="AL150" s="341"/>
      <c r="AM150" s="341"/>
      <c r="AN150" s="342"/>
      <c r="AO150" s="236" t="str">
        <f>IF(ISBLANK(AD148),(IFERROR(IF(AND(AH149="Probabilidad",AH150="Probabilidad"),(AQ149-(+AQ149*AK150)),IF(AND(AH149="Impacto",AH150="Probabilidad"),(AQ148-(+AQ148*AK150)),IF(AH150="Impacto",AQ149,""))),""))," ")</f>
        <v/>
      </c>
      <c r="AP150" s="174" t="str">
        <f>IF(ISBLANK(AD148),(IFERROR(IF(AO150="","",IF(AO150&lt;=0.2,"Muy Baja",IF(AO150&lt;=0.4,"Baja",IF(AO150&lt;=0.6,"Media",IF(AO150&lt;=0.8,"Alta","Muy Alta"))))),""))," ")</f>
        <v/>
      </c>
      <c r="AQ150" s="237" t="str">
        <f t="shared" si="190"/>
        <v/>
      </c>
      <c r="AR150" s="283" t="str">
        <f t="shared" si="191"/>
        <v/>
      </c>
      <c r="AS150" s="237" t="str">
        <f>IFERROR(IF(AND(AH149="Impacto",AH150="Impacto"),(AS149-(+AS149*AK150)),IF(AND(AH149="Probabilidad",AH150="Impacto"),(AS148-(+AS148*AK150)),IF(AH150="Probabilidad",AS149,""))),"")</f>
        <v/>
      </c>
      <c r="AT150" s="239" t="str">
        <f t="shared" si="192"/>
        <v/>
      </c>
      <c r="AU150" s="510"/>
      <c r="AV150" s="513"/>
      <c r="AW150" s="507"/>
      <c r="AX150" s="516"/>
      <c r="AY150" s="343"/>
      <c r="AZ150" s="209"/>
      <c r="BA150" s="207"/>
      <c r="BB150" s="207"/>
      <c r="BC150" s="208"/>
      <c r="BD150" s="208"/>
      <c r="BE150" s="208"/>
      <c r="BF150" s="209"/>
      <c r="BG150" s="460"/>
      <c r="BH150" s="215"/>
      <c r="BI150" s="210"/>
      <c r="BJ150" s="210"/>
      <c r="BK150" s="210"/>
      <c r="BL150" s="207"/>
      <c r="BM150" s="207"/>
      <c r="BN150" s="207"/>
      <c r="BO150" s="282"/>
      <c r="BP150" s="282"/>
      <c r="BQ150" s="284"/>
      <c r="BR150" s="213"/>
      <c r="BS150" s="213" t="str">
        <f>IF(AND('MAPA DE RIESGOS'!$AP150="Muy Alta",'MAPA DE RIESGOS'!$AR150="Leve"),CONCATENATE("R",'MAPA DE RIESGOS'!$H150,"C",'MAPA DE RIESGOS'!$AF150),"")</f>
        <v/>
      </c>
      <c r="BT150" s="213"/>
      <c r="BU150" s="213"/>
      <c r="BV150" s="213"/>
      <c r="BW150" s="213"/>
      <c r="BX150" s="213"/>
      <c r="BY150" s="213"/>
      <c r="BZ150" s="213"/>
      <c r="CA150" s="213"/>
      <c r="CB150" s="213"/>
      <c r="CC150" s="213"/>
      <c r="CD150" s="213"/>
      <c r="CE150" s="213"/>
      <c r="CF150" s="213"/>
      <c r="CG150" s="213"/>
      <c r="CH150" s="213"/>
      <c r="CI150" s="213"/>
      <c r="CJ150" s="213"/>
      <c r="CK150" s="213"/>
    </row>
    <row r="151" spans="1:89" s="214" customFormat="1" ht="28.5" hidden="1" customHeight="1">
      <c r="A151" s="474"/>
      <c r="B151" s="487"/>
      <c r="C151" s="451"/>
      <c r="D151" s="451"/>
      <c r="E151" s="454"/>
      <c r="F151" s="454"/>
      <c r="G151" s="459"/>
      <c r="H151" s="384">
        <v>23</v>
      </c>
      <c r="I151" s="457"/>
      <c r="J151" s="460"/>
      <c r="K151" s="460"/>
      <c r="L151" s="460"/>
      <c r="M151" s="454"/>
      <c r="N151" s="454"/>
      <c r="O151" s="454"/>
      <c r="P151" s="531"/>
      <c r="Q151" s="491"/>
      <c r="R151" s="494"/>
      <c r="S151" s="494"/>
      <c r="T151" s="494"/>
      <c r="U151" s="494"/>
      <c r="V151" s="534"/>
      <c r="W151" s="519"/>
      <c r="X151" s="537"/>
      <c r="Y151" s="540"/>
      <c r="Z151" s="543"/>
      <c r="AA151" s="519"/>
      <c r="AB151" s="522"/>
      <c r="AC151" s="525"/>
      <c r="AD151" s="528"/>
      <c r="AE151" s="507"/>
      <c r="AF151" s="205">
        <v>4</v>
      </c>
      <c r="AG151" s="206"/>
      <c r="AH151" s="234" t="str">
        <f t="shared" si="188"/>
        <v/>
      </c>
      <c r="AI151" s="340"/>
      <c r="AJ151" s="340"/>
      <c r="AK151" s="235" t="str">
        <f t="shared" si="189"/>
        <v/>
      </c>
      <c r="AL151" s="341"/>
      <c r="AM151" s="341"/>
      <c r="AN151" s="342"/>
      <c r="AO151" s="236" t="str">
        <f>IF(ISBLANK(AD148),(IFERROR(IF(AND(AH150="Probabilidad",AH151="Probabilidad"),(AQ150-(+AQ150*AK151)),IF(AND(AH150="Impacto",AH151="Probabilidad"),(AQ149-(+AQ149*AK151)),IF(AH151="Impacto",AQ150,""))),""))," ")</f>
        <v/>
      </c>
      <c r="AP151" s="174" t="str">
        <f>IF(ISBLANK(AD148),(IFERROR(IF(AO151="","",IF(AO151&lt;=0.2,"Muy Baja",IF(AO151&lt;=0.4,"Baja",IF(AO151&lt;=0.6,"Media",IF(AO151&lt;=0.8,"Alta","Muy Alta"))))),""))," ")</f>
        <v/>
      </c>
      <c r="AQ151" s="237" t="str">
        <f t="shared" si="190"/>
        <v/>
      </c>
      <c r="AR151" s="283" t="str">
        <f t="shared" si="191"/>
        <v/>
      </c>
      <c r="AS151" s="237" t="str">
        <f>IFERROR(IF(AND(AH150="Impacto",AH151="Impacto"),(AS150-(+AS150*AK151)),IF(AND(AH150="Probabilidad",AH151="Impacto"),(AS149-(+AS149*AK151)),IF(AH151="Probabilidad",AS150,""))),"")</f>
        <v/>
      </c>
      <c r="AT151" s="239" t="str">
        <f t="shared" si="192"/>
        <v/>
      </c>
      <c r="AU151" s="510"/>
      <c r="AV151" s="513"/>
      <c r="AW151" s="507"/>
      <c r="AX151" s="516"/>
      <c r="AY151" s="343"/>
      <c r="AZ151" s="209"/>
      <c r="BA151" s="207"/>
      <c r="BB151" s="207"/>
      <c r="BC151" s="208"/>
      <c r="BD151" s="208"/>
      <c r="BE151" s="208"/>
      <c r="BF151" s="209"/>
      <c r="BG151" s="460"/>
      <c r="BH151" s="215"/>
      <c r="BI151" s="210"/>
      <c r="BJ151" s="210"/>
      <c r="BK151" s="210"/>
      <c r="BL151" s="207"/>
      <c r="BM151" s="207"/>
      <c r="BN151" s="207"/>
      <c r="BO151" s="282"/>
      <c r="BP151" s="282"/>
      <c r="BQ151" s="284"/>
      <c r="BR151" s="213"/>
      <c r="BS151" s="213" t="str">
        <f>IF(AND('MAPA DE RIESGOS'!$AP151="Muy Alta",'MAPA DE RIESGOS'!$AR151="Leve"),CONCATENATE("R",'MAPA DE RIESGOS'!$H151,"C",'MAPA DE RIESGOS'!$AF151),"")</f>
        <v/>
      </c>
      <c r="BT151" s="213"/>
      <c r="BU151" s="213"/>
      <c r="BV151" s="213"/>
      <c r="BW151" s="213"/>
      <c r="BX151" s="213"/>
      <c r="BY151" s="213"/>
      <c r="BZ151" s="213"/>
      <c r="CA151" s="213"/>
      <c r="CB151" s="213"/>
      <c r="CC151" s="213"/>
      <c r="CD151" s="213"/>
      <c r="CE151" s="213"/>
      <c r="CF151" s="213"/>
      <c r="CG151" s="213"/>
      <c r="CH151" s="213"/>
      <c r="CI151" s="213"/>
      <c r="CJ151" s="213"/>
      <c r="CK151" s="213"/>
    </row>
    <row r="152" spans="1:89" s="214" customFormat="1" ht="28.5" hidden="1" customHeight="1">
      <c r="A152" s="474"/>
      <c r="B152" s="487"/>
      <c r="C152" s="451"/>
      <c r="D152" s="451"/>
      <c r="E152" s="454"/>
      <c r="F152" s="454"/>
      <c r="G152" s="459"/>
      <c r="H152" s="384">
        <v>23</v>
      </c>
      <c r="I152" s="457"/>
      <c r="J152" s="460"/>
      <c r="K152" s="460"/>
      <c r="L152" s="460"/>
      <c r="M152" s="454"/>
      <c r="N152" s="454"/>
      <c r="O152" s="454"/>
      <c r="P152" s="531"/>
      <c r="Q152" s="491"/>
      <c r="R152" s="494"/>
      <c r="S152" s="494"/>
      <c r="T152" s="494"/>
      <c r="U152" s="494"/>
      <c r="V152" s="534"/>
      <c r="W152" s="519"/>
      <c r="X152" s="537"/>
      <c r="Y152" s="540"/>
      <c r="Z152" s="543"/>
      <c r="AA152" s="519"/>
      <c r="AB152" s="522"/>
      <c r="AC152" s="525"/>
      <c r="AD152" s="528"/>
      <c r="AE152" s="507"/>
      <c r="AF152" s="205">
        <v>5</v>
      </c>
      <c r="AG152" s="206"/>
      <c r="AH152" s="234" t="str">
        <f t="shared" si="188"/>
        <v/>
      </c>
      <c r="AI152" s="340"/>
      <c r="AJ152" s="340"/>
      <c r="AK152" s="235" t="str">
        <f t="shared" si="189"/>
        <v/>
      </c>
      <c r="AL152" s="341"/>
      <c r="AM152" s="341"/>
      <c r="AN152" s="342"/>
      <c r="AO152" s="236" t="str">
        <f>IF(ISBLANK(AD148),(IFERROR(IF(AND(AH151="Probabilidad",AH152="Probabilidad"),(AQ151-(+AQ151*AK152)),IF(AND(AH151="Impacto",AH152="Probabilidad"),(AQ150-(+AQ150*AK152)),IF(AH152="Impacto",AQ151,""))),""))," ")</f>
        <v/>
      </c>
      <c r="AP152" s="174" t="str">
        <f>IF(ISBLANK(AD148),(IFERROR(IF(AO152="","",IF(AO152&lt;=0.2,"Muy Baja",IF(AO152&lt;=0.4,"Baja",IF(AO152&lt;=0.6,"Media",IF(AO152&lt;=0.8,"Alta","Muy Alta"))))),""))," ")</f>
        <v/>
      </c>
      <c r="AQ152" s="237" t="str">
        <f t="shared" si="190"/>
        <v/>
      </c>
      <c r="AR152" s="283" t="str">
        <f t="shared" si="191"/>
        <v/>
      </c>
      <c r="AS152" s="237" t="str">
        <f>IFERROR(IF(AND(AH151="Impacto",AH152="Impacto"),(AS151-(+AS151*AK152)),IF(AND(AH151="Probabilidad",AH152="Impacto"),(AS150-(+AS150*AK152)),IF(AH152="Probabilidad",AS151,""))),"")</f>
        <v/>
      </c>
      <c r="AT152" s="239" t="str">
        <f t="shared" si="192"/>
        <v/>
      </c>
      <c r="AU152" s="510"/>
      <c r="AV152" s="513"/>
      <c r="AW152" s="507"/>
      <c r="AX152" s="516"/>
      <c r="AY152" s="343"/>
      <c r="AZ152" s="209"/>
      <c r="BA152" s="207"/>
      <c r="BB152" s="207"/>
      <c r="BC152" s="208"/>
      <c r="BD152" s="208"/>
      <c r="BE152" s="208"/>
      <c r="BF152" s="209"/>
      <c r="BG152" s="460"/>
      <c r="BH152" s="215"/>
      <c r="BI152" s="210"/>
      <c r="BJ152" s="210"/>
      <c r="BK152" s="210"/>
      <c r="BL152" s="207"/>
      <c r="BM152" s="207"/>
      <c r="BN152" s="207"/>
      <c r="BO152" s="282"/>
      <c r="BP152" s="282"/>
      <c r="BQ152" s="284"/>
      <c r="BR152" s="213"/>
      <c r="BS152" s="213" t="str">
        <f>IF(AND('MAPA DE RIESGOS'!$AP152="Muy Alta",'MAPA DE RIESGOS'!$AR152="Leve"),CONCATENATE("R",'MAPA DE RIESGOS'!$H152,"C",'MAPA DE RIESGOS'!$AF152),"")</f>
        <v/>
      </c>
      <c r="BT152" s="213"/>
      <c r="BU152" s="213"/>
      <c r="BV152" s="213"/>
      <c r="BW152" s="213"/>
      <c r="BX152" s="213"/>
      <c r="BY152" s="213"/>
      <c r="BZ152" s="213"/>
      <c r="CA152" s="213"/>
      <c r="CB152" s="213"/>
      <c r="CC152" s="213"/>
      <c r="CD152" s="213"/>
      <c r="CE152" s="213"/>
      <c r="CF152" s="213"/>
      <c r="CG152" s="213"/>
      <c r="CH152" s="213"/>
      <c r="CI152" s="213"/>
      <c r="CJ152" s="213"/>
      <c r="CK152" s="213"/>
    </row>
    <row r="153" spans="1:89" s="214" customFormat="1" ht="28.5" hidden="1" customHeight="1">
      <c r="A153" s="474"/>
      <c r="B153" s="487"/>
      <c r="C153" s="451"/>
      <c r="D153" s="451"/>
      <c r="E153" s="454"/>
      <c r="F153" s="454"/>
      <c r="G153" s="459"/>
      <c r="H153" s="384">
        <v>23</v>
      </c>
      <c r="I153" s="458"/>
      <c r="J153" s="461"/>
      <c r="K153" s="461"/>
      <c r="L153" s="461"/>
      <c r="M153" s="455"/>
      <c r="N153" s="455"/>
      <c r="O153" s="455"/>
      <c r="P153" s="532"/>
      <c r="Q153" s="492"/>
      <c r="R153" s="495"/>
      <c r="S153" s="495"/>
      <c r="T153" s="495"/>
      <c r="U153" s="495"/>
      <c r="V153" s="535"/>
      <c r="W153" s="520"/>
      <c r="X153" s="538"/>
      <c r="Y153" s="541"/>
      <c r="Z153" s="544"/>
      <c r="AA153" s="520"/>
      <c r="AB153" s="523"/>
      <c r="AC153" s="526"/>
      <c r="AD153" s="529"/>
      <c r="AE153" s="508"/>
      <c r="AF153" s="205">
        <v>6</v>
      </c>
      <c r="AG153" s="206"/>
      <c r="AH153" s="234" t="str">
        <f t="shared" si="188"/>
        <v/>
      </c>
      <c r="AI153" s="340"/>
      <c r="AJ153" s="340"/>
      <c r="AK153" s="235" t="str">
        <f t="shared" si="189"/>
        <v/>
      </c>
      <c r="AL153" s="341"/>
      <c r="AM153" s="341"/>
      <c r="AN153" s="342"/>
      <c r="AO153" s="236" t="str">
        <f>IF(ISBLANK(AD148),(IFERROR(IF(AND(AH151="Probabilidad",AH153="Probabilidad"),(AQ151-(+AQ151*AK153)),IF(AND(AH151="Impacto",AH153="Probabilidad"),(AQ150-(+AQ150*AK153)),IF(AH153="Impacto",AQ151,""))),""))," ")</f>
        <v/>
      </c>
      <c r="AP153" s="174" t="str">
        <f>IF(ISBLANK(AD148),(IFERROR(IF(AO153="","",IF(AO153&lt;=0.2,"Muy Baja",IF(AO153&lt;=0.4,"Baja",IF(AO153&lt;=0.6,"Media",IF(AO153&lt;=0.8,"Alta","Muy Alta"))))),"")), " ")</f>
        <v/>
      </c>
      <c r="AQ153" s="237" t="str">
        <f t="shared" si="190"/>
        <v/>
      </c>
      <c r="AR153" s="283" t="str">
        <f t="shared" si="191"/>
        <v/>
      </c>
      <c r="AS153" s="237" t="str">
        <f>IFERROR(IF(AND(AH152="Impacto",AH153="Impacto"),(AS151-(+AS152*AK153)),IF(AND(AH151="Probabilidad",AH153="Impacto"),(AS150-(+AS150*AK153)),IF(AH153="Probabilidad",AS151,""))),"")</f>
        <v/>
      </c>
      <c r="AT153" s="239" t="str">
        <f t="shared" si="192"/>
        <v/>
      </c>
      <c r="AU153" s="511"/>
      <c r="AV153" s="514"/>
      <c r="AW153" s="508"/>
      <c r="AX153" s="517"/>
      <c r="AY153" s="343"/>
      <c r="AZ153" s="209"/>
      <c r="BA153" s="207"/>
      <c r="BB153" s="207"/>
      <c r="BC153" s="208"/>
      <c r="BD153" s="208"/>
      <c r="BE153" s="208"/>
      <c r="BF153" s="209"/>
      <c r="BG153" s="461"/>
      <c r="BH153" s="215"/>
      <c r="BI153" s="210"/>
      <c r="BJ153" s="210"/>
      <c r="BK153" s="210"/>
      <c r="BL153" s="207"/>
      <c r="BM153" s="207"/>
      <c r="BN153" s="207"/>
      <c r="BO153" s="282"/>
      <c r="BP153" s="282"/>
      <c r="BQ153" s="284"/>
      <c r="BR153" s="213"/>
      <c r="BS153" s="213" t="str">
        <f>IF(AND('MAPA DE RIESGOS'!$AP153="Muy Alta",'MAPA DE RIESGOS'!$AR153="Leve"),CONCATENATE("R",'MAPA DE RIESGOS'!$H153,"C",'MAPA DE RIESGOS'!$AF153),"")</f>
        <v/>
      </c>
      <c r="BT153" s="213"/>
      <c r="BU153" s="213"/>
      <c r="BV153" s="213"/>
      <c r="BW153" s="213"/>
      <c r="BX153" s="213"/>
      <c r="BY153" s="213"/>
      <c r="BZ153" s="213"/>
      <c r="CA153" s="213"/>
      <c r="CB153" s="213"/>
      <c r="CC153" s="213"/>
      <c r="CD153" s="213"/>
      <c r="CE153" s="213"/>
      <c r="CF153" s="213"/>
      <c r="CG153" s="213"/>
      <c r="CH153" s="213"/>
      <c r="CI153" s="213"/>
      <c r="CJ153" s="213"/>
      <c r="CK153" s="213"/>
    </row>
    <row r="154" spans="1:89" s="214" customFormat="1" ht="68.25" customHeight="1">
      <c r="A154" s="474"/>
      <c r="B154" s="487"/>
      <c r="C154" s="451"/>
      <c r="D154" s="451" t="str">
        <f>IFERROR((VLOOKUP($B154,'Listados Datos'!$D$3:$F$18,3,FALSE))," ")</f>
        <v xml:space="preserve"> </v>
      </c>
      <c r="E154" s="454"/>
      <c r="F154" s="454" t="s">
        <v>975</v>
      </c>
      <c r="G154" s="459">
        <v>24</v>
      </c>
      <c r="H154" s="384">
        <v>24</v>
      </c>
      <c r="I154" s="456" t="s">
        <v>1206</v>
      </c>
      <c r="J154" s="468" t="s">
        <v>244</v>
      </c>
      <c r="K154" s="468" t="s">
        <v>1206</v>
      </c>
      <c r="L154" s="468" t="s">
        <v>1214</v>
      </c>
      <c r="M154" s="453" t="str">
        <f t="shared" ref="M154" si="218">+CONCATENATE("Posibilidad de afectación ", J154, " por ", K154," debido a ", L154)</f>
        <v xml:space="preserve">Posibilidad de afectación Económico y Reputacional por Saneamiento de predios deficiente o sin gestión. debido a No se han adelantado los trámites legales para contar con la disponibilidad del 100% de los predios </v>
      </c>
      <c r="N154" s="453" t="s">
        <v>108</v>
      </c>
      <c r="O154" s="453" t="s">
        <v>836</v>
      </c>
      <c r="P154" s="530">
        <v>12</v>
      </c>
      <c r="Q154" s="490"/>
      <c r="R154" s="493"/>
      <c r="S154" s="493"/>
      <c r="T154" s="493"/>
      <c r="U154" s="493"/>
      <c r="V154" s="533" t="str">
        <f t="shared" ref="V154" si="219">IF(ISBLANK(AC154),(IF(P154&lt;=0,"",IF(P154&lt;=2,"Muy Baja",IF(P154&lt;=24,"Baja",IF(P154&lt;=500,"Media",IF(P154&lt;=5000,"Alta","Muy Alta"))))))," ")</f>
        <v>Baja</v>
      </c>
      <c r="W154" s="518">
        <f t="shared" ref="W154" si="220">IF(ISBLANK(AC154),(IF(V154="","",IF(V154="Muy Baja",20%,IF(V154="Baja",40%,IF(V154="Media",60%,IF(V154="Alta",80%,IF(V154="Muy Alta",100%,0)))))))," ")</f>
        <v>0.4</v>
      </c>
      <c r="X154" s="536" t="s">
        <v>1717</v>
      </c>
      <c r="Y154" s="539" t="str">
        <f>IF(X154&gt;0,IF(NOT(ISERROR(MATCH(X154,'Listados Datos'!$N$3:$N$4,0))),'Listados Datos'!$N$6&amp;"Por favor no seleccionar este criterios de impacto (Afectación Económica o presupuestal y/o Pérdida Reputacional)",'Listados Datos'!$N$7),"")</f>
        <v>✔</v>
      </c>
      <c r="Z154" s="542" t="str">
        <f>IF(OR(X154='Listados Datos'!$R$3,X154='Listados Datos'!$S$3),"Leve",IF(OR(X154='Listados Datos'!$R$4,X154='Listados Datos'!$S$4),"Menor",IF(OR(X154='Listados Datos'!$R$5,X154='Listados Datos'!$S$5),"Moderado",IF(OR(X154='Listados Datos'!$R$6,X154='Listados Datos'!$S$6),"Mayor",IF(OR(X154='Listados Datos'!$R$7,X154='Listados Datos'!$S$7),"Catastrófico","")))))</f>
        <v/>
      </c>
      <c r="AA154" s="518" t="str">
        <f>IF(Z154="","",IF(Z154="Leve",20%,IF(Z154="Menor",40%,IF(Z154="Moderado",60%,IF(Z154="Mayor",80%,IF(Z154="Catastrófico",100%,0))))))</f>
        <v/>
      </c>
      <c r="AB154" s="521"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
      </c>
      <c r="AC154" s="524"/>
      <c r="AD154" s="527"/>
      <c r="AE154" s="506" t="str">
        <f t="shared" ref="AE154" si="221">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206" t="s">
        <v>1227</v>
      </c>
      <c r="AH154" s="234" t="str">
        <f t="shared" si="188"/>
        <v>Probabilidad</v>
      </c>
      <c r="AI154" s="340" t="s">
        <v>314</v>
      </c>
      <c r="AJ154" s="340" t="s">
        <v>319</v>
      </c>
      <c r="AK154" s="235" t="str">
        <f t="shared" si="189"/>
        <v>40%</v>
      </c>
      <c r="AL154" s="341" t="s">
        <v>323</v>
      </c>
      <c r="AM154" s="341" t="s">
        <v>327</v>
      </c>
      <c r="AN154" s="342" t="s">
        <v>330</v>
      </c>
      <c r="AO154" s="236">
        <f>IF(ISBLANK(AD154),(IFERROR(IF(AH154="Probabilidad",(W154-(+W154*AK154)),IF(AH154="Impacto",W154,"")),""))," ")</f>
        <v>0.24</v>
      </c>
      <c r="AP154" s="174" t="str">
        <f>IF(ISBLANK(AD154), (IFERROR(IF(AO154="","",IF(AO154&lt;=0.2,"Muy Baja",IF(AO154&lt;=0.4,"Baja",IF(AO154&lt;=0.6,"Media",IF(AO154&lt;=0.8,"Alta","Muy Alta"))))),""))," ")</f>
        <v>Baja</v>
      </c>
      <c r="AQ154" s="237">
        <f t="shared" si="190"/>
        <v>0.24</v>
      </c>
      <c r="AR154" s="283" t="str">
        <f t="shared" si="191"/>
        <v/>
      </c>
      <c r="AS154" s="237" t="str">
        <f>IFERROR(IF(AH154="Impacto",(AA154-(+AA154*AK154)),IF(AH154="Probabilidad",AA154,"")),"")</f>
        <v/>
      </c>
      <c r="AT154" s="239" t="str">
        <f t="shared" si="192"/>
        <v/>
      </c>
      <c r="AU154" s="509"/>
      <c r="AV154" s="512" t="str">
        <f>IF(ISBLANK(AD154), " ", AD154)</f>
        <v xml:space="preserve"> </v>
      </c>
      <c r="AW154" s="506" t="str">
        <f t="shared" ref="AW154" si="222">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515" t="s">
        <v>337</v>
      </c>
      <c r="AY154" s="343" t="s">
        <v>1311</v>
      </c>
      <c r="AZ154" s="209" t="s">
        <v>1312</v>
      </c>
      <c r="BA154" s="207" t="s">
        <v>975</v>
      </c>
      <c r="BB154" s="207" t="s">
        <v>1083</v>
      </c>
      <c r="BC154" s="208">
        <v>44562</v>
      </c>
      <c r="BD154" s="208">
        <v>44926</v>
      </c>
      <c r="BE154" s="208" t="s">
        <v>1237</v>
      </c>
      <c r="BF154" s="209" t="s">
        <v>1583</v>
      </c>
      <c r="BG154" s="468" t="s">
        <v>1238</v>
      </c>
      <c r="BH154" s="215"/>
      <c r="BI154" s="210"/>
      <c r="BJ154" s="210"/>
      <c r="BK154" s="210"/>
      <c r="BL154" s="207"/>
      <c r="BM154" s="207"/>
      <c r="BN154" s="207"/>
      <c r="BO154" s="282"/>
      <c r="BP154" s="282"/>
      <c r="BQ154" s="284"/>
      <c r="BR154" s="213"/>
      <c r="BS154" s="213" t="str">
        <f>IF(AND('MAPA DE RIESGOS'!$AP154="Muy Alta",'MAPA DE RIESGOS'!$AR154="Leve"),CONCATENATE("R",'MAPA DE RIESGOS'!$H154,"C",'MAPA DE RIESGOS'!$AF154),"")</f>
        <v/>
      </c>
      <c r="BT154" s="213"/>
      <c r="BU154" s="213"/>
      <c r="BV154" s="213"/>
      <c r="BW154" s="213"/>
      <c r="BX154" s="213"/>
      <c r="BY154" s="213"/>
      <c r="BZ154" s="213"/>
      <c r="CA154" s="213"/>
      <c r="CB154" s="213"/>
      <c r="CC154" s="213"/>
      <c r="CD154" s="213"/>
      <c r="CE154" s="213"/>
      <c r="CF154" s="213"/>
      <c r="CG154" s="213"/>
      <c r="CH154" s="213"/>
      <c r="CI154" s="213"/>
      <c r="CJ154" s="213"/>
      <c r="CK154" s="213"/>
    </row>
    <row r="155" spans="1:89" s="214" customFormat="1" ht="28.5" hidden="1" customHeight="1">
      <c r="A155" s="474"/>
      <c r="B155" s="487"/>
      <c r="C155" s="451"/>
      <c r="D155" s="451"/>
      <c r="E155" s="454"/>
      <c r="F155" s="454"/>
      <c r="G155" s="459"/>
      <c r="H155" s="384">
        <v>24</v>
      </c>
      <c r="I155" s="457"/>
      <c r="J155" s="460"/>
      <c r="K155" s="460"/>
      <c r="L155" s="460"/>
      <c r="M155" s="454"/>
      <c r="N155" s="454"/>
      <c r="O155" s="454"/>
      <c r="P155" s="531"/>
      <c r="Q155" s="491"/>
      <c r="R155" s="494"/>
      <c r="S155" s="494"/>
      <c r="T155" s="494"/>
      <c r="U155" s="494"/>
      <c r="V155" s="534"/>
      <c r="W155" s="519"/>
      <c r="X155" s="537"/>
      <c r="Y155" s="540"/>
      <c r="Z155" s="543"/>
      <c r="AA155" s="519"/>
      <c r="AB155" s="522"/>
      <c r="AC155" s="525"/>
      <c r="AD155" s="528"/>
      <c r="AE155" s="507"/>
      <c r="AF155" s="205">
        <v>2</v>
      </c>
      <c r="AG155" s="206"/>
      <c r="AH155" s="234" t="str">
        <f t="shared" si="188"/>
        <v/>
      </c>
      <c r="AI155" s="340"/>
      <c r="AJ155" s="340"/>
      <c r="AK155" s="235" t="str">
        <f t="shared" si="189"/>
        <v/>
      </c>
      <c r="AL155" s="341"/>
      <c r="AM155" s="341"/>
      <c r="AN155" s="342"/>
      <c r="AO155" s="236" t="str">
        <f>IF(ISBLANK(AD154),(IFERROR(IF(AND(AH154="Probabilidad",AH155="Probabilidad"),(AQ154-(+AQ154*AK155)),IF(AH155="Probabilidad",(W154-(+W154*AK155)),IF(AH155="Impacto",AQ154,""))),""))," ")</f>
        <v/>
      </c>
      <c r="AP155" s="174" t="str">
        <f>IF(ISBLANK(AD154),(IFERROR(IF(AO155="","",IF(AO155&lt;=0.2,"Muy Baja",IF(AO155&lt;=0.4,"Baja",IF(AO155&lt;=0.6,"Media",IF(AO155&lt;=0.8,"Alta","Muy Alta"))))),""))," ")</f>
        <v/>
      </c>
      <c r="AQ155" s="237" t="str">
        <f t="shared" si="190"/>
        <v/>
      </c>
      <c r="AR155" s="283" t="str">
        <f t="shared" si="191"/>
        <v/>
      </c>
      <c r="AS155" s="237" t="str">
        <f>IFERROR(IF(AND(AH154="Impacto",AH155="Impacto"),(AS154-(+AS154*AK155)),IF(AH155="Impacto",(AA154-(+AA154*AK155)),IF(AH155="Probabilidad",AS154,""))),"")</f>
        <v/>
      </c>
      <c r="AT155" s="239" t="str">
        <f t="shared" si="192"/>
        <v/>
      </c>
      <c r="AU155" s="510"/>
      <c r="AV155" s="513"/>
      <c r="AW155" s="507"/>
      <c r="AX155" s="516"/>
      <c r="AY155" s="343"/>
      <c r="AZ155" s="209"/>
      <c r="BA155" s="207"/>
      <c r="BB155" s="207"/>
      <c r="BC155" s="208"/>
      <c r="BD155" s="208"/>
      <c r="BE155" s="208"/>
      <c r="BF155" s="209"/>
      <c r="BG155" s="460"/>
      <c r="BH155" s="215"/>
      <c r="BI155" s="210"/>
      <c r="BJ155" s="210"/>
      <c r="BK155" s="210"/>
      <c r="BL155" s="207"/>
      <c r="BM155" s="207"/>
      <c r="BN155" s="207"/>
      <c r="BO155" s="282"/>
      <c r="BP155" s="282"/>
      <c r="BQ155" s="284"/>
      <c r="BR155" s="213"/>
      <c r="BS155" s="213" t="str">
        <f>IF(AND('MAPA DE RIESGOS'!$AP155="Muy Alta",'MAPA DE RIESGOS'!$AR155="Leve"),CONCATENATE("R",'MAPA DE RIESGOS'!$H155,"C",'MAPA DE RIESGOS'!$AF155),"")</f>
        <v/>
      </c>
      <c r="BT155" s="213"/>
      <c r="BU155" s="213"/>
      <c r="BV155" s="213"/>
      <c r="BW155" s="213"/>
      <c r="BX155" s="213"/>
      <c r="BY155" s="213"/>
      <c r="BZ155" s="213"/>
      <c r="CA155" s="213"/>
      <c r="CB155" s="213"/>
      <c r="CC155" s="213"/>
      <c r="CD155" s="213"/>
      <c r="CE155" s="213"/>
      <c r="CF155" s="213"/>
      <c r="CG155" s="213"/>
      <c r="CH155" s="213"/>
      <c r="CI155" s="213"/>
      <c r="CJ155" s="213"/>
      <c r="CK155" s="213"/>
    </row>
    <row r="156" spans="1:89" s="214" customFormat="1" ht="28.5" hidden="1" customHeight="1">
      <c r="A156" s="474"/>
      <c r="B156" s="487"/>
      <c r="C156" s="451"/>
      <c r="D156" s="451"/>
      <c r="E156" s="454"/>
      <c r="F156" s="454"/>
      <c r="G156" s="459"/>
      <c r="H156" s="384">
        <v>24</v>
      </c>
      <c r="I156" s="457"/>
      <c r="J156" s="460"/>
      <c r="K156" s="460"/>
      <c r="L156" s="460"/>
      <c r="M156" s="454"/>
      <c r="N156" s="454"/>
      <c r="O156" s="454"/>
      <c r="P156" s="531"/>
      <c r="Q156" s="491"/>
      <c r="R156" s="494"/>
      <c r="S156" s="494"/>
      <c r="T156" s="494"/>
      <c r="U156" s="494"/>
      <c r="V156" s="534"/>
      <c r="W156" s="519"/>
      <c r="X156" s="537"/>
      <c r="Y156" s="540"/>
      <c r="Z156" s="543"/>
      <c r="AA156" s="519"/>
      <c r="AB156" s="522"/>
      <c r="AC156" s="525"/>
      <c r="AD156" s="528"/>
      <c r="AE156" s="507"/>
      <c r="AF156" s="205">
        <v>3</v>
      </c>
      <c r="AG156" s="206"/>
      <c r="AH156" s="234" t="str">
        <f t="shared" si="188"/>
        <v/>
      </c>
      <c r="AI156" s="340"/>
      <c r="AJ156" s="340"/>
      <c r="AK156" s="235" t="str">
        <f t="shared" si="189"/>
        <v/>
      </c>
      <c r="AL156" s="341"/>
      <c r="AM156" s="341"/>
      <c r="AN156" s="342"/>
      <c r="AO156" s="236" t="str">
        <f>IF(ISBLANK(AD154),(IFERROR(IF(AND(AH155="Probabilidad",AH156="Probabilidad"),(AQ155-(+AQ155*AK156)),IF(AND(AH155="Impacto",AH156="Probabilidad"),(AQ154-(+AQ154*AK156)),IF(AH156="Impacto",AQ155,""))),""))," ")</f>
        <v/>
      </c>
      <c r="AP156" s="174" t="str">
        <f>IF(ISBLANK(AD154),(IFERROR(IF(AO156="","",IF(AO156&lt;=0.2,"Muy Baja",IF(AO156&lt;=0.4,"Baja",IF(AO156&lt;=0.6,"Media",IF(AO156&lt;=0.8,"Alta","Muy Alta"))))),""))," ")</f>
        <v/>
      </c>
      <c r="AQ156" s="237" t="str">
        <f t="shared" si="190"/>
        <v/>
      </c>
      <c r="AR156" s="283" t="str">
        <f t="shared" si="191"/>
        <v/>
      </c>
      <c r="AS156" s="237" t="str">
        <f>IFERROR(IF(AND(AH155="Impacto",AH156="Impacto"),(AS155-(+AS155*AK156)),IF(AND(AH155="Probabilidad",AH156="Impacto"),(AS154-(+AS154*AK156)),IF(AH156="Probabilidad",AS155,""))),"")</f>
        <v/>
      </c>
      <c r="AT156" s="239" t="str">
        <f t="shared" si="192"/>
        <v/>
      </c>
      <c r="AU156" s="510"/>
      <c r="AV156" s="513"/>
      <c r="AW156" s="507"/>
      <c r="AX156" s="516"/>
      <c r="AY156" s="343"/>
      <c r="AZ156" s="209"/>
      <c r="BA156" s="207"/>
      <c r="BB156" s="207"/>
      <c r="BC156" s="208"/>
      <c r="BD156" s="208"/>
      <c r="BE156" s="208"/>
      <c r="BF156" s="209"/>
      <c r="BG156" s="460"/>
      <c r="BH156" s="215"/>
      <c r="BI156" s="210"/>
      <c r="BJ156" s="210"/>
      <c r="BK156" s="210"/>
      <c r="BL156" s="207"/>
      <c r="BM156" s="207"/>
      <c r="BN156" s="207"/>
      <c r="BO156" s="282"/>
      <c r="BP156" s="282"/>
      <c r="BQ156" s="284"/>
      <c r="BR156" s="213"/>
      <c r="BS156" s="213" t="str">
        <f>IF(AND('MAPA DE RIESGOS'!$AP156="Muy Alta",'MAPA DE RIESGOS'!$AR156="Leve"),CONCATENATE("R",'MAPA DE RIESGOS'!$H156,"C",'MAPA DE RIESGOS'!$AF156),"")</f>
        <v/>
      </c>
      <c r="BT156" s="213"/>
      <c r="BU156" s="213"/>
      <c r="BV156" s="213"/>
      <c r="BW156" s="213"/>
      <c r="BX156" s="213"/>
      <c r="BY156" s="213"/>
      <c r="BZ156" s="213"/>
      <c r="CA156" s="213"/>
      <c r="CB156" s="213"/>
      <c r="CC156" s="213"/>
      <c r="CD156" s="213"/>
      <c r="CE156" s="213"/>
      <c r="CF156" s="213"/>
      <c r="CG156" s="213"/>
      <c r="CH156" s="213"/>
      <c r="CI156" s="213"/>
      <c r="CJ156" s="213"/>
      <c r="CK156" s="213"/>
    </row>
    <row r="157" spans="1:89" s="214" customFormat="1" ht="28.5" hidden="1" customHeight="1">
      <c r="A157" s="474"/>
      <c r="B157" s="487"/>
      <c r="C157" s="451"/>
      <c r="D157" s="451"/>
      <c r="E157" s="454"/>
      <c r="F157" s="454"/>
      <c r="G157" s="459"/>
      <c r="H157" s="384">
        <v>24</v>
      </c>
      <c r="I157" s="457"/>
      <c r="J157" s="460"/>
      <c r="K157" s="460"/>
      <c r="L157" s="460"/>
      <c r="M157" s="454"/>
      <c r="N157" s="454"/>
      <c r="O157" s="454"/>
      <c r="P157" s="531"/>
      <c r="Q157" s="491"/>
      <c r="R157" s="494"/>
      <c r="S157" s="494"/>
      <c r="T157" s="494"/>
      <c r="U157" s="494"/>
      <c r="V157" s="534"/>
      <c r="W157" s="519"/>
      <c r="X157" s="537"/>
      <c r="Y157" s="540"/>
      <c r="Z157" s="543"/>
      <c r="AA157" s="519"/>
      <c r="AB157" s="522"/>
      <c r="AC157" s="525"/>
      <c r="AD157" s="528"/>
      <c r="AE157" s="507"/>
      <c r="AF157" s="205">
        <v>4</v>
      </c>
      <c r="AG157" s="206"/>
      <c r="AH157" s="234" t="str">
        <f t="shared" si="188"/>
        <v/>
      </c>
      <c r="AI157" s="340"/>
      <c r="AJ157" s="340"/>
      <c r="AK157" s="235" t="str">
        <f t="shared" si="189"/>
        <v/>
      </c>
      <c r="AL157" s="341"/>
      <c r="AM157" s="341"/>
      <c r="AN157" s="342"/>
      <c r="AO157" s="236" t="str">
        <f>IF(ISBLANK(AD154),(IFERROR(IF(AND(AH156="Probabilidad",AH157="Probabilidad"),(AQ156-(+AQ156*AK157)),IF(AND(AH156="Impacto",AH157="Probabilidad"),(AQ155-(+AQ155*AK157)),IF(AH157="Impacto",AQ156,""))),""))," ")</f>
        <v/>
      </c>
      <c r="AP157" s="174" t="str">
        <f>IF(ISBLANK(AD154),(IFERROR(IF(AO157="","",IF(AO157&lt;=0.2,"Muy Baja",IF(AO157&lt;=0.4,"Baja",IF(AO157&lt;=0.6,"Media",IF(AO157&lt;=0.8,"Alta","Muy Alta"))))),""))," ")</f>
        <v/>
      </c>
      <c r="AQ157" s="237" t="str">
        <f t="shared" si="190"/>
        <v/>
      </c>
      <c r="AR157" s="283" t="str">
        <f t="shared" si="191"/>
        <v/>
      </c>
      <c r="AS157" s="237" t="str">
        <f>IFERROR(IF(AND(AH156="Impacto",AH157="Impacto"),(AS156-(+AS156*AK157)),IF(AND(AH156="Probabilidad",AH157="Impacto"),(AS155-(+AS155*AK157)),IF(AH157="Probabilidad",AS156,""))),"")</f>
        <v/>
      </c>
      <c r="AT157" s="239" t="str">
        <f t="shared" si="192"/>
        <v/>
      </c>
      <c r="AU157" s="510"/>
      <c r="AV157" s="513"/>
      <c r="AW157" s="507"/>
      <c r="AX157" s="516"/>
      <c r="AY157" s="343"/>
      <c r="AZ157" s="209"/>
      <c r="BA157" s="207"/>
      <c r="BB157" s="207"/>
      <c r="BC157" s="208"/>
      <c r="BD157" s="208"/>
      <c r="BE157" s="208"/>
      <c r="BF157" s="209"/>
      <c r="BG157" s="460"/>
      <c r="BH157" s="215"/>
      <c r="BI157" s="210"/>
      <c r="BJ157" s="210"/>
      <c r="BK157" s="210"/>
      <c r="BL157" s="207"/>
      <c r="BM157" s="207"/>
      <c r="BN157" s="207"/>
      <c r="BO157" s="282"/>
      <c r="BP157" s="282"/>
      <c r="BQ157" s="284"/>
      <c r="BR157" s="213"/>
      <c r="BS157" s="213" t="str">
        <f>IF(AND('MAPA DE RIESGOS'!$AP157="Muy Alta",'MAPA DE RIESGOS'!$AR157="Leve"),CONCATENATE("R",'MAPA DE RIESGOS'!$H157,"C",'MAPA DE RIESGOS'!$AF157),"")</f>
        <v/>
      </c>
      <c r="BT157" s="213"/>
      <c r="BU157" s="213"/>
      <c r="BV157" s="213"/>
      <c r="BW157" s="213"/>
      <c r="BX157" s="213"/>
      <c r="BY157" s="213"/>
      <c r="BZ157" s="213"/>
      <c r="CA157" s="213"/>
      <c r="CB157" s="213"/>
      <c r="CC157" s="213"/>
      <c r="CD157" s="213"/>
      <c r="CE157" s="213"/>
      <c r="CF157" s="213"/>
      <c r="CG157" s="213"/>
      <c r="CH157" s="213"/>
      <c r="CI157" s="213"/>
      <c r="CJ157" s="213"/>
      <c r="CK157" s="213"/>
    </row>
    <row r="158" spans="1:89" s="214" customFormat="1" ht="28.5" hidden="1" customHeight="1">
      <c r="A158" s="474"/>
      <c r="B158" s="487"/>
      <c r="C158" s="451"/>
      <c r="D158" s="451"/>
      <c r="E158" s="454"/>
      <c r="F158" s="454"/>
      <c r="G158" s="459"/>
      <c r="H158" s="384">
        <v>24</v>
      </c>
      <c r="I158" s="457"/>
      <c r="J158" s="460"/>
      <c r="K158" s="460"/>
      <c r="L158" s="460"/>
      <c r="M158" s="454"/>
      <c r="N158" s="454"/>
      <c r="O158" s="454"/>
      <c r="P158" s="531"/>
      <c r="Q158" s="491"/>
      <c r="R158" s="494"/>
      <c r="S158" s="494"/>
      <c r="T158" s="494"/>
      <c r="U158" s="494"/>
      <c r="V158" s="534"/>
      <c r="W158" s="519"/>
      <c r="X158" s="537"/>
      <c r="Y158" s="540"/>
      <c r="Z158" s="543"/>
      <c r="AA158" s="519"/>
      <c r="AB158" s="522"/>
      <c r="AC158" s="525"/>
      <c r="AD158" s="528"/>
      <c r="AE158" s="507"/>
      <c r="AF158" s="205">
        <v>5</v>
      </c>
      <c r="AG158" s="206"/>
      <c r="AH158" s="234" t="str">
        <f t="shared" si="188"/>
        <v/>
      </c>
      <c r="AI158" s="340"/>
      <c r="AJ158" s="340"/>
      <c r="AK158" s="235" t="str">
        <f t="shared" si="189"/>
        <v/>
      </c>
      <c r="AL158" s="341"/>
      <c r="AM158" s="341"/>
      <c r="AN158" s="342"/>
      <c r="AO158" s="236" t="str">
        <f>IF(ISBLANK(AD154),(IFERROR(IF(AND(AH157="Probabilidad",AH158="Probabilidad"),(AQ157-(+AQ157*AK158)),IF(AND(AH157="Impacto",AH158="Probabilidad"),(AQ156-(+AQ156*AK158)),IF(AH158="Impacto",AQ157,""))),""))," ")</f>
        <v/>
      </c>
      <c r="AP158" s="174" t="str">
        <f>IF(ISBLANK(AD154),(IFERROR(IF(AO158="","",IF(AO158&lt;=0.2,"Muy Baja",IF(AO158&lt;=0.4,"Baja",IF(AO158&lt;=0.6,"Media",IF(AO158&lt;=0.8,"Alta","Muy Alta"))))),""))," ")</f>
        <v/>
      </c>
      <c r="AQ158" s="237" t="str">
        <f t="shared" si="190"/>
        <v/>
      </c>
      <c r="AR158" s="283" t="str">
        <f t="shared" si="191"/>
        <v/>
      </c>
      <c r="AS158" s="237" t="str">
        <f>IFERROR(IF(AND(AH157="Impacto",AH158="Impacto"),(AS157-(+AS157*AK158)),IF(AND(AH157="Probabilidad",AH158="Impacto"),(AS156-(+AS156*AK158)),IF(AH158="Probabilidad",AS157,""))),"")</f>
        <v/>
      </c>
      <c r="AT158" s="239" t="str">
        <f t="shared" si="192"/>
        <v/>
      </c>
      <c r="AU158" s="510"/>
      <c r="AV158" s="513"/>
      <c r="AW158" s="507"/>
      <c r="AX158" s="516"/>
      <c r="AY158" s="343"/>
      <c r="AZ158" s="209"/>
      <c r="BA158" s="207"/>
      <c r="BB158" s="207"/>
      <c r="BC158" s="208"/>
      <c r="BD158" s="208"/>
      <c r="BE158" s="208"/>
      <c r="BF158" s="209"/>
      <c r="BG158" s="460"/>
      <c r="BH158" s="215"/>
      <c r="BI158" s="210"/>
      <c r="BJ158" s="210"/>
      <c r="BK158" s="210"/>
      <c r="BL158" s="207"/>
      <c r="BM158" s="207"/>
      <c r="BN158" s="207"/>
      <c r="BO158" s="282"/>
      <c r="BP158" s="282"/>
      <c r="BQ158" s="284"/>
      <c r="BR158" s="213"/>
      <c r="BS158" s="213" t="str">
        <f>IF(AND('MAPA DE RIESGOS'!$AP158="Muy Alta",'MAPA DE RIESGOS'!$AR158="Leve"),CONCATENATE("R",'MAPA DE RIESGOS'!$H158,"C",'MAPA DE RIESGOS'!$AF158),"")</f>
        <v/>
      </c>
      <c r="BT158" s="213"/>
      <c r="BU158" s="213"/>
      <c r="BV158" s="213"/>
      <c r="BW158" s="213"/>
      <c r="BX158" s="213"/>
      <c r="BY158" s="213"/>
      <c r="BZ158" s="213"/>
      <c r="CA158" s="213"/>
      <c r="CB158" s="213"/>
      <c r="CC158" s="213"/>
      <c r="CD158" s="213"/>
      <c r="CE158" s="213"/>
      <c r="CF158" s="213"/>
      <c r="CG158" s="213"/>
      <c r="CH158" s="213"/>
      <c r="CI158" s="213"/>
      <c r="CJ158" s="213"/>
      <c r="CK158" s="213"/>
    </row>
    <row r="159" spans="1:89" s="214" customFormat="1" ht="28.5" hidden="1" customHeight="1">
      <c r="A159" s="474"/>
      <c r="B159" s="487"/>
      <c r="C159" s="451"/>
      <c r="D159" s="451"/>
      <c r="E159" s="454"/>
      <c r="F159" s="454"/>
      <c r="G159" s="459"/>
      <c r="H159" s="384">
        <v>24</v>
      </c>
      <c r="I159" s="458"/>
      <c r="J159" s="461"/>
      <c r="K159" s="461"/>
      <c r="L159" s="461"/>
      <c r="M159" s="455"/>
      <c r="N159" s="455"/>
      <c r="O159" s="455"/>
      <c r="P159" s="532"/>
      <c r="Q159" s="492"/>
      <c r="R159" s="495"/>
      <c r="S159" s="495"/>
      <c r="T159" s="495"/>
      <c r="U159" s="495"/>
      <c r="V159" s="535"/>
      <c r="W159" s="520"/>
      <c r="X159" s="538"/>
      <c r="Y159" s="541"/>
      <c r="Z159" s="544"/>
      <c r="AA159" s="520"/>
      <c r="AB159" s="523"/>
      <c r="AC159" s="526"/>
      <c r="AD159" s="529"/>
      <c r="AE159" s="508"/>
      <c r="AF159" s="205">
        <v>6</v>
      </c>
      <c r="AG159" s="206"/>
      <c r="AH159" s="234" t="str">
        <f t="shared" si="188"/>
        <v/>
      </c>
      <c r="AI159" s="340"/>
      <c r="AJ159" s="340"/>
      <c r="AK159" s="235" t="str">
        <f t="shared" si="189"/>
        <v/>
      </c>
      <c r="AL159" s="341"/>
      <c r="AM159" s="341"/>
      <c r="AN159" s="342"/>
      <c r="AO159" s="236" t="str">
        <f>IF(ISBLANK(AD154),(IFERROR(IF(AND(AH157="Probabilidad",AH159="Probabilidad"),(AQ157-(+AQ157*AK159)),IF(AND(AH157="Impacto",AH159="Probabilidad"),(AQ156-(+AQ156*AK159)),IF(AH159="Impacto",AQ157,""))),""))," ")</f>
        <v/>
      </c>
      <c r="AP159" s="174" t="str">
        <f>IF(ISBLANK(AD154),(IFERROR(IF(AO159="","",IF(AO159&lt;=0.2,"Muy Baja",IF(AO159&lt;=0.4,"Baja",IF(AO159&lt;=0.6,"Media",IF(AO159&lt;=0.8,"Alta","Muy Alta"))))),"")), " ")</f>
        <v/>
      </c>
      <c r="AQ159" s="237" t="str">
        <f t="shared" si="190"/>
        <v/>
      </c>
      <c r="AR159" s="283" t="str">
        <f t="shared" si="191"/>
        <v/>
      </c>
      <c r="AS159" s="237" t="str">
        <f>IFERROR(IF(AND(AH158="Impacto",AH159="Impacto"),(AS157-(+AS158*AK159)),IF(AND(AH157="Probabilidad",AH159="Impacto"),(AS156-(+AS156*AK159)),IF(AH159="Probabilidad",AS157,""))),"")</f>
        <v/>
      </c>
      <c r="AT159" s="239" t="str">
        <f t="shared" si="192"/>
        <v/>
      </c>
      <c r="AU159" s="511"/>
      <c r="AV159" s="514"/>
      <c r="AW159" s="508"/>
      <c r="AX159" s="517"/>
      <c r="AY159" s="343"/>
      <c r="AZ159" s="209"/>
      <c r="BA159" s="207"/>
      <c r="BB159" s="207"/>
      <c r="BC159" s="208"/>
      <c r="BD159" s="208"/>
      <c r="BE159" s="208"/>
      <c r="BF159" s="209"/>
      <c r="BG159" s="461"/>
      <c r="BH159" s="215"/>
      <c r="BI159" s="210"/>
      <c r="BJ159" s="210"/>
      <c r="BK159" s="210"/>
      <c r="BL159" s="207"/>
      <c r="BM159" s="207"/>
      <c r="BN159" s="207"/>
      <c r="BO159" s="282"/>
      <c r="BP159" s="282"/>
      <c r="BQ159" s="284"/>
      <c r="BR159" s="213"/>
      <c r="BS159" s="213" t="str">
        <f>IF(AND('MAPA DE RIESGOS'!$AP159="Muy Alta",'MAPA DE RIESGOS'!$AR159="Leve"),CONCATENATE("R",'MAPA DE RIESGOS'!$H159,"C",'MAPA DE RIESGOS'!$AF159),"")</f>
        <v/>
      </c>
      <c r="BT159" s="213"/>
      <c r="BU159" s="213"/>
      <c r="BV159" s="213"/>
      <c r="BW159" s="213"/>
      <c r="BX159" s="213"/>
      <c r="BY159" s="213"/>
      <c r="BZ159" s="213"/>
      <c r="CA159" s="213"/>
      <c r="CB159" s="213"/>
      <c r="CC159" s="213"/>
      <c r="CD159" s="213"/>
      <c r="CE159" s="213"/>
      <c r="CF159" s="213"/>
      <c r="CG159" s="213"/>
      <c r="CH159" s="213"/>
      <c r="CI159" s="213"/>
      <c r="CJ159" s="213"/>
      <c r="CK159" s="213"/>
    </row>
    <row r="160" spans="1:89" s="214" customFormat="1" ht="68.25" customHeight="1">
      <c r="A160" s="474"/>
      <c r="B160" s="487"/>
      <c r="C160" s="451"/>
      <c r="D160" s="451" t="str">
        <f>IFERROR((VLOOKUP($B160,'Listados Datos'!$D$3:$F$18,3,FALSE))," ")</f>
        <v xml:space="preserve"> </v>
      </c>
      <c r="E160" s="454"/>
      <c r="F160" s="454" t="s">
        <v>975</v>
      </c>
      <c r="G160" s="459">
        <v>25</v>
      </c>
      <c r="H160" s="384">
        <v>25</v>
      </c>
      <c r="I160" s="456" t="s">
        <v>1207</v>
      </c>
      <c r="J160" s="468" t="s">
        <v>244</v>
      </c>
      <c r="K160" s="468" t="s">
        <v>1207</v>
      </c>
      <c r="L160" s="468" t="s">
        <v>1215</v>
      </c>
      <c r="M160" s="453" t="str">
        <f t="shared" ref="M160" si="223">+CONCATENATE("Posibilidad de afectación ", J160, " por ", K160," debido a ", L160)</f>
        <v>Posibilidad de afectación Económico y Reputacional por Atrasos de cronogramas en el desarrollo de la revisión y evaluación de los proyectos. debido a Demoras en la consolidación y entrega de la información del proyecto</v>
      </c>
      <c r="N160" s="453" t="s">
        <v>108</v>
      </c>
      <c r="O160" s="453" t="s">
        <v>836</v>
      </c>
      <c r="P160" s="530">
        <v>12</v>
      </c>
      <c r="Q160" s="490"/>
      <c r="R160" s="493"/>
      <c r="S160" s="493"/>
      <c r="T160" s="493"/>
      <c r="U160" s="493"/>
      <c r="V160" s="533" t="str">
        <f t="shared" ref="V160" si="224">IF(ISBLANK(AC160),(IF(P160&lt;=0,"",IF(P160&lt;=2,"Muy Baja",IF(P160&lt;=24,"Baja",IF(P160&lt;=500,"Media",IF(P160&lt;=5000,"Alta","Muy Alta"))))))," ")</f>
        <v>Baja</v>
      </c>
      <c r="W160" s="518">
        <f t="shared" ref="W160" si="225">IF(ISBLANK(AC160),(IF(V160="","",IF(V160="Muy Baja",20%,IF(V160="Baja",40%,IF(V160="Media",60%,IF(V160="Alta",80%,IF(V160="Muy Alta",100%,0)))))))," ")</f>
        <v>0.4</v>
      </c>
      <c r="X160" s="536" t="s">
        <v>1717</v>
      </c>
      <c r="Y160" s="539" t="str">
        <f>IF(X160&gt;0,IF(NOT(ISERROR(MATCH(X160,'Listados Datos'!$N$3:$N$4,0))),'Listados Datos'!$N$6&amp;"Por favor no seleccionar este criterios de impacto (Afectación Económica o presupuestal y/o Pérdida Reputacional)",'Listados Datos'!$N$7),"")</f>
        <v>✔</v>
      </c>
      <c r="Z160" s="542" t="str">
        <f>IF(OR(X160='Listados Datos'!$R$3,X160='Listados Datos'!$S$3),"Leve",IF(OR(X160='Listados Datos'!$R$4,X160='Listados Datos'!$S$4),"Menor",IF(OR(X160='Listados Datos'!$R$5,X160='Listados Datos'!$S$5),"Moderado",IF(OR(X160='Listados Datos'!$R$6,X160='Listados Datos'!$S$6),"Mayor",IF(OR(X160='Listados Datos'!$R$7,X160='Listados Datos'!$S$7),"Catastrófico","")))))</f>
        <v/>
      </c>
      <c r="AA160" s="518" t="str">
        <f>IF(Z160="","",IF(Z160="Leve",20%,IF(Z160="Menor",40%,IF(Z160="Moderado",60%,IF(Z160="Mayor",80%,IF(Z160="Catastrófico",100%,0))))))</f>
        <v/>
      </c>
      <c r="AB160" s="521"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524"/>
      <c r="AD160" s="527"/>
      <c r="AE160" s="506" t="str">
        <f t="shared" ref="AE160" si="226">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VALORAR</v>
      </c>
      <c r="AF160" s="205">
        <v>1</v>
      </c>
      <c r="AG160" s="206" t="s">
        <v>1228</v>
      </c>
      <c r="AH160" s="234" t="str">
        <f t="shared" si="188"/>
        <v>Probabilidad</v>
      </c>
      <c r="AI160" s="340" t="s">
        <v>314</v>
      </c>
      <c r="AJ160" s="340" t="s">
        <v>319</v>
      </c>
      <c r="AK160" s="235" t="str">
        <f t="shared" si="189"/>
        <v>40%</v>
      </c>
      <c r="AL160" s="341" t="s">
        <v>323</v>
      </c>
      <c r="AM160" s="341" t="s">
        <v>327</v>
      </c>
      <c r="AN160" s="342" t="s">
        <v>330</v>
      </c>
      <c r="AO160" s="236">
        <f>IF(ISBLANK(AD160),(IFERROR(IF(AH160="Probabilidad",(W160-(+W160*AK160)),IF(AH160="Impacto",W160,"")),""))," ")</f>
        <v>0.24</v>
      </c>
      <c r="AP160" s="174" t="str">
        <f>IF(ISBLANK(AD160), (IFERROR(IF(AO160="","",IF(AO160&lt;=0.2,"Muy Baja",IF(AO160&lt;=0.4,"Baja",IF(AO160&lt;=0.6,"Media",IF(AO160&lt;=0.8,"Alta","Muy Alta"))))),""))," ")</f>
        <v>Baja</v>
      </c>
      <c r="AQ160" s="237">
        <f t="shared" si="190"/>
        <v>0.24</v>
      </c>
      <c r="AR160" s="283" t="str">
        <f t="shared" si="191"/>
        <v/>
      </c>
      <c r="AS160" s="237" t="str">
        <f>IFERROR(IF(AH160="Impacto",(AA160-(+AA160*AK160)),IF(AH160="Probabilidad",AA160,"")),"")</f>
        <v/>
      </c>
      <c r="AT160" s="239" t="str">
        <f t="shared" si="192"/>
        <v/>
      </c>
      <c r="AU160" s="509"/>
      <c r="AV160" s="512" t="str">
        <f>IF(ISBLANK(AD160), " ", AD160)</f>
        <v xml:space="preserve"> </v>
      </c>
      <c r="AW160" s="506" t="str">
        <f t="shared" ref="AW160" si="227">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515" t="s">
        <v>337</v>
      </c>
      <c r="AY160" s="441" t="s">
        <v>1313</v>
      </c>
      <c r="AZ160" s="437" t="s">
        <v>1314</v>
      </c>
      <c r="BA160" s="437" t="s">
        <v>975</v>
      </c>
      <c r="BB160" s="437" t="s">
        <v>1083</v>
      </c>
      <c r="BC160" s="439" t="s">
        <v>1588</v>
      </c>
      <c r="BD160" s="439" t="s">
        <v>1589</v>
      </c>
      <c r="BE160" s="437" t="s">
        <v>1585</v>
      </c>
      <c r="BF160" s="437" t="s">
        <v>1584</v>
      </c>
      <c r="BG160" s="468" t="s">
        <v>1239</v>
      </c>
      <c r="BH160" s="215"/>
      <c r="BI160" s="210"/>
      <c r="BJ160" s="210"/>
      <c r="BK160" s="210"/>
      <c r="BL160" s="207"/>
      <c r="BM160" s="207"/>
      <c r="BN160" s="207"/>
      <c r="BO160" s="282"/>
      <c r="BP160" s="282"/>
      <c r="BQ160" s="284"/>
      <c r="BR160" s="213"/>
      <c r="BS160" s="213" t="str">
        <f>IF(AND('MAPA DE RIESGOS'!$AP160="Muy Alta",'MAPA DE RIESGOS'!$AR160="Leve"),CONCATENATE("R",'MAPA DE RIESGOS'!$H160,"C",'MAPA DE RIESGOS'!$AF160),"")</f>
        <v/>
      </c>
      <c r="BT160" s="213"/>
      <c r="BU160" s="213"/>
      <c r="BV160" s="213"/>
      <c r="BW160" s="213"/>
      <c r="BX160" s="213"/>
      <c r="BY160" s="213"/>
      <c r="BZ160" s="213"/>
      <c r="CA160" s="213"/>
      <c r="CB160" s="213"/>
      <c r="CC160" s="213"/>
      <c r="CD160" s="213"/>
      <c r="CE160" s="213"/>
      <c r="CF160" s="213"/>
      <c r="CG160" s="213"/>
      <c r="CH160" s="213"/>
      <c r="CI160" s="213"/>
      <c r="CJ160" s="213"/>
      <c r="CK160" s="213"/>
    </row>
    <row r="161" spans="1:89" s="214" customFormat="1" ht="68.25" customHeight="1">
      <c r="A161" s="474"/>
      <c r="B161" s="487"/>
      <c r="C161" s="451"/>
      <c r="D161" s="451"/>
      <c r="E161" s="454"/>
      <c r="F161" s="454"/>
      <c r="G161" s="459"/>
      <c r="H161" s="384">
        <v>25</v>
      </c>
      <c r="I161" s="457"/>
      <c r="J161" s="460"/>
      <c r="K161" s="460"/>
      <c r="L161" s="460"/>
      <c r="M161" s="454"/>
      <c r="N161" s="454"/>
      <c r="O161" s="454"/>
      <c r="P161" s="531"/>
      <c r="Q161" s="491"/>
      <c r="R161" s="494"/>
      <c r="S161" s="494"/>
      <c r="T161" s="494"/>
      <c r="U161" s="494"/>
      <c r="V161" s="534"/>
      <c r="W161" s="519"/>
      <c r="X161" s="537"/>
      <c r="Y161" s="540"/>
      <c r="Z161" s="543"/>
      <c r="AA161" s="519"/>
      <c r="AB161" s="522"/>
      <c r="AC161" s="525"/>
      <c r="AD161" s="528"/>
      <c r="AE161" s="507"/>
      <c r="AF161" s="205">
        <v>2</v>
      </c>
      <c r="AG161" s="206" t="s">
        <v>1229</v>
      </c>
      <c r="AH161" s="234" t="str">
        <f t="shared" si="188"/>
        <v>Probabilidad</v>
      </c>
      <c r="AI161" s="340" t="s">
        <v>314</v>
      </c>
      <c r="AJ161" s="340" t="s">
        <v>319</v>
      </c>
      <c r="AK161" s="235" t="str">
        <f t="shared" si="189"/>
        <v>40%</v>
      </c>
      <c r="AL161" s="341" t="s">
        <v>323</v>
      </c>
      <c r="AM161" s="341" t="s">
        <v>327</v>
      </c>
      <c r="AN161" s="342" t="s">
        <v>330</v>
      </c>
      <c r="AO161" s="236">
        <f>IF(ISBLANK(AD160),(IFERROR(IF(AND(AH160="Probabilidad",AH161="Probabilidad"),(AQ160-(+AQ160*AK161)),IF(AH161="Probabilidad",(W160-(+W160*AK161)),IF(AH161="Impacto",AQ160,""))),""))," ")</f>
        <v>0.14399999999999999</v>
      </c>
      <c r="AP161" s="174" t="str">
        <f>IF(ISBLANK(AD160),(IFERROR(IF(AO161="","",IF(AO161&lt;=0.2,"Muy Baja",IF(AO161&lt;=0.4,"Baja",IF(AO161&lt;=0.6,"Media",IF(AO161&lt;=0.8,"Alta","Muy Alta"))))),""))," ")</f>
        <v>Muy Baja</v>
      </c>
      <c r="AQ161" s="237">
        <f t="shared" si="190"/>
        <v>0.14399999999999999</v>
      </c>
      <c r="AR161" s="283" t="str">
        <f t="shared" si="191"/>
        <v/>
      </c>
      <c r="AS161" s="237" t="str">
        <f>IFERROR(IF(AND(AH160="Impacto",AH161="Impacto"),(AS160-(+AS160*AK161)),IF(AH161="Impacto",(AA160-(+AA160*AK161)),IF(AH161="Probabilidad",AS160,""))),"")</f>
        <v/>
      </c>
      <c r="AT161" s="239" t="str">
        <f t="shared" si="192"/>
        <v/>
      </c>
      <c r="AU161" s="510"/>
      <c r="AV161" s="513"/>
      <c r="AW161" s="507"/>
      <c r="AX161" s="516"/>
      <c r="AY161" s="442"/>
      <c r="AZ161" s="438"/>
      <c r="BA161" s="438"/>
      <c r="BB161" s="438"/>
      <c r="BC161" s="440"/>
      <c r="BD161" s="440"/>
      <c r="BE161" s="438"/>
      <c r="BF161" s="438"/>
      <c r="BG161" s="460"/>
      <c r="BH161" s="215"/>
      <c r="BI161" s="210"/>
      <c r="BJ161" s="210"/>
      <c r="BK161" s="210"/>
      <c r="BL161" s="207"/>
      <c r="BM161" s="207"/>
      <c r="BN161" s="207"/>
      <c r="BO161" s="282"/>
      <c r="BP161" s="282"/>
      <c r="BQ161" s="284"/>
      <c r="BR161" s="213"/>
      <c r="BS161" s="213" t="str">
        <f>IF(AND('MAPA DE RIESGOS'!$AP161="Muy Alta",'MAPA DE RIESGOS'!$AR161="Leve"),CONCATENATE("R",'MAPA DE RIESGOS'!$H161,"C",'MAPA DE RIESGOS'!$AF161),"")</f>
        <v/>
      </c>
      <c r="BT161" s="213"/>
      <c r="BU161" s="213"/>
      <c r="BV161" s="213"/>
      <c r="BW161" s="213"/>
      <c r="BX161" s="213"/>
      <c r="BY161" s="213"/>
      <c r="BZ161" s="213"/>
      <c r="CA161" s="213"/>
      <c r="CB161" s="213"/>
      <c r="CC161" s="213"/>
      <c r="CD161" s="213"/>
      <c r="CE161" s="213"/>
      <c r="CF161" s="213"/>
      <c r="CG161" s="213"/>
      <c r="CH161" s="213"/>
      <c r="CI161" s="213"/>
      <c r="CJ161" s="213"/>
      <c r="CK161" s="213"/>
    </row>
    <row r="162" spans="1:89" s="214" customFormat="1" ht="28.5" hidden="1" customHeight="1">
      <c r="A162" s="474"/>
      <c r="B162" s="487"/>
      <c r="C162" s="451"/>
      <c r="D162" s="451"/>
      <c r="E162" s="454"/>
      <c r="F162" s="454"/>
      <c r="G162" s="459"/>
      <c r="H162" s="384">
        <v>25</v>
      </c>
      <c r="I162" s="457"/>
      <c r="J162" s="460"/>
      <c r="K162" s="460"/>
      <c r="L162" s="460"/>
      <c r="M162" s="454"/>
      <c r="N162" s="454"/>
      <c r="O162" s="454"/>
      <c r="P162" s="531"/>
      <c r="Q162" s="491"/>
      <c r="R162" s="494"/>
      <c r="S162" s="494"/>
      <c r="T162" s="494"/>
      <c r="U162" s="494"/>
      <c r="V162" s="534"/>
      <c r="W162" s="519"/>
      <c r="X162" s="537"/>
      <c r="Y162" s="540"/>
      <c r="Z162" s="543"/>
      <c r="AA162" s="519"/>
      <c r="AB162" s="522"/>
      <c r="AC162" s="525"/>
      <c r="AD162" s="528"/>
      <c r="AE162" s="507"/>
      <c r="AF162" s="205">
        <v>3</v>
      </c>
      <c r="AG162" s="206"/>
      <c r="AH162" s="234" t="str">
        <f t="shared" si="188"/>
        <v/>
      </c>
      <c r="AI162" s="340"/>
      <c r="AJ162" s="340"/>
      <c r="AK162" s="235" t="str">
        <f t="shared" si="189"/>
        <v/>
      </c>
      <c r="AL162" s="341"/>
      <c r="AM162" s="341"/>
      <c r="AN162" s="342"/>
      <c r="AO162" s="236" t="str">
        <f>IF(ISBLANK(AD160),(IFERROR(IF(AND(AH161="Probabilidad",AH162="Probabilidad"),(AQ161-(+AQ161*AK162)),IF(AND(AH161="Impacto",AH162="Probabilidad"),(AQ160-(+AQ160*AK162)),IF(AH162="Impacto",AQ161,""))),""))," ")</f>
        <v/>
      </c>
      <c r="AP162" s="174" t="str">
        <f>IF(ISBLANK(AD160),(IFERROR(IF(AO162="","",IF(AO162&lt;=0.2,"Muy Baja",IF(AO162&lt;=0.4,"Baja",IF(AO162&lt;=0.6,"Media",IF(AO162&lt;=0.8,"Alta","Muy Alta"))))),""))," ")</f>
        <v/>
      </c>
      <c r="AQ162" s="237" t="str">
        <f t="shared" si="190"/>
        <v/>
      </c>
      <c r="AR162" s="283" t="str">
        <f t="shared" si="191"/>
        <v/>
      </c>
      <c r="AS162" s="237" t="str">
        <f>IFERROR(IF(AND(AH161="Impacto",AH162="Impacto"),(AS161-(+AS161*AK162)),IF(AND(AH161="Probabilidad",AH162="Impacto"),(AS160-(+AS160*AK162)),IF(AH162="Probabilidad",AS161,""))),"")</f>
        <v/>
      </c>
      <c r="AT162" s="239" t="str">
        <f t="shared" si="192"/>
        <v/>
      </c>
      <c r="AU162" s="510"/>
      <c r="AV162" s="513"/>
      <c r="AW162" s="507"/>
      <c r="AX162" s="516"/>
      <c r="AY162" s="343"/>
      <c r="AZ162" s="209"/>
      <c r="BA162" s="207"/>
      <c r="BB162" s="207"/>
      <c r="BC162" s="208"/>
      <c r="BD162" s="208"/>
      <c r="BE162" s="208"/>
      <c r="BF162" s="209"/>
      <c r="BG162" s="460"/>
      <c r="BH162" s="215"/>
      <c r="BI162" s="210"/>
      <c r="BJ162" s="210"/>
      <c r="BK162" s="210"/>
      <c r="BL162" s="207"/>
      <c r="BM162" s="207"/>
      <c r="BN162" s="207"/>
      <c r="BO162" s="282"/>
      <c r="BP162" s="282"/>
      <c r="BQ162" s="284"/>
      <c r="BR162" s="213"/>
      <c r="BS162" s="213" t="str">
        <f>IF(AND('MAPA DE RIESGOS'!$AP162="Muy Alta",'MAPA DE RIESGOS'!$AR162="Leve"),CONCATENATE("R",'MAPA DE RIESGOS'!$H162,"C",'MAPA DE RIESGOS'!$AF162),"")</f>
        <v/>
      </c>
      <c r="BT162" s="213"/>
      <c r="BU162" s="213"/>
      <c r="BV162" s="213"/>
      <c r="BW162" s="213"/>
      <c r="BX162" s="213"/>
      <c r="BY162" s="213"/>
      <c r="BZ162" s="213"/>
      <c r="CA162" s="213"/>
      <c r="CB162" s="213"/>
      <c r="CC162" s="213"/>
      <c r="CD162" s="213"/>
      <c r="CE162" s="213"/>
      <c r="CF162" s="213"/>
      <c r="CG162" s="213"/>
      <c r="CH162" s="213"/>
      <c r="CI162" s="213"/>
      <c r="CJ162" s="213"/>
      <c r="CK162" s="213"/>
    </row>
    <row r="163" spans="1:89" s="214" customFormat="1" ht="28.5" hidden="1" customHeight="1">
      <c r="A163" s="474"/>
      <c r="B163" s="487"/>
      <c r="C163" s="451"/>
      <c r="D163" s="451"/>
      <c r="E163" s="454"/>
      <c r="F163" s="454"/>
      <c r="G163" s="459"/>
      <c r="H163" s="384">
        <v>25</v>
      </c>
      <c r="I163" s="457"/>
      <c r="J163" s="460"/>
      <c r="K163" s="460"/>
      <c r="L163" s="460"/>
      <c r="M163" s="454"/>
      <c r="N163" s="454"/>
      <c r="O163" s="454"/>
      <c r="P163" s="531"/>
      <c r="Q163" s="491"/>
      <c r="R163" s="494"/>
      <c r="S163" s="494"/>
      <c r="T163" s="494"/>
      <c r="U163" s="494"/>
      <c r="V163" s="534"/>
      <c r="W163" s="519"/>
      <c r="X163" s="537"/>
      <c r="Y163" s="540"/>
      <c r="Z163" s="543"/>
      <c r="AA163" s="519"/>
      <c r="AB163" s="522"/>
      <c r="AC163" s="525"/>
      <c r="AD163" s="528"/>
      <c r="AE163" s="507"/>
      <c r="AF163" s="205">
        <v>4</v>
      </c>
      <c r="AG163" s="206"/>
      <c r="AH163" s="234" t="str">
        <f t="shared" si="188"/>
        <v/>
      </c>
      <c r="AI163" s="340"/>
      <c r="AJ163" s="340"/>
      <c r="AK163" s="235" t="str">
        <f t="shared" si="189"/>
        <v/>
      </c>
      <c r="AL163" s="341"/>
      <c r="AM163" s="341"/>
      <c r="AN163" s="342"/>
      <c r="AO163" s="236" t="str">
        <f>IF(ISBLANK(AD160),(IFERROR(IF(AND(AH162="Probabilidad",AH163="Probabilidad"),(AQ162-(+AQ162*AK163)),IF(AND(AH162="Impacto",AH163="Probabilidad"),(AQ161-(+AQ161*AK163)),IF(AH163="Impacto",AQ162,""))),""))," ")</f>
        <v/>
      </c>
      <c r="AP163" s="174" t="str">
        <f>IF(ISBLANK(AD160),(IFERROR(IF(AO163="","",IF(AO163&lt;=0.2,"Muy Baja",IF(AO163&lt;=0.4,"Baja",IF(AO163&lt;=0.6,"Media",IF(AO163&lt;=0.8,"Alta","Muy Alta"))))),""))," ")</f>
        <v/>
      </c>
      <c r="AQ163" s="237" t="str">
        <f t="shared" si="190"/>
        <v/>
      </c>
      <c r="AR163" s="283" t="str">
        <f t="shared" si="191"/>
        <v/>
      </c>
      <c r="AS163" s="237" t="str">
        <f>IFERROR(IF(AND(AH162="Impacto",AH163="Impacto"),(AS162-(+AS162*AK163)),IF(AND(AH162="Probabilidad",AH163="Impacto"),(AS161-(+AS161*AK163)),IF(AH163="Probabilidad",AS162,""))),"")</f>
        <v/>
      </c>
      <c r="AT163" s="239" t="str">
        <f t="shared" si="192"/>
        <v/>
      </c>
      <c r="AU163" s="510"/>
      <c r="AV163" s="513"/>
      <c r="AW163" s="507"/>
      <c r="AX163" s="516"/>
      <c r="AY163" s="343"/>
      <c r="AZ163" s="209"/>
      <c r="BA163" s="207"/>
      <c r="BB163" s="207"/>
      <c r="BC163" s="208"/>
      <c r="BD163" s="208"/>
      <c r="BE163" s="208"/>
      <c r="BF163" s="209"/>
      <c r="BG163" s="460"/>
      <c r="BH163" s="215"/>
      <c r="BI163" s="210"/>
      <c r="BJ163" s="210"/>
      <c r="BK163" s="210"/>
      <c r="BL163" s="207"/>
      <c r="BM163" s="207"/>
      <c r="BN163" s="207"/>
      <c r="BO163" s="282"/>
      <c r="BP163" s="282"/>
      <c r="BQ163" s="284"/>
      <c r="BR163" s="213"/>
      <c r="BS163" s="213" t="str">
        <f>IF(AND('MAPA DE RIESGOS'!$AP163="Muy Alta",'MAPA DE RIESGOS'!$AR163="Leve"),CONCATENATE("R",'MAPA DE RIESGOS'!$H163,"C",'MAPA DE RIESGOS'!$AF163),"")</f>
        <v/>
      </c>
      <c r="BT163" s="213"/>
      <c r="BU163" s="213"/>
      <c r="BV163" s="213"/>
      <c r="BW163" s="213"/>
      <c r="BX163" s="213"/>
      <c r="BY163" s="213"/>
      <c r="BZ163" s="213"/>
      <c r="CA163" s="213"/>
      <c r="CB163" s="213"/>
      <c r="CC163" s="213"/>
      <c r="CD163" s="213"/>
      <c r="CE163" s="213"/>
      <c r="CF163" s="213"/>
      <c r="CG163" s="213"/>
      <c r="CH163" s="213"/>
      <c r="CI163" s="213"/>
      <c r="CJ163" s="213"/>
      <c r="CK163" s="213"/>
    </row>
    <row r="164" spans="1:89" s="214" customFormat="1" ht="28.5" hidden="1" customHeight="1">
      <c r="A164" s="474"/>
      <c r="B164" s="487"/>
      <c r="C164" s="451"/>
      <c r="D164" s="451"/>
      <c r="E164" s="454"/>
      <c r="F164" s="454"/>
      <c r="G164" s="459"/>
      <c r="H164" s="384">
        <v>25</v>
      </c>
      <c r="I164" s="457"/>
      <c r="J164" s="460"/>
      <c r="K164" s="460"/>
      <c r="L164" s="460"/>
      <c r="M164" s="454"/>
      <c r="N164" s="454"/>
      <c r="O164" s="454"/>
      <c r="P164" s="531"/>
      <c r="Q164" s="491"/>
      <c r="R164" s="494"/>
      <c r="S164" s="494"/>
      <c r="T164" s="494"/>
      <c r="U164" s="494"/>
      <c r="V164" s="534"/>
      <c r="W164" s="519"/>
      <c r="X164" s="537"/>
      <c r="Y164" s="540"/>
      <c r="Z164" s="543"/>
      <c r="AA164" s="519"/>
      <c r="AB164" s="522"/>
      <c r="AC164" s="525"/>
      <c r="AD164" s="528"/>
      <c r="AE164" s="507"/>
      <c r="AF164" s="205">
        <v>5</v>
      </c>
      <c r="AG164" s="206"/>
      <c r="AH164" s="234" t="str">
        <f t="shared" si="188"/>
        <v/>
      </c>
      <c r="AI164" s="340"/>
      <c r="AJ164" s="340"/>
      <c r="AK164" s="235" t="str">
        <f t="shared" si="189"/>
        <v/>
      </c>
      <c r="AL164" s="341"/>
      <c r="AM164" s="341"/>
      <c r="AN164" s="342"/>
      <c r="AO164" s="236" t="str">
        <f>IF(ISBLANK(AD160),(IFERROR(IF(AND(AH163="Probabilidad",AH164="Probabilidad"),(AQ163-(+AQ163*AK164)),IF(AND(AH163="Impacto",AH164="Probabilidad"),(AQ162-(+AQ162*AK164)),IF(AH164="Impacto",AQ163,""))),""))," ")</f>
        <v/>
      </c>
      <c r="AP164" s="174" t="str">
        <f>IF(ISBLANK(AD160),(IFERROR(IF(AO164="","",IF(AO164&lt;=0.2,"Muy Baja",IF(AO164&lt;=0.4,"Baja",IF(AO164&lt;=0.6,"Media",IF(AO164&lt;=0.8,"Alta","Muy Alta"))))),""))," ")</f>
        <v/>
      </c>
      <c r="AQ164" s="237" t="str">
        <f t="shared" si="190"/>
        <v/>
      </c>
      <c r="AR164" s="283" t="str">
        <f t="shared" si="191"/>
        <v/>
      </c>
      <c r="AS164" s="237" t="str">
        <f>IFERROR(IF(AND(AH163="Impacto",AH164="Impacto"),(AS163-(+AS163*AK164)),IF(AND(AH163="Probabilidad",AH164="Impacto"),(AS162-(+AS162*AK164)),IF(AH164="Probabilidad",AS163,""))),"")</f>
        <v/>
      </c>
      <c r="AT164" s="239" t="str">
        <f t="shared" si="192"/>
        <v/>
      </c>
      <c r="AU164" s="510"/>
      <c r="AV164" s="513"/>
      <c r="AW164" s="507"/>
      <c r="AX164" s="516"/>
      <c r="AY164" s="343"/>
      <c r="AZ164" s="209"/>
      <c r="BA164" s="207"/>
      <c r="BB164" s="207"/>
      <c r="BC164" s="208"/>
      <c r="BD164" s="208"/>
      <c r="BE164" s="208"/>
      <c r="BF164" s="209"/>
      <c r="BG164" s="460"/>
      <c r="BH164" s="215"/>
      <c r="BI164" s="210"/>
      <c r="BJ164" s="210"/>
      <c r="BK164" s="210"/>
      <c r="BL164" s="207"/>
      <c r="BM164" s="207"/>
      <c r="BN164" s="207"/>
      <c r="BO164" s="282"/>
      <c r="BP164" s="282"/>
      <c r="BQ164" s="284"/>
      <c r="BR164" s="213"/>
      <c r="BS164" s="213" t="str">
        <f>IF(AND('MAPA DE RIESGOS'!$AP164="Muy Alta",'MAPA DE RIESGOS'!$AR164="Leve"),CONCATENATE("R",'MAPA DE RIESGOS'!$H164,"C",'MAPA DE RIESGOS'!$AF164),"")</f>
        <v/>
      </c>
      <c r="BT164" s="213"/>
      <c r="BU164" s="213"/>
      <c r="BV164" s="213"/>
      <c r="BW164" s="213"/>
      <c r="BX164" s="213"/>
      <c r="BY164" s="213"/>
      <c r="BZ164" s="213"/>
      <c r="CA164" s="213"/>
      <c r="CB164" s="213"/>
      <c r="CC164" s="213"/>
      <c r="CD164" s="213"/>
      <c r="CE164" s="213"/>
      <c r="CF164" s="213"/>
      <c r="CG164" s="213"/>
      <c r="CH164" s="213"/>
      <c r="CI164" s="213"/>
      <c r="CJ164" s="213"/>
      <c r="CK164" s="213"/>
    </row>
    <row r="165" spans="1:89" s="214" customFormat="1" ht="28.5" hidden="1" customHeight="1">
      <c r="A165" s="474"/>
      <c r="B165" s="487"/>
      <c r="C165" s="451"/>
      <c r="D165" s="451"/>
      <c r="E165" s="454"/>
      <c r="F165" s="454"/>
      <c r="G165" s="459"/>
      <c r="H165" s="384">
        <v>25</v>
      </c>
      <c r="I165" s="458"/>
      <c r="J165" s="461"/>
      <c r="K165" s="461"/>
      <c r="L165" s="461"/>
      <c r="M165" s="455"/>
      <c r="N165" s="455"/>
      <c r="O165" s="455"/>
      <c r="P165" s="532"/>
      <c r="Q165" s="492"/>
      <c r="R165" s="495"/>
      <c r="S165" s="495"/>
      <c r="T165" s="495"/>
      <c r="U165" s="495"/>
      <c r="V165" s="535"/>
      <c r="W165" s="520"/>
      <c r="X165" s="538"/>
      <c r="Y165" s="541"/>
      <c r="Z165" s="544"/>
      <c r="AA165" s="520"/>
      <c r="AB165" s="523"/>
      <c r="AC165" s="526"/>
      <c r="AD165" s="529"/>
      <c r="AE165" s="508"/>
      <c r="AF165" s="205">
        <v>6</v>
      </c>
      <c r="AG165" s="206"/>
      <c r="AH165" s="234" t="str">
        <f t="shared" si="188"/>
        <v/>
      </c>
      <c r="AI165" s="340"/>
      <c r="AJ165" s="340"/>
      <c r="AK165" s="235" t="str">
        <f t="shared" si="189"/>
        <v/>
      </c>
      <c r="AL165" s="341"/>
      <c r="AM165" s="341"/>
      <c r="AN165" s="342"/>
      <c r="AO165" s="236" t="str">
        <f>IF(ISBLANK(AD160),(IFERROR(IF(AND(AH163="Probabilidad",AH165="Probabilidad"),(AQ163-(+AQ163*AK165)),IF(AND(AH163="Impacto",AH165="Probabilidad"),(AQ162-(+AQ162*AK165)),IF(AH165="Impacto",AQ163,""))),""))," ")</f>
        <v/>
      </c>
      <c r="AP165" s="174" t="str">
        <f>IF(ISBLANK(AD160),(IFERROR(IF(AO165="","",IF(AO165&lt;=0.2,"Muy Baja",IF(AO165&lt;=0.4,"Baja",IF(AO165&lt;=0.6,"Media",IF(AO165&lt;=0.8,"Alta","Muy Alta"))))),"")), " ")</f>
        <v/>
      </c>
      <c r="AQ165" s="237" t="str">
        <f t="shared" si="190"/>
        <v/>
      </c>
      <c r="AR165" s="283" t="str">
        <f t="shared" si="191"/>
        <v/>
      </c>
      <c r="AS165" s="237" t="str">
        <f>IFERROR(IF(AND(AH164="Impacto",AH165="Impacto"),(AS163-(+AS164*AK165)),IF(AND(AH163="Probabilidad",AH165="Impacto"),(AS162-(+AS162*AK165)),IF(AH165="Probabilidad",AS163,""))),"")</f>
        <v/>
      </c>
      <c r="AT165" s="239" t="str">
        <f t="shared" si="192"/>
        <v/>
      </c>
      <c r="AU165" s="511"/>
      <c r="AV165" s="514"/>
      <c r="AW165" s="508"/>
      <c r="AX165" s="517"/>
      <c r="AY165" s="343"/>
      <c r="AZ165" s="209"/>
      <c r="BA165" s="207"/>
      <c r="BB165" s="207"/>
      <c r="BC165" s="208"/>
      <c r="BD165" s="208"/>
      <c r="BE165" s="208"/>
      <c r="BF165" s="209"/>
      <c r="BG165" s="461"/>
      <c r="BH165" s="215"/>
      <c r="BI165" s="210"/>
      <c r="BJ165" s="210"/>
      <c r="BK165" s="210"/>
      <c r="BL165" s="207"/>
      <c r="BM165" s="207"/>
      <c r="BN165" s="207"/>
      <c r="BO165" s="282"/>
      <c r="BP165" s="282"/>
      <c r="BQ165" s="284"/>
      <c r="BR165" s="213"/>
      <c r="BS165" s="213" t="str">
        <f>IF(AND('MAPA DE RIESGOS'!$AP165="Muy Alta",'MAPA DE RIESGOS'!$AR165="Leve"),CONCATENATE("R",'MAPA DE RIESGOS'!$H165,"C",'MAPA DE RIESGOS'!$AF165),"")</f>
        <v/>
      </c>
      <c r="BT165" s="213"/>
      <c r="BU165" s="213"/>
      <c r="BV165" s="213"/>
      <c r="BW165" s="213"/>
      <c r="BX165" s="213"/>
      <c r="BY165" s="213"/>
      <c r="BZ165" s="213"/>
      <c r="CA165" s="213"/>
      <c r="CB165" s="213"/>
      <c r="CC165" s="213"/>
      <c r="CD165" s="213"/>
      <c r="CE165" s="213"/>
      <c r="CF165" s="213"/>
      <c r="CG165" s="213"/>
      <c r="CH165" s="213"/>
      <c r="CI165" s="213"/>
      <c r="CJ165" s="213"/>
      <c r="CK165" s="213"/>
    </row>
    <row r="166" spans="1:89" s="214" customFormat="1" ht="68.25" customHeight="1">
      <c r="A166" s="474"/>
      <c r="B166" s="487"/>
      <c r="C166" s="451"/>
      <c r="D166" s="451" t="str">
        <f>IFERROR((VLOOKUP($B166,'Listados Datos'!$D$3:$F$18,3,FALSE))," ")</f>
        <v xml:space="preserve"> </v>
      </c>
      <c r="E166" s="454"/>
      <c r="F166" s="454" t="s">
        <v>975</v>
      </c>
      <c r="G166" s="459">
        <v>26</v>
      </c>
      <c r="H166" s="384">
        <v>26</v>
      </c>
      <c r="I166" s="456" t="s">
        <v>1210</v>
      </c>
      <c r="J166" s="468" t="s">
        <v>243</v>
      </c>
      <c r="K166" s="468" t="s">
        <v>1210</v>
      </c>
      <c r="L166" s="468" t="s">
        <v>1218</v>
      </c>
      <c r="M166" s="453" t="str">
        <f t="shared" ref="M166" si="228">+CONCATENATE("Posibilidad de afectación ", J166, " por ", K166," debido a ", L166)</f>
        <v xml:space="preserve">Posibilidad de afectación Reputacional por Violación de la reserva de la información suministrada a terceros sin autorización. debido a Entrega de información confidencial a terceros </v>
      </c>
      <c r="N166" s="453" t="s">
        <v>108</v>
      </c>
      <c r="O166" s="453" t="s">
        <v>836</v>
      </c>
      <c r="P166" s="530">
        <v>228</v>
      </c>
      <c r="Q166" s="490"/>
      <c r="R166" s="493"/>
      <c r="S166" s="493"/>
      <c r="T166" s="493"/>
      <c r="U166" s="493"/>
      <c r="V166" s="533" t="str">
        <f t="shared" ref="V166" si="229">IF(ISBLANK(AC166),(IF(P166&lt;=0,"",IF(P166&lt;=2,"Muy Baja",IF(P166&lt;=24,"Baja",IF(P166&lt;=500,"Media",IF(P166&lt;=5000,"Alta","Muy Alta"))))))," ")</f>
        <v>Media</v>
      </c>
      <c r="W166" s="518">
        <f t="shared" ref="W166" si="230">IF(ISBLANK(AC166),(IF(V166="","",IF(V166="Muy Baja",20%,IF(V166="Baja",40%,IF(V166="Media",60%,IF(V166="Alta",80%,IF(V166="Muy Alta",100%,0)))))))," ")</f>
        <v>0.6</v>
      </c>
      <c r="X166" s="536" t="s">
        <v>1717</v>
      </c>
      <c r="Y166" s="539" t="str">
        <f>IF(X166&gt;0,IF(NOT(ISERROR(MATCH(X166,'Listados Datos'!$N$3:$N$4,0))),'Listados Datos'!$N$6&amp;"Por favor no seleccionar este criterios de impacto (Afectación Económica o presupuestal y/o Pérdida Reputacional)",'Listados Datos'!$N$7),"")</f>
        <v>✔</v>
      </c>
      <c r="Z166" s="542" t="str">
        <f>IF(OR(X166='Listados Datos'!$R$3,X166='Listados Datos'!$S$3),"Leve",IF(OR(X166='Listados Datos'!$R$4,X166='Listados Datos'!$S$4),"Menor",IF(OR(X166='Listados Datos'!$R$5,X166='Listados Datos'!$S$5),"Moderado",IF(OR(X166='Listados Datos'!$R$6,X166='Listados Datos'!$S$6),"Mayor",IF(OR(X166='Listados Datos'!$R$7,X166='Listados Datos'!$S$7),"Catastrófico","")))))</f>
        <v/>
      </c>
      <c r="AA166" s="518" t="str">
        <f>IF(Z166="","",IF(Z166="Leve",20%,IF(Z166="Menor",40%,IF(Z166="Moderado",60%,IF(Z166="Mayor",80%,IF(Z166="Catastrófico",100%,0))))))</f>
        <v/>
      </c>
      <c r="AB166" s="521"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
      </c>
      <c r="AC166" s="524"/>
      <c r="AD166" s="527"/>
      <c r="AE166" s="506" t="str">
        <f t="shared" ref="AE166" si="231">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206" t="s">
        <v>1233</v>
      </c>
      <c r="AH166" s="234" t="str">
        <f t="shared" si="188"/>
        <v>Probabilidad</v>
      </c>
      <c r="AI166" s="340" t="s">
        <v>314</v>
      </c>
      <c r="AJ166" s="340" t="s">
        <v>319</v>
      </c>
      <c r="AK166" s="235" t="str">
        <f t="shared" si="189"/>
        <v>40%</v>
      </c>
      <c r="AL166" s="341" t="s">
        <v>323</v>
      </c>
      <c r="AM166" s="341" t="s">
        <v>327</v>
      </c>
      <c r="AN166" s="342" t="s">
        <v>330</v>
      </c>
      <c r="AO166" s="236">
        <f>IF(ISBLANK(AD166),(IFERROR(IF(AH166="Probabilidad",(W166-(+W166*AK166)),IF(AH166="Impacto",W166,"")),""))," ")</f>
        <v>0.36</v>
      </c>
      <c r="AP166" s="174" t="str">
        <f>IF(ISBLANK(AD166), (IFERROR(IF(AO166="","",IF(AO166&lt;=0.2,"Muy Baja",IF(AO166&lt;=0.4,"Baja",IF(AO166&lt;=0.6,"Media",IF(AO166&lt;=0.8,"Alta","Muy Alta"))))),""))," ")</f>
        <v>Baja</v>
      </c>
      <c r="AQ166" s="237">
        <f t="shared" si="190"/>
        <v>0.36</v>
      </c>
      <c r="AR166" s="283" t="str">
        <f t="shared" si="191"/>
        <v/>
      </c>
      <c r="AS166" s="237" t="str">
        <f>IFERROR(IF(AH166="Impacto",(AA166-(+AA166*AK166)),IF(AH166="Probabilidad",AA166,"")),"")</f>
        <v/>
      </c>
      <c r="AT166" s="239" t="str">
        <f t="shared" si="192"/>
        <v/>
      </c>
      <c r="AU166" s="509"/>
      <c r="AV166" s="512" t="str">
        <f>IF(ISBLANK(AD166), " ", AD166)</f>
        <v xml:space="preserve"> </v>
      </c>
      <c r="AW166" s="506" t="str">
        <f t="shared" ref="AW166" si="232">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515" t="s">
        <v>337</v>
      </c>
      <c r="AY166" s="441" t="s">
        <v>1317</v>
      </c>
      <c r="AZ166" s="437" t="s">
        <v>1318</v>
      </c>
      <c r="BA166" s="437" t="s">
        <v>975</v>
      </c>
      <c r="BB166" s="437" t="s">
        <v>1083</v>
      </c>
      <c r="BC166" s="439" t="s">
        <v>1588</v>
      </c>
      <c r="BD166" s="439" t="s">
        <v>1589</v>
      </c>
      <c r="BE166" s="437" t="s">
        <v>1585</v>
      </c>
      <c r="BF166" s="437" t="s">
        <v>1584</v>
      </c>
      <c r="BG166" s="468" t="s">
        <v>1184</v>
      </c>
      <c r="BH166" s="215"/>
      <c r="BI166" s="210"/>
      <c r="BJ166" s="210"/>
      <c r="BK166" s="210"/>
      <c r="BL166" s="207"/>
      <c r="BM166" s="207"/>
      <c r="BN166" s="207"/>
      <c r="BO166" s="282"/>
      <c r="BP166" s="282"/>
      <c r="BQ166" s="284"/>
      <c r="BR166" s="213"/>
      <c r="BS166" s="213" t="str">
        <f>IF(AND('MAPA DE RIESGOS'!$AP166="Muy Alta",'MAPA DE RIESGOS'!$AR166="Leve"),CONCATENATE("R",'MAPA DE RIESGOS'!$H166,"C",'MAPA DE RIESGOS'!$AF166),"")</f>
        <v/>
      </c>
      <c r="BT166" s="213"/>
      <c r="BU166" s="213"/>
      <c r="BV166" s="213"/>
      <c r="BW166" s="213"/>
      <c r="BX166" s="213"/>
      <c r="BY166" s="213"/>
      <c r="BZ166" s="213"/>
      <c r="CA166" s="213"/>
      <c r="CB166" s="213"/>
      <c r="CC166" s="213"/>
      <c r="CD166" s="213"/>
      <c r="CE166" s="213"/>
      <c r="CF166" s="213"/>
      <c r="CG166" s="213"/>
      <c r="CH166" s="213"/>
      <c r="CI166" s="213"/>
      <c r="CJ166" s="213"/>
      <c r="CK166" s="213"/>
    </row>
    <row r="167" spans="1:89" s="214" customFormat="1" ht="68.25" customHeight="1">
      <c r="A167" s="474"/>
      <c r="B167" s="487"/>
      <c r="C167" s="451"/>
      <c r="D167" s="451"/>
      <c r="E167" s="454"/>
      <c r="F167" s="454"/>
      <c r="G167" s="459"/>
      <c r="H167" s="384">
        <v>26</v>
      </c>
      <c r="I167" s="457"/>
      <c r="J167" s="460"/>
      <c r="K167" s="460"/>
      <c r="L167" s="460"/>
      <c r="M167" s="454"/>
      <c r="N167" s="454"/>
      <c r="O167" s="454"/>
      <c r="P167" s="531"/>
      <c r="Q167" s="491"/>
      <c r="R167" s="494"/>
      <c r="S167" s="494"/>
      <c r="T167" s="494"/>
      <c r="U167" s="494"/>
      <c r="V167" s="534"/>
      <c r="W167" s="519"/>
      <c r="X167" s="537"/>
      <c r="Y167" s="540"/>
      <c r="Z167" s="543"/>
      <c r="AA167" s="519"/>
      <c r="AB167" s="522"/>
      <c r="AC167" s="525"/>
      <c r="AD167" s="528"/>
      <c r="AE167" s="507"/>
      <c r="AF167" s="205">
        <v>2</v>
      </c>
      <c r="AG167" s="206" t="s">
        <v>1234</v>
      </c>
      <c r="AH167" s="234" t="str">
        <f t="shared" si="188"/>
        <v>Probabilidad</v>
      </c>
      <c r="AI167" s="340" t="s">
        <v>314</v>
      </c>
      <c r="AJ167" s="340" t="s">
        <v>319</v>
      </c>
      <c r="AK167" s="235" t="str">
        <f t="shared" si="189"/>
        <v>40%</v>
      </c>
      <c r="AL167" s="341" t="s">
        <v>323</v>
      </c>
      <c r="AM167" s="341" t="s">
        <v>327</v>
      </c>
      <c r="AN167" s="342" t="s">
        <v>330</v>
      </c>
      <c r="AO167" s="236">
        <f>IF(ISBLANK(AD166),(IFERROR(IF(AND(AH166="Probabilidad",AH167="Probabilidad"),(AQ166-(+AQ166*AK167)),IF(AH167="Probabilidad",(W166-(+W166*AK167)),IF(AH167="Impacto",AQ166,""))),""))," ")</f>
        <v>0.216</v>
      </c>
      <c r="AP167" s="174" t="str">
        <f>IF(ISBLANK(AD166),(IFERROR(IF(AO167="","",IF(AO167&lt;=0.2,"Muy Baja",IF(AO167&lt;=0.4,"Baja",IF(AO167&lt;=0.6,"Media",IF(AO167&lt;=0.8,"Alta","Muy Alta"))))),""))," ")</f>
        <v>Baja</v>
      </c>
      <c r="AQ167" s="237">
        <f t="shared" si="190"/>
        <v>0.216</v>
      </c>
      <c r="AR167" s="283" t="str">
        <f t="shared" si="191"/>
        <v/>
      </c>
      <c r="AS167" s="237" t="str">
        <f>IFERROR(IF(AND(AH166="Impacto",AH167="Impacto"),(AS166-(+AS166*AK167)),IF(AH167="Impacto",(AA166-(+AA166*AK167)),IF(AH167="Probabilidad",AS166,""))),"")</f>
        <v/>
      </c>
      <c r="AT167" s="239" t="str">
        <f t="shared" si="192"/>
        <v/>
      </c>
      <c r="AU167" s="510"/>
      <c r="AV167" s="513"/>
      <c r="AW167" s="507"/>
      <c r="AX167" s="516"/>
      <c r="AY167" s="443"/>
      <c r="AZ167" s="444"/>
      <c r="BA167" s="444"/>
      <c r="BB167" s="444"/>
      <c r="BC167" s="445"/>
      <c r="BD167" s="445"/>
      <c r="BE167" s="444"/>
      <c r="BF167" s="444"/>
      <c r="BG167" s="460"/>
      <c r="BH167" s="215"/>
      <c r="BI167" s="210"/>
      <c r="BJ167" s="210"/>
      <c r="BK167" s="210"/>
      <c r="BL167" s="207"/>
      <c r="BM167" s="207"/>
      <c r="BN167" s="207"/>
      <c r="BO167" s="282"/>
      <c r="BP167" s="282"/>
      <c r="BQ167" s="284"/>
      <c r="BR167" s="213"/>
      <c r="BS167" s="213" t="str">
        <f>IF(AND('MAPA DE RIESGOS'!$AP167="Muy Alta",'MAPA DE RIESGOS'!$AR167="Leve"),CONCATENATE("R",'MAPA DE RIESGOS'!$H167,"C",'MAPA DE RIESGOS'!$AF167),"")</f>
        <v/>
      </c>
      <c r="BT167" s="213"/>
      <c r="BU167" s="213"/>
      <c r="BV167" s="213"/>
      <c r="BW167" s="213"/>
      <c r="BX167" s="213"/>
      <c r="BY167" s="213"/>
      <c r="BZ167" s="213"/>
      <c r="CA167" s="213"/>
      <c r="CB167" s="213"/>
      <c r="CC167" s="213"/>
      <c r="CD167" s="213"/>
      <c r="CE167" s="213"/>
      <c r="CF167" s="213"/>
      <c r="CG167" s="213"/>
      <c r="CH167" s="213"/>
      <c r="CI167" s="213"/>
      <c r="CJ167" s="213"/>
      <c r="CK167" s="213"/>
    </row>
    <row r="168" spans="1:89" s="214" customFormat="1" ht="68.25" customHeight="1">
      <c r="A168" s="474"/>
      <c r="B168" s="487"/>
      <c r="C168" s="451"/>
      <c r="D168" s="451"/>
      <c r="E168" s="454"/>
      <c r="F168" s="454"/>
      <c r="G168" s="459"/>
      <c r="H168" s="384">
        <v>26</v>
      </c>
      <c r="I168" s="457"/>
      <c r="J168" s="460"/>
      <c r="K168" s="460"/>
      <c r="L168" s="460"/>
      <c r="M168" s="454"/>
      <c r="N168" s="454"/>
      <c r="O168" s="454"/>
      <c r="P168" s="531"/>
      <c r="Q168" s="491"/>
      <c r="R168" s="494"/>
      <c r="S168" s="494"/>
      <c r="T168" s="494"/>
      <c r="U168" s="494"/>
      <c r="V168" s="534"/>
      <c r="W168" s="519"/>
      <c r="X168" s="537"/>
      <c r="Y168" s="540"/>
      <c r="Z168" s="543"/>
      <c r="AA168" s="519"/>
      <c r="AB168" s="522"/>
      <c r="AC168" s="525"/>
      <c r="AD168" s="528"/>
      <c r="AE168" s="507"/>
      <c r="AF168" s="205">
        <v>3</v>
      </c>
      <c r="AG168" s="206" t="s">
        <v>1235</v>
      </c>
      <c r="AH168" s="234" t="str">
        <f t="shared" si="188"/>
        <v>Probabilidad</v>
      </c>
      <c r="AI168" s="340" t="s">
        <v>314</v>
      </c>
      <c r="AJ168" s="340" t="s">
        <v>319</v>
      </c>
      <c r="AK168" s="235" t="str">
        <f t="shared" si="189"/>
        <v>40%</v>
      </c>
      <c r="AL168" s="341" t="s">
        <v>323</v>
      </c>
      <c r="AM168" s="341" t="s">
        <v>327</v>
      </c>
      <c r="AN168" s="342" t="s">
        <v>330</v>
      </c>
      <c r="AO168" s="236">
        <f>IF(ISBLANK(AD166),(IFERROR(IF(AND(AH167="Probabilidad",AH168="Probabilidad"),(AQ167-(+AQ167*AK168)),IF(AND(AH167="Impacto",AH168="Probabilidad"),(AQ166-(+AQ166*AK168)),IF(AH168="Impacto",AQ167,""))),""))," ")</f>
        <v>0.12959999999999999</v>
      </c>
      <c r="AP168" s="174" t="str">
        <f>IF(ISBLANK(AD166),(IFERROR(IF(AO168="","",IF(AO168&lt;=0.2,"Muy Baja",IF(AO168&lt;=0.4,"Baja",IF(AO168&lt;=0.6,"Media",IF(AO168&lt;=0.8,"Alta","Muy Alta"))))),""))," ")</f>
        <v>Muy Baja</v>
      </c>
      <c r="AQ168" s="237">
        <f t="shared" si="190"/>
        <v>0.12959999999999999</v>
      </c>
      <c r="AR168" s="283" t="str">
        <f t="shared" si="191"/>
        <v/>
      </c>
      <c r="AS168" s="237" t="str">
        <f>IFERROR(IF(AND(AH167="Impacto",AH168="Impacto"),(AS167-(+AS167*AK168)),IF(AND(AH167="Probabilidad",AH168="Impacto"),(AS166-(+AS166*AK168)),IF(AH168="Probabilidad",AS167,""))),"")</f>
        <v/>
      </c>
      <c r="AT168" s="239" t="str">
        <f t="shared" si="192"/>
        <v/>
      </c>
      <c r="AU168" s="510"/>
      <c r="AV168" s="513"/>
      <c r="AW168" s="507"/>
      <c r="AX168" s="516"/>
      <c r="AY168" s="442"/>
      <c r="AZ168" s="438"/>
      <c r="BA168" s="438"/>
      <c r="BB168" s="438"/>
      <c r="BC168" s="440"/>
      <c r="BD168" s="440"/>
      <c r="BE168" s="438"/>
      <c r="BF168" s="438"/>
      <c r="BG168" s="460"/>
      <c r="BH168" s="215"/>
      <c r="BI168" s="210"/>
      <c r="BJ168" s="210"/>
      <c r="BK168" s="210"/>
      <c r="BL168" s="207"/>
      <c r="BM168" s="207"/>
      <c r="BN168" s="207"/>
      <c r="BO168" s="282"/>
      <c r="BP168" s="282"/>
      <c r="BQ168" s="284"/>
      <c r="BR168" s="213"/>
      <c r="BS168" s="213" t="str">
        <f>IF(AND('MAPA DE RIESGOS'!$AP168="Muy Alta",'MAPA DE RIESGOS'!$AR168="Leve"),CONCATENATE("R",'MAPA DE RIESGOS'!$H168,"C",'MAPA DE RIESGOS'!$AF168),"")</f>
        <v/>
      </c>
      <c r="BT168" s="213"/>
      <c r="BU168" s="213"/>
      <c r="BV168" s="213"/>
      <c r="BW168" s="213"/>
      <c r="BX168" s="213"/>
      <c r="BY168" s="213"/>
      <c r="BZ168" s="213"/>
      <c r="CA168" s="213"/>
      <c r="CB168" s="213"/>
      <c r="CC168" s="213"/>
      <c r="CD168" s="213"/>
      <c r="CE168" s="213"/>
      <c r="CF168" s="213"/>
      <c r="CG168" s="213"/>
      <c r="CH168" s="213"/>
      <c r="CI168" s="213"/>
      <c r="CJ168" s="213"/>
      <c r="CK168" s="213"/>
    </row>
    <row r="169" spans="1:89" s="214" customFormat="1" ht="28.5" hidden="1" customHeight="1">
      <c r="A169" s="474"/>
      <c r="B169" s="487"/>
      <c r="C169" s="451"/>
      <c r="D169" s="451"/>
      <c r="E169" s="454"/>
      <c r="F169" s="454"/>
      <c r="G169" s="459"/>
      <c r="H169" s="384">
        <v>26</v>
      </c>
      <c r="I169" s="457"/>
      <c r="J169" s="460"/>
      <c r="K169" s="460"/>
      <c r="L169" s="460"/>
      <c r="M169" s="454"/>
      <c r="N169" s="454"/>
      <c r="O169" s="454"/>
      <c r="P169" s="531"/>
      <c r="Q169" s="491"/>
      <c r="R169" s="494"/>
      <c r="S169" s="494"/>
      <c r="T169" s="494"/>
      <c r="U169" s="494"/>
      <c r="V169" s="534"/>
      <c r="W169" s="519"/>
      <c r="X169" s="537"/>
      <c r="Y169" s="540"/>
      <c r="Z169" s="543"/>
      <c r="AA169" s="519"/>
      <c r="AB169" s="522"/>
      <c r="AC169" s="525"/>
      <c r="AD169" s="528"/>
      <c r="AE169" s="507"/>
      <c r="AF169" s="205">
        <v>4</v>
      </c>
      <c r="AG169" s="206"/>
      <c r="AH169" s="234" t="str">
        <f t="shared" si="188"/>
        <v/>
      </c>
      <c r="AI169" s="340"/>
      <c r="AJ169" s="340"/>
      <c r="AK169" s="235" t="str">
        <f t="shared" si="189"/>
        <v/>
      </c>
      <c r="AL169" s="341"/>
      <c r="AM169" s="341"/>
      <c r="AN169" s="342"/>
      <c r="AO169" s="236" t="str">
        <f>IF(ISBLANK(AD166),(IFERROR(IF(AND(AH168="Probabilidad",AH169="Probabilidad"),(AQ168-(+AQ168*AK169)),IF(AND(AH168="Impacto",AH169="Probabilidad"),(AQ167-(+AQ167*AK169)),IF(AH169="Impacto",AQ168,""))),""))," ")</f>
        <v/>
      </c>
      <c r="AP169" s="174" t="str">
        <f>IF(ISBLANK(AD166),(IFERROR(IF(AO169="","",IF(AO169&lt;=0.2,"Muy Baja",IF(AO169&lt;=0.4,"Baja",IF(AO169&lt;=0.6,"Media",IF(AO169&lt;=0.8,"Alta","Muy Alta"))))),""))," ")</f>
        <v/>
      </c>
      <c r="AQ169" s="237" t="str">
        <f t="shared" si="190"/>
        <v/>
      </c>
      <c r="AR169" s="283" t="str">
        <f t="shared" si="191"/>
        <v/>
      </c>
      <c r="AS169" s="237" t="str">
        <f>IFERROR(IF(AND(AH168="Impacto",AH169="Impacto"),(AS168-(+AS168*AK169)),IF(AND(AH168="Probabilidad",AH169="Impacto"),(AS167-(+AS167*AK169)),IF(AH169="Probabilidad",AS168,""))),"")</f>
        <v/>
      </c>
      <c r="AT169" s="239" t="str">
        <f t="shared" si="192"/>
        <v/>
      </c>
      <c r="AU169" s="510"/>
      <c r="AV169" s="513"/>
      <c r="AW169" s="507"/>
      <c r="AX169" s="516"/>
      <c r="AY169" s="343"/>
      <c r="AZ169" s="209"/>
      <c r="BA169" s="207"/>
      <c r="BB169" s="207"/>
      <c r="BC169" s="208"/>
      <c r="BD169" s="208"/>
      <c r="BE169" s="208"/>
      <c r="BF169" s="209"/>
      <c r="BG169" s="460"/>
      <c r="BH169" s="215"/>
      <c r="BI169" s="210"/>
      <c r="BJ169" s="210"/>
      <c r="BK169" s="210"/>
      <c r="BL169" s="207"/>
      <c r="BM169" s="207"/>
      <c r="BN169" s="207"/>
      <c r="BO169" s="282"/>
      <c r="BP169" s="282"/>
      <c r="BQ169" s="284"/>
      <c r="BR169" s="213"/>
      <c r="BS169" s="213" t="str">
        <f>IF(AND('MAPA DE RIESGOS'!$AP169="Muy Alta",'MAPA DE RIESGOS'!$AR169="Leve"),CONCATENATE("R",'MAPA DE RIESGOS'!$H169,"C",'MAPA DE RIESGOS'!$AF169),"")</f>
        <v/>
      </c>
      <c r="BT169" s="213"/>
      <c r="BU169" s="213"/>
      <c r="BV169" s="213"/>
      <c r="BW169" s="213"/>
      <c r="BX169" s="213"/>
      <c r="BY169" s="213"/>
      <c r="BZ169" s="213"/>
      <c r="CA169" s="213"/>
      <c r="CB169" s="213"/>
      <c r="CC169" s="213"/>
      <c r="CD169" s="213"/>
      <c r="CE169" s="213"/>
      <c r="CF169" s="213"/>
      <c r="CG169" s="213"/>
      <c r="CH169" s="213"/>
      <c r="CI169" s="213"/>
      <c r="CJ169" s="213"/>
      <c r="CK169" s="213"/>
    </row>
    <row r="170" spans="1:89" s="214" customFormat="1" ht="28.5" hidden="1" customHeight="1">
      <c r="A170" s="474"/>
      <c r="B170" s="487"/>
      <c r="C170" s="451"/>
      <c r="D170" s="451"/>
      <c r="E170" s="454"/>
      <c r="F170" s="454"/>
      <c r="G170" s="459"/>
      <c r="H170" s="384">
        <v>26</v>
      </c>
      <c r="I170" s="457"/>
      <c r="J170" s="460"/>
      <c r="K170" s="460"/>
      <c r="L170" s="460"/>
      <c r="M170" s="454"/>
      <c r="N170" s="454"/>
      <c r="O170" s="454"/>
      <c r="P170" s="531"/>
      <c r="Q170" s="491"/>
      <c r="R170" s="494"/>
      <c r="S170" s="494"/>
      <c r="T170" s="494"/>
      <c r="U170" s="494"/>
      <c r="V170" s="534"/>
      <c r="W170" s="519"/>
      <c r="X170" s="537"/>
      <c r="Y170" s="540"/>
      <c r="Z170" s="543"/>
      <c r="AA170" s="519"/>
      <c r="AB170" s="522"/>
      <c r="AC170" s="525"/>
      <c r="AD170" s="528"/>
      <c r="AE170" s="507"/>
      <c r="AF170" s="205">
        <v>5</v>
      </c>
      <c r="AG170" s="206"/>
      <c r="AH170" s="234" t="str">
        <f t="shared" si="188"/>
        <v/>
      </c>
      <c r="AI170" s="340"/>
      <c r="AJ170" s="340"/>
      <c r="AK170" s="235" t="str">
        <f t="shared" si="189"/>
        <v/>
      </c>
      <c r="AL170" s="341"/>
      <c r="AM170" s="341"/>
      <c r="AN170" s="342"/>
      <c r="AO170" s="236" t="str">
        <f>IF(ISBLANK(AD166),(IFERROR(IF(AND(AH169="Probabilidad",AH170="Probabilidad"),(AQ169-(+AQ169*AK170)),IF(AND(AH169="Impacto",AH170="Probabilidad"),(AQ168-(+AQ168*AK170)),IF(AH170="Impacto",AQ169,""))),""))," ")</f>
        <v/>
      </c>
      <c r="AP170" s="174" t="str">
        <f>IF(ISBLANK(AD166),(IFERROR(IF(AO170="","",IF(AO170&lt;=0.2,"Muy Baja",IF(AO170&lt;=0.4,"Baja",IF(AO170&lt;=0.6,"Media",IF(AO170&lt;=0.8,"Alta","Muy Alta"))))),""))," ")</f>
        <v/>
      </c>
      <c r="AQ170" s="237" t="str">
        <f t="shared" si="190"/>
        <v/>
      </c>
      <c r="AR170" s="283" t="str">
        <f t="shared" si="191"/>
        <v/>
      </c>
      <c r="AS170" s="237" t="str">
        <f>IFERROR(IF(AND(AH169="Impacto",AH170="Impacto"),(AS169-(+AS169*AK170)),IF(AND(AH169="Probabilidad",AH170="Impacto"),(AS168-(+AS168*AK170)),IF(AH170="Probabilidad",AS169,""))),"")</f>
        <v/>
      </c>
      <c r="AT170" s="239" t="str">
        <f t="shared" si="192"/>
        <v/>
      </c>
      <c r="AU170" s="510"/>
      <c r="AV170" s="513"/>
      <c r="AW170" s="507"/>
      <c r="AX170" s="516"/>
      <c r="AY170" s="343"/>
      <c r="AZ170" s="209"/>
      <c r="BA170" s="207"/>
      <c r="BB170" s="207"/>
      <c r="BC170" s="208"/>
      <c r="BD170" s="208"/>
      <c r="BE170" s="208"/>
      <c r="BF170" s="209"/>
      <c r="BG170" s="460"/>
      <c r="BH170" s="215"/>
      <c r="BI170" s="210"/>
      <c r="BJ170" s="210"/>
      <c r="BK170" s="210"/>
      <c r="BL170" s="207"/>
      <c r="BM170" s="207"/>
      <c r="BN170" s="207"/>
      <c r="BO170" s="282"/>
      <c r="BP170" s="282"/>
      <c r="BQ170" s="284"/>
      <c r="BR170" s="213"/>
      <c r="BS170" s="213" t="str">
        <f>IF(AND('MAPA DE RIESGOS'!$AP170="Muy Alta",'MAPA DE RIESGOS'!$AR170="Leve"),CONCATENATE("R",'MAPA DE RIESGOS'!$H170,"C",'MAPA DE RIESGOS'!$AF170),"")</f>
        <v/>
      </c>
      <c r="BT170" s="213"/>
      <c r="BU170" s="213"/>
      <c r="BV170" s="213"/>
      <c r="BW170" s="213"/>
      <c r="BX170" s="213"/>
      <c r="BY170" s="213"/>
      <c r="BZ170" s="213"/>
      <c r="CA170" s="213"/>
      <c r="CB170" s="213"/>
      <c r="CC170" s="213"/>
      <c r="CD170" s="213"/>
      <c r="CE170" s="213"/>
      <c r="CF170" s="213"/>
      <c r="CG170" s="213"/>
      <c r="CH170" s="213"/>
      <c r="CI170" s="213"/>
      <c r="CJ170" s="213"/>
      <c r="CK170" s="213"/>
    </row>
    <row r="171" spans="1:89" s="214" customFormat="1" ht="28.5" hidden="1" customHeight="1">
      <c r="A171" s="474"/>
      <c r="B171" s="487"/>
      <c r="C171" s="451"/>
      <c r="D171" s="451"/>
      <c r="E171" s="454"/>
      <c r="F171" s="454"/>
      <c r="G171" s="459"/>
      <c r="H171" s="384">
        <v>26</v>
      </c>
      <c r="I171" s="458"/>
      <c r="J171" s="461"/>
      <c r="K171" s="461"/>
      <c r="L171" s="461"/>
      <c r="M171" s="455"/>
      <c r="N171" s="455"/>
      <c r="O171" s="455"/>
      <c r="P171" s="532"/>
      <c r="Q171" s="492"/>
      <c r="R171" s="495"/>
      <c r="S171" s="495"/>
      <c r="T171" s="495"/>
      <c r="U171" s="495"/>
      <c r="V171" s="535"/>
      <c r="W171" s="520"/>
      <c r="X171" s="538"/>
      <c r="Y171" s="541"/>
      <c r="Z171" s="544"/>
      <c r="AA171" s="520"/>
      <c r="AB171" s="523"/>
      <c r="AC171" s="526"/>
      <c r="AD171" s="529"/>
      <c r="AE171" s="508"/>
      <c r="AF171" s="205">
        <v>6</v>
      </c>
      <c r="AG171" s="206"/>
      <c r="AH171" s="234" t="str">
        <f t="shared" si="188"/>
        <v/>
      </c>
      <c r="AI171" s="340"/>
      <c r="AJ171" s="340"/>
      <c r="AK171" s="235" t="str">
        <f t="shared" si="189"/>
        <v/>
      </c>
      <c r="AL171" s="341"/>
      <c r="AM171" s="341"/>
      <c r="AN171" s="342"/>
      <c r="AO171" s="236" t="str">
        <f>IF(ISBLANK(AD166),(IFERROR(IF(AND(AH169="Probabilidad",AH171="Probabilidad"),(AQ169-(+AQ169*AK171)),IF(AND(AH169="Impacto",AH171="Probabilidad"),(AQ168-(+AQ168*AK171)),IF(AH171="Impacto",AQ169,""))),""))," ")</f>
        <v/>
      </c>
      <c r="AP171" s="174" t="str">
        <f>IF(ISBLANK(AD166),(IFERROR(IF(AO171="","",IF(AO171&lt;=0.2,"Muy Baja",IF(AO171&lt;=0.4,"Baja",IF(AO171&lt;=0.6,"Media",IF(AO171&lt;=0.8,"Alta","Muy Alta"))))),"")), " ")</f>
        <v/>
      </c>
      <c r="AQ171" s="237" t="str">
        <f t="shared" si="190"/>
        <v/>
      </c>
      <c r="AR171" s="283" t="str">
        <f t="shared" si="191"/>
        <v/>
      </c>
      <c r="AS171" s="237" t="str">
        <f>IFERROR(IF(AND(AH170="Impacto",AH171="Impacto"),(AS169-(+AS170*AK171)),IF(AND(AH169="Probabilidad",AH171="Impacto"),(AS168-(+AS168*AK171)),IF(AH171="Probabilidad",AS169,""))),"")</f>
        <v/>
      </c>
      <c r="AT171" s="239" t="str">
        <f t="shared" si="192"/>
        <v/>
      </c>
      <c r="AU171" s="511"/>
      <c r="AV171" s="514"/>
      <c r="AW171" s="508"/>
      <c r="AX171" s="517"/>
      <c r="AY171" s="343"/>
      <c r="AZ171" s="209"/>
      <c r="BA171" s="207"/>
      <c r="BB171" s="207"/>
      <c r="BC171" s="208"/>
      <c r="BD171" s="208"/>
      <c r="BE171" s="208"/>
      <c r="BF171" s="209"/>
      <c r="BG171" s="461"/>
      <c r="BH171" s="215"/>
      <c r="BI171" s="210"/>
      <c r="BJ171" s="210"/>
      <c r="BK171" s="210"/>
      <c r="BL171" s="207"/>
      <c r="BM171" s="207"/>
      <c r="BN171" s="207"/>
      <c r="BO171" s="282"/>
      <c r="BP171" s="282"/>
      <c r="BQ171" s="284"/>
      <c r="BR171" s="213"/>
      <c r="BS171" s="213" t="str">
        <f>IF(AND('MAPA DE RIESGOS'!$AP171="Muy Alta",'MAPA DE RIESGOS'!$AR171="Leve"),CONCATENATE("R",'MAPA DE RIESGOS'!$H171,"C",'MAPA DE RIESGOS'!$AF171),"")</f>
        <v/>
      </c>
      <c r="BT171" s="213"/>
      <c r="BU171" s="213"/>
      <c r="BV171" s="213"/>
      <c r="BW171" s="213"/>
      <c r="BX171" s="213"/>
      <c r="BY171" s="213"/>
      <c r="BZ171" s="213"/>
      <c r="CA171" s="213"/>
      <c r="CB171" s="213"/>
      <c r="CC171" s="213"/>
      <c r="CD171" s="213"/>
      <c r="CE171" s="213"/>
      <c r="CF171" s="213"/>
      <c r="CG171" s="213"/>
      <c r="CH171" s="213"/>
      <c r="CI171" s="213"/>
      <c r="CJ171" s="213"/>
      <c r="CK171" s="213"/>
    </row>
    <row r="172" spans="1:89" s="214" customFormat="1" ht="129" customHeight="1">
      <c r="A172" s="474"/>
      <c r="B172" s="487"/>
      <c r="C172" s="451"/>
      <c r="D172" s="451" t="str">
        <f>IFERROR((VLOOKUP($B172,'Listados Datos'!$D$3:$F$18,3,FALSE))," ")</f>
        <v xml:space="preserve"> </v>
      </c>
      <c r="E172" s="454"/>
      <c r="F172" s="454" t="s">
        <v>975</v>
      </c>
      <c r="G172" s="459">
        <v>27</v>
      </c>
      <c r="H172" s="384">
        <v>27</v>
      </c>
      <c r="I172" s="456" t="s">
        <v>1718</v>
      </c>
      <c r="J172" s="468" t="s">
        <v>243</v>
      </c>
      <c r="K172" s="468" t="s">
        <v>1216</v>
      </c>
      <c r="L172" s="468" t="s">
        <v>1220</v>
      </c>
      <c r="M172" s="453" t="str">
        <f t="shared" ref="M172:M183" si="233">+I172</f>
        <v>Posibilidad de recibir o solicitar cualquier dádiva o beneficio a nombre propio o de terceros con el fin de favorecer por parte del supervisor o interventor para el no cumplimiento de los compromisos de un contrato y/o convenio con la Defensoría del Espacio Público.</v>
      </c>
      <c r="N172" s="453" t="s">
        <v>109</v>
      </c>
      <c r="O172" s="453" t="s">
        <v>247</v>
      </c>
      <c r="P172" s="530">
        <v>228</v>
      </c>
      <c r="Q172" s="490"/>
      <c r="R172" s="493"/>
      <c r="S172" s="493"/>
      <c r="T172" s="493"/>
      <c r="U172" s="493"/>
      <c r="V172" s="533" t="str">
        <f t="shared" ref="V172" si="234">IF(ISBLANK(AC172),(IF(P172&lt;=0,"",IF(P172&lt;=2,"Muy Baja",IF(P172&lt;=24,"Baja",IF(P172&lt;=500,"Media",IF(P172&lt;=5000,"Alta","Muy Alta"))))))," ")</f>
        <v xml:space="preserve"> </v>
      </c>
      <c r="W172" s="518" t="str">
        <f t="shared" ref="W172" si="235">IF(ISBLANK(AC172),(IF(V172="","",IF(V172="Muy Baja",20%,IF(V172="Baja",40%,IF(V172="Media",60%,IF(V172="Alta",80%,IF(V172="Muy Alta",100%,0)))))))," ")</f>
        <v xml:space="preserve"> </v>
      </c>
      <c r="X172" s="536"/>
      <c r="Y172" s="539" t="str">
        <f>IF(X172&gt;0,IF(NOT(ISERROR(MATCH(X172,'Listados Datos'!$N$3:$N$4,0))),'Listados Datos'!$N$6&amp;"Por favor no seleccionar este criterios de impacto (Afectación Económica o presupuestal y/o Pérdida Reputacional)",'Listados Datos'!$N$7),"")</f>
        <v/>
      </c>
      <c r="Z172" s="542" t="str">
        <f>IF(OR(X172='Listados Datos'!$R$3,X172='Listados Datos'!$S$3),"Leve",IF(OR(X172='Listados Datos'!$R$4,X172='Listados Datos'!$S$4),"Menor",IF(OR(X172='Listados Datos'!$R$5,X172='Listados Datos'!$S$5),"Moderado",IF(OR(X172='Listados Datos'!$R$6,X172='Listados Datos'!$S$6),"Mayor",IF(OR(X172='Listados Datos'!$R$7,X172='Listados Datos'!$S$7),"Catastrófico","")))))</f>
        <v/>
      </c>
      <c r="AA172" s="518" t="str">
        <f>IF(Z172="","",IF(Z172="Leve",20%,IF(Z172="Menor",40%,IF(Z172="Moderado",60%,IF(Z172="Mayor",80%,IF(Z172="Catastrófico",100%,0))))))</f>
        <v/>
      </c>
      <c r="AB172" s="521"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524" t="s">
        <v>348</v>
      </c>
      <c r="AD172" s="527" t="s">
        <v>11</v>
      </c>
      <c r="AE172" s="506" t="str">
        <f t="shared" ref="AE172" si="236">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ALTA</v>
      </c>
      <c r="AF172" s="205">
        <v>1</v>
      </c>
      <c r="AG172" s="206" t="s">
        <v>1230</v>
      </c>
      <c r="AH172" s="234" t="str">
        <f t="shared" si="188"/>
        <v>Probabilidad</v>
      </c>
      <c r="AI172" s="340" t="s">
        <v>314</v>
      </c>
      <c r="AJ172" s="340" t="s">
        <v>319</v>
      </c>
      <c r="AK172" s="235" t="str">
        <f t="shared" si="189"/>
        <v>40%</v>
      </c>
      <c r="AL172" s="341" t="s">
        <v>323</v>
      </c>
      <c r="AM172" s="341" t="s">
        <v>327</v>
      </c>
      <c r="AN172" s="342" t="s">
        <v>330</v>
      </c>
      <c r="AO172" s="236" t="str">
        <f>IF(ISBLANK(AD172),(IFERROR(IF(AH172="Probabilidad",(W172-(+W172*AK172)),IF(AH172="Impacto",W172,"")),""))," ")</f>
        <v xml:space="preserve"> </v>
      </c>
      <c r="AP172" s="174" t="str">
        <f>IF(ISBLANK(AD172), (IFERROR(IF(AO172="","",IF(AO172&lt;=0.2,"Muy Baja",IF(AO172&lt;=0.4,"Baja",IF(AO172&lt;=0.6,"Media",IF(AO172&lt;=0.8,"Alta","Muy Alta"))))),""))," ")</f>
        <v xml:space="preserve"> </v>
      </c>
      <c r="AQ172" s="237" t="str">
        <f t="shared" si="190"/>
        <v xml:space="preserve"> </v>
      </c>
      <c r="AR172" s="283" t="str">
        <f t="shared" si="191"/>
        <v/>
      </c>
      <c r="AS172" s="237" t="str">
        <f>IFERROR(IF(AH172="Impacto",(AA172-(+AA172*AK172)),IF(AH172="Probabilidad",AA172,"")),"")</f>
        <v/>
      </c>
      <c r="AT172" s="239" t="str">
        <f t="shared" si="192"/>
        <v/>
      </c>
      <c r="AU172" s="509" t="s">
        <v>348</v>
      </c>
      <c r="AV172" s="512" t="str">
        <f>IF(ISBLANK(AD172), " ", AD172)</f>
        <v>Mayor</v>
      </c>
      <c r="AW172" s="506" t="str">
        <f t="shared" ref="AW172" si="237">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ALTA</v>
      </c>
      <c r="AX172" s="515" t="s">
        <v>337</v>
      </c>
      <c r="AY172" s="441" t="s">
        <v>1586</v>
      </c>
      <c r="AZ172" s="437" t="s">
        <v>1587</v>
      </c>
      <c r="BA172" s="437" t="s">
        <v>975</v>
      </c>
      <c r="BB172" s="437" t="s">
        <v>1083</v>
      </c>
      <c r="BC172" s="439" t="s">
        <v>1588</v>
      </c>
      <c r="BD172" s="439" t="s">
        <v>1589</v>
      </c>
      <c r="BE172" s="437" t="s">
        <v>1193</v>
      </c>
      <c r="BF172" s="437" t="s">
        <v>1194</v>
      </c>
      <c r="BG172" s="468" t="s">
        <v>1310</v>
      </c>
      <c r="BH172" s="215"/>
      <c r="BI172" s="210"/>
      <c r="BJ172" s="210"/>
      <c r="BK172" s="210"/>
      <c r="BL172" s="207"/>
      <c r="BM172" s="207"/>
      <c r="BN172" s="207"/>
      <c r="BO172" s="282"/>
      <c r="BP172" s="282"/>
      <c r="BQ172" s="284"/>
      <c r="BR172" s="213"/>
      <c r="BS172" s="213" t="str">
        <f>IF(AND('MAPA DE RIESGOS'!$AP172="Muy Alta",'MAPA DE RIESGOS'!$AR172="Leve"),CONCATENATE("R",'MAPA DE RIESGOS'!$H172,"C",'MAPA DE RIESGOS'!$AF172),"")</f>
        <v/>
      </c>
      <c r="BT172" s="213"/>
      <c r="BU172" s="213"/>
      <c r="BV172" s="213"/>
      <c r="BW172" s="213"/>
      <c r="BX172" s="213"/>
      <c r="BY172" s="213"/>
      <c r="BZ172" s="213"/>
      <c r="CA172" s="213"/>
      <c r="CB172" s="213"/>
      <c r="CC172" s="213"/>
      <c r="CD172" s="213"/>
      <c r="CE172" s="213"/>
      <c r="CF172" s="213"/>
      <c r="CG172" s="213"/>
      <c r="CH172" s="213"/>
      <c r="CI172" s="213"/>
      <c r="CJ172" s="213"/>
      <c r="CK172" s="213"/>
    </row>
    <row r="173" spans="1:89" s="214" customFormat="1" ht="68.25" customHeight="1">
      <c r="A173" s="474"/>
      <c r="B173" s="487"/>
      <c r="C173" s="451"/>
      <c r="D173" s="451"/>
      <c r="E173" s="454"/>
      <c r="F173" s="454"/>
      <c r="G173" s="459"/>
      <c r="H173" s="384">
        <v>27</v>
      </c>
      <c r="I173" s="457"/>
      <c r="J173" s="460"/>
      <c r="K173" s="460"/>
      <c r="L173" s="460"/>
      <c r="M173" s="454">
        <f t="shared" si="233"/>
        <v>0</v>
      </c>
      <c r="N173" s="454"/>
      <c r="O173" s="454"/>
      <c r="P173" s="531"/>
      <c r="Q173" s="491"/>
      <c r="R173" s="494"/>
      <c r="S173" s="494"/>
      <c r="T173" s="494"/>
      <c r="U173" s="494"/>
      <c r="V173" s="534"/>
      <c r="W173" s="519"/>
      <c r="X173" s="537"/>
      <c r="Y173" s="540"/>
      <c r="Z173" s="543"/>
      <c r="AA173" s="519"/>
      <c r="AB173" s="522"/>
      <c r="AC173" s="525"/>
      <c r="AD173" s="528"/>
      <c r="AE173" s="507"/>
      <c r="AF173" s="205">
        <v>2</v>
      </c>
      <c r="AG173" s="206" t="s">
        <v>1231</v>
      </c>
      <c r="AH173" s="234" t="str">
        <f t="shared" si="188"/>
        <v>Probabilidad</v>
      </c>
      <c r="AI173" s="340" t="s">
        <v>314</v>
      </c>
      <c r="AJ173" s="340" t="s">
        <v>319</v>
      </c>
      <c r="AK173" s="235" t="str">
        <f t="shared" si="189"/>
        <v>40%</v>
      </c>
      <c r="AL173" s="341" t="s">
        <v>323</v>
      </c>
      <c r="AM173" s="341" t="s">
        <v>327</v>
      </c>
      <c r="AN173" s="342" t="s">
        <v>330</v>
      </c>
      <c r="AO173" s="236" t="str">
        <f>IF(ISBLANK(AD172),(IFERROR(IF(AND(AH172="Probabilidad",AH173="Probabilidad"),(AQ172-(+AQ172*AK173)),IF(AH173="Probabilidad",(W172-(+W172*AK173)),IF(AH173="Impacto",AQ172,""))),""))," ")</f>
        <v xml:space="preserve"> </v>
      </c>
      <c r="AP173" s="174" t="str">
        <f>IF(ISBLANK(AD172),(IFERROR(IF(AO173="","",IF(AO173&lt;=0.2,"Muy Baja",IF(AO173&lt;=0.4,"Baja",IF(AO173&lt;=0.6,"Media",IF(AO173&lt;=0.8,"Alta","Muy Alta"))))),""))," ")</f>
        <v xml:space="preserve"> </v>
      </c>
      <c r="AQ173" s="237" t="str">
        <f t="shared" si="190"/>
        <v xml:space="preserve"> </v>
      </c>
      <c r="AR173" s="283" t="str">
        <f t="shared" si="191"/>
        <v/>
      </c>
      <c r="AS173" s="237" t="str">
        <f>IFERROR(IF(AND(AH172="Impacto",AH173="Impacto"),(AS172-(+AS172*AK173)),IF(AH173="Impacto",(AA172-(+AA172*AK173)),IF(AH173="Probabilidad",AS172,""))),"")</f>
        <v/>
      </c>
      <c r="AT173" s="239" t="str">
        <f t="shared" si="192"/>
        <v/>
      </c>
      <c r="AU173" s="510"/>
      <c r="AV173" s="513"/>
      <c r="AW173" s="507"/>
      <c r="AX173" s="516"/>
      <c r="AY173" s="442"/>
      <c r="AZ173" s="438"/>
      <c r="BA173" s="438"/>
      <c r="BB173" s="438"/>
      <c r="BC173" s="440"/>
      <c r="BD173" s="440"/>
      <c r="BE173" s="438"/>
      <c r="BF173" s="438"/>
      <c r="BG173" s="460"/>
      <c r="BH173" s="215"/>
      <c r="BI173" s="210"/>
      <c r="BJ173" s="210"/>
      <c r="BK173" s="210"/>
      <c r="BL173" s="207"/>
      <c r="BM173" s="207"/>
      <c r="BN173" s="207"/>
      <c r="BO173" s="282"/>
      <c r="BP173" s="282"/>
      <c r="BQ173" s="284"/>
      <c r="BR173" s="213"/>
      <c r="BS173" s="213" t="str">
        <f>IF(AND('MAPA DE RIESGOS'!$AP173="Muy Alta",'MAPA DE RIESGOS'!$AR173="Leve"),CONCATENATE("R",'MAPA DE RIESGOS'!$H173,"C",'MAPA DE RIESGOS'!$AF173),"")</f>
        <v/>
      </c>
      <c r="BT173" s="213"/>
      <c r="BU173" s="213"/>
      <c r="BV173" s="213"/>
      <c r="BW173" s="213"/>
      <c r="BX173" s="213"/>
      <c r="BY173" s="213"/>
      <c r="BZ173" s="213"/>
      <c r="CA173" s="213"/>
      <c r="CB173" s="213"/>
      <c r="CC173" s="213"/>
      <c r="CD173" s="213"/>
      <c r="CE173" s="213"/>
      <c r="CF173" s="213"/>
      <c r="CG173" s="213"/>
      <c r="CH173" s="213"/>
      <c r="CI173" s="213"/>
      <c r="CJ173" s="213"/>
      <c r="CK173" s="213"/>
    </row>
    <row r="174" spans="1:89" s="214" customFormat="1" ht="28.5" hidden="1" customHeight="1">
      <c r="A174" s="474"/>
      <c r="B174" s="487"/>
      <c r="C174" s="451"/>
      <c r="D174" s="451"/>
      <c r="E174" s="454"/>
      <c r="F174" s="454"/>
      <c r="G174" s="459"/>
      <c r="H174" s="384">
        <v>27</v>
      </c>
      <c r="I174" s="457"/>
      <c r="J174" s="460"/>
      <c r="K174" s="460"/>
      <c r="L174" s="460"/>
      <c r="M174" s="454">
        <f t="shared" si="233"/>
        <v>0</v>
      </c>
      <c r="N174" s="454"/>
      <c r="O174" s="454"/>
      <c r="P174" s="531"/>
      <c r="Q174" s="491"/>
      <c r="R174" s="494"/>
      <c r="S174" s="494"/>
      <c r="T174" s="494"/>
      <c r="U174" s="494"/>
      <c r="V174" s="534"/>
      <c r="W174" s="519"/>
      <c r="X174" s="537"/>
      <c r="Y174" s="540"/>
      <c r="Z174" s="543"/>
      <c r="AA174" s="519"/>
      <c r="AB174" s="522"/>
      <c r="AC174" s="525"/>
      <c r="AD174" s="528"/>
      <c r="AE174" s="507"/>
      <c r="AF174" s="205">
        <v>3</v>
      </c>
      <c r="AG174" s="206"/>
      <c r="AH174" s="234" t="str">
        <f t="shared" si="188"/>
        <v/>
      </c>
      <c r="AI174" s="340"/>
      <c r="AJ174" s="340"/>
      <c r="AK174" s="235" t="str">
        <f t="shared" si="189"/>
        <v/>
      </c>
      <c r="AL174" s="341"/>
      <c r="AM174" s="341"/>
      <c r="AN174" s="342"/>
      <c r="AO174" s="236" t="str">
        <f>IF(ISBLANK(AD172),(IFERROR(IF(AND(AH173="Probabilidad",AH174="Probabilidad"),(AQ173-(+AQ173*AK174)),IF(AND(AH173="Impacto",AH174="Probabilidad"),(AQ172-(+AQ172*AK174)),IF(AH174="Impacto",AQ173,""))),""))," ")</f>
        <v xml:space="preserve"> </v>
      </c>
      <c r="AP174" s="174" t="str">
        <f>IF(ISBLANK(AD172),(IFERROR(IF(AO174="","",IF(AO174&lt;=0.2,"Muy Baja",IF(AO174&lt;=0.4,"Baja",IF(AO174&lt;=0.6,"Media",IF(AO174&lt;=0.8,"Alta","Muy Alta"))))),""))," ")</f>
        <v xml:space="preserve"> </v>
      </c>
      <c r="AQ174" s="237" t="str">
        <f t="shared" si="190"/>
        <v xml:space="preserve"> </v>
      </c>
      <c r="AR174" s="283" t="str">
        <f t="shared" si="191"/>
        <v/>
      </c>
      <c r="AS174" s="237" t="str">
        <f>IFERROR(IF(AND(AH173="Impacto",AH174="Impacto"),(AS173-(+AS173*AK174)),IF(AND(AH173="Probabilidad",AH174="Impacto"),(AS172-(+AS172*AK174)),IF(AH174="Probabilidad",AS173,""))),"")</f>
        <v/>
      </c>
      <c r="AT174" s="239" t="str">
        <f t="shared" si="192"/>
        <v/>
      </c>
      <c r="AU174" s="510"/>
      <c r="AV174" s="513"/>
      <c r="AW174" s="507"/>
      <c r="AX174" s="516"/>
      <c r="AY174" s="343"/>
      <c r="AZ174" s="209"/>
      <c r="BA174" s="207"/>
      <c r="BB174" s="207"/>
      <c r="BC174" s="208"/>
      <c r="BD174" s="208"/>
      <c r="BE174" s="208"/>
      <c r="BF174" s="209"/>
      <c r="BG174" s="460"/>
      <c r="BH174" s="215"/>
      <c r="BI174" s="210"/>
      <c r="BJ174" s="210"/>
      <c r="BK174" s="210"/>
      <c r="BL174" s="207"/>
      <c r="BM174" s="207"/>
      <c r="BN174" s="207"/>
      <c r="BO174" s="282"/>
      <c r="BP174" s="282"/>
      <c r="BQ174" s="284"/>
      <c r="BR174" s="213"/>
      <c r="BS174" s="213" t="str">
        <f>IF(AND('MAPA DE RIESGOS'!$AP174="Muy Alta",'MAPA DE RIESGOS'!$AR174="Leve"),CONCATENATE("R",'MAPA DE RIESGOS'!$H174,"C",'MAPA DE RIESGOS'!$AF174),"")</f>
        <v/>
      </c>
      <c r="BT174" s="213"/>
      <c r="BU174" s="213"/>
      <c r="BV174" s="213"/>
      <c r="BW174" s="213"/>
      <c r="BX174" s="213"/>
      <c r="BY174" s="213"/>
      <c r="BZ174" s="213"/>
      <c r="CA174" s="213"/>
      <c r="CB174" s="213"/>
      <c r="CC174" s="213"/>
      <c r="CD174" s="213"/>
      <c r="CE174" s="213"/>
      <c r="CF174" s="213"/>
      <c r="CG174" s="213"/>
      <c r="CH174" s="213"/>
      <c r="CI174" s="213"/>
      <c r="CJ174" s="213"/>
      <c r="CK174" s="213"/>
    </row>
    <row r="175" spans="1:89" s="214" customFormat="1" ht="28.5" hidden="1" customHeight="1">
      <c r="A175" s="474"/>
      <c r="B175" s="487"/>
      <c r="C175" s="451"/>
      <c r="D175" s="451"/>
      <c r="E175" s="454"/>
      <c r="F175" s="454"/>
      <c r="G175" s="459"/>
      <c r="H175" s="384">
        <v>27</v>
      </c>
      <c r="I175" s="457"/>
      <c r="J175" s="460"/>
      <c r="K175" s="460"/>
      <c r="L175" s="460"/>
      <c r="M175" s="454">
        <f t="shared" si="233"/>
        <v>0</v>
      </c>
      <c r="N175" s="454"/>
      <c r="O175" s="454"/>
      <c r="P175" s="531"/>
      <c r="Q175" s="491"/>
      <c r="R175" s="494"/>
      <c r="S175" s="494"/>
      <c r="T175" s="494"/>
      <c r="U175" s="494"/>
      <c r="V175" s="534"/>
      <c r="W175" s="519"/>
      <c r="X175" s="537"/>
      <c r="Y175" s="540"/>
      <c r="Z175" s="543"/>
      <c r="AA175" s="519"/>
      <c r="AB175" s="522"/>
      <c r="AC175" s="525"/>
      <c r="AD175" s="528"/>
      <c r="AE175" s="507"/>
      <c r="AF175" s="205">
        <v>4</v>
      </c>
      <c r="AG175" s="206"/>
      <c r="AH175" s="234" t="str">
        <f t="shared" si="188"/>
        <v/>
      </c>
      <c r="AI175" s="340"/>
      <c r="AJ175" s="340"/>
      <c r="AK175" s="235" t="str">
        <f t="shared" si="189"/>
        <v/>
      </c>
      <c r="AL175" s="341"/>
      <c r="AM175" s="341"/>
      <c r="AN175" s="342"/>
      <c r="AO175" s="236" t="str">
        <f>IF(ISBLANK(AD172),(IFERROR(IF(AND(AH174="Probabilidad",AH175="Probabilidad"),(AQ174-(+AQ174*AK175)),IF(AND(AH174="Impacto",AH175="Probabilidad"),(AQ173-(+AQ173*AK175)),IF(AH175="Impacto",AQ174,""))),""))," ")</f>
        <v xml:space="preserve"> </v>
      </c>
      <c r="AP175" s="174" t="str">
        <f>IF(ISBLANK(AD172),(IFERROR(IF(AO175="","",IF(AO175&lt;=0.2,"Muy Baja",IF(AO175&lt;=0.4,"Baja",IF(AO175&lt;=0.6,"Media",IF(AO175&lt;=0.8,"Alta","Muy Alta"))))),""))," ")</f>
        <v xml:space="preserve"> </v>
      </c>
      <c r="AQ175" s="237" t="str">
        <f t="shared" si="190"/>
        <v xml:space="preserve"> </v>
      </c>
      <c r="AR175" s="283" t="str">
        <f t="shared" si="191"/>
        <v/>
      </c>
      <c r="AS175" s="237" t="str">
        <f>IFERROR(IF(AND(AH174="Impacto",AH175="Impacto"),(AS174-(+AS174*AK175)),IF(AND(AH174="Probabilidad",AH175="Impacto"),(AS173-(+AS173*AK175)),IF(AH175="Probabilidad",AS174,""))),"")</f>
        <v/>
      </c>
      <c r="AT175" s="239" t="str">
        <f t="shared" si="192"/>
        <v/>
      </c>
      <c r="AU175" s="510"/>
      <c r="AV175" s="513"/>
      <c r="AW175" s="507"/>
      <c r="AX175" s="516"/>
      <c r="AY175" s="343"/>
      <c r="AZ175" s="209"/>
      <c r="BA175" s="207"/>
      <c r="BB175" s="207"/>
      <c r="BC175" s="208"/>
      <c r="BD175" s="208"/>
      <c r="BE175" s="208"/>
      <c r="BF175" s="209"/>
      <c r="BG175" s="460"/>
      <c r="BH175" s="215"/>
      <c r="BI175" s="210"/>
      <c r="BJ175" s="210"/>
      <c r="BK175" s="210"/>
      <c r="BL175" s="207"/>
      <c r="BM175" s="207"/>
      <c r="BN175" s="207"/>
      <c r="BO175" s="282"/>
      <c r="BP175" s="282"/>
      <c r="BQ175" s="284"/>
      <c r="BR175" s="213"/>
      <c r="BS175" s="213" t="str">
        <f>IF(AND('MAPA DE RIESGOS'!$AP175="Muy Alta",'MAPA DE RIESGOS'!$AR175="Leve"),CONCATENATE("R",'MAPA DE RIESGOS'!$H175,"C",'MAPA DE RIESGOS'!$AF175),"")</f>
        <v/>
      </c>
      <c r="BT175" s="213"/>
      <c r="BU175" s="213"/>
      <c r="BV175" s="213"/>
      <c r="BW175" s="213"/>
      <c r="BX175" s="213"/>
      <c r="BY175" s="213"/>
      <c r="BZ175" s="213"/>
      <c r="CA175" s="213"/>
      <c r="CB175" s="213"/>
      <c r="CC175" s="213"/>
      <c r="CD175" s="213"/>
      <c r="CE175" s="213"/>
      <c r="CF175" s="213"/>
      <c r="CG175" s="213"/>
      <c r="CH175" s="213"/>
      <c r="CI175" s="213"/>
      <c r="CJ175" s="213"/>
      <c r="CK175" s="213"/>
    </row>
    <row r="176" spans="1:89" s="214" customFormat="1" ht="28.5" hidden="1" customHeight="1">
      <c r="A176" s="474"/>
      <c r="B176" s="487"/>
      <c r="C176" s="451"/>
      <c r="D176" s="451"/>
      <c r="E176" s="454"/>
      <c r="F176" s="454"/>
      <c r="G176" s="459"/>
      <c r="H176" s="384">
        <v>27</v>
      </c>
      <c r="I176" s="457"/>
      <c r="J176" s="460"/>
      <c r="K176" s="460"/>
      <c r="L176" s="460"/>
      <c r="M176" s="454">
        <f t="shared" si="233"/>
        <v>0</v>
      </c>
      <c r="N176" s="454"/>
      <c r="O176" s="454"/>
      <c r="P176" s="531"/>
      <c r="Q176" s="491"/>
      <c r="R176" s="494"/>
      <c r="S176" s="494"/>
      <c r="T176" s="494"/>
      <c r="U176" s="494"/>
      <c r="V176" s="534"/>
      <c r="W176" s="519"/>
      <c r="X176" s="537"/>
      <c r="Y176" s="540"/>
      <c r="Z176" s="543"/>
      <c r="AA176" s="519"/>
      <c r="AB176" s="522"/>
      <c r="AC176" s="525"/>
      <c r="AD176" s="528"/>
      <c r="AE176" s="507"/>
      <c r="AF176" s="205">
        <v>5</v>
      </c>
      <c r="AG176" s="206"/>
      <c r="AH176" s="234" t="str">
        <f t="shared" si="188"/>
        <v/>
      </c>
      <c r="AI176" s="340"/>
      <c r="AJ176" s="340"/>
      <c r="AK176" s="235" t="str">
        <f t="shared" si="189"/>
        <v/>
      </c>
      <c r="AL176" s="341"/>
      <c r="AM176" s="341"/>
      <c r="AN176" s="342"/>
      <c r="AO176" s="236" t="str">
        <f>IF(ISBLANK(AD172),(IFERROR(IF(AND(AH175="Probabilidad",AH176="Probabilidad"),(AQ175-(+AQ175*AK176)),IF(AND(AH175="Impacto",AH176="Probabilidad"),(AQ174-(+AQ174*AK176)),IF(AH176="Impacto",AQ175,""))),""))," ")</f>
        <v xml:space="preserve"> </v>
      </c>
      <c r="AP176" s="174" t="str">
        <f>IF(ISBLANK(AD172),(IFERROR(IF(AO176="","",IF(AO176&lt;=0.2,"Muy Baja",IF(AO176&lt;=0.4,"Baja",IF(AO176&lt;=0.6,"Media",IF(AO176&lt;=0.8,"Alta","Muy Alta"))))),""))," ")</f>
        <v xml:space="preserve"> </v>
      </c>
      <c r="AQ176" s="237" t="str">
        <f t="shared" si="190"/>
        <v xml:space="preserve"> </v>
      </c>
      <c r="AR176" s="283" t="str">
        <f t="shared" si="191"/>
        <v/>
      </c>
      <c r="AS176" s="237" t="str">
        <f>IFERROR(IF(AND(AH175="Impacto",AH176="Impacto"),(AS175-(+AS175*AK176)),IF(AND(AH175="Probabilidad",AH176="Impacto"),(AS174-(+AS174*AK176)),IF(AH176="Probabilidad",AS175,""))),"")</f>
        <v/>
      </c>
      <c r="AT176" s="239" t="str">
        <f t="shared" si="192"/>
        <v/>
      </c>
      <c r="AU176" s="510"/>
      <c r="AV176" s="513"/>
      <c r="AW176" s="507"/>
      <c r="AX176" s="516"/>
      <c r="AY176" s="343"/>
      <c r="AZ176" s="209"/>
      <c r="BA176" s="207"/>
      <c r="BB176" s="207"/>
      <c r="BC176" s="208"/>
      <c r="BD176" s="208"/>
      <c r="BE176" s="208"/>
      <c r="BF176" s="209"/>
      <c r="BG176" s="460"/>
      <c r="BH176" s="215"/>
      <c r="BI176" s="210"/>
      <c r="BJ176" s="210"/>
      <c r="BK176" s="210"/>
      <c r="BL176" s="207"/>
      <c r="BM176" s="207"/>
      <c r="BN176" s="207"/>
      <c r="BO176" s="282"/>
      <c r="BP176" s="282"/>
      <c r="BQ176" s="284"/>
      <c r="BR176" s="213"/>
      <c r="BS176" s="213" t="str">
        <f>IF(AND('MAPA DE RIESGOS'!$AP176="Muy Alta",'MAPA DE RIESGOS'!$AR176="Leve"),CONCATENATE("R",'MAPA DE RIESGOS'!$H176,"C",'MAPA DE RIESGOS'!$AF176),"")</f>
        <v/>
      </c>
      <c r="BT176" s="213"/>
      <c r="BU176" s="213"/>
      <c r="BV176" s="213"/>
      <c r="BW176" s="213"/>
      <c r="BX176" s="213"/>
      <c r="BY176" s="213"/>
      <c r="BZ176" s="213"/>
      <c r="CA176" s="213"/>
      <c r="CB176" s="213"/>
      <c r="CC176" s="213"/>
      <c r="CD176" s="213"/>
      <c r="CE176" s="213"/>
      <c r="CF176" s="213"/>
      <c r="CG176" s="213"/>
      <c r="CH176" s="213"/>
      <c r="CI176" s="213"/>
      <c r="CJ176" s="213"/>
      <c r="CK176" s="213"/>
    </row>
    <row r="177" spans="1:89" s="214" customFormat="1" ht="28.5" hidden="1" customHeight="1">
      <c r="A177" s="474"/>
      <c r="B177" s="487"/>
      <c r="C177" s="451"/>
      <c r="D177" s="451"/>
      <c r="E177" s="454"/>
      <c r="F177" s="454"/>
      <c r="G177" s="459"/>
      <c r="H177" s="384">
        <v>27</v>
      </c>
      <c r="I177" s="458"/>
      <c r="J177" s="461"/>
      <c r="K177" s="461"/>
      <c r="L177" s="461"/>
      <c r="M177" s="455">
        <f t="shared" si="233"/>
        <v>0</v>
      </c>
      <c r="N177" s="455"/>
      <c r="O177" s="455"/>
      <c r="P177" s="532"/>
      <c r="Q177" s="492"/>
      <c r="R177" s="495"/>
      <c r="S177" s="495"/>
      <c r="T177" s="495"/>
      <c r="U177" s="495"/>
      <c r="V177" s="535"/>
      <c r="W177" s="520"/>
      <c r="X177" s="538"/>
      <c r="Y177" s="541"/>
      <c r="Z177" s="544"/>
      <c r="AA177" s="520"/>
      <c r="AB177" s="523"/>
      <c r="AC177" s="526"/>
      <c r="AD177" s="529"/>
      <c r="AE177" s="508"/>
      <c r="AF177" s="205">
        <v>6</v>
      </c>
      <c r="AG177" s="206"/>
      <c r="AH177" s="234" t="str">
        <f t="shared" si="188"/>
        <v/>
      </c>
      <c r="AI177" s="340"/>
      <c r="AJ177" s="340"/>
      <c r="AK177" s="235" t="str">
        <f t="shared" si="189"/>
        <v/>
      </c>
      <c r="AL177" s="341"/>
      <c r="AM177" s="341"/>
      <c r="AN177" s="342"/>
      <c r="AO177" s="236" t="str">
        <f>IF(ISBLANK(AD172),(IFERROR(IF(AND(AH175="Probabilidad",AH177="Probabilidad"),(AQ175-(+AQ175*AK177)),IF(AND(AH175="Impacto",AH177="Probabilidad"),(AQ174-(+AQ174*AK177)),IF(AH177="Impacto",AQ175,""))),""))," ")</f>
        <v xml:space="preserve"> </v>
      </c>
      <c r="AP177" s="174" t="str">
        <f>IF(ISBLANK(AD172),(IFERROR(IF(AO177="","",IF(AO177&lt;=0.2,"Muy Baja",IF(AO177&lt;=0.4,"Baja",IF(AO177&lt;=0.6,"Media",IF(AO177&lt;=0.8,"Alta","Muy Alta"))))),"")), " ")</f>
        <v xml:space="preserve"> </v>
      </c>
      <c r="AQ177" s="237" t="str">
        <f t="shared" si="190"/>
        <v xml:space="preserve"> </v>
      </c>
      <c r="AR177" s="283" t="str">
        <f t="shared" si="191"/>
        <v/>
      </c>
      <c r="AS177" s="237" t="str">
        <f>IFERROR(IF(AND(AH176="Impacto",AH177="Impacto"),(AS175-(+AS176*AK177)),IF(AND(AH175="Probabilidad",AH177="Impacto"),(AS174-(+AS174*AK177)),IF(AH177="Probabilidad",AS175,""))),"")</f>
        <v/>
      </c>
      <c r="AT177" s="239" t="str">
        <f t="shared" si="192"/>
        <v/>
      </c>
      <c r="AU177" s="511"/>
      <c r="AV177" s="514"/>
      <c r="AW177" s="508"/>
      <c r="AX177" s="517"/>
      <c r="AY177" s="343"/>
      <c r="AZ177" s="209"/>
      <c r="BA177" s="207"/>
      <c r="BB177" s="207"/>
      <c r="BC177" s="208"/>
      <c r="BD177" s="208"/>
      <c r="BE177" s="208"/>
      <c r="BF177" s="209"/>
      <c r="BG177" s="461"/>
      <c r="BH177" s="215"/>
      <c r="BI177" s="210"/>
      <c r="BJ177" s="210"/>
      <c r="BK177" s="210"/>
      <c r="BL177" s="207"/>
      <c r="BM177" s="207"/>
      <c r="BN177" s="207"/>
      <c r="BO177" s="282"/>
      <c r="BP177" s="282"/>
      <c r="BQ177" s="284"/>
      <c r="BR177" s="213"/>
      <c r="BS177" s="213" t="str">
        <f>IF(AND('MAPA DE RIESGOS'!$AP177="Muy Alta",'MAPA DE RIESGOS'!$AR177="Leve"),CONCATENATE("R",'MAPA DE RIESGOS'!$H177,"C",'MAPA DE RIESGOS'!$AF177),"")</f>
        <v/>
      </c>
      <c r="BT177" s="213"/>
      <c r="BU177" s="213"/>
      <c r="BV177" s="213"/>
      <c r="BW177" s="213"/>
      <c r="BX177" s="213"/>
      <c r="BY177" s="213"/>
      <c r="BZ177" s="213"/>
      <c r="CA177" s="213"/>
      <c r="CB177" s="213"/>
      <c r="CC177" s="213"/>
      <c r="CD177" s="213"/>
      <c r="CE177" s="213"/>
      <c r="CF177" s="213"/>
      <c r="CG177" s="213"/>
      <c r="CH177" s="213"/>
      <c r="CI177" s="213"/>
      <c r="CJ177" s="213"/>
      <c r="CK177" s="213"/>
    </row>
    <row r="178" spans="1:89" s="214" customFormat="1" ht="134.5" customHeight="1">
      <c r="A178" s="474"/>
      <c r="B178" s="487"/>
      <c r="C178" s="451"/>
      <c r="D178" s="451" t="str">
        <f>IFERROR((VLOOKUP($B178,'Listados Datos'!$D$3:$F$18,3,FALSE))," ")</f>
        <v xml:space="preserve"> </v>
      </c>
      <c r="E178" s="454"/>
      <c r="F178" s="454" t="s">
        <v>975</v>
      </c>
      <c r="G178" s="459">
        <v>28</v>
      </c>
      <c r="H178" s="384">
        <v>28</v>
      </c>
      <c r="I178" s="456" t="s">
        <v>1702</v>
      </c>
      <c r="J178" s="468" t="s">
        <v>243</v>
      </c>
      <c r="K178" s="468" t="s">
        <v>1217</v>
      </c>
      <c r="L178" s="468" t="s">
        <v>1221</v>
      </c>
      <c r="M178" s="453" t="str">
        <f t="shared" si="233"/>
        <v>Posibilidad de recibir o solicitar cualquier dádiva o beneficio a nombre propio o de terceros con el fin de asignar o entregar bienes fiscales o de uso público,  sin el cumplimiento de los requisitos legales y lineamientos establecidos.</v>
      </c>
      <c r="N178" s="453" t="s">
        <v>109</v>
      </c>
      <c r="O178" s="453" t="s">
        <v>247</v>
      </c>
      <c r="P178" s="530">
        <v>228</v>
      </c>
      <c r="Q178" s="490"/>
      <c r="R178" s="493"/>
      <c r="S178" s="493"/>
      <c r="T178" s="493"/>
      <c r="U178" s="493"/>
      <c r="V178" s="533" t="str">
        <f t="shared" ref="V178" si="238">IF(ISBLANK(AC178),(IF(P178&lt;=0,"",IF(P178&lt;=2,"Muy Baja",IF(P178&lt;=24,"Baja",IF(P178&lt;=500,"Media",IF(P178&lt;=5000,"Alta","Muy Alta"))))))," ")</f>
        <v xml:space="preserve"> </v>
      </c>
      <c r="W178" s="518" t="str">
        <f t="shared" ref="W178" si="239">IF(ISBLANK(AC178),(IF(V178="","",IF(V178="Muy Baja",20%,IF(V178="Baja",40%,IF(V178="Media",60%,IF(V178="Alta",80%,IF(V178="Muy Alta",100%,0)))))))," ")</f>
        <v xml:space="preserve"> </v>
      </c>
      <c r="X178" s="536"/>
      <c r="Y178" s="539" t="str">
        <f>IF(X178&gt;0,IF(NOT(ISERROR(MATCH(X178,'Listados Datos'!$N$3:$N$4,0))),'Listados Datos'!$N$6&amp;"Por favor no seleccionar este criterios de impacto (Afectación Económica o presupuestal y/o Pérdida Reputacional)",'Listados Datos'!$N$7),"")</f>
        <v/>
      </c>
      <c r="Z178" s="542" t="str">
        <f>IF(OR(X178='Listados Datos'!$R$3,X178='Listados Datos'!$S$3),"Leve",IF(OR(X178='Listados Datos'!$R$4,X178='Listados Datos'!$S$4),"Menor",IF(OR(X178='Listados Datos'!$R$5,X178='Listados Datos'!$S$5),"Moderado",IF(OR(X178='Listados Datos'!$R$6,X178='Listados Datos'!$S$6),"Mayor",IF(OR(X178='Listados Datos'!$R$7,X178='Listados Datos'!$S$7),"Catastrófico","")))))</f>
        <v/>
      </c>
      <c r="AA178" s="518" t="str">
        <f>IF(Z178="","",IF(Z178="Leve",20%,IF(Z178="Menor",40%,IF(Z178="Moderado",60%,IF(Z178="Mayor",80%,IF(Z178="Catastrófico",100%,0))))))</f>
        <v/>
      </c>
      <c r="AB178" s="521"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524" t="s">
        <v>348</v>
      </c>
      <c r="AD178" s="527" t="s">
        <v>11</v>
      </c>
      <c r="AE178" s="506" t="str">
        <f t="shared" ref="AE178" si="240">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ALTA</v>
      </c>
      <c r="AF178" s="205">
        <v>1</v>
      </c>
      <c r="AG178" s="206" t="s">
        <v>1232</v>
      </c>
      <c r="AH178" s="234" t="str">
        <f t="shared" si="188"/>
        <v>Probabilidad</v>
      </c>
      <c r="AI178" s="340" t="s">
        <v>314</v>
      </c>
      <c r="AJ178" s="340" t="s">
        <v>319</v>
      </c>
      <c r="AK178" s="235" t="str">
        <f t="shared" si="189"/>
        <v>40%</v>
      </c>
      <c r="AL178" s="341" t="s">
        <v>323</v>
      </c>
      <c r="AM178" s="341" t="s">
        <v>327</v>
      </c>
      <c r="AN178" s="342" t="s">
        <v>330</v>
      </c>
      <c r="AO178" s="236" t="str">
        <f>IF(ISBLANK(AD178),(IFERROR(IF(AH178="Probabilidad",(W178-(+W178*AK178)),IF(AH178="Impacto",W178,"")),""))," ")</f>
        <v xml:space="preserve"> </v>
      </c>
      <c r="AP178" s="174" t="str">
        <f>IF(ISBLANK(AD178), (IFERROR(IF(AO178="","",IF(AO178&lt;=0.2,"Muy Baja",IF(AO178&lt;=0.4,"Baja",IF(AO178&lt;=0.6,"Media",IF(AO178&lt;=0.8,"Alta","Muy Alta"))))),""))," ")</f>
        <v xml:space="preserve"> </v>
      </c>
      <c r="AQ178" s="237" t="str">
        <f t="shared" si="190"/>
        <v xml:space="preserve"> </v>
      </c>
      <c r="AR178" s="283" t="str">
        <f t="shared" si="191"/>
        <v/>
      </c>
      <c r="AS178" s="237" t="str">
        <f>IFERROR(IF(AH178="Impacto",(AA178-(+AA178*AK178)),IF(AH178="Probabilidad",AA178,"")),"")</f>
        <v/>
      </c>
      <c r="AT178" s="239" t="str">
        <f t="shared" si="192"/>
        <v/>
      </c>
      <c r="AU178" s="509" t="s">
        <v>348</v>
      </c>
      <c r="AV178" s="512" t="str">
        <f>IF(ISBLANK(AD178), " ", AD178)</f>
        <v>Mayor</v>
      </c>
      <c r="AW178" s="506" t="str">
        <f t="shared" ref="AW178" si="241">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ALTA</v>
      </c>
      <c r="AX178" s="515" t="s">
        <v>337</v>
      </c>
      <c r="AY178" s="343" t="s">
        <v>1315</v>
      </c>
      <c r="AZ178" s="209" t="s">
        <v>1316</v>
      </c>
      <c r="BA178" s="207" t="s">
        <v>975</v>
      </c>
      <c r="BB178" s="207" t="s">
        <v>1083</v>
      </c>
      <c r="BC178" s="208">
        <v>44562</v>
      </c>
      <c r="BD178" s="208">
        <v>44926</v>
      </c>
      <c r="BE178" s="208" t="s">
        <v>1590</v>
      </c>
      <c r="BF178" s="208" t="s">
        <v>1591</v>
      </c>
      <c r="BG178" s="468" t="s">
        <v>1310</v>
      </c>
      <c r="BH178" s="215"/>
      <c r="BI178" s="210"/>
      <c r="BJ178" s="210"/>
      <c r="BK178" s="210"/>
      <c r="BL178" s="207"/>
      <c r="BM178" s="207"/>
      <c r="BN178" s="207"/>
      <c r="BO178" s="282"/>
      <c r="BP178" s="282"/>
      <c r="BQ178" s="284"/>
      <c r="BR178" s="213"/>
      <c r="BS178" s="213" t="str">
        <f>IF(AND('MAPA DE RIESGOS'!$AP178="Muy Alta",'MAPA DE RIESGOS'!$AR178="Leve"),CONCATENATE("R",'MAPA DE RIESGOS'!$H178,"C",'MAPA DE RIESGOS'!$AF178),"")</f>
        <v/>
      </c>
      <c r="BT178" s="213"/>
      <c r="BU178" s="213"/>
      <c r="BV178" s="213"/>
      <c r="BW178" s="213"/>
      <c r="BX178" s="213"/>
      <c r="BY178" s="213"/>
      <c r="BZ178" s="213"/>
      <c r="CA178" s="213"/>
      <c r="CB178" s="213"/>
      <c r="CC178" s="213"/>
      <c r="CD178" s="213"/>
      <c r="CE178" s="213"/>
      <c r="CF178" s="213"/>
      <c r="CG178" s="213"/>
      <c r="CH178" s="213"/>
      <c r="CI178" s="213"/>
      <c r="CJ178" s="213"/>
      <c r="CK178" s="213"/>
    </row>
    <row r="179" spans="1:89" s="214" customFormat="1" ht="28.5" hidden="1" customHeight="1">
      <c r="A179" s="474"/>
      <c r="B179" s="487"/>
      <c r="C179" s="451"/>
      <c r="D179" s="451"/>
      <c r="E179" s="454"/>
      <c r="F179" s="454"/>
      <c r="G179" s="459"/>
      <c r="H179" s="384">
        <v>28</v>
      </c>
      <c r="I179" s="457"/>
      <c r="J179" s="460"/>
      <c r="K179" s="460"/>
      <c r="L179" s="460"/>
      <c r="M179" s="454">
        <f t="shared" si="233"/>
        <v>0</v>
      </c>
      <c r="N179" s="454"/>
      <c r="O179" s="454"/>
      <c r="P179" s="531"/>
      <c r="Q179" s="491"/>
      <c r="R179" s="494"/>
      <c r="S179" s="494"/>
      <c r="T179" s="494"/>
      <c r="U179" s="494"/>
      <c r="V179" s="534"/>
      <c r="W179" s="519"/>
      <c r="X179" s="537"/>
      <c r="Y179" s="540"/>
      <c r="Z179" s="543"/>
      <c r="AA179" s="519"/>
      <c r="AB179" s="522"/>
      <c r="AC179" s="525"/>
      <c r="AD179" s="528"/>
      <c r="AE179" s="507"/>
      <c r="AF179" s="205">
        <v>2</v>
      </c>
      <c r="AG179" s="206"/>
      <c r="AH179" s="234" t="str">
        <f t="shared" si="188"/>
        <v/>
      </c>
      <c r="AI179" s="340"/>
      <c r="AJ179" s="340"/>
      <c r="AK179" s="235" t="str">
        <f t="shared" si="189"/>
        <v/>
      </c>
      <c r="AL179" s="341"/>
      <c r="AM179" s="341"/>
      <c r="AN179" s="342"/>
      <c r="AO179" s="236" t="str">
        <f>IF(ISBLANK(AD178),(IFERROR(IF(AND(AH178="Probabilidad",AH179="Probabilidad"),(AQ178-(+AQ178*AK179)),IF(AH179="Probabilidad",(W178-(+W178*AK179)),IF(AH179="Impacto",AQ178,""))),""))," ")</f>
        <v xml:space="preserve"> </v>
      </c>
      <c r="AP179" s="174" t="str">
        <f>IF(ISBLANK(AD178),(IFERROR(IF(AO179="","",IF(AO179&lt;=0.2,"Muy Baja",IF(AO179&lt;=0.4,"Baja",IF(AO179&lt;=0.6,"Media",IF(AO179&lt;=0.8,"Alta","Muy Alta"))))),""))," ")</f>
        <v xml:space="preserve"> </v>
      </c>
      <c r="AQ179" s="237" t="str">
        <f t="shared" si="190"/>
        <v xml:space="preserve"> </v>
      </c>
      <c r="AR179" s="283" t="str">
        <f t="shared" si="191"/>
        <v/>
      </c>
      <c r="AS179" s="237" t="str">
        <f>IFERROR(IF(AND(AH178="Impacto",AH179="Impacto"),(AS178-(+AS178*AK179)),IF(AH179="Impacto",(AA178-(+AA178*AK179)),IF(AH179="Probabilidad",AS178,""))),"")</f>
        <v/>
      </c>
      <c r="AT179" s="239" t="str">
        <f t="shared" si="192"/>
        <v/>
      </c>
      <c r="AU179" s="510"/>
      <c r="AV179" s="513"/>
      <c r="AW179" s="507"/>
      <c r="AX179" s="516"/>
      <c r="AY179" s="343"/>
      <c r="AZ179" s="209"/>
      <c r="BA179" s="207"/>
      <c r="BB179" s="207"/>
      <c r="BC179" s="208"/>
      <c r="BD179" s="208"/>
      <c r="BE179" s="208"/>
      <c r="BF179" s="209"/>
      <c r="BG179" s="460"/>
      <c r="BH179" s="215"/>
      <c r="BI179" s="210"/>
      <c r="BJ179" s="210"/>
      <c r="BK179" s="210"/>
      <c r="BL179" s="207"/>
      <c r="BM179" s="207"/>
      <c r="BN179" s="207"/>
      <c r="BO179" s="282"/>
      <c r="BP179" s="282"/>
      <c r="BQ179" s="284"/>
      <c r="BR179" s="213"/>
      <c r="BS179" s="213" t="str">
        <f>IF(AND('MAPA DE RIESGOS'!$AP179="Muy Alta",'MAPA DE RIESGOS'!$AR179="Leve"),CONCATENATE("R",'MAPA DE RIESGOS'!$H179,"C",'MAPA DE RIESGOS'!$AF179),"")</f>
        <v/>
      </c>
      <c r="BT179" s="213"/>
      <c r="BU179" s="213"/>
      <c r="BV179" s="213"/>
      <c r="BW179" s="213"/>
      <c r="BX179" s="213"/>
      <c r="BY179" s="213"/>
      <c r="BZ179" s="213"/>
      <c r="CA179" s="213"/>
      <c r="CB179" s="213"/>
      <c r="CC179" s="213"/>
      <c r="CD179" s="213"/>
      <c r="CE179" s="213"/>
      <c r="CF179" s="213"/>
      <c r="CG179" s="213"/>
      <c r="CH179" s="213"/>
      <c r="CI179" s="213"/>
      <c r="CJ179" s="213"/>
      <c r="CK179" s="213"/>
    </row>
    <row r="180" spans="1:89" s="214" customFormat="1" ht="28.5" hidden="1" customHeight="1">
      <c r="A180" s="474"/>
      <c r="B180" s="487"/>
      <c r="C180" s="451"/>
      <c r="D180" s="451"/>
      <c r="E180" s="454"/>
      <c r="F180" s="454"/>
      <c r="G180" s="459"/>
      <c r="H180" s="384">
        <v>28</v>
      </c>
      <c r="I180" s="457"/>
      <c r="J180" s="460"/>
      <c r="K180" s="460"/>
      <c r="L180" s="460"/>
      <c r="M180" s="454">
        <f t="shared" si="233"/>
        <v>0</v>
      </c>
      <c r="N180" s="454"/>
      <c r="O180" s="454"/>
      <c r="P180" s="531"/>
      <c r="Q180" s="491"/>
      <c r="R180" s="494"/>
      <c r="S180" s="494"/>
      <c r="T180" s="494"/>
      <c r="U180" s="494"/>
      <c r="V180" s="534"/>
      <c r="W180" s="519"/>
      <c r="X180" s="537"/>
      <c r="Y180" s="540"/>
      <c r="Z180" s="543"/>
      <c r="AA180" s="519"/>
      <c r="AB180" s="522"/>
      <c r="AC180" s="525"/>
      <c r="AD180" s="528"/>
      <c r="AE180" s="507"/>
      <c r="AF180" s="205">
        <v>3</v>
      </c>
      <c r="AG180" s="206"/>
      <c r="AH180" s="234" t="str">
        <f t="shared" si="188"/>
        <v/>
      </c>
      <c r="AI180" s="340"/>
      <c r="AJ180" s="340"/>
      <c r="AK180" s="235" t="str">
        <f t="shared" si="189"/>
        <v/>
      </c>
      <c r="AL180" s="341"/>
      <c r="AM180" s="341"/>
      <c r="AN180" s="342"/>
      <c r="AO180" s="236" t="str">
        <f>IF(ISBLANK(AD178),(IFERROR(IF(AND(AH179="Probabilidad",AH180="Probabilidad"),(AQ179-(+AQ179*AK180)),IF(AND(AH179="Impacto",AH180="Probabilidad"),(AQ178-(+AQ178*AK180)),IF(AH180="Impacto",AQ179,""))),""))," ")</f>
        <v xml:space="preserve"> </v>
      </c>
      <c r="AP180" s="174" t="str">
        <f>IF(ISBLANK(AD178),(IFERROR(IF(AO180="","",IF(AO180&lt;=0.2,"Muy Baja",IF(AO180&lt;=0.4,"Baja",IF(AO180&lt;=0.6,"Media",IF(AO180&lt;=0.8,"Alta","Muy Alta"))))),""))," ")</f>
        <v xml:space="preserve"> </v>
      </c>
      <c r="AQ180" s="237" t="str">
        <f t="shared" si="190"/>
        <v xml:space="preserve"> </v>
      </c>
      <c r="AR180" s="283" t="str">
        <f t="shared" si="191"/>
        <v/>
      </c>
      <c r="AS180" s="237" t="str">
        <f>IFERROR(IF(AND(AH179="Impacto",AH180="Impacto"),(AS179-(+AS179*AK180)),IF(AND(AH179="Probabilidad",AH180="Impacto"),(AS178-(+AS178*AK180)),IF(AH180="Probabilidad",AS179,""))),"")</f>
        <v/>
      </c>
      <c r="AT180" s="239" t="str">
        <f t="shared" si="192"/>
        <v/>
      </c>
      <c r="AU180" s="510"/>
      <c r="AV180" s="513"/>
      <c r="AW180" s="507"/>
      <c r="AX180" s="516"/>
      <c r="AY180" s="343"/>
      <c r="AZ180" s="209"/>
      <c r="BA180" s="207"/>
      <c r="BB180" s="207"/>
      <c r="BC180" s="208"/>
      <c r="BD180" s="208"/>
      <c r="BE180" s="208"/>
      <c r="BF180" s="209"/>
      <c r="BG180" s="460"/>
      <c r="BH180" s="215"/>
      <c r="BI180" s="210"/>
      <c r="BJ180" s="210"/>
      <c r="BK180" s="210"/>
      <c r="BL180" s="207"/>
      <c r="BM180" s="207"/>
      <c r="BN180" s="207"/>
      <c r="BO180" s="282"/>
      <c r="BP180" s="282"/>
      <c r="BQ180" s="284"/>
      <c r="BR180" s="213"/>
      <c r="BS180" s="213" t="str">
        <f>IF(AND('MAPA DE RIESGOS'!$AP180="Muy Alta",'MAPA DE RIESGOS'!$AR180="Leve"),CONCATENATE("R",'MAPA DE RIESGOS'!$H180,"C",'MAPA DE RIESGOS'!$AF180),"")</f>
        <v/>
      </c>
      <c r="BT180" s="213"/>
      <c r="BU180" s="213"/>
      <c r="BV180" s="213"/>
      <c r="BW180" s="213"/>
      <c r="BX180" s="213"/>
      <c r="BY180" s="213"/>
      <c r="BZ180" s="213"/>
      <c r="CA180" s="213"/>
      <c r="CB180" s="213"/>
      <c r="CC180" s="213"/>
      <c r="CD180" s="213"/>
      <c r="CE180" s="213"/>
      <c r="CF180" s="213"/>
      <c r="CG180" s="213"/>
      <c r="CH180" s="213"/>
      <c r="CI180" s="213"/>
      <c r="CJ180" s="213"/>
      <c r="CK180" s="213"/>
    </row>
    <row r="181" spans="1:89" s="214" customFormat="1" ht="28.5" hidden="1" customHeight="1">
      <c r="A181" s="474"/>
      <c r="B181" s="487"/>
      <c r="C181" s="451"/>
      <c r="D181" s="451"/>
      <c r="E181" s="454"/>
      <c r="F181" s="454"/>
      <c r="G181" s="459"/>
      <c r="H181" s="384">
        <v>28</v>
      </c>
      <c r="I181" s="457"/>
      <c r="J181" s="460"/>
      <c r="K181" s="460"/>
      <c r="L181" s="460"/>
      <c r="M181" s="454">
        <f t="shared" si="233"/>
        <v>0</v>
      </c>
      <c r="N181" s="454"/>
      <c r="O181" s="454"/>
      <c r="P181" s="531"/>
      <c r="Q181" s="491"/>
      <c r="R181" s="494"/>
      <c r="S181" s="494"/>
      <c r="T181" s="494"/>
      <c r="U181" s="494"/>
      <c r="V181" s="534"/>
      <c r="W181" s="519"/>
      <c r="X181" s="537"/>
      <c r="Y181" s="540"/>
      <c r="Z181" s="543"/>
      <c r="AA181" s="519"/>
      <c r="AB181" s="522"/>
      <c r="AC181" s="525"/>
      <c r="AD181" s="528"/>
      <c r="AE181" s="507"/>
      <c r="AF181" s="205">
        <v>4</v>
      </c>
      <c r="AG181" s="206"/>
      <c r="AH181" s="234" t="str">
        <f t="shared" si="188"/>
        <v/>
      </c>
      <c r="AI181" s="340"/>
      <c r="AJ181" s="340"/>
      <c r="AK181" s="235" t="str">
        <f t="shared" si="189"/>
        <v/>
      </c>
      <c r="AL181" s="341"/>
      <c r="AM181" s="341"/>
      <c r="AN181" s="342"/>
      <c r="AO181" s="236" t="str">
        <f>IF(ISBLANK(AD178),(IFERROR(IF(AND(AH180="Probabilidad",AH181="Probabilidad"),(AQ180-(+AQ180*AK181)),IF(AND(AH180="Impacto",AH181="Probabilidad"),(AQ179-(+AQ179*AK181)),IF(AH181="Impacto",AQ180,""))),""))," ")</f>
        <v xml:space="preserve"> </v>
      </c>
      <c r="AP181" s="174" t="str">
        <f>IF(ISBLANK(AD178),(IFERROR(IF(AO181="","",IF(AO181&lt;=0.2,"Muy Baja",IF(AO181&lt;=0.4,"Baja",IF(AO181&lt;=0.6,"Media",IF(AO181&lt;=0.8,"Alta","Muy Alta"))))),""))," ")</f>
        <v xml:space="preserve"> </v>
      </c>
      <c r="AQ181" s="237" t="str">
        <f t="shared" si="190"/>
        <v xml:space="preserve"> </v>
      </c>
      <c r="AR181" s="283" t="str">
        <f t="shared" si="191"/>
        <v/>
      </c>
      <c r="AS181" s="237" t="str">
        <f>IFERROR(IF(AND(AH180="Impacto",AH181="Impacto"),(AS180-(+AS180*AK181)),IF(AND(AH180="Probabilidad",AH181="Impacto"),(AS179-(+AS179*AK181)),IF(AH181="Probabilidad",AS180,""))),"")</f>
        <v/>
      </c>
      <c r="AT181" s="239" t="str">
        <f t="shared" si="192"/>
        <v/>
      </c>
      <c r="AU181" s="510"/>
      <c r="AV181" s="513"/>
      <c r="AW181" s="507"/>
      <c r="AX181" s="516"/>
      <c r="AY181" s="343"/>
      <c r="AZ181" s="209"/>
      <c r="BA181" s="207"/>
      <c r="BB181" s="207"/>
      <c r="BC181" s="208"/>
      <c r="BD181" s="208"/>
      <c r="BE181" s="208"/>
      <c r="BF181" s="209"/>
      <c r="BG181" s="460"/>
      <c r="BH181" s="215"/>
      <c r="BI181" s="210"/>
      <c r="BJ181" s="210"/>
      <c r="BK181" s="210"/>
      <c r="BL181" s="207"/>
      <c r="BM181" s="207"/>
      <c r="BN181" s="207"/>
      <c r="BO181" s="282"/>
      <c r="BP181" s="282"/>
      <c r="BQ181" s="284"/>
      <c r="BR181" s="213"/>
      <c r="BS181" s="213" t="str">
        <f>IF(AND('MAPA DE RIESGOS'!$AP181="Muy Alta",'MAPA DE RIESGOS'!$AR181="Leve"),CONCATENATE("R",'MAPA DE RIESGOS'!$H181,"C",'MAPA DE RIESGOS'!$AF181),"")</f>
        <v/>
      </c>
      <c r="BT181" s="213"/>
      <c r="BU181" s="213"/>
      <c r="BV181" s="213"/>
      <c r="BW181" s="213"/>
      <c r="BX181" s="213"/>
      <c r="BY181" s="213"/>
      <c r="BZ181" s="213"/>
      <c r="CA181" s="213"/>
      <c r="CB181" s="213"/>
      <c r="CC181" s="213"/>
      <c r="CD181" s="213"/>
      <c r="CE181" s="213"/>
      <c r="CF181" s="213"/>
      <c r="CG181" s="213"/>
      <c r="CH181" s="213"/>
      <c r="CI181" s="213"/>
      <c r="CJ181" s="213"/>
      <c r="CK181" s="213"/>
    </row>
    <row r="182" spans="1:89" s="214" customFormat="1" ht="28.5" hidden="1" customHeight="1">
      <c r="A182" s="474"/>
      <c r="B182" s="487"/>
      <c r="C182" s="451"/>
      <c r="D182" s="451"/>
      <c r="E182" s="454"/>
      <c r="F182" s="454"/>
      <c r="G182" s="459"/>
      <c r="H182" s="384">
        <v>28</v>
      </c>
      <c r="I182" s="457"/>
      <c r="J182" s="460"/>
      <c r="K182" s="460"/>
      <c r="L182" s="460"/>
      <c r="M182" s="454">
        <f t="shared" si="233"/>
        <v>0</v>
      </c>
      <c r="N182" s="454"/>
      <c r="O182" s="454"/>
      <c r="P182" s="531"/>
      <c r="Q182" s="491"/>
      <c r="R182" s="494"/>
      <c r="S182" s="494"/>
      <c r="T182" s="494"/>
      <c r="U182" s="494"/>
      <c r="V182" s="534"/>
      <c r="W182" s="519"/>
      <c r="X182" s="537"/>
      <c r="Y182" s="540"/>
      <c r="Z182" s="543"/>
      <c r="AA182" s="519"/>
      <c r="AB182" s="522"/>
      <c r="AC182" s="525"/>
      <c r="AD182" s="528"/>
      <c r="AE182" s="507"/>
      <c r="AF182" s="205">
        <v>5</v>
      </c>
      <c r="AG182" s="206"/>
      <c r="AH182" s="234" t="str">
        <f t="shared" si="188"/>
        <v/>
      </c>
      <c r="AI182" s="340"/>
      <c r="AJ182" s="340"/>
      <c r="AK182" s="235" t="str">
        <f t="shared" si="189"/>
        <v/>
      </c>
      <c r="AL182" s="341"/>
      <c r="AM182" s="341"/>
      <c r="AN182" s="342"/>
      <c r="AO182" s="236" t="str">
        <f>IF(ISBLANK(AD178),(IFERROR(IF(AND(AH181="Probabilidad",AH182="Probabilidad"),(AQ181-(+AQ181*AK182)),IF(AND(AH181="Impacto",AH182="Probabilidad"),(AQ180-(+AQ180*AK182)),IF(AH182="Impacto",AQ181,""))),""))," ")</f>
        <v xml:space="preserve"> </v>
      </c>
      <c r="AP182" s="174" t="str">
        <f>IF(ISBLANK(AD178),(IFERROR(IF(AO182="","",IF(AO182&lt;=0.2,"Muy Baja",IF(AO182&lt;=0.4,"Baja",IF(AO182&lt;=0.6,"Media",IF(AO182&lt;=0.8,"Alta","Muy Alta"))))),""))," ")</f>
        <v xml:space="preserve"> </v>
      </c>
      <c r="AQ182" s="237" t="str">
        <f t="shared" si="190"/>
        <v xml:space="preserve"> </v>
      </c>
      <c r="AR182" s="283" t="str">
        <f t="shared" si="191"/>
        <v/>
      </c>
      <c r="AS182" s="237" t="str">
        <f>IFERROR(IF(AND(AH181="Impacto",AH182="Impacto"),(AS181-(+AS181*AK182)),IF(AND(AH181="Probabilidad",AH182="Impacto"),(AS180-(+AS180*AK182)),IF(AH182="Probabilidad",AS181,""))),"")</f>
        <v/>
      </c>
      <c r="AT182" s="239" t="str">
        <f t="shared" si="192"/>
        <v/>
      </c>
      <c r="AU182" s="510"/>
      <c r="AV182" s="513"/>
      <c r="AW182" s="507"/>
      <c r="AX182" s="516"/>
      <c r="AY182" s="343"/>
      <c r="AZ182" s="209"/>
      <c r="BA182" s="207"/>
      <c r="BB182" s="207"/>
      <c r="BC182" s="208"/>
      <c r="BD182" s="208"/>
      <c r="BE182" s="208"/>
      <c r="BF182" s="209"/>
      <c r="BG182" s="460"/>
      <c r="BH182" s="215"/>
      <c r="BI182" s="210"/>
      <c r="BJ182" s="210"/>
      <c r="BK182" s="210"/>
      <c r="BL182" s="207"/>
      <c r="BM182" s="207"/>
      <c r="BN182" s="207"/>
      <c r="BO182" s="282"/>
      <c r="BP182" s="282"/>
      <c r="BQ182" s="284"/>
      <c r="BR182" s="213"/>
      <c r="BS182" s="213" t="str">
        <f>IF(AND('MAPA DE RIESGOS'!$AP182="Muy Alta",'MAPA DE RIESGOS'!$AR182="Leve"),CONCATENATE("R",'MAPA DE RIESGOS'!$H182,"C",'MAPA DE RIESGOS'!$AF182),"")</f>
        <v/>
      </c>
      <c r="BT182" s="213"/>
      <c r="BU182" s="213"/>
      <c r="BV182" s="213"/>
      <c r="BW182" s="213"/>
      <c r="BX182" s="213"/>
      <c r="BY182" s="213"/>
      <c r="BZ182" s="213"/>
      <c r="CA182" s="213"/>
      <c r="CB182" s="213"/>
      <c r="CC182" s="213"/>
      <c r="CD182" s="213"/>
      <c r="CE182" s="213"/>
      <c r="CF182" s="213"/>
      <c r="CG182" s="213"/>
      <c r="CH182" s="213"/>
      <c r="CI182" s="213"/>
      <c r="CJ182" s="213"/>
      <c r="CK182" s="213"/>
    </row>
    <row r="183" spans="1:89" s="214" customFormat="1" ht="28.5" hidden="1" customHeight="1">
      <c r="A183" s="474"/>
      <c r="B183" s="487"/>
      <c r="C183" s="451"/>
      <c r="D183" s="451"/>
      <c r="E183" s="454"/>
      <c r="F183" s="454"/>
      <c r="G183" s="459"/>
      <c r="H183" s="384">
        <v>28</v>
      </c>
      <c r="I183" s="458"/>
      <c r="J183" s="461"/>
      <c r="K183" s="461"/>
      <c r="L183" s="461"/>
      <c r="M183" s="455">
        <f t="shared" si="233"/>
        <v>0</v>
      </c>
      <c r="N183" s="455"/>
      <c r="O183" s="455"/>
      <c r="P183" s="532"/>
      <c r="Q183" s="492"/>
      <c r="R183" s="495"/>
      <c r="S183" s="495"/>
      <c r="T183" s="495"/>
      <c r="U183" s="495"/>
      <c r="V183" s="535"/>
      <c r="W183" s="520"/>
      <c r="X183" s="538"/>
      <c r="Y183" s="541"/>
      <c r="Z183" s="544"/>
      <c r="AA183" s="520"/>
      <c r="AB183" s="523"/>
      <c r="AC183" s="526"/>
      <c r="AD183" s="529"/>
      <c r="AE183" s="508"/>
      <c r="AF183" s="205">
        <v>6</v>
      </c>
      <c r="AG183" s="206"/>
      <c r="AH183" s="234" t="str">
        <f t="shared" si="188"/>
        <v/>
      </c>
      <c r="AI183" s="340"/>
      <c r="AJ183" s="340"/>
      <c r="AK183" s="235" t="str">
        <f t="shared" si="189"/>
        <v/>
      </c>
      <c r="AL183" s="341"/>
      <c r="AM183" s="341"/>
      <c r="AN183" s="342"/>
      <c r="AO183" s="236" t="str">
        <f>IF(ISBLANK(AD178),(IFERROR(IF(AND(AH181="Probabilidad",AH183="Probabilidad"),(AQ181-(+AQ181*AK183)),IF(AND(AH181="Impacto",AH183="Probabilidad"),(AQ180-(+AQ180*AK183)),IF(AH183="Impacto",AQ181,""))),""))," ")</f>
        <v xml:space="preserve"> </v>
      </c>
      <c r="AP183" s="174" t="str">
        <f>IF(ISBLANK(AD178),(IFERROR(IF(AO183="","",IF(AO183&lt;=0.2,"Muy Baja",IF(AO183&lt;=0.4,"Baja",IF(AO183&lt;=0.6,"Media",IF(AO183&lt;=0.8,"Alta","Muy Alta"))))),"")), " ")</f>
        <v xml:space="preserve"> </v>
      </c>
      <c r="AQ183" s="237" t="str">
        <f t="shared" si="190"/>
        <v xml:space="preserve"> </v>
      </c>
      <c r="AR183" s="283" t="str">
        <f t="shared" si="191"/>
        <v/>
      </c>
      <c r="AS183" s="237" t="str">
        <f>IFERROR(IF(AND(AH182="Impacto",AH183="Impacto"),(AS181-(+AS182*AK183)),IF(AND(AH181="Probabilidad",AH183="Impacto"),(AS180-(+AS180*AK183)),IF(AH183="Probabilidad",AS181,""))),"")</f>
        <v/>
      </c>
      <c r="AT183" s="239" t="str">
        <f t="shared" si="192"/>
        <v/>
      </c>
      <c r="AU183" s="511"/>
      <c r="AV183" s="514"/>
      <c r="AW183" s="508"/>
      <c r="AX183" s="517"/>
      <c r="AY183" s="343"/>
      <c r="AZ183" s="209"/>
      <c r="BA183" s="207"/>
      <c r="BB183" s="207"/>
      <c r="BC183" s="208"/>
      <c r="BD183" s="208"/>
      <c r="BE183" s="208"/>
      <c r="BF183" s="209"/>
      <c r="BG183" s="461"/>
      <c r="BH183" s="215"/>
      <c r="BI183" s="210"/>
      <c r="BJ183" s="210"/>
      <c r="BK183" s="210"/>
      <c r="BL183" s="207"/>
      <c r="BM183" s="207"/>
      <c r="BN183" s="207"/>
      <c r="BO183" s="282"/>
      <c r="BP183" s="282"/>
      <c r="BQ183" s="284"/>
      <c r="BR183" s="213"/>
      <c r="BS183" s="213" t="str">
        <f>IF(AND('MAPA DE RIESGOS'!$AP183="Muy Alta",'MAPA DE RIESGOS'!$AR183="Leve"),CONCATENATE("R",'MAPA DE RIESGOS'!$H183,"C",'MAPA DE RIESGOS'!$AF183),"")</f>
        <v/>
      </c>
      <c r="BT183" s="213"/>
      <c r="BU183" s="213"/>
      <c r="BV183" s="213"/>
      <c r="BW183" s="213"/>
      <c r="BX183" s="213"/>
      <c r="BY183" s="213"/>
      <c r="BZ183" s="213"/>
      <c r="CA183" s="213"/>
      <c r="CB183" s="213"/>
      <c r="CC183" s="213"/>
      <c r="CD183" s="213"/>
      <c r="CE183" s="213"/>
      <c r="CF183" s="213"/>
      <c r="CG183" s="213"/>
      <c r="CH183" s="213"/>
      <c r="CI183" s="213"/>
      <c r="CJ183" s="213"/>
      <c r="CK183" s="213"/>
    </row>
    <row r="184" spans="1:89" s="214" customFormat="1" ht="98" customHeight="1">
      <c r="A184" s="474"/>
      <c r="B184" s="487"/>
      <c r="C184" s="451"/>
      <c r="D184" s="451" t="str">
        <f>IFERROR((VLOOKUP($B184,'Listados Datos'!$D$3:$F$18,3,FALSE))," ")</f>
        <v xml:space="preserve"> </v>
      </c>
      <c r="E184" s="454"/>
      <c r="F184" s="454" t="s">
        <v>975</v>
      </c>
      <c r="G184" s="459">
        <v>29</v>
      </c>
      <c r="H184" s="384">
        <v>29</v>
      </c>
      <c r="I184" s="456" t="s">
        <v>1211</v>
      </c>
      <c r="J184" s="468" t="s">
        <v>243</v>
      </c>
      <c r="K184" s="468" t="s">
        <v>1211</v>
      </c>
      <c r="L184" s="468" t="s">
        <v>1219</v>
      </c>
      <c r="M184" s="453" t="str">
        <f t="shared" ref="M184:M189" si="242">+CONCATENATE("Posibilidad de perdida de ", Q184, " debido a amenazas como ", S184, "y vulderabilidades,", T184, " afectando a los activos de información de ", R184)</f>
        <v>Posibilidad de perdida de Confidencialidad e Integridad debido a amenazas como Modificación
no autorizaday vulderabilidades, afectando a los activos de información de Información del SIDEP y expedientes físicos.</v>
      </c>
      <c r="N184" s="453" t="s">
        <v>932</v>
      </c>
      <c r="O184" s="453" t="s">
        <v>837</v>
      </c>
      <c r="P184" s="530">
        <v>228</v>
      </c>
      <c r="Q184" s="490" t="s">
        <v>154</v>
      </c>
      <c r="R184" s="493" t="s">
        <v>1222</v>
      </c>
      <c r="S184" s="493" t="s">
        <v>1223</v>
      </c>
      <c r="T184" s="493"/>
      <c r="U184" s="493"/>
      <c r="V184" s="533" t="str">
        <f t="shared" ref="V184" si="243">IF(ISBLANK(AC184),(IF(P184&lt;=0,"",IF(P184&lt;=2,"Muy Baja",IF(P184&lt;=24,"Baja",IF(P184&lt;=500,"Media",IF(P184&lt;=5000,"Alta","Muy Alta"))))))," ")</f>
        <v>Media</v>
      </c>
      <c r="W184" s="518">
        <f t="shared" ref="W184" si="244">IF(ISBLANK(AC184),(IF(V184="","",IF(V184="Muy Baja",20%,IF(V184="Baja",40%,IF(V184="Media",60%,IF(V184="Alta",80%,IF(V184="Muy Alta",100%,0)))))))," ")</f>
        <v>0.6</v>
      </c>
      <c r="X184" s="536" t="s">
        <v>1717</v>
      </c>
      <c r="Y184" s="539" t="str">
        <f>IF(X184&gt;0,IF(NOT(ISERROR(MATCH(X184,'Listados Datos'!$N$3:$N$4,0))),'Listados Datos'!$N$6&amp;"Por favor no seleccionar este criterios de impacto (Afectación Económica o presupuestal y/o Pérdida Reputacional)",'Listados Datos'!$N$7),"")</f>
        <v>✔</v>
      </c>
      <c r="Z184" s="542" t="str">
        <f>IF(OR(X184='Listados Datos'!$R$3,X184='Listados Datos'!$S$3),"Leve",IF(OR(X184='Listados Datos'!$R$4,X184='Listados Datos'!$S$4),"Menor",IF(OR(X184='Listados Datos'!$R$5,X184='Listados Datos'!$S$5),"Moderado",IF(OR(X184='Listados Datos'!$R$6,X184='Listados Datos'!$S$6),"Mayor",IF(OR(X184='Listados Datos'!$R$7,X184='Listados Datos'!$S$7),"Catastrófico","")))))</f>
        <v/>
      </c>
      <c r="AA184" s="518" t="str">
        <f>IF(Z184="","",IF(Z184="Leve",20%,IF(Z184="Menor",40%,IF(Z184="Moderado",60%,IF(Z184="Mayor",80%,IF(Z184="Catastrófico",100%,0))))))</f>
        <v/>
      </c>
      <c r="AB184" s="521"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524"/>
      <c r="AD184" s="527"/>
      <c r="AE184" s="506" t="str">
        <f t="shared" ref="AE184" si="245">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206" t="s">
        <v>1236</v>
      </c>
      <c r="AH184" s="234" t="str">
        <f t="shared" si="188"/>
        <v>Probabilidad</v>
      </c>
      <c r="AI184" s="340" t="s">
        <v>314</v>
      </c>
      <c r="AJ184" s="340" t="s">
        <v>319</v>
      </c>
      <c r="AK184" s="235" t="str">
        <f t="shared" si="189"/>
        <v>40%</v>
      </c>
      <c r="AL184" s="341" t="s">
        <v>323</v>
      </c>
      <c r="AM184" s="341" t="s">
        <v>327</v>
      </c>
      <c r="AN184" s="342" t="s">
        <v>330</v>
      </c>
      <c r="AO184" s="236">
        <f>IF(ISBLANK(AD184),(IFERROR(IF(AH184="Probabilidad",(W184-(+W184*AK184)),IF(AH184="Impacto",W184,"")),""))," ")</f>
        <v>0.36</v>
      </c>
      <c r="AP184" s="174" t="str">
        <f>IF(ISBLANK(AD184), (IFERROR(IF(AO184="","",IF(AO184&lt;=0.2,"Muy Baja",IF(AO184&lt;=0.4,"Baja",IF(AO184&lt;=0.6,"Media",IF(AO184&lt;=0.8,"Alta","Muy Alta"))))),""))," ")</f>
        <v>Baja</v>
      </c>
      <c r="AQ184" s="237">
        <f t="shared" si="190"/>
        <v>0.36</v>
      </c>
      <c r="AR184" s="283" t="str">
        <f t="shared" si="191"/>
        <v/>
      </c>
      <c r="AS184" s="237" t="str">
        <f>IFERROR(IF(AH184="Impacto",(AA184-(+AA184*AK184)),IF(AH184="Probabilidad",AA184,"")),"")</f>
        <v/>
      </c>
      <c r="AT184" s="239" t="str">
        <f t="shared" si="192"/>
        <v/>
      </c>
      <c r="AU184" s="509"/>
      <c r="AV184" s="512" t="str">
        <f>IF(ISBLANK(AD184), " ", AD184)</f>
        <v xml:space="preserve"> </v>
      </c>
      <c r="AW184" s="506" t="str">
        <f t="shared" ref="AW184" si="246">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515" t="s">
        <v>337</v>
      </c>
      <c r="AY184" s="343" t="s">
        <v>1185</v>
      </c>
      <c r="AZ184" s="209" t="s">
        <v>1319</v>
      </c>
      <c r="BA184" s="207" t="s">
        <v>975</v>
      </c>
      <c r="BB184" s="207" t="s">
        <v>1069</v>
      </c>
      <c r="BC184" s="208">
        <v>44562</v>
      </c>
      <c r="BD184" s="208">
        <v>44926</v>
      </c>
      <c r="BE184" s="208" t="s">
        <v>1592</v>
      </c>
      <c r="BF184" s="208" t="s">
        <v>1593</v>
      </c>
      <c r="BG184" s="468" t="s">
        <v>1184</v>
      </c>
      <c r="BH184" s="215"/>
      <c r="BI184" s="210"/>
      <c r="BJ184" s="210"/>
      <c r="BK184" s="210"/>
      <c r="BL184" s="207"/>
      <c r="BM184" s="207"/>
      <c r="BN184" s="207"/>
      <c r="BO184" s="282"/>
      <c r="BP184" s="282"/>
      <c r="BQ184" s="284"/>
      <c r="BR184" s="213"/>
      <c r="BS184" s="213" t="str">
        <f>IF(AND('MAPA DE RIESGOS'!$AP184="Muy Alta",'MAPA DE RIESGOS'!$AR184="Leve"),CONCATENATE("R",'MAPA DE RIESGOS'!$H184,"C",'MAPA DE RIESGOS'!$AF184),"")</f>
        <v/>
      </c>
      <c r="BT184" s="213"/>
      <c r="BU184" s="213"/>
      <c r="BV184" s="213"/>
      <c r="BW184" s="213"/>
      <c r="BX184" s="213"/>
      <c r="BY184" s="213"/>
      <c r="BZ184" s="213"/>
      <c r="CA184" s="213"/>
      <c r="CB184" s="213"/>
      <c r="CC184" s="213"/>
      <c r="CD184" s="213"/>
      <c r="CE184" s="213"/>
      <c r="CF184" s="213"/>
      <c r="CG184" s="213"/>
      <c r="CH184" s="213"/>
      <c r="CI184" s="213"/>
      <c r="CJ184" s="213"/>
      <c r="CK184" s="213"/>
    </row>
    <row r="185" spans="1:89" s="214" customFormat="1" ht="68.25" customHeight="1">
      <c r="A185" s="474"/>
      <c r="B185" s="487"/>
      <c r="C185" s="451"/>
      <c r="D185" s="451"/>
      <c r="E185" s="454"/>
      <c r="F185" s="454"/>
      <c r="G185" s="459"/>
      <c r="H185" s="384">
        <v>29</v>
      </c>
      <c r="I185" s="457"/>
      <c r="J185" s="460"/>
      <c r="K185" s="460"/>
      <c r="L185" s="460"/>
      <c r="M185" s="454" t="str">
        <f t="shared" si="242"/>
        <v xml:space="preserve">Posibilidad de perdida de  debido a amenazas como y vulderabilidades, afectando a los activos de información de </v>
      </c>
      <c r="N185" s="454"/>
      <c r="O185" s="454"/>
      <c r="P185" s="531"/>
      <c r="Q185" s="491"/>
      <c r="R185" s="494"/>
      <c r="S185" s="494"/>
      <c r="T185" s="494"/>
      <c r="U185" s="494"/>
      <c r="V185" s="534"/>
      <c r="W185" s="519"/>
      <c r="X185" s="537"/>
      <c r="Y185" s="540"/>
      <c r="Z185" s="543"/>
      <c r="AA185" s="519"/>
      <c r="AB185" s="522"/>
      <c r="AC185" s="525"/>
      <c r="AD185" s="528"/>
      <c r="AE185" s="507"/>
      <c r="AF185" s="205">
        <v>2</v>
      </c>
      <c r="AG185" s="206" t="s">
        <v>1179</v>
      </c>
      <c r="AH185" s="234" t="str">
        <f t="shared" si="188"/>
        <v>Probabilidad</v>
      </c>
      <c r="AI185" s="340" t="s">
        <v>314</v>
      </c>
      <c r="AJ185" s="340" t="s">
        <v>319</v>
      </c>
      <c r="AK185" s="235" t="str">
        <f t="shared" si="189"/>
        <v>40%</v>
      </c>
      <c r="AL185" s="341" t="s">
        <v>323</v>
      </c>
      <c r="AM185" s="341" t="s">
        <v>327</v>
      </c>
      <c r="AN185" s="342" t="s">
        <v>330</v>
      </c>
      <c r="AO185" s="236">
        <f>IF(ISBLANK(AD184),(IFERROR(IF(AND(AH184="Probabilidad",AH185="Probabilidad"),(AQ184-(+AQ184*AK185)),IF(AH185="Probabilidad",(W184-(+W184*AK185)),IF(AH185="Impacto",AQ184,""))),""))," ")</f>
        <v>0.216</v>
      </c>
      <c r="AP185" s="174" t="str">
        <f>IF(ISBLANK(AD184),(IFERROR(IF(AO185="","",IF(AO185&lt;=0.2,"Muy Baja",IF(AO185&lt;=0.4,"Baja",IF(AO185&lt;=0.6,"Media",IF(AO185&lt;=0.8,"Alta","Muy Alta"))))),""))," ")</f>
        <v>Baja</v>
      </c>
      <c r="AQ185" s="237">
        <f t="shared" si="190"/>
        <v>0.216</v>
      </c>
      <c r="AR185" s="283" t="str">
        <f t="shared" si="191"/>
        <v/>
      </c>
      <c r="AS185" s="237" t="str">
        <f>IFERROR(IF(AND(AH184="Impacto",AH185="Impacto"),(AS184-(+AS184*AK185)),IF(AH185="Impacto",(AA184-(+AA184*AK185)),IF(AH185="Probabilidad",AS184,""))),"")</f>
        <v/>
      </c>
      <c r="AT185" s="239" t="str">
        <f t="shared" si="192"/>
        <v/>
      </c>
      <c r="AU185" s="510"/>
      <c r="AV185" s="513"/>
      <c r="AW185" s="507"/>
      <c r="AX185" s="516"/>
      <c r="AY185" s="343" t="s">
        <v>1202</v>
      </c>
      <c r="AZ185" s="209" t="s">
        <v>1199</v>
      </c>
      <c r="BA185" s="207" t="s">
        <v>975</v>
      </c>
      <c r="BB185" s="207" t="s">
        <v>1069</v>
      </c>
      <c r="BC185" s="208">
        <v>44562</v>
      </c>
      <c r="BD185" s="208">
        <v>44926</v>
      </c>
      <c r="BE185" s="208" t="s">
        <v>1592</v>
      </c>
      <c r="BF185" s="208" t="s">
        <v>1593</v>
      </c>
      <c r="BG185" s="460"/>
      <c r="BH185" s="215"/>
      <c r="BI185" s="210"/>
      <c r="BJ185" s="210"/>
      <c r="BK185" s="210"/>
      <c r="BL185" s="207"/>
      <c r="BM185" s="207"/>
      <c r="BN185" s="207"/>
      <c r="BO185" s="282"/>
      <c r="BP185" s="282"/>
      <c r="BQ185" s="284"/>
      <c r="BR185" s="213"/>
      <c r="BS185" s="213" t="str">
        <f>IF(AND('MAPA DE RIESGOS'!$AP185="Muy Alta",'MAPA DE RIESGOS'!$AR185="Leve"),CONCATENATE("R",'MAPA DE RIESGOS'!$H185,"C",'MAPA DE RIESGOS'!$AF185),"")</f>
        <v/>
      </c>
      <c r="BT185" s="213"/>
      <c r="BU185" s="213"/>
      <c r="BV185" s="213"/>
      <c r="BW185" s="213"/>
      <c r="BX185" s="213"/>
      <c r="BY185" s="213"/>
      <c r="BZ185" s="213"/>
      <c r="CA185" s="213"/>
      <c r="CB185" s="213"/>
      <c r="CC185" s="213"/>
      <c r="CD185" s="213"/>
      <c r="CE185" s="213"/>
      <c r="CF185" s="213"/>
      <c r="CG185" s="213"/>
      <c r="CH185" s="213"/>
      <c r="CI185" s="213"/>
      <c r="CJ185" s="213"/>
      <c r="CK185" s="213"/>
    </row>
    <row r="186" spans="1:89" s="214" customFormat="1" ht="28.5" hidden="1" customHeight="1">
      <c r="A186" s="474"/>
      <c r="B186" s="487"/>
      <c r="C186" s="451"/>
      <c r="D186" s="451"/>
      <c r="E186" s="454"/>
      <c r="F186" s="454"/>
      <c r="G186" s="459"/>
      <c r="H186" s="384">
        <v>29</v>
      </c>
      <c r="I186" s="457"/>
      <c r="J186" s="460"/>
      <c r="K186" s="460"/>
      <c r="L186" s="460"/>
      <c r="M186" s="454" t="str">
        <f t="shared" si="242"/>
        <v xml:space="preserve">Posibilidad de perdida de  debido a amenazas como y vulderabilidades, afectando a los activos de información de </v>
      </c>
      <c r="N186" s="454"/>
      <c r="O186" s="454"/>
      <c r="P186" s="531"/>
      <c r="Q186" s="491"/>
      <c r="R186" s="494"/>
      <c r="S186" s="494"/>
      <c r="T186" s="494"/>
      <c r="U186" s="494"/>
      <c r="V186" s="534"/>
      <c r="W186" s="519"/>
      <c r="X186" s="537"/>
      <c r="Y186" s="540"/>
      <c r="Z186" s="543"/>
      <c r="AA186" s="519"/>
      <c r="AB186" s="522"/>
      <c r="AC186" s="525"/>
      <c r="AD186" s="528"/>
      <c r="AE186" s="507"/>
      <c r="AF186" s="205">
        <v>3</v>
      </c>
      <c r="AG186" s="206"/>
      <c r="AH186" s="234" t="str">
        <f t="shared" si="188"/>
        <v/>
      </c>
      <c r="AI186" s="340"/>
      <c r="AJ186" s="340"/>
      <c r="AK186" s="235" t="str">
        <f t="shared" si="189"/>
        <v/>
      </c>
      <c r="AL186" s="341"/>
      <c r="AM186" s="341"/>
      <c r="AN186" s="342"/>
      <c r="AO186" s="236" t="str">
        <f>IF(ISBLANK(AD184),(IFERROR(IF(AND(AH185="Probabilidad",AH186="Probabilidad"),(AQ185-(+AQ185*AK186)),IF(AND(AH185="Impacto",AH186="Probabilidad"),(AQ184-(+AQ184*AK186)),IF(AH186="Impacto",AQ185,""))),""))," ")</f>
        <v/>
      </c>
      <c r="AP186" s="174" t="str">
        <f>IF(ISBLANK(AD184),(IFERROR(IF(AO186="","",IF(AO186&lt;=0.2,"Muy Baja",IF(AO186&lt;=0.4,"Baja",IF(AO186&lt;=0.6,"Media",IF(AO186&lt;=0.8,"Alta","Muy Alta"))))),""))," ")</f>
        <v/>
      </c>
      <c r="AQ186" s="237" t="str">
        <f t="shared" si="190"/>
        <v/>
      </c>
      <c r="AR186" s="283" t="str">
        <f t="shared" si="191"/>
        <v/>
      </c>
      <c r="AS186" s="237" t="str">
        <f>IFERROR(IF(AND(AH185="Impacto",AH186="Impacto"),(AS185-(+AS185*AK186)),IF(AND(AH185="Probabilidad",AH186="Impacto"),(AS184-(+AS184*AK186)),IF(AH186="Probabilidad",AS185,""))),"")</f>
        <v/>
      </c>
      <c r="AT186" s="239" t="str">
        <f t="shared" si="192"/>
        <v/>
      </c>
      <c r="AU186" s="510"/>
      <c r="AV186" s="513"/>
      <c r="AW186" s="507"/>
      <c r="AX186" s="516"/>
      <c r="AY186" s="343"/>
      <c r="AZ186" s="209"/>
      <c r="BA186" s="207"/>
      <c r="BB186" s="207"/>
      <c r="BC186" s="208"/>
      <c r="BD186" s="208"/>
      <c r="BE186" s="208"/>
      <c r="BF186" s="209"/>
      <c r="BG186" s="460"/>
      <c r="BH186" s="215"/>
      <c r="BI186" s="210"/>
      <c r="BJ186" s="210"/>
      <c r="BK186" s="210"/>
      <c r="BL186" s="207"/>
      <c r="BM186" s="207"/>
      <c r="BN186" s="207"/>
      <c r="BO186" s="282"/>
      <c r="BP186" s="282"/>
      <c r="BQ186" s="284"/>
      <c r="BR186" s="213"/>
      <c r="BS186" s="213" t="str">
        <f>IF(AND('MAPA DE RIESGOS'!$AP186="Muy Alta",'MAPA DE RIESGOS'!$AR186="Leve"),CONCATENATE("R",'MAPA DE RIESGOS'!$H186,"C",'MAPA DE RIESGOS'!$AF186),"")</f>
        <v/>
      </c>
      <c r="BT186" s="213"/>
      <c r="BU186" s="213"/>
      <c r="BV186" s="213"/>
      <c r="BW186" s="213"/>
      <c r="BX186" s="213"/>
      <c r="BY186" s="213"/>
      <c r="BZ186" s="213"/>
      <c r="CA186" s="213"/>
      <c r="CB186" s="213"/>
      <c r="CC186" s="213"/>
      <c r="CD186" s="213"/>
      <c r="CE186" s="213"/>
      <c r="CF186" s="213"/>
      <c r="CG186" s="213"/>
      <c r="CH186" s="213"/>
      <c r="CI186" s="213"/>
      <c r="CJ186" s="213"/>
      <c r="CK186" s="213"/>
    </row>
    <row r="187" spans="1:89" s="214" customFormat="1" ht="28.5" hidden="1" customHeight="1">
      <c r="A187" s="474"/>
      <c r="B187" s="487"/>
      <c r="C187" s="451"/>
      <c r="D187" s="451"/>
      <c r="E187" s="454"/>
      <c r="F187" s="454"/>
      <c r="G187" s="459"/>
      <c r="H187" s="384">
        <v>29</v>
      </c>
      <c r="I187" s="457"/>
      <c r="J187" s="460"/>
      <c r="K187" s="460"/>
      <c r="L187" s="460"/>
      <c r="M187" s="454" t="str">
        <f t="shared" si="242"/>
        <v xml:space="preserve">Posibilidad de perdida de  debido a amenazas como y vulderabilidades, afectando a los activos de información de </v>
      </c>
      <c r="N187" s="454"/>
      <c r="O187" s="454"/>
      <c r="P187" s="531"/>
      <c r="Q187" s="491"/>
      <c r="R187" s="494"/>
      <c r="S187" s="494"/>
      <c r="T187" s="494"/>
      <c r="U187" s="494"/>
      <c r="V187" s="534"/>
      <c r="W187" s="519"/>
      <c r="X187" s="537"/>
      <c r="Y187" s="540"/>
      <c r="Z187" s="543"/>
      <c r="AA187" s="519"/>
      <c r="AB187" s="522"/>
      <c r="AC187" s="525"/>
      <c r="AD187" s="528"/>
      <c r="AE187" s="507"/>
      <c r="AF187" s="205">
        <v>4</v>
      </c>
      <c r="AG187" s="206"/>
      <c r="AH187" s="234" t="str">
        <f t="shared" si="188"/>
        <v/>
      </c>
      <c r="AI187" s="340"/>
      <c r="AJ187" s="340"/>
      <c r="AK187" s="235" t="str">
        <f t="shared" si="189"/>
        <v/>
      </c>
      <c r="AL187" s="341"/>
      <c r="AM187" s="341"/>
      <c r="AN187" s="342"/>
      <c r="AO187" s="236" t="str">
        <f>IF(ISBLANK(AD184),(IFERROR(IF(AND(AH186="Probabilidad",AH187="Probabilidad"),(AQ186-(+AQ186*AK187)),IF(AND(AH186="Impacto",AH187="Probabilidad"),(AQ185-(+AQ185*AK187)),IF(AH187="Impacto",AQ186,""))),""))," ")</f>
        <v/>
      </c>
      <c r="AP187" s="174" t="str">
        <f>IF(ISBLANK(AD184),(IFERROR(IF(AO187="","",IF(AO187&lt;=0.2,"Muy Baja",IF(AO187&lt;=0.4,"Baja",IF(AO187&lt;=0.6,"Media",IF(AO187&lt;=0.8,"Alta","Muy Alta"))))),""))," ")</f>
        <v/>
      </c>
      <c r="AQ187" s="237" t="str">
        <f t="shared" si="190"/>
        <v/>
      </c>
      <c r="AR187" s="283" t="str">
        <f t="shared" si="191"/>
        <v/>
      </c>
      <c r="AS187" s="237" t="str">
        <f>IFERROR(IF(AND(AH186="Impacto",AH187="Impacto"),(AS186-(+AS186*AK187)),IF(AND(AH186="Probabilidad",AH187="Impacto"),(AS185-(+AS185*AK187)),IF(AH187="Probabilidad",AS186,""))),"")</f>
        <v/>
      </c>
      <c r="AT187" s="239" t="str">
        <f t="shared" si="192"/>
        <v/>
      </c>
      <c r="AU187" s="510"/>
      <c r="AV187" s="513"/>
      <c r="AW187" s="507"/>
      <c r="AX187" s="516"/>
      <c r="AY187" s="343"/>
      <c r="AZ187" s="209"/>
      <c r="BA187" s="207"/>
      <c r="BB187" s="207"/>
      <c r="BC187" s="208"/>
      <c r="BD187" s="208"/>
      <c r="BE187" s="208"/>
      <c r="BF187" s="209"/>
      <c r="BG187" s="460"/>
      <c r="BH187" s="215"/>
      <c r="BI187" s="210"/>
      <c r="BJ187" s="210"/>
      <c r="BK187" s="210"/>
      <c r="BL187" s="207"/>
      <c r="BM187" s="207"/>
      <c r="BN187" s="207"/>
      <c r="BO187" s="282"/>
      <c r="BP187" s="282"/>
      <c r="BQ187" s="284"/>
      <c r="BR187" s="213"/>
      <c r="BS187" s="213" t="str">
        <f>IF(AND('MAPA DE RIESGOS'!$AP187="Muy Alta",'MAPA DE RIESGOS'!$AR187="Leve"),CONCATENATE("R",'MAPA DE RIESGOS'!$H187,"C",'MAPA DE RIESGOS'!$AF187),"")</f>
        <v/>
      </c>
      <c r="BT187" s="213"/>
      <c r="BU187" s="213"/>
      <c r="BV187" s="213"/>
      <c r="BW187" s="213"/>
      <c r="BX187" s="213"/>
      <c r="BY187" s="213"/>
      <c r="BZ187" s="213"/>
      <c r="CA187" s="213"/>
      <c r="CB187" s="213"/>
      <c r="CC187" s="213"/>
      <c r="CD187" s="213"/>
      <c r="CE187" s="213"/>
      <c r="CF187" s="213"/>
      <c r="CG187" s="213"/>
      <c r="CH187" s="213"/>
      <c r="CI187" s="213"/>
      <c r="CJ187" s="213"/>
      <c r="CK187" s="213"/>
    </row>
    <row r="188" spans="1:89" s="214" customFormat="1" ht="28.5" hidden="1" customHeight="1">
      <c r="A188" s="474"/>
      <c r="B188" s="487"/>
      <c r="C188" s="451"/>
      <c r="D188" s="451"/>
      <c r="E188" s="454"/>
      <c r="F188" s="454"/>
      <c r="G188" s="459"/>
      <c r="H188" s="384">
        <v>29</v>
      </c>
      <c r="I188" s="457"/>
      <c r="J188" s="460"/>
      <c r="K188" s="460"/>
      <c r="L188" s="460"/>
      <c r="M188" s="454" t="str">
        <f t="shared" si="242"/>
        <v xml:space="preserve">Posibilidad de perdida de  debido a amenazas como y vulderabilidades, afectando a los activos de información de </v>
      </c>
      <c r="N188" s="454"/>
      <c r="O188" s="454"/>
      <c r="P188" s="531"/>
      <c r="Q188" s="491"/>
      <c r="R188" s="494"/>
      <c r="S188" s="494"/>
      <c r="T188" s="494"/>
      <c r="U188" s="494"/>
      <c r="V188" s="534"/>
      <c r="W188" s="519"/>
      <c r="X188" s="537"/>
      <c r="Y188" s="540"/>
      <c r="Z188" s="543"/>
      <c r="AA188" s="519"/>
      <c r="AB188" s="522"/>
      <c r="AC188" s="525"/>
      <c r="AD188" s="528"/>
      <c r="AE188" s="507"/>
      <c r="AF188" s="205">
        <v>5</v>
      </c>
      <c r="AG188" s="206"/>
      <c r="AH188" s="234" t="str">
        <f t="shared" si="188"/>
        <v/>
      </c>
      <c r="AI188" s="340"/>
      <c r="AJ188" s="340"/>
      <c r="AK188" s="235" t="str">
        <f t="shared" si="189"/>
        <v/>
      </c>
      <c r="AL188" s="341"/>
      <c r="AM188" s="341"/>
      <c r="AN188" s="342"/>
      <c r="AO188" s="236" t="str">
        <f>IF(ISBLANK(AD184),(IFERROR(IF(AND(AH187="Probabilidad",AH188="Probabilidad"),(AQ187-(+AQ187*AK188)),IF(AND(AH187="Impacto",AH188="Probabilidad"),(AQ186-(+AQ186*AK188)),IF(AH188="Impacto",AQ187,""))),""))," ")</f>
        <v/>
      </c>
      <c r="AP188" s="174" t="str">
        <f>IF(ISBLANK(AD184),(IFERROR(IF(AO188="","",IF(AO188&lt;=0.2,"Muy Baja",IF(AO188&lt;=0.4,"Baja",IF(AO188&lt;=0.6,"Media",IF(AO188&lt;=0.8,"Alta","Muy Alta"))))),""))," ")</f>
        <v/>
      </c>
      <c r="AQ188" s="237" t="str">
        <f t="shared" si="190"/>
        <v/>
      </c>
      <c r="AR188" s="283" t="str">
        <f t="shared" si="191"/>
        <v/>
      </c>
      <c r="AS188" s="237" t="str">
        <f>IFERROR(IF(AND(AH187="Impacto",AH188="Impacto"),(AS187-(+AS187*AK188)),IF(AND(AH187="Probabilidad",AH188="Impacto"),(AS186-(+AS186*AK188)),IF(AH188="Probabilidad",AS187,""))),"")</f>
        <v/>
      </c>
      <c r="AT188" s="239" t="str">
        <f t="shared" si="192"/>
        <v/>
      </c>
      <c r="AU188" s="510"/>
      <c r="AV188" s="513"/>
      <c r="AW188" s="507"/>
      <c r="AX188" s="516"/>
      <c r="AY188" s="343"/>
      <c r="AZ188" s="209"/>
      <c r="BA188" s="207"/>
      <c r="BB188" s="207"/>
      <c r="BC188" s="208"/>
      <c r="BD188" s="208"/>
      <c r="BE188" s="208"/>
      <c r="BF188" s="209"/>
      <c r="BG188" s="460"/>
      <c r="BH188" s="215"/>
      <c r="BI188" s="210"/>
      <c r="BJ188" s="210"/>
      <c r="BK188" s="210"/>
      <c r="BL188" s="207"/>
      <c r="BM188" s="207"/>
      <c r="BN188" s="207"/>
      <c r="BO188" s="282"/>
      <c r="BP188" s="282"/>
      <c r="BQ188" s="284"/>
      <c r="BR188" s="213"/>
      <c r="BS188" s="213" t="str">
        <f>IF(AND('MAPA DE RIESGOS'!$AP188="Muy Alta",'MAPA DE RIESGOS'!$AR188="Leve"),CONCATENATE("R",'MAPA DE RIESGOS'!$H188,"C",'MAPA DE RIESGOS'!$AF188),"")</f>
        <v/>
      </c>
      <c r="BT188" s="213"/>
      <c r="BU188" s="213"/>
      <c r="BV188" s="213"/>
      <c r="BW188" s="213"/>
      <c r="BX188" s="213"/>
      <c r="BY188" s="213"/>
      <c r="BZ188" s="213"/>
      <c r="CA188" s="213"/>
      <c r="CB188" s="213"/>
      <c r="CC188" s="213"/>
      <c r="CD188" s="213"/>
      <c r="CE188" s="213"/>
      <c r="CF188" s="213"/>
      <c r="CG188" s="213"/>
      <c r="CH188" s="213"/>
      <c r="CI188" s="213"/>
      <c r="CJ188" s="213"/>
      <c r="CK188" s="213"/>
    </row>
    <row r="189" spans="1:89" s="214" customFormat="1" ht="28.5" hidden="1" customHeight="1">
      <c r="A189" s="475"/>
      <c r="B189" s="488"/>
      <c r="C189" s="452"/>
      <c r="D189" s="452"/>
      <c r="E189" s="455"/>
      <c r="F189" s="455"/>
      <c r="G189" s="459"/>
      <c r="H189" s="384">
        <v>29</v>
      </c>
      <c r="I189" s="458"/>
      <c r="J189" s="461"/>
      <c r="K189" s="461"/>
      <c r="L189" s="461"/>
      <c r="M189" s="455" t="str">
        <f t="shared" si="242"/>
        <v xml:space="preserve">Posibilidad de perdida de  debido a amenazas como y vulderabilidades, afectando a los activos de información de </v>
      </c>
      <c r="N189" s="455"/>
      <c r="O189" s="455"/>
      <c r="P189" s="532"/>
      <c r="Q189" s="492"/>
      <c r="R189" s="495"/>
      <c r="S189" s="495"/>
      <c r="T189" s="495"/>
      <c r="U189" s="495"/>
      <c r="V189" s="535"/>
      <c r="W189" s="520"/>
      <c r="X189" s="538"/>
      <c r="Y189" s="541"/>
      <c r="Z189" s="544"/>
      <c r="AA189" s="520"/>
      <c r="AB189" s="523"/>
      <c r="AC189" s="526"/>
      <c r="AD189" s="529"/>
      <c r="AE189" s="508"/>
      <c r="AF189" s="205">
        <v>6</v>
      </c>
      <c r="AG189" s="206"/>
      <c r="AH189" s="234" t="str">
        <f t="shared" si="188"/>
        <v/>
      </c>
      <c r="AI189" s="340"/>
      <c r="AJ189" s="340"/>
      <c r="AK189" s="235" t="str">
        <f t="shared" si="189"/>
        <v/>
      </c>
      <c r="AL189" s="341"/>
      <c r="AM189" s="341"/>
      <c r="AN189" s="342"/>
      <c r="AO189" s="236" t="str">
        <f>IF(ISBLANK(AD184),(IFERROR(IF(AND(AH187="Probabilidad",AH189="Probabilidad"),(AQ187-(+AQ187*AK189)),IF(AND(AH187="Impacto",AH189="Probabilidad"),(AQ186-(+AQ186*AK189)),IF(AH189="Impacto",AQ187,""))),""))," ")</f>
        <v/>
      </c>
      <c r="AP189" s="174" t="str">
        <f>IF(ISBLANK(AD184),(IFERROR(IF(AO189="","",IF(AO189&lt;=0.2,"Muy Baja",IF(AO189&lt;=0.4,"Baja",IF(AO189&lt;=0.6,"Media",IF(AO189&lt;=0.8,"Alta","Muy Alta"))))),"")), " ")</f>
        <v/>
      </c>
      <c r="AQ189" s="237" t="str">
        <f t="shared" si="190"/>
        <v/>
      </c>
      <c r="AR189" s="283" t="str">
        <f t="shared" si="191"/>
        <v/>
      </c>
      <c r="AS189" s="237" t="str">
        <f>IFERROR(IF(AND(AH188="Impacto",AH189="Impacto"),(AS187-(+AS188*AK189)),IF(AND(AH187="Probabilidad",AH189="Impacto"),(AS186-(+AS186*AK189)),IF(AH189="Probabilidad",AS187,""))),"")</f>
        <v/>
      </c>
      <c r="AT189" s="239" t="str">
        <f t="shared" si="192"/>
        <v/>
      </c>
      <c r="AU189" s="511"/>
      <c r="AV189" s="514"/>
      <c r="AW189" s="508"/>
      <c r="AX189" s="517"/>
      <c r="AY189" s="343"/>
      <c r="AZ189" s="209"/>
      <c r="BA189" s="207"/>
      <c r="BB189" s="207"/>
      <c r="BC189" s="208"/>
      <c r="BD189" s="208"/>
      <c r="BE189" s="208"/>
      <c r="BF189" s="209"/>
      <c r="BG189" s="461"/>
      <c r="BH189" s="215"/>
      <c r="BI189" s="210"/>
      <c r="BJ189" s="210"/>
      <c r="BK189" s="210"/>
      <c r="BL189" s="207"/>
      <c r="BM189" s="207"/>
      <c r="BN189" s="207"/>
      <c r="BO189" s="282"/>
      <c r="BP189" s="282"/>
      <c r="BQ189" s="284"/>
      <c r="BR189" s="213"/>
      <c r="BS189" s="213" t="str">
        <f>IF(AND('MAPA DE RIESGOS'!$AP189="Muy Alta",'MAPA DE RIESGOS'!$AR189="Leve"),CONCATENATE("R",'MAPA DE RIESGOS'!$H189,"C",'MAPA DE RIESGOS'!$AF189),"")</f>
        <v/>
      </c>
      <c r="BT189" s="213"/>
      <c r="BU189" s="213"/>
      <c r="BV189" s="213"/>
      <c r="BW189" s="213"/>
      <c r="BX189" s="213"/>
      <c r="BY189" s="213"/>
      <c r="BZ189" s="213"/>
      <c r="CA189" s="213"/>
      <c r="CB189" s="213"/>
      <c r="CC189" s="213"/>
      <c r="CD189" s="213"/>
      <c r="CE189" s="213"/>
      <c r="CF189" s="213"/>
      <c r="CG189" s="213"/>
      <c r="CH189" s="213"/>
      <c r="CI189" s="213"/>
      <c r="CJ189" s="213"/>
      <c r="CK189" s="213"/>
    </row>
    <row r="190" spans="1:89" s="214" customFormat="1" ht="68.25" customHeight="1">
      <c r="A190" s="473">
        <v>6</v>
      </c>
      <c r="B190" s="489" t="s">
        <v>958</v>
      </c>
      <c r="C190" s="450" t="str">
        <f>IFERROR((VLOOKUP($B190,'Listados Datos'!$D$3:$E$18,2,FALSE))," ")</f>
        <v>Defender el Patrimonio Inmobiliario Distrital a cargo del Departamento Administrativo de la Defensoria del Espacio público.</v>
      </c>
      <c r="D190" s="450"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453" t="s">
        <v>1154</v>
      </c>
      <c r="F190" s="453" t="s">
        <v>975</v>
      </c>
      <c r="G190" s="459">
        <v>30</v>
      </c>
      <c r="H190" s="384">
        <v>30</v>
      </c>
      <c r="I190" s="456" t="s">
        <v>1245</v>
      </c>
      <c r="J190" s="468" t="s">
        <v>244</v>
      </c>
      <c r="K190" s="468" t="s">
        <v>1245</v>
      </c>
      <c r="L190" s="468" t="s">
        <v>1419</v>
      </c>
      <c r="M190" s="453" t="str">
        <f t="shared" ref="M190" si="247">+CONCATENATE("Posibilidad de afectación ", J190, " por ", K190," debido a ", L190)</f>
        <v>Posibilidad de afectación Económico y Reputacional por Pérdida u ocupación indebida del espacio público.  debido a Apropiación u ocupación indebida del espacio público por parte terceros.</v>
      </c>
      <c r="N190" s="453" t="s">
        <v>108</v>
      </c>
      <c r="O190" s="453" t="s">
        <v>836</v>
      </c>
      <c r="P190" s="530">
        <v>228</v>
      </c>
      <c r="Q190" s="490"/>
      <c r="R190" s="493"/>
      <c r="S190" s="493"/>
      <c r="T190" s="493"/>
      <c r="U190" s="493"/>
      <c r="V190" s="533" t="str">
        <f t="shared" ref="V190" si="248">IF(ISBLANK(AC190),(IF(P190&lt;=0,"",IF(P190&lt;=2,"Muy Baja",IF(P190&lt;=24,"Baja",IF(P190&lt;=500,"Media",IF(P190&lt;=5000,"Alta","Muy Alta"))))))," ")</f>
        <v>Media</v>
      </c>
      <c r="W190" s="518">
        <f t="shared" ref="W190" si="249">IF(ISBLANK(AC190),(IF(V190="","",IF(V190="Muy Baja",20%,IF(V190="Baja",40%,IF(V190="Media",60%,IF(V190="Alta",80%,IF(V190="Muy Alta",100%,0)))))))," ")</f>
        <v>0.6</v>
      </c>
      <c r="X190" s="536" t="s">
        <v>1717</v>
      </c>
      <c r="Y190" s="539" t="str">
        <f>IF(X190&gt;0,IF(NOT(ISERROR(MATCH(X190,'Listados Datos'!$N$3:$N$4,0))),'Listados Datos'!$N$6&amp;"Por favor no seleccionar este criterios de impacto (Afectación Económica o presupuestal y/o Pérdida Reputacional)",'Listados Datos'!$N$7),"")</f>
        <v>✔</v>
      </c>
      <c r="Z190" s="542" t="str">
        <f>IF(OR(X190='Listados Datos'!$R$3,X190='Listados Datos'!$S$3),"Leve",IF(OR(X190='Listados Datos'!$R$4,X190='Listados Datos'!$S$4),"Menor",IF(OR(X190='Listados Datos'!$R$5,X190='Listados Datos'!$S$5),"Moderado",IF(OR(X190='Listados Datos'!$R$6,X190='Listados Datos'!$S$6),"Mayor",IF(OR(X190='Listados Datos'!$R$7,X190='Listados Datos'!$S$7),"Catastrófico","")))))</f>
        <v/>
      </c>
      <c r="AA190" s="518" t="str">
        <f>IF(Z190="","",IF(Z190="Leve",20%,IF(Z190="Menor",40%,IF(Z190="Moderado",60%,IF(Z190="Mayor",80%,IF(Z190="Catastrófico",100%,0))))))</f>
        <v/>
      </c>
      <c r="AB190" s="521"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
      </c>
      <c r="AC190" s="524"/>
      <c r="AD190" s="527"/>
      <c r="AE190" s="506" t="str">
        <f t="shared" ref="AE190" si="250">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206" t="s">
        <v>1423</v>
      </c>
      <c r="AH190" s="234" t="str">
        <f t="shared" ref="AH190:AH249" si="251">IF(OR(AI190="Preventivo",AI190="Detectivo"),"Probabilidad",IF(AI190="Correctivo","Impacto",""))</f>
        <v>Probabilidad</v>
      </c>
      <c r="AI190" s="340" t="s">
        <v>314</v>
      </c>
      <c r="AJ190" s="340" t="s">
        <v>319</v>
      </c>
      <c r="AK190" s="235" t="str">
        <f t="shared" ref="AK190:AK249" si="252">IF(AND(AI190="Preventivo",AJ190="Automático"),"50%",IF(AND(AI190="Preventivo",AJ190="Manual"),"40%",IF(AND(AI190="Detectivo",AJ190="Automático"),"40%",IF(AND(AI190="Detectivo",AJ190="Manual"),"30%",IF(AND(AI190="Correctivo",AJ190="Automático"),"35%",IF(AND(AI190="Correctivo",AJ190="Manual"),"25%",""))))))</f>
        <v>40%</v>
      </c>
      <c r="AL190" s="341" t="s">
        <v>323</v>
      </c>
      <c r="AM190" s="341" t="s">
        <v>327</v>
      </c>
      <c r="AN190" s="342" t="s">
        <v>330</v>
      </c>
      <c r="AO190" s="236">
        <f>IF(ISBLANK(AD190),(IFERROR(IF(AH190="Probabilidad",(W190-(+W190*AK190)),IF(AH190="Impacto",W190,"")),""))," ")</f>
        <v>0.36</v>
      </c>
      <c r="AP190" s="174" t="str">
        <f>IF(ISBLANK(AD190), (IFERROR(IF(AO190="","",IF(AO190&lt;=0.2,"Muy Baja",IF(AO190&lt;=0.4,"Baja",IF(AO190&lt;=0.6,"Media",IF(AO190&lt;=0.8,"Alta","Muy Alta"))))),""))," ")</f>
        <v>Baja</v>
      </c>
      <c r="AQ190" s="237">
        <f t="shared" ref="AQ190:AQ249" si="253">+AO190</f>
        <v>0.36</v>
      </c>
      <c r="AR190" s="283" t="str">
        <f t="shared" ref="AR190:AR249" si="254">IFERROR(IF(AS190="","",IF(AS190&lt;=0.2,"Leve",IF(AS190&lt;=0.4,"Menor",IF(AS190&lt;=0.6,"Moderado",IF(AS190&lt;=0.8,"Mayor","Catastrófico"))))),"")</f>
        <v/>
      </c>
      <c r="AS190" s="237" t="str">
        <f>IFERROR(IF(AH190="Impacto",(AA190-(+AA190*AK190)),IF(AH190="Probabilidad",AA190,"")),"")</f>
        <v/>
      </c>
      <c r="AT190" s="239" t="str">
        <f t="shared" ref="AT190:AT249" si="255">IFERROR(IF(OR(AND(AP190="Muy Baja",AR190="Leve"),AND(AP190="Muy Baja",AR190="Menor"),AND(AP190="Baja",AR190="Leve")),"Bajo",IF(OR(AND(AP190="Muy baja",AR190="Moderado"),AND(AP190="Baja",AR190="Menor"),AND(AP190="Baja",AR190="Moderado"),AND(AP190="Media",AR190="Leve"),AND(AP190="Media",AR190="Menor"),AND(AP190="Media",AR190="Moderado"),AND(AP190="Alta",AR190="Leve"),AND(AP190="Alta",AR190="Menor")),"Moderado",IF(OR(AND(AP190="Muy Baja",AR190="Mayor"),AND(AP190="Baja",AR190="Mayor"),AND(AP190="Media",AR190="Mayor"),AND(AP190="Alta",AR190="Moderado"),AND(AP190="Alta",AR190="Mayor"),AND(AP190="Muy Alta",AR190="Leve"),AND(AP190="Muy Alta",AR190="Menor"),AND(AP190="Muy Alta",AR190="Moderado"),AND(AP190="Muy Alta",AR190="Mayor")),"Alto",IF(OR(AND(AP190="Muy Baja",AR190="Catastrófico"),AND(AP190="Baja",AR190="Catastrófico"),AND(AP190="Media",AR190="Catastrófico"),AND(AP190="Alta",AR190="Catastrófico"),AND(AP190="Muy Alta",AR190="Catastrófico")),"Extremo","")))),"")</f>
        <v/>
      </c>
      <c r="AU190" s="509"/>
      <c r="AV190" s="512" t="str">
        <f>IF(ISBLANK(AD190), " ", AD190)</f>
        <v xml:space="preserve"> </v>
      </c>
      <c r="AW190" s="506" t="str">
        <f t="shared" ref="AW190" si="256">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515" t="s">
        <v>337</v>
      </c>
      <c r="AY190" s="441" t="s">
        <v>1567</v>
      </c>
      <c r="AZ190" s="437" t="s">
        <v>1568</v>
      </c>
      <c r="BA190" s="437" t="s">
        <v>975</v>
      </c>
      <c r="BB190" s="437" t="s">
        <v>1083</v>
      </c>
      <c r="BC190" s="439" t="s">
        <v>1588</v>
      </c>
      <c r="BD190" s="439" t="s">
        <v>1589</v>
      </c>
      <c r="BE190" s="437" t="s">
        <v>1594</v>
      </c>
      <c r="BF190" s="437" t="s">
        <v>1581</v>
      </c>
      <c r="BG190" s="468" t="s">
        <v>1240</v>
      </c>
      <c r="BH190" s="215"/>
      <c r="BI190" s="210"/>
      <c r="BJ190" s="210"/>
      <c r="BK190" s="210"/>
      <c r="BL190" s="207"/>
      <c r="BM190" s="207"/>
      <c r="BN190" s="207"/>
      <c r="BO190" s="282"/>
      <c r="BP190" s="282"/>
      <c r="BQ190" s="284"/>
      <c r="BR190" s="213"/>
      <c r="BS190" s="213" t="str">
        <f>IF(AND('MAPA DE RIESGOS'!$AP190="Muy Alta",'MAPA DE RIESGOS'!$AR190="Leve"),CONCATENATE("R",'MAPA DE RIESGOS'!$H190,"C",'MAPA DE RIESGOS'!$AF190),"")</f>
        <v/>
      </c>
      <c r="BT190" s="213"/>
      <c r="BU190" s="213"/>
      <c r="BV190" s="213"/>
      <c r="BW190" s="213"/>
      <c r="BX190" s="213"/>
      <c r="BY190" s="213"/>
      <c r="BZ190" s="213"/>
      <c r="CA190" s="213"/>
      <c r="CB190" s="213"/>
      <c r="CC190" s="213"/>
      <c r="CD190" s="213"/>
      <c r="CE190" s="213"/>
      <c r="CF190" s="213"/>
      <c r="CG190" s="213"/>
      <c r="CH190" s="213"/>
      <c r="CI190" s="213"/>
      <c r="CJ190" s="213"/>
      <c r="CK190" s="213"/>
    </row>
    <row r="191" spans="1:89" s="214" customFormat="1" ht="68.25" customHeight="1">
      <c r="A191" s="474"/>
      <c r="B191" s="487"/>
      <c r="C191" s="451"/>
      <c r="D191" s="451"/>
      <c r="E191" s="454"/>
      <c r="F191" s="454"/>
      <c r="G191" s="459"/>
      <c r="H191" s="384">
        <v>30</v>
      </c>
      <c r="I191" s="457"/>
      <c r="J191" s="460"/>
      <c r="K191" s="460"/>
      <c r="L191" s="460"/>
      <c r="M191" s="454"/>
      <c r="N191" s="454"/>
      <c r="O191" s="454"/>
      <c r="P191" s="531"/>
      <c r="Q191" s="491"/>
      <c r="R191" s="494"/>
      <c r="S191" s="494"/>
      <c r="T191" s="494"/>
      <c r="U191" s="494"/>
      <c r="V191" s="534"/>
      <c r="W191" s="519"/>
      <c r="X191" s="537"/>
      <c r="Y191" s="540"/>
      <c r="Z191" s="543"/>
      <c r="AA191" s="519"/>
      <c r="AB191" s="522"/>
      <c r="AC191" s="525"/>
      <c r="AD191" s="528"/>
      <c r="AE191" s="507"/>
      <c r="AF191" s="205">
        <v>2</v>
      </c>
      <c r="AG191" s="206" t="s">
        <v>1424</v>
      </c>
      <c r="AH191" s="234" t="str">
        <f t="shared" si="251"/>
        <v>Probabilidad</v>
      </c>
      <c r="AI191" s="340" t="s">
        <v>314</v>
      </c>
      <c r="AJ191" s="340" t="s">
        <v>319</v>
      </c>
      <c r="AK191" s="235" t="str">
        <f t="shared" si="252"/>
        <v>40%</v>
      </c>
      <c r="AL191" s="341" t="s">
        <v>323</v>
      </c>
      <c r="AM191" s="341" t="s">
        <v>327</v>
      </c>
      <c r="AN191" s="342" t="s">
        <v>330</v>
      </c>
      <c r="AO191" s="236">
        <f>IF(ISBLANK(AD190),(IFERROR(IF(AND(AH190="Probabilidad",AH191="Probabilidad"),(AQ190-(+AQ190*AK191)),IF(AH191="Probabilidad",(W190-(+W190*AK191)),IF(AH191="Impacto",AQ190,""))),""))," ")</f>
        <v>0.216</v>
      </c>
      <c r="AP191" s="174" t="str">
        <f>IF(ISBLANK(AD190),(IFERROR(IF(AO191="","",IF(AO191&lt;=0.2,"Muy Baja",IF(AO191&lt;=0.4,"Baja",IF(AO191&lt;=0.6,"Media",IF(AO191&lt;=0.8,"Alta","Muy Alta"))))),""))," ")</f>
        <v>Baja</v>
      </c>
      <c r="AQ191" s="237">
        <f t="shared" si="253"/>
        <v>0.216</v>
      </c>
      <c r="AR191" s="283" t="str">
        <f t="shared" si="254"/>
        <v/>
      </c>
      <c r="AS191" s="237" t="str">
        <f>IFERROR(IF(AND(AH190="Impacto",AH191="Impacto"),(AS190-(+AS190*AK191)),IF(AH191="Impacto",(AA190-(+AA190*AK191)),IF(AH191="Probabilidad",AS190,""))),"")</f>
        <v/>
      </c>
      <c r="AT191" s="239" t="str">
        <f t="shared" si="255"/>
        <v/>
      </c>
      <c r="AU191" s="510"/>
      <c r="AV191" s="513"/>
      <c r="AW191" s="507"/>
      <c r="AX191" s="516"/>
      <c r="AY191" s="442"/>
      <c r="AZ191" s="438"/>
      <c r="BA191" s="438"/>
      <c r="BB191" s="438"/>
      <c r="BC191" s="440"/>
      <c r="BD191" s="440"/>
      <c r="BE191" s="438"/>
      <c r="BF191" s="438"/>
      <c r="BG191" s="460"/>
      <c r="BH191" s="215"/>
      <c r="BI191" s="210"/>
      <c r="BJ191" s="210"/>
      <c r="BK191" s="210"/>
      <c r="BL191" s="207"/>
      <c r="BM191" s="207"/>
      <c r="BN191" s="207"/>
      <c r="BO191" s="282"/>
      <c r="BP191" s="282"/>
      <c r="BQ191" s="284"/>
      <c r="BR191" s="213"/>
      <c r="BS191" s="213" t="str">
        <f>IF(AND('MAPA DE RIESGOS'!$AP191="Muy Alta",'MAPA DE RIESGOS'!$AR191="Leve"),CONCATENATE("R",'MAPA DE RIESGOS'!$H191,"C",'MAPA DE RIESGOS'!$AF191),"")</f>
        <v/>
      </c>
      <c r="BT191" s="213"/>
      <c r="BU191" s="213"/>
      <c r="BV191" s="213"/>
      <c r="BW191" s="213"/>
      <c r="BX191" s="213"/>
      <c r="BY191" s="213"/>
      <c r="BZ191" s="213"/>
      <c r="CA191" s="213"/>
      <c r="CB191" s="213"/>
      <c r="CC191" s="213"/>
      <c r="CD191" s="213"/>
      <c r="CE191" s="213"/>
      <c r="CF191" s="213"/>
      <c r="CG191" s="213"/>
      <c r="CH191" s="213"/>
      <c r="CI191" s="213"/>
      <c r="CJ191" s="213"/>
      <c r="CK191" s="213"/>
    </row>
    <row r="192" spans="1:89" s="214" customFormat="1" ht="28.5" hidden="1" customHeight="1">
      <c r="A192" s="474"/>
      <c r="B192" s="487"/>
      <c r="C192" s="451"/>
      <c r="D192" s="451"/>
      <c r="E192" s="454"/>
      <c r="F192" s="454"/>
      <c r="G192" s="459"/>
      <c r="H192" s="384">
        <v>30</v>
      </c>
      <c r="I192" s="457"/>
      <c r="J192" s="460"/>
      <c r="K192" s="460"/>
      <c r="L192" s="460"/>
      <c r="M192" s="454"/>
      <c r="N192" s="454"/>
      <c r="O192" s="454"/>
      <c r="P192" s="531"/>
      <c r="Q192" s="491"/>
      <c r="R192" s="494"/>
      <c r="S192" s="494"/>
      <c r="T192" s="494"/>
      <c r="U192" s="494"/>
      <c r="V192" s="534"/>
      <c r="W192" s="519"/>
      <c r="X192" s="537"/>
      <c r="Y192" s="540"/>
      <c r="Z192" s="543"/>
      <c r="AA192" s="519"/>
      <c r="AB192" s="522"/>
      <c r="AC192" s="525"/>
      <c r="AD192" s="528"/>
      <c r="AE192" s="507"/>
      <c r="AF192" s="205">
        <v>3</v>
      </c>
      <c r="AG192" s="206"/>
      <c r="AH192" s="234" t="str">
        <f t="shared" si="251"/>
        <v/>
      </c>
      <c r="AI192" s="340"/>
      <c r="AJ192" s="340"/>
      <c r="AK192" s="235" t="str">
        <f t="shared" si="252"/>
        <v/>
      </c>
      <c r="AL192" s="341"/>
      <c r="AM192" s="341"/>
      <c r="AN192" s="342"/>
      <c r="AO192" s="236" t="str">
        <f>IF(ISBLANK(AD190),(IFERROR(IF(AND(AH191="Probabilidad",AH192="Probabilidad"),(AQ191-(+AQ191*AK192)),IF(AND(AH191="Impacto",AH192="Probabilidad"),(AQ190-(+AQ190*AK192)),IF(AH192="Impacto",AQ191,""))),""))," ")</f>
        <v/>
      </c>
      <c r="AP192" s="174" t="str">
        <f>IF(ISBLANK(AD190),(IFERROR(IF(AO192="","",IF(AO192&lt;=0.2,"Muy Baja",IF(AO192&lt;=0.4,"Baja",IF(AO192&lt;=0.6,"Media",IF(AO192&lt;=0.8,"Alta","Muy Alta"))))),""))," ")</f>
        <v/>
      </c>
      <c r="AQ192" s="237" t="str">
        <f t="shared" si="253"/>
        <v/>
      </c>
      <c r="AR192" s="283" t="str">
        <f t="shared" si="254"/>
        <v/>
      </c>
      <c r="AS192" s="237" t="str">
        <f>IFERROR(IF(AND(AH191="Impacto",AH192="Impacto"),(AS191-(+AS191*AK192)),IF(AND(AH191="Probabilidad",AH192="Impacto"),(AS190-(+AS190*AK192)),IF(AH192="Probabilidad",AS191,""))),"")</f>
        <v/>
      </c>
      <c r="AT192" s="239" t="str">
        <f t="shared" si="255"/>
        <v/>
      </c>
      <c r="AU192" s="510"/>
      <c r="AV192" s="513"/>
      <c r="AW192" s="507"/>
      <c r="AX192" s="516"/>
      <c r="AY192" s="343"/>
      <c r="AZ192" s="209"/>
      <c r="BA192" s="207"/>
      <c r="BB192" s="207"/>
      <c r="BC192" s="208"/>
      <c r="BD192" s="208"/>
      <c r="BE192" s="208"/>
      <c r="BF192" s="209"/>
      <c r="BG192" s="460"/>
      <c r="BH192" s="215"/>
      <c r="BI192" s="210"/>
      <c r="BJ192" s="210"/>
      <c r="BK192" s="210"/>
      <c r="BL192" s="207"/>
      <c r="BM192" s="207"/>
      <c r="BN192" s="207"/>
      <c r="BO192" s="282"/>
      <c r="BP192" s="282"/>
      <c r="BQ192" s="284"/>
      <c r="BR192" s="213"/>
      <c r="BS192" s="213" t="str">
        <f>IF(AND('MAPA DE RIESGOS'!$AP192="Muy Alta",'MAPA DE RIESGOS'!$AR192="Leve"),CONCATENATE("R",'MAPA DE RIESGOS'!$H192,"C",'MAPA DE RIESGOS'!$AF192),"")</f>
        <v/>
      </c>
      <c r="BT192" s="213"/>
      <c r="BU192" s="213"/>
      <c r="BV192" s="213"/>
      <c r="BW192" s="213"/>
      <c r="BX192" s="213"/>
      <c r="BY192" s="213"/>
      <c r="BZ192" s="213"/>
      <c r="CA192" s="213"/>
      <c r="CB192" s="213"/>
      <c r="CC192" s="213"/>
      <c r="CD192" s="213"/>
      <c r="CE192" s="213"/>
      <c r="CF192" s="213"/>
      <c r="CG192" s="213"/>
      <c r="CH192" s="213"/>
      <c r="CI192" s="213"/>
      <c r="CJ192" s="213"/>
      <c r="CK192" s="213"/>
    </row>
    <row r="193" spans="1:89" s="214" customFormat="1" ht="28.5" hidden="1" customHeight="1">
      <c r="A193" s="474"/>
      <c r="B193" s="487"/>
      <c r="C193" s="451"/>
      <c r="D193" s="451"/>
      <c r="E193" s="454"/>
      <c r="F193" s="454"/>
      <c r="G193" s="459"/>
      <c r="H193" s="384">
        <v>30</v>
      </c>
      <c r="I193" s="457"/>
      <c r="J193" s="460"/>
      <c r="K193" s="460"/>
      <c r="L193" s="460"/>
      <c r="M193" s="454"/>
      <c r="N193" s="454"/>
      <c r="O193" s="454"/>
      <c r="P193" s="531"/>
      <c r="Q193" s="491"/>
      <c r="R193" s="494"/>
      <c r="S193" s="494"/>
      <c r="T193" s="494"/>
      <c r="U193" s="494"/>
      <c r="V193" s="534"/>
      <c r="W193" s="519"/>
      <c r="X193" s="537"/>
      <c r="Y193" s="540"/>
      <c r="Z193" s="543"/>
      <c r="AA193" s="519"/>
      <c r="AB193" s="522"/>
      <c r="AC193" s="525"/>
      <c r="AD193" s="528"/>
      <c r="AE193" s="507"/>
      <c r="AF193" s="205">
        <v>4</v>
      </c>
      <c r="AG193" s="206"/>
      <c r="AH193" s="234" t="str">
        <f t="shared" si="251"/>
        <v/>
      </c>
      <c r="AI193" s="340"/>
      <c r="AJ193" s="340"/>
      <c r="AK193" s="235" t="str">
        <f t="shared" si="252"/>
        <v/>
      </c>
      <c r="AL193" s="341"/>
      <c r="AM193" s="341"/>
      <c r="AN193" s="342"/>
      <c r="AO193" s="236" t="str">
        <f>IF(ISBLANK(AD190),(IFERROR(IF(AND(AH192="Probabilidad",AH193="Probabilidad"),(AQ192-(+AQ192*AK193)),IF(AND(AH192="Impacto",AH193="Probabilidad"),(AQ191-(+AQ191*AK193)),IF(AH193="Impacto",AQ192,""))),""))," ")</f>
        <v/>
      </c>
      <c r="AP193" s="174" t="str">
        <f>IF(ISBLANK(AD190),(IFERROR(IF(AO193="","",IF(AO193&lt;=0.2,"Muy Baja",IF(AO193&lt;=0.4,"Baja",IF(AO193&lt;=0.6,"Media",IF(AO193&lt;=0.8,"Alta","Muy Alta"))))),""))," ")</f>
        <v/>
      </c>
      <c r="AQ193" s="237" t="str">
        <f t="shared" si="253"/>
        <v/>
      </c>
      <c r="AR193" s="283" t="str">
        <f t="shared" si="254"/>
        <v/>
      </c>
      <c r="AS193" s="237" t="str">
        <f>IFERROR(IF(AND(AH192="Impacto",AH193="Impacto"),(AS192-(+AS192*AK193)),IF(AND(AH192="Probabilidad",AH193="Impacto"),(AS191-(+AS191*AK193)),IF(AH193="Probabilidad",AS192,""))),"")</f>
        <v/>
      </c>
      <c r="AT193" s="239" t="str">
        <f t="shared" si="255"/>
        <v/>
      </c>
      <c r="AU193" s="510"/>
      <c r="AV193" s="513"/>
      <c r="AW193" s="507"/>
      <c r="AX193" s="516"/>
      <c r="AY193" s="343"/>
      <c r="AZ193" s="209"/>
      <c r="BA193" s="207"/>
      <c r="BB193" s="207"/>
      <c r="BC193" s="208"/>
      <c r="BD193" s="208"/>
      <c r="BE193" s="208"/>
      <c r="BF193" s="209"/>
      <c r="BG193" s="460"/>
      <c r="BH193" s="215"/>
      <c r="BI193" s="210"/>
      <c r="BJ193" s="210"/>
      <c r="BK193" s="210"/>
      <c r="BL193" s="207"/>
      <c r="BM193" s="207"/>
      <c r="BN193" s="207"/>
      <c r="BO193" s="282"/>
      <c r="BP193" s="282"/>
      <c r="BQ193" s="284"/>
      <c r="BR193" s="213"/>
      <c r="BS193" s="213" t="str">
        <f>IF(AND('MAPA DE RIESGOS'!$AP193="Muy Alta",'MAPA DE RIESGOS'!$AR193="Leve"),CONCATENATE("R",'MAPA DE RIESGOS'!$H193,"C",'MAPA DE RIESGOS'!$AF193),"")</f>
        <v/>
      </c>
      <c r="BT193" s="213"/>
      <c r="BU193" s="213"/>
      <c r="BV193" s="213"/>
      <c r="BW193" s="213"/>
      <c r="BX193" s="213"/>
      <c r="BY193" s="213"/>
      <c r="BZ193" s="213"/>
      <c r="CA193" s="213"/>
      <c r="CB193" s="213"/>
      <c r="CC193" s="213"/>
      <c r="CD193" s="213"/>
      <c r="CE193" s="213"/>
      <c r="CF193" s="213"/>
      <c r="CG193" s="213"/>
      <c r="CH193" s="213"/>
      <c r="CI193" s="213"/>
      <c r="CJ193" s="213"/>
      <c r="CK193" s="213"/>
    </row>
    <row r="194" spans="1:89" s="214" customFormat="1" ht="28.5" hidden="1" customHeight="1">
      <c r="A194" s="474"/>
      <c r="B194" s="487"/>
      <c r="C194" s="451"/>
      <c r="D194" s="451"/>
      <c r="E194" s="454"/>
      <c r="F194" s="454"/>
      <c r="G194" s="459"/>
      <c r="H194" s="384">
        <v>30</v>
      </c>
      <c r="I194" s="457"/>
      <c r="J194" s="460"/>
      <c r="K194" s="460"/>
      <c r="L194" s="460"/>
      <c r="M194" s="454"/>
      <c r="N194" s="454"/>
      <c r="O194" s="454"/>
      <c r="P194" s="531"/>
      <c r="Q194" s="491"/>
      <c r="R194" s="494"/>
      <c r="S194" s="494"/>
      <c r="T194" s="494"/>
      <c r="U194" s="494"/>
      <c r="V194" s="534"/>
      <c r="W194" s="519"/>
      <c r="X194" s="537"/>
      <c r="Y194" s="540"/>
      <c r="Z194" s="543"/>
      <c r="AA194" s="519"/>
      <c r="AB194" s="522"/>
      <c r="AC194" s="525"/>
      <c r="AD194" s="528"/>
      <c r="AE194" s="507"/>
      <c r="AF194" s="205">
        <v>5</v>
      </c>
      <c r="AG194" s="206"/>
      <c r="AH194" s="234" t="str">
        <f t="shared" si="251"/>
        <v/>
      </c>
      <c r="AI194" s="340"/>
      <c r="AJ194" s="340"/>
      <c r="AK194" s="235" t="str">
        <f t="shared" si="252"/>
        <v/>
      </c>
      <c r="AL194" s="341"/>
      <c r="AM194" s="341"/>
      <c r="AN194" s="342"/>
      <c r="AO194" s="236" t="str">
        <f>IF(ISBLANK(AD190),(IFERROR(IF(AND(AH193="Probabilidad",AH194="Probabilidad"),(AQ193-(+AQ193*AK194)),IF(AND(AH193="Impacto",AH194="Probabilidad"),(AQ192-(+AQ192*AK194)),IF(AH194="Impacto",AQ193,""))),""))," ")</f>
        <v/>
      </c>
      <c r="AP194" s="174" t="str">
        <f>IF(ISBLANK(AD190),(IFERROR(IF(AO194="","",IF(AO194&lt;=0.2,"Muy Baja",IF(AO194&lt;=0.4,"Baja",IF(AO194&lt;=0.6,"Media",IF(AO194&lt;=0.8,"Alta","Muy Alta"))))),""))," ")</f>
        <v/>
      </c>
      <c r="AQ194" s="237" t="str">
        <f t="shared" si="253"/>
        <v/>
      </c>
      <c r="AR194" s="283" t="str">
        <f t="shared" si="254"/>
        <v/>
      </c>
      <c r="AS194" s="237" t="str">
        <f>IFERROR(IF(AND(AH193="Impacto",AH194="Impacto"),(AS193-(+AS193*AK194)),IF(AND(AH193="Probabilidad",AH194="Impacto"),(AS192-(+AS192*AK194)),IF(AH194="Probabilidad",AS193,""))),"")</f>
        <v/>
      </c>
      <c r="AT194" s="239" t="str">
        <f t="shared" si="255"/>
        <v/>
      </c>
      <c r="AU194" s="510"/>
      <c r="AV194" s="513"/>
      <c r="AW194" s="507"/>
      <c r="AX194" s="516"/>
      <c r="AY194" s="343"/>
      <c r="AZ194" s="209"/>
      <c r="BA194" s="207"/>
      <c r="BB194" s="207"/>
      <c r="BC194" s="208"/>
      <c r="BD194" s="208"/>
      <c r="BE194" s="208"/>
      <c r="BF194" s="209"/>
      <c r="BG194" s="460"/>
      <c r="BH194" s="215"/>
      <c r="BI194" s="210"/>
      <c r="BJ194" s="210"/>
      <c r="BK194" s="210"/>
      <c r="BL194" s="207"/>
      <c r="BM194" s="207"/>
      <c r="BN194" s="207"/>
      <c r="BO194" s="282"/>
      <c r="BP194" s="282"/>
      <c r="BQ194" s="284"/>
      <c r="BR194" s="213"/>
      <c r="BS194" s="213" t="str">
        <f>IF(AND('MAPA DE RIESGOS'!$AP194="Muy Alta",'MAPA DE RIESGOS'!$AR194="Leve"),CONCATENATE("R",'MAPA DE RIESGOS'!$H194,"C",'MAPA DE RIESGOS'!$AF194),"")</f>
        <v/>
      </c>
      <c r="BT194" s="213"/>
      <c r="BU194" s="213"/>
      <c r="BV194" s="213"/>
      <c r="BW194" s="213"/>
      <c r="BX194" s="213"/>
      <c r="BY194" s="213"/>
      <c r="BZ194" s="213"/>
      <c r="CA194" s="213"/>
      <c r="CB194" s="213"/>
      <c r="CC194" s="213"/>
      <c r="CD194" s="213"/>
      <c r="CE194" s="213"/>
      <c r="CF194" s="213"/>
      <c r="CG194" s="213"/>
      <c r="CH194" s="213"/>
      <c r="CI194" s="213"/>
      <c r="CJ194" s="213"/>
      <c r="CK194" s="213"/>
    </row>
    <row r="195" spans="1:89" s="214" customFormat="1" ht="28.5" hidden="1" customHeight="1">
      <c r="A195" s="474"/>
      <c r="B195" s="487"/>
      <c r="C195" s="451"/>
      <c r="D195" s="451"/>
      <c r="E195" s="454"/>
      <c r="F195" s="454"/>
      <c r="G195" s="459"/>
      <c r="H195" s="384">
        <v>30</v>
      </c>
      <c r="I195" s="458"/>
      <c r="J195" s="461"/>
      <c r="K195" s="461"/>
      <c r="L195" s="461"/>
      <c r="M195" s="455"/>
      <c r="N195" s="455"/>
      <c r="O195" s="455"/>
      <c r="P195" s="532"/>
      <c r="Q195" s="492"/>
      <c r="R195" s="495"/>
      <c r="S195" s="495"/>
      <c r="T195" s="495"/>
      <c r="U195" s="495"/>
      <c r="V195" s="535"/>
      <c r="W195" s="520"/>
      <c r="X195" s="538"/>
      <c r="Y195" s="541"/>
      <c r="Z195" s="544"/>
      <c r="AA195" s="520"/>
      <c r="AB195" s="523"/>
      <c r="AC195" s="526"/>
      <c r="AD195" s="529"/>
      <c r="AE195" s="508"/>
      <c r="AF195" s="205">
        <v>6</v>
      </c>
      <c r="AG195" s="206"/>
      <c r="AH195" s="234" t="str">
        <f t="shared" si="251"/>
        <v/>
      </c>
      <c r="AI195" s="340"/>
      <c r="AJ195" s="340"/>
      <c r="AK195" s="235" t="str">
        <f t="shared" si="252"/>
        <v/>
      </c>
      <c r="AL195" s="341"/>
      <c r="AM195" s="341"/>
      <c r="AN195" s="342"/>
      <c r="AO195" s="236" t="str">
        <f>IF(ISBLANK(AD190),(IFERROR(IF(AND(AH193="Probabilidad",AH195="Probabilidad"),(AQ193-(+AQ193*AK195)),IF(AND(AH193="Impacto",AH195="Probabilidad"),(AQ192-(+AQ192*AK195)),IF(AH195="Impacto",AQ193,""))),""))," ")</f>
        <v/>
      </c>
      <c r="AP195" s="174" t="str">
        <f>IF(ISBLANK(AD190),(IFERROR(IF(AO195="","",IF(AO195&lt;=0.2,"Muy Baja",IF(AO195&lt;=0.4,"Baja",IF(AO195&lt;=0.6,"Media",IF(AO195&lt;=0.8,"Alta","Muy Alta"))))),"")), " ")</f>
        <v/>
      </c>
      <c r="AQ195" s="237" t="str">
        <f t="shared" si="253"/>
        <v/>
      </c>
      <c r="AR195" s="283" t="str">
        <f t="shared" si="254"/>
        <v/>
      </c>
      <c r="AS195" s="237" t="str">
        <f>IFERROR(IF(AND(AH194="Impacto",AH195="Impacto"),(AS193-(+AS194*AK195)),IF(AND(AH193="Probabilidad",AH195="Impacto"),(AS192-(+AS192*AK195)),IF(AH195="Probabilidad",AS193,""))),"")</f>
        <v/>
      </c>
      <c r="AT195" s="239" t="str">
        <f t="shared" si="255"/>
        <v/>
      </c>
      <c r="AU195" s="511"/>
      <c r="AV195" s="514"/>
      <c r="AW195" s="508"/>
      <c r="AX195" s="517"/>
      <c r="AY195" s="343"/>
      <c r="AZ195" s="209"/>
      <c r="BA195" s="207"/>
      <c r="BB195" s="207"/>
      <c r="BC195" s="208"/>
      <c r="BD195" s="208"/>
      <c r="BE195" s="208"/>
      <c r="BF195" s="209"/>
      <c r="BG195" s="461"/>
      <c r="BH195" s="215"/>
      <c r="BI195" s="210"/>
      <c r="BJ195" s="210"/>
      <c r="BK195" s="210"/>
      <c r="BL195" s="207"/>
      <c r="BM195" s="207"/>
      <c r="BN195" s="207"/>
      <c r="BO195" s="282"/>
      <c r="BP195" s="282"/>
      <c r="BQ195" s="284"/>
      <c r="BR195" s="213"/>
      <c r="BS195" s="213" t="str">
        <f>IF(AND('MAPA DE RIESGOS'!$AP195="Muy Alta",'MAPA DE RIESGOS'!$AR195="Leve"),CONCATENATE("R",'MAPA DE RIESGOS'!$H195,"C",'MAPA DE RIESGOS'!$AF195),"")</f>
        <v/>
      </c>
      <c r="BT195" s="213"/>
      <c r="BU195" s="213"/>
      <c r="BV195" s="213"/>
      <c r="BW195" s="213"/>
      <c r="BX195" s="213"/>
      <c r="BY195" s="213"/>
      <c r="BZ195" s="213"/>
      <c r="CA195" s="213"/>
      <c r="CB195" s="213"/>
      <c r="CC195" s="213"/>
      <c r="CD195" s="213"/>
      <c r="CE195" s="213"/>
      <c r="CF195" s="213"/>
      <c r="CG195" s="213"/>
      <c r="CH195" s="213"/>
      <c r="CI195" s="213"/>
      <c r="CJ195" s="213"/>
      <c r="CK195" s="213"/>
    </row>
    <row r="196" spans="1:89" s="214" customFormat="1" ht="105.75" customHeight="1">
      <c r="A196" s="474"/>
      <c r="B196" s="487"/>
      <c r="C196" s="451"/>
      <c r="D196" s="451" t="str">
        <f>IFERROR((VLOOKUP($B196,'Listados Datos'!$D$3:$F$18,3,FALSE))," ")</f>
        <v xml:space="preserve"> </v>
      </c>
      <c r="E196" s="454"/>
      <c r="F196" s="454" t="s">
        <v>975</v>
      </c>
      <c r="G196" s="459">
        <v>31</v>
      </c>
      <c r="H196" s="384">
        <v>31</v>
      </c>
      <c r="I196" s="456" t="s">
        <v>1246</v>
      </c>
      <c r="J196" s="468" t="s">
        <v>243</v>
      </c>
      <c r="K196" s="468" t="s">
        <v>1246</v>
      </c>
      <c r="L196" s="468" t="s">
        <v>1420</v>
      </c>
      <c r="M196" s="453" t="str">
        <f t="shared" ref="M196" si="257">+CONCATENATE("Posibilidad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453" t="s">
        <v>108</v>
      </c>
      <c r="O196" s="453" t="s">
        <v>836</v>
      </c>
      <c r="P196" s="530">
        <v>228</v>
      </c>
      <c r="Q196" s="490"/>
      <c r="R196" s="493"/>
      <c r="S196" s="493"/>
      <c r="T196" s="493"/>
      <c r="U196" s="493"/>
      <c r="V196" s="533" t="str">
        <f t="shared" ref="V196" si="258">IF(ISBLANK(AC196),(IF(P196&lt;=0,"",IF(P196&lt;=2,"Muy Baja",IF(P196&lt;=24,"Baja",IF(P196&lt;=500,"Media",IF(P196&lt;=5000,"Alta","Muy Alta"))))))," ")</f>
        <v>Media</v>
      </c>
      <c r="W196" s="518">
        <f t="shared" ref="W196" si="259">IF(ISBLANK(AC196),(IF(V196="","",IF(V196="Muy Baja",20%,IF(V196="Baja",40%,IF(V196="Media",60%,IF(V196="Alta",80%,IF(V196="Muy Alta",100%,0)))))))," ")</f>
        <v>0.6</v>
      </c>
      <c r="X196" s="536" t="s">
        <v>1717</v>
      </c>
      <c r="Y196" s="539" t="str">
        <f>IF(X196&gt;0,IF(NOT(ISERROR(MATCH(X196,'Listados Datos'!$N$3:$N$4,0))),'Listados Datos'!$N$6&amp;"Por favor no seleccionar este criterios de impacto (Afectación Económica o presupuestal y/o Pérdida Reputacional)",'Listados Datos'!$N$7),"")</f>
        <v>✔</v>
      </c>
      <c r="Z196" s="542" t="str">
        <f>IF(OR(X196='Listados Datos'!$R$3,X196='Listados Datos'!$S$3),"Leve",IF(OR(X196='Listados Datos'!$R$4,X196='Listados Datos'!$S$4),"Menor",IF(OR(X196='Listados Datos'!$R$5,X196='Listados Datos'!$S$5),"Moderado",IF(OR(X196='Listados Datos'!$R$6,X196='Listados Datos'!$S$6),"Mayor",IF(OR(X196='Listados Datos'!$R$7,X196='Listados Datos'!$S$7),"Catastrófico","")))))</f>
        <v/>
      </c>
      <c r="AA196" s="518" t="str">
        <f>IF(Z196="","",IF(Z196="Leve",20%,IF(Z196="Menor",40%,IF(Z196="Moderado",60%,IF(Z196="Mayor",80%,IF(Z196="Catastrófico",100%,0))))))</f>
        <v/>
      </c>
      <c r="AB196" s="521"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
      </c>
      <c r="AC196" s="524"/>
      <c r="AD196" s="527"/>
      <c r="AE196" s="506" t="str">
        <f t="shared" ref="AE196" si="260">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206" t="s">
        <v>1425</v>
      </c>
      <c r="AH196" s="234" t="str">
        <f t="shared" si="251"/>
        <v>Probabilidad</v>
      </c>
      <c r="AI196" s="340" t="s">
        <v>314</v>
      </c>
      <c r="AJ196" s="340" t="s">
        <v>319</v>
      </c>
      <c r="AK196" s="235" t="str">
        <f t="shared" si="252"/>
        <v>40%</v>
      </c>
      <c r="AL196" s="341" t="s">
        <v>323</v>
      </c>
      <c r="AM196" s="341" t="s">
        <v>327</v>
      </c>
      <c r="AN196" s="342" t="s">
        <v>330</v>
      </c>
      <c r="AO196" s="236">
        <f>IF(ISBLANK(AD196),(IFERROR(IF(AH196="Probabilidad",(W196-(+W196*AK196)),IF(AH196="Impacto",W196,"")),""))," ")</f>
        <v>0.36</v>
      </c>
      <c r="AP196" s="174" t="str">
        <f>IF(ISBLANK(AD196), (IFERROR(IF(AO196="","",IF(AO196&lt;=0.2,"Muy Baja",IF(AO196&lt;=0.4,"Baja",IF(AO196&lt;=0.6,"Media",IF(AO196&lt;=0.8,"Alta","Muy Alta"))))),""))," ")</f>
        <v>Baja</v>
      </c>
      <c r="AQ196" s="237">
        <f t="shared" si="253"/>
        <v>0.36</v>
      </c>
      <c r="AR196" s="283" t="str">
        <f t="shared" si="254"/>
        <v/>
      </c>
      <c r="AS196" s="237" t="str">
        <f>IFERROR(IF(AH196="Impacto",(AA196-(+AA196*AK196)),IF(AH196="Probabilidad",AA196,"")),"")</f>
        <v/>
      </c>
      <c r="AT196" s="239" t="str">
        <f t="shared" si="255"/>
        <v/>
      </c>
      <c r="AU196" s="509"/>
      <c r="AV196" s="512" t="str">
        <f>IF(ISBLANK(AD196), " ", AD196)</f>
        <v xml:space="preserve"> </v>
      </c>
      <c r="AW196" s="506" t="str">
        <f t="shared" ref="AW196" si="261">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515" t="s">
        <v>337</v>
      </c>
      <c r="AY196" s="343" t="s">
        <v>1573</v>
      </c>
      <c r="AZ196" s="209" t="s">
        <v>1569</v>
      </c>
      <c r="BA196" s="207" t="s">
        <v>975</v>
      </c>
      <c r="BB196" s="207" t="s">
        <v>1241</v>
      </c>
      <c r="BC196" s="208">
        <v>44562</v>
      </c>
      <c r="BD196" s="208">
        <v>44926</v>
      </c>
      <c r="BE196" s="208" t="s">
        <v>1596</v>
      </c>
      <c r="BF196" s="208" t="s">
        <v>1595</v>
      </c>
      <c r="BG196" s="468" t="s">
        <v>1242</v>
      </c>
      <c r="BH196" s="215"/>
      <c r="BI196" s="210"/>
      <c r="BJ196" s="210"/>
      <c r="BK196" s="210"/>
      <c r="BL196" s="207"/>
      <c r="BM196" s="207"/>
      <c r="BN196" s="207"/>
      <c r="BO196" s="282"/>
      <c r="BP196" s="282"/>
      <c r="BQ196" s="284"/>
      <c r="BR196" s="213"/>
      <c r="BS196" s="213" t="str">
        <f>IF(AND('MAPA DE RIESGOS'!$AP196="Muy Alta",'MAPA DE RIESGOS'!$AR196="Leve"),CONCATENATE("R",'MAPA DE RIESGOS'!$H196,"C",'MAPA DE RIESGOS'!$AF196),"")</f>
        <v/>
      </c>
      <c r="BT196" s="213"/>
      <c r="BU196" s="213"/>
      <c r="BV196" s="213"/>
      <c r="BW196" s="213"/>
      <c r="BX196" s="213"/>
      <c r="BY196" s="213"/>
      <c r="BZ196" s="213"/>
      <c r="CA196" s="213"/>
      <c r="CB196" s="213"/>
      <c r="CC196" s="213"/>
      <c r="CD196" s="213"/>
      <c r="CE196" s="213"/>
      <c r="CF196" s="213"/>
      <c r="CG196" s="213"/>
      <c r="CH196" s="213"/>
      <c r="CI196" s="213"/>
      <c r="CJ196" s="213"/>
      <c r="CK196" s="213"/>
    </row>
    <row r="197" spans="1:89" s="214" customFormat="1" ht="28.5" hidden="1" customHeight="1">
      <c r="A197" s="474"/>
      <c r="B197" s="487"/>
      <c r="C197" s="451"/>
      <c r="D197" s="451"/>
      <c r="E197" s="454"/>
      <c r="F197" s="454"/>
      <c r="G197" s="459"/>
      <c r="H197" s="384">
        <v>31</v>
      </c>
      <c r="I197" s="457"/>
      <c r="J197" s="460"/>
      <c r="K197" s="460"/>
      <c r="L197" s="460"/>
      <c r="M197" s="454"/>
      <c r="N197" s="454"/>
      <c r="O197" s="454"/>
      <c r="P197" s="531"/>
      <c r="Q197" s="491"/>
      <c r="R197" s="494"/>
      <c r="S197" s="494"/>
      <c r="T197" s="494"/>
      <c r="U197" s="494"/>
      <c r="V197" s="534"/>
      <c r="W197" s="519"/>
      <c r="X197" s="537"/>
      <c r="Y197" s="540"/>
      <c r="Z197" s="543"/>
      <c r="AA197" s="519"/>
      <c r="AB197" s="522"/>
      <c r="AC197" s="525"/>
      <c r="AD197" s="528"/>
      <c r="AE197" s="507"/>
      <c r="AF197" s="205">
        <v>2</v>
      </c>
      <c r="AG197" s="206"/>
      <c r="AH197" s="234" t="str">
        <f t="shared" si="251"/>
        <v/>
      </c>
      <c r="AI197" s="340"/>
      <c r="AJ197" s="340"/>
      <c r="AK197" s="235" t="str">
        <f t="shared" si="252"/>
        <v/>
      </c>
      <c r="AL197" s="341"/>
      <c r="AM197" s="341"/>
      <c r="AN197" s="342"/>
      <c r="AO197" s="236" t="str">
        <f>IF(ISBLANK(AD196),(IFERROR(IF(AND(AH196="Probabilidad",AH197="Probabilidad"),(AQ196-(+AQ196*AK197)),IF(AH197="Probabilidad",(W196-(+W196*AK197)),IF(AH197="Impacto",AQ196,""))),""))," ")</f>
        <v/>
      </c>
      <c r="AP197" s="174" t="str">
        <f>IF(ISBLANK(AD196),(IFERROR(IF(AO197="","",IF(AO197&lt;=0.2,"Muy Baja",IF(AO197&lt;=0.4,"Baja",IF(AO197&lt;=0.6,"Media",IF(AO197&lt;=0.8,"Alta","Muy Alta"))))),""))," ")</f>
        <v/>
      </c>
      <c r="AQ197" s="237" t="str">
        <f t="shared" si="253"/>
        <v/>
      </c>
      <c r="AR197" s="283" t="str">
        <f t="shared" si="254"/>
        <v/>
      </c>
      <c r="AS197" s="237" t="str">
        <f>IFERROR(IF(AND(AH196="Impacto",AH197="Impacto"),(AS196-(+AS196*AK197)),IF(AH197="Impacto",(AA196-(+AA196*AK197)),IF(AH197="Probabilidad",AS196,""))),"")</f>
        <v/>
      </c>
      <c r="AT197" s="239" t="str">
        <f t="shared" si="255"/>
        <v/>
      </c>
      <c r="AU197" s="510"/>
      <c r="AV197" s="513"/>
      <c r="AW197" s="507"/>
      <c r="AX197" s="516"/>
      <c r="AY197" s="343"/>
      <c r="AZ197" s="209"/>
      <c r="BA197" s="207"/>
      <c r="BB197" s="207"/>
      <c r="BC197" s="208"/>
      <c r="BD197" s="208"/>
      <c r="BE197" s="208"/>
      <c r="BF197" s="209"/>
      <c r="BG197" s="460"/>
      <c r="BH197" s="215"/>
      <c r="BI197" s="210"/>
      <c r="BJ197" s="210"/>
      <c r="BK197" s="210"/>
      <c r="BL197" s="207"/>
      <c r="BM197" s="207"/>
      <c r="BN197" s="207"/>
      <c r="BO197" s="282"/>
      <c r="BP197" s="282"/>
      <c r="BQ197" s="284"/>
      <c r="BR197" s="213"/>
      <c r="BS197" s="213" t="str">
        <f>IF(AND('MAPA DE RIESGOS'!$AP197="Muy Alta",'MAPA DE RIESGOS'!$AR197="Leve"),CONCATENATE("R",'MAPA DE RIESGOS'!$H197,"C",'MAPA DE RIESGOS'!$AF197),"")</f>
        <v/>
      </c>
      <c r="BT197" s="213"/>
      <c r="BU197" s="213"/>
      <c r="BV197" s="213"/>
      <c r="BW197" s="213"/>
      <c r="BX197" s="213"/>
      <c r="BY197" s="213"/>
      <c r="BZ197" s="213"/>
      <c r="CA197" s="213"/>
      <c r="CB197" s="213"/>
      <c r="CC197" s="213"/>
      <c r="CD197" s="213"/>
      <c r="CE197" s="213"/>
      <c r="CF197" s="213"/>
      <c r="CG197" s="213"/>
      <c r="CH197" s="213"/>
      <c r="CI197" s="213"/>
      <c r="CJ197" s="213"/>
      <c r="CK197" s="213"/>
    </row>
    <row r="198" spans="1:89" s="214" customFormat="1" ht="28.5" hidden="1" customHeight="1">
      <c r="A198" s="474"/>
      <c r="B198" s="487"/>
      <c r="C198" s="451"/>
      <c r="D198" s="451"/>
      <c r="E198" s="454"/>
      <c r="F198" s="454"/>
      <c r="G198" s="459"/>
      <c r="H198" s="384">
        <v>31</v>
      </c>
      <c r="I198" s="457"/>
      <c r="J198" s="460"/>
      <c r="K198" s="460"/>
      <c r="L198" s="460"/>
      <c r="M198" s="454"/>
      <c r="N198" s="454"/>
      <c r="O198" s="454"/>
      <c r="P198" s="531"/>
      <c r="Q198" s="491"/>
      <c r="R198" s="494"/>
      <c r="S198" s="494"/>
      <c r="T198" s="494"/>
      <c r="U198" s="494"/>
      <c r="V198" s="534"/>
      <c r="W198" s="519"/>
      <c r="X198" s="537"/>
      <c r="Y198" s="540"/>
      <c r="Z198" s="543"/>
      <c r="AA198" s="519"/>
      <c r="AB198" s="522"/>
      <c r="AC198" s="525"/>
      <c r="AD198" s="528"/>
      <c r="AE198" s="507"/>
      <c r="AF198" s="205">
        <v>3</v>
      </c>
      <c r="AG198" s="206"/>
      <c r="AH198" s="234" t="str">
        <f t="shared" si="251"/>
        <v/>
      </c>
      <c r="AI198" s="340"/>
      <c r="AJ198" s="340"/>
      <c r="AK198" s="235" t="str">
        <f t="shared" si="252"/>
        <v/>
      </c>
      <c r="AL198" s="341"/>
      <c r="AM198" s="341"/>
      <c r="AN198" s="342"/>
      <c r="AO198" s="236" t="str">
        <f>IF(ISBLANK(AD196),(IFERROR(IF(AND(AH197="Probabilidad",AH198="Probabilidad"),(AQ197-(+AQ197*AK198)),IF(AND(AH197="Impacto",AH198="Probabilidad"),(AQ196-(+AQ196*AK198)),IF(AH198="Impacto",AQ197,""))),""))," ")</f>
        <v/>
      </c>
      <c r="AP198" s="174" t="str">
        <f>IF(ISBLANK(AD196),(IFERROR(IF(AO198="","",IF(AO198&lt;=0.2,"Muy Baja",IF(AO198&lt;=0.4,"Baja",IF(AO198&lt;=0.6,"Media",IF(AO198&lt;=0.8,"Alta","Muy Alta"))))),""))," ")</f>
        <v/>
      </c>
      <c r="AQ198" s="237" t="str">
        <f t="shared" si="253"/>
        <v/>
      </c>
      <c r="AR198" s="283" t="str">
        <f t="shared" si="254"/>
        <v/>
      </c>
      <c r="AS198" s="237" t="str">
        <f>IFERROR(IF(AND(AH197="Impacto",AH198="Impacto"),(AS197-(+AS197*AK198)),IF(AND(AH197="Probabilidad",AH198="Impacto"),(AS196-(+AS196*AK198)),IF(AH198="Probabilidad",AS197,""))),"")</f>
        <v/>
      </c>
      <c r="AT198" s="239" t="str">
        <f t="shared" si="255"/>
        <v/>
      </c>
      <c r="AU198" s="510"/>
      <c r="AV198" s="513"/>
      <c r="AW198" s="507"/>
      <c r="AX198" s="516"/>
      <c r="AY198" s="343"/>
      <c r="AZ198" s="209"/>
      <c r="BA198" s="207"/>
      <c r="BB198" s="207"/>
      <c r="BC198" s="208"/>
      <c r="BD198" s="208"/>
      <c r="BE198" s="208"/>
      <c r="BF198" s="209"/>
      <c r="BG198" s="460"/>
      <c r="BH198" s="215"/>
      <c r="BI198" s="210"/>
      <c r="BJ198" s="210"/>
      <c r="BK198" s="210"/>
      <c r="BL198" s="207"/>
      <c r="BM198" s="207"/>
      <c r="BN198" s="207"/>
      <c r="BO198" s="282"/>
      <c r="BP198" s="282"/>
      <c r="BQ198" s="284"/>
      <c r="BR198" s="213"/>
      <c r="BS198" s="213" t="str">
        <f>IF(AND('MAPA DE RIESGOS'!$AP198="Muy Alta",'MAPA DE RIESGOS'!$AR198="Leve"),CONCATENATE("R",'MAPA DE RIESGOS'!$H198,"C",'MAPA DE RIESGOS'!$AF198),"")</f>
        <v/>
      </c>
      <c r="BT198" s="213"/>
      <c r="BU198" s="213"/>
      <c r="BV198" s="213"/>
      <c r="BW198" s="213"/>
      <c r="BX198" s="213"/>
      <c r="BY198" s="213"/>
      <c r="BZ198" s="213"/>
      <c r="CA198" s="213"/>
      <c r="CB198" s="213"/>
      <c r="CC198" s="213"/>
      <c r="CD198" s="213"/>
      <c r="CE198" s="213"/>
      <c r="CF198" s="213"/>
      <c r="CG198" s="213"/>
      <c r="CH198" s="213"/>
      <c r="CI198" s="213"/>
      <c r="CJ198" s="213"/>
      <c r="CK198" s="213"/>
    </row>
    <row r="199" spans="1:89" s="214" customFormat="1" ht="28.5" hidden="1" customHeight="1">
      <c r="A199" s="474"/>
      <c r="B199" s="487"/>
      <c r="C199" s="451"/>
      <c r="D199" s="451"/>
      <c r="E199" s="454"/>
      <c r="F199" s="454"/>
      <c r="G199" s="459"/>
      <c r="H199" s="384">
        <v>31</v>
      </c>
      <c r="I199" s="457"/>
      <c r="J199" s="460"/>
      <c r="K199" s="460"/>
      <c r="L199" s="460"/>
      <c r="M199" s="454"/>
      <c r="N199" s="454"/>
      <c r="O199" s="454"/>
      <c r="P199" s="531"/>
      <c r="Q199" s="491"/>
      <c r="R199" s="494"/>
      <c r="S199" s="494"/>
      <c r="T199" s="494"/>
      <c r="U199" s="494"/>
      <c r="V199" s="534"/>
      <c r="W199" s="519"/>
      <c r="X199" s="537"/>
      <c r="Y199" s="540"/>
      <c r="Z199" s="543"/>
      <c r="AA199" s="519"/>
      <c r="AB199" s="522"/>
      <c r="AC199" s="525"/>
      <c r="AD199" s="528"/>
      <c r="AE199" s="507"/>
      <c r="AF199" s="205">
        <v>4</v>
      </c>
      <c r="AG199" s="206"/>
      <c r="AH199" s="234" t="str">
        <f t="shared" si="251"/>
        <v/>
      </c>
      <c r="AI199" s="340"/>
      <c r="AJ199" s="340"/>
      <c r="AK199" s="235" t="str">
        <f t="shared" si="252"/>
        <v/>
      </c>
      <c r="AL199" s="341"/>
      <c r="AM199" s="341"/>
      <c r="AN199" s="342"/>
      <c r="AO199" s="236" t="str">
        <f>IF(ISBLANK(AD196),(IFERROR(IF(AND(AH198="Probabilidad",AH199="Probabilidad"),(AQ198-(+AQ198*AK199)),IF(AND(AH198="Impacto",AH199="Probabilidad"),(AQ197-(+AQ197*AK199)),IF(AH199="Impacto",AQ198,""))),""))," ")</f>
        <v/>
      </c>
      <c r="AP199" s="174" t="str">
        <f>IF(ISBLANK(AD196),(IFERROR(IF(AO199="","",IF(AO199&lt;=0.2,"Muy Baja",IF(AO199&lt;=0.4,"Baja",IF(AO199&lt;=0.6,"Media",IF(AO199&lt;=0.8,"Alta","Muy Alta"))))),""))," ")</f>
        <v/>
      </c>
      <c r="AQ199" s="237" t="str">
        <f t="shared" si="253"/>
        <v/>
      </c>
      <c r="AR199" s="283" t="str">
        <f t="shared" si="254"/>
        <v/>
      </c>
      <c r="AS199" s="237" t="str">
        <f>IFERROR(IF(AND(AH198="Impacto",AH199="Impacto"),(AS198-(+AS198*AK199)),IF(AND(AH198="Probabilidad",AH199="Impacto"),(AS197-(+AS197*AK199)),IF(AH199="Probabilidad",AS198,""))),"")</f>
        <v/>
      </c>
      <c r="AT199" s="239" t="str">
        <f t="shared" si="255"/>
        <v/>
      </c>
      <c r="AU199" s="510"/>
      <c r="AV199" s="513"/>
      <c r="AW199" s="507"/>
      <c r="AX199" s="516"/>
      <c r="AY199" s="343"/>
      <c r="AZ199" s="209"/>
      <c r="BA199" s="207"/>
      <c r="BB199" s="207"/>
      <c r="BC199" s="208"/>
      <c r="BD199" s="208"/>
      <c r="BE199" s="208"/>
      <c r="BF199" s="209"/>
      <c r="BG199" s="460"/>
      <c r="BH199" s="215"/>
      <c r="BI199" s="210"/>
      <c r="BJ199" s="210"/>
      <c r="BK199" s="210"/>
      <c r="BL199" s="207"/>
      <c r="BM199" s="207"/>
      <c r="BN199" s="207"/>
      <c r="BO199" s="282"/>
      <c r="BP199" s="282"/>
      <c r="BQ199" s="284"/>
      <c r="BR199" s="213"/>
      <c r="BS199" s="213" t="str">
        <f>IF(AND('MAPA DE RIESGOS'!$AP199="Muy Alta",'MAPA DE RIESGOS'!$AR199="Leve"),CONCATENATE("R",'MAPA DE RIESGOS'!$H199,"C",'MAPA DE RIESGOS'!$AF199),"")</f>
        <v/>
      </c>
      <c r="BT199" s="213"/>
      <c r="BU199" s="213"/>
      <c r="BV199" s="213"/>
      <c r="BW199" s="213"/>
      <c r="BX199" s="213"/>
      <c r="BY199" s="213"/>
      <c r="BZ199" s="213"/>
      <c r="CA199" s="213"/>
      <c r="CB199" s="213"/>
      <c r="CC199" s="213"/>
      <c r="CD199" s="213"/>
      <c r="CE199" s="213"/>
      <c r="CF199" s="213"/>
      <c r="CG199" s="213"/>
      <c r="CH199" s="213"/>
      <c r="CI199" s="213"/>
      <c r="CJ199" s="213"/>
      <c r="CK199" s="213"/>
    </row>
    <row r="200" spans="1:89" s="214" customFormat="1" ht="28.5" hidden="1" customHeight="1">
      <c r="A200" s="474"/>
      <c r="B200" s="487"/>
      <c r="C200" s="451"/>
      <c r="D200" s="451"/>
      <c r="E200" s="454"/>
      <c r="F200" s="454"/>
      <c r="G200" s="459"/>
      <c r="H200" s="384">
        <v>31</v>
      </c>
      <c r="I200" s="457"/>
      <c r="J200" s="460"/>
      <c r="K200" s="460"/>
      <c r="L200" s="460"/>
      <c r="M200" s="454"/>
      <c r="N200" s="454"/>
      <c r="O200" s="454"/>
      <c r="P200" s="531"/>
      <c r="Q200" s="491"/>
      <c r="R200" s="494"/>
      <c r="S200" s="494"/>
      <c r="T200" s="494"/>
      <c r="U200" s="494"/>
      <c r="V200" s="534"/>
      <c r="W200" s="519"/>
      <c r="X200" s="537"/>
      <c r="Y200" s="540"/>
      <c r="Z200" s="543"/>
      <c r="AA200" s="519"/>
      <c r="AB200" s="522"/>
      <c r="AC200" s="525"/>
      <c r="AD200" s="528"/>
      <c r="AE200" s="507"/>
      <c r="AF200" s="205">
        <v>5</v>
      </c>
      <c r="AG200" s="206"/>
      <c r="AH200" s="234" t="str">
        <f t="shared" si="251"/>
        <v/>
      </c>
      <c r="AI200" s="340"/>
      <c r="AJ200" s="340"/>
      <c r="AK200" s="235" t="str">
        <f t="shared" si="252"/>
        <v/>
      </c>
      <c r="AL200" s="341"/>
      <c r="AM200" s="341"/>
      <c r="AN200" s="342"/>
      <c r="AO200" s="236" t="str">
        <f>IF(ISBLANK(AD196),(IFERROR(IF(AND(AH199="Probabilidad",AH200="Probabilidad"),(AQ199-(+AQ199*AK200)),IF(AND(AH199="Impacto",AH200="Probabilidad"),(AQ198-(+AQ198*AK200)),IF(AH200="Impacto",AQ199,""))),""))," ")</f>
        <v/>
      </c>
      <c r="AP200" s="174" t="str">
        <f>IF(ISBLANK(AD196),(IFERROR(IF(AO200="","",IF(AO200&lt;=0.2,"Muy Baja",IF(AO200&lt;=0.4,"Baja",IF(AO200&lt;=0.6,"Media",IF(AO200&lt;=0.8,"Alta","Muy Alta"))))),""))," ")</f>
        <v/>
      </c>
      <c r="AQ200" s="237" t="str">
        <f t="shared" si="253"/>
        <v/>
      </c>
      <c r="AR200" s="283" t="str">
        <f t="shared" si="254"/>
        <v/>
      </c>
      <c r="AS200" s="237" t="str">
        <f>IFERROR(IF(AND(AH199="Impacto",AH200="Impacto"),(AS199-(+AS199*AK200)),IF(AND(AH199="Probabilidad",AH200="Impacto"),(AS198-(+AS198*AK200)),IF(AH200="Probabilidad",AS199,""))),"")</f>
        <v/>
      </c>
      <c r="AT200" s="239" t="str">
        <f t="shared" si="255"/>
        <v/>
      </c>
      <c r="AU200" s="510"/>
      <c r="AV200" s="513"/>
      <c r="AW200" s="507"/>
      <c r="AX200" s="516"/>
      <c r="AY200" s="343"/>
      <c r="AZ200" s="209"/>
      <c r="BA200" s="207"/>
      <c r="BB200" s="207"/>
      <c r="BC200" s="208"/>
      <c r="BD200" s="208"/>
      <c r="BE200" s="208"/>
      <c r="BF200" s="209"/>
      <c r="BG200" s="460"/>
      <c r="BH200" s="215"/>
      <c r="BI200" s="210"/>
      <c r="BJ200" s="210"/>
      <c r="BK200" s="210"/>
      <c r="BL200" s="207"/>
      <c r="BM200" s="207"/>
      <c r="BN200" s="207"/>
      <c r="BO200" s="282"/>
      <c r="BP200" s="282"/>
      <c r="BQ200" s="284"/>
      <c r="BR200" s="213"/>
      <c r="BS200" s="213" t="str">
        <f>IF(AND('MAPA DE RIESGOS'!$AP200="Muy Alta",'MAPA DE RIESGOS'!$AR200="Leve"),CONCATENATE("R",'MAPA DE RIESGOS'!$H200,"C",'MAPA DE RIESGOS'!$AF200),"")</f>
        <v/>
      </c>
      <c r="BT200" s="213"/>
      <c r="BU200" s="213"/>
      <c r="BV200" s="213"/>
      <c r="BW200" s="213"/>
      <c r="BX200" s="213"/>
      <c r="BY200" s="213"/>
      <c r="BZ200" s="213"/>
      <c r="CA200" s="213"/>
      <c r="CB200" s="213"/>
      <c r="CC200" s="213"/>
      <c r="CD200" s="213"/>
      <c r="CE200" s="213"/>
      <c r="CF200" s="213"/>
      <c r="CG200" s="213"/>
      <c r="CH200" s="213"/>
      <c r="CI200" s="213"/>
      <c r="CJ200" s="213"/>
      <c r="CK200" s="213"/>
    </row>
    <row r="201" spans="1:89" s="214" customFormat="1" ht="28.5" hidden="1" customHeight="1">
      <c r="A201" s="474"/>
      <c r="B201" s="487"/>
      <c r="C201" s="451"/>
      <c r="D201" s="451"/>
      <c r="E201" s="454"/>
      <c r="F201" s="454"/>
      <c r="G201" s="459"/>
      <c r="H201" s="384">
        <v>31</v>
      </c>
      <c r="I201" s="458"/>
      <c r="J201" s="461"/>
      <c r="K201" s="461"/>
      <c r="L201" s="461"/>
      <c r="M201" s="455"/>
      <c r="N201" s="455"/>
      <c r="O201" s="455"/>
      <c r="P201" s="532"/>
      <c r="Q201" s="492"/>
      <c r="R201" s="495"/>
      <c r="S201" s="495"/>
      <c r="T201" s="495"/>
      <c r="U201" s="495"/>
      <c r="V201" s="535"/>
      <c r="W201" s="520"/>
      <c r="X201" s="538"/>
      <c r="Y201" s="541"/>
      <c r="Z201" s="544"/>
      <c r="AA201" s="520"/>
      <c r="AB201" s="523"/>
      <c r="AC201" s="526"/>
      <c r="AD201" s="529"/>
      <c r="AE201" s="508"/>
      <c r="AF201" s="205">
        <v>6</v>
      </c>
      <c r="AG201" s="206"/>
      <c r="AH201" s="234" t="str">
        <f t="shared" si="251"/>
        <v/>
      </c>
      <c r="AI201" s="340"/>
      <c r="AJ201" s="340"/>
      <c r="AK201" s="235" t="str">
        <f t="shared" si="252"/>
        <v/>
      </c>
      <c r="AL201" s="341"/>
      <c r="AM201" s="341"/>
      <c r="AN201" s="342"/>
      <c r="AO201" s="236" t="str">
        <f>IF(ISBLANK(AD196),(IFERROR(IF(AND(AH199="Probabilidad",AH201="Probabilidad"),(AQ199-(+AQ199*AK201)),IF(AND(AH199="Impacto",AH201="Probabilidad"),(AQ198-(+AQ198*AK201)),IF(AH201="Impacto",AQ199,""))),""))," ")</f>
        <v/>
      </c>
      <c r="AP201" s="174" t="str">
        <f>IF(ISBLANK(AD196),(IFERROR(IF(AO201="","",IF(AO201&lt;=0.2,"Muy Baja",IF(AO201&lt;=0.4,"Baja",IF(AO201&lt;=0.6,"Media",IF(AO201&lt;=0.8,"Alta","Muy Alta"))))),"")), " ")</f>
        <v/>
      </c>
      <c r="AQ201" s="237" t="str">
        <f t="shared" si="253"/>
        <v/>
      </c>
      <c r="AR201" s="283" t="str">
        <f t="shared" si="254"/>
        <v/>
      </c>
      <c r="AS201" s="237" t="str">
        <f>IFERROR(IF(AND(AH200="Impacto",AH201="Impacto"),(AS199-(+AS200*AK201)),IF(AND(AH199="Probabilidad",AH201="Impacto"),(AS198-(+AS198*AK201)),IF(AH201="Probabilidad",AS199,""))),"")</f>
        <v/>
      </c>
      <c r="AT201" s="239" t="str">
        <f t="shared" si="255"/>
        <v/>
      </c>
      <c r="AU201" s="511"/>
      <c r="AV201" s="514"/>
      <c r="AW201" s="508"/>
      <c r="AX201" s="517"/>
      <c r="AY201" s="343"/>
      <c r="AZ201" s="209"/>
      <c r="BA201" s="207"/>
      <c r="BB201" s="207"/>
      <c r="BC201" s="208"/>
      <c r="BD201" s="208"/>
      <c r="BE201" s="208"/>
      <c r="BF201" s="209"/>
      <c r="BG201" s="461"/>
      <c r="BH201" s="215"/>
      <c r="BI201" s="210"/>
      <c r="BJ201" s="210"/>
      <c r="BK201" s="210"/>
      <c r="BL201" s="207"/>
      <c r="BM201" s="207"/>
      <c r="BN201" s="207"/>
      <c r="BO201" s="282"/>
      <c r="BP201" s="282"/>
      <c r="BQ201" s="284"/>
      <c r="BR201" s="213"/>
      <c r="BS201" s="213" t="str">
        <f>IF(AND('MAPA DE RIESGOS'!$AP201="Muy Alta",'MAPA DE RIESGOS'!$AR201="Leve"),CONCATENATE("R",'MAPA DE RIESGOS'!$H201,"C",'MAPA DE RIESGOS'!$AF201),"")</f>
        <v/>
      </c>
      <c r="BT201" s="213"/>
      <c r="BU201" s="213"/>
      <c r="BV201" s="213"/>
      <c r="BW201" s="213"/>
      <c r="BX201" s="213"/>
      <c r="BY201" s="213"/>
      <c r="BZ201" s="213"/>
      <c r="CA201" s="213"/>
      <c r="CB201" s="213"/>
      <c r="CC201" s="213"/>
      <c r="CD201" s="213"/>
      <c r="CE201" s="213"/>
      <c r="CF201" s="213"/>
      <c r="CG201" s="213"/>
      <c r="CH201" s="213"/>
      <c r="CI201" s="213"/>
      <c r="CJ201" s="213"/>
      <c r="CK201" s="213"/>
    </row>
    <row r="202" spans="1:89" s="214" customFormat="1" ht="115.5" customHeight="1">
      <c r="A202" s="474"/>
      <c r="B202" s="487"/>
      <c r="C202" s="451"/>
      <c r="D202" s="451" t="str">
        <f>IFERROR((VLOOKUP($B202,'Listados Datos'!$D$3:$F$18,3,FALSE))," ")</f>
        <v xml:space="preserve"> </v>
      </c>
      <c r="E202" s="454"/>
      <c r="F202" s="454" t="s">
        <v>975</v>
      </c>
      <c r="G202" s="459">
        <v>32</v>
      </c>
      <c r="H202" s="384">
        <v>32</v>
      </c>
      <c r="I202" s="456" t="s">
        <v>1703</v>
      </c>
      <c r="J202" s="468" t="s">
        <v>243</v>
      </c>
      <c r="K202" s="468" t="s">
        <v>1421</v>
      </c>
      <c r="L202" s="468" t="s">
        <v>1422</v>
      </c>
      <c r="M202" s="453" t="str">
        <f t="shared" ref="M202:M207" si="262">+I202</f>
        <v>Posibilidad de recibir o solicitar cualquier dádiva o beneficio a nombre propio o de terceros con el fin de por alterar, ocultar, manipular o dar información a terceros interesados en ocupar, invadir o aprovechar el espacio publico.</v>
      </c>
      <c r="N202" s="453" t="s">
        <v>109</v>
      </c>
      <c r="O202" s="453" t="s">
        <v>247</v>
      </c>
      <c r="P202" s="530">
        <v>228</v>
      </c>
      <c r="Q202" s="490"/>
      <c r="R202" s="493"/>
      <c r="S202" s="493"/>
      <c r="T202" s="493"/>
      <c r="U202" s="493"/>
      <c r="V202" s="533" t="str">
        <f t="shared" ref="V202" si="263">IF(ISBLANK(AC202),(IF(P202&lt;=0,"",IF(P202&lt;=2,"Muy Baja",IF(P202&lt;=24,"Baja",IF(P202&lt;=500,"Media",IF(P202&lt;=5000,"Alta","Muy Alta"))))))," ")</f>
        <v xml:space="preserve"> </v>
      </c>
      <c r="W202" s="518" t="str">
        <f t="shared" ref="W202" si="264">IF(ISBLANK(AC202),(IF(V202="","",IF(V202="Muy Baja",20%,IF(V202="Baja",40%,IF(V202="Media",60%,IF(V202="Alta",80%,IF(V202="Muy Alta",100%,0)))))))," ")</f>
        <v xml:space="preserve"> </v>
      </c>
      <c r="X202" s="536"/>
      <c r="Y202" s="539" t="str">
        <f>IF(X202&gt;0,IF(NOT(ISERROR(MATCH(X202,'Listados Datos'!$N$3:$N$4,0))),'Listados Datos'!$N$6&amp;"Por favor no seleccionar este criterios de impacto (Afectación Económica o presupuestal y/o Pérdida Reputacional)",'Listados Datos'!$N$7),"")</f>
        <v/>
      </c>
      <c r="Z202" s="542" t="str">
        <f>IF(OR(X202='Listados Datos'!$R$3,X202='Listados Datos'!$S$3),"Leve",IF(OR(X202='Listados Datos'!$R$4,X202='Listados Datos'!$S$4),"Menor",IF(OR(X202='Listados Datos'!$R$5,X202='Listados Datos'!$S$5),"Moderado",IF(OR(X202='Listados Datos'!$R$6,X202='Listados Datos'!$S$6),"Mayor",IF(OR(X202='Listados Datos'!$R$7,X202='Listados Datos'!$S$7),"Catastrófico","")))))</f>
        <v/>
      </c>
      <c r="AA202" s="518" t="str">
        <f>IF(Z202="","",IF(Z202="Leve",20%,IF(Z202="Menor",40%,IF(Z202="Moderado",60%,IF(Z202="Mayor",80%,IF(Z202="Catastrófico",100%,0))))))</f>
        <v/>
      </c>
      <c r="AB202" s="521"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524" t="s">
        <v>348</v>
      </c>
      <c r="AD202" s="527" t="s">
        <v>12</v>
      </c>
      <c r="AE202" s="506" t="str">
        <f t="shared" ref="AE202" si="265">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206" t="s">
        <v>1426</v>
      </c>
      <c r="AH202" s="234" t="str">
        <f t="shared" si="251"/>
        <v>Probabilidad</v>
      </c>
      <c r="AI202" s="340" t="s">
        <v>314</v>
      </c>
      <c r="AJ202" s="340" t="s">
        <v>319</v>
      </c>
      <c r="AK202" s="235" t="str">
        <f t="shared" si="252"/>
        <v>40%</v>
      </c>
      <c r="AL202" s="341" t="s">
        <v>323</v>
      </c>
      <c r="AM202" s="341" t="s">
        <v>327</v>
      </c>
      <c r="AN202" s="342" t="s">
        <v>330</v>
      </c>
      <c r="AO202" s="236" t="str">
        <f>IF(ISBLANK(AD202),(IFERROR(IF(AH202="Probabilidad",(W202-(+W202*AK202)),IF(AH202="Impacto",W202,"")),""))," ")</f>
        <v xml:space="preserve"> </v>
      </c>
      <c r="AP202" s="174" t="str">
        <f>IF(ISBLANK(AD202), (IFERROR(IF(AO202="","",IF(AO202&lt;=0.2,"Muy Baja",IF(AO202&lt;=0.4,"Baja",IF(AO202&lt;=0.6,"Media",IF(AO202&lt;=0.8,"Alta","Muy Alta"))))),""))," ")</f>
        <v xml:space="preserve"> </v>
      </c>
      <c r="AQ202" s="237" t="str">
        <f t="shared" si="253"/>
        <v xml:space="preserve"> </v>
      </c>
      <c r="AR202" s="283" t="str">
        <f t="shared" si="254"/>
        <v/>
      </c>
      <c r="AS202" s="237" t="str">
        <f>IFERROR(IF(AH202="Impacto",(AA202-(+AA202*AK202)),IF(AH202="Probabilidad",AA202,"")),"")</f>
        <v/>
      </c>
      <c r="AT202" s="239" t="str">
        <f t="shared" si="255"/>
        <v/>
      </c>
      <c r="AU202" s="509" t="s">
        <v>348</v>
      </c>
      <c r="AV202" s="512" t="str">
        <f>IF(ISBLANK(AD202), " ", AD202)</f>
        <v>Moderado</v>
      </c>
      <c r="AW202" s="506" t="str">
        <f t="shared" ref="AW202" si="266">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515" t="s">
        <v>337</v>
      </c>
      <c r="AY202" s="343" t="s">
        <v>1572</v>
      </c>
      <c r="AZ202" s="209" t="s">
        <v>1570</v>
      </c>
      <c r="BA202" s="207" t="s">
        <v>975</v>
      </c>
      <c r="BB202" s="207" t="s">
        <v>1069</v>
      </c>
      <c r="BC202" s="208">
        <v>44562</v>
      </c>
      <c r="BD202" s="208">
        <v>44926</v>
      </c>
      <c r="BE202" s="208" t="s">
        <v>1597</v>
      </c>
      <c r="BF202" s="208" t="s">
        <v>1598</v>
      </c>
      <c r="BG202" s="468" t="s">
        <v>1243</v>
      </c>
      <c r="BH202" s="215"/>
      <c r="BI202" s="210"/>
      <c r="BJ202" s="210"/>
      <c r="BK202" s="210"/>
      <c r="BL202" s="207"/>
      <c r="BM202" s="207"/>
      <c r="BN202" s="207"/>
      <c r="BO202" s="282"/>
      <c r="BP202" s="282"/>
      <c r="BQ202" s="284"/>
      <c r="BR202" s="213"/>
      <c r="BS202" s="213" t="str">
        <f>IF(AND('MAPA DE RIESGOS'!$AP202="Muy Alta",'MAPA DE RIESGOS'!$AR202="Leve"),CONCATENATE("R",'MAPA DE RIESGOS'!$H202,"C",'MAPA DE RIESGOS'!$AF202),"")</f>
        <v/>
      </c>
      <c r="BT202" s="213"/>
      <c r="BU202" s="213"/>
      <c r="BV202" s="213"/>
      <c r="BW202" s="213"/>
      <c r="BX202" s="213"/>
      <c r="BY202" s="213"/>
      <c r="BZ202" s="213"/>
      <c r="CA202" s="213"/>
      <c r="CB202" s="213"/>
      <c r="CC202" s="213"/>
      <c r="CD202" s="213"/>
      <c r="CE202" s="213"/>
      <c r="CF202" s="213"/>
      <c r="CG202" s="213"/>
      <c r="CH202" s="213"/>
      <c r="CI202" s="213"/>
      <c r="CJ202" s="213"/>
      <c r="CK202" s="213"/>
    </row>
    <row r="203" spans="1:89" s="214" customFormat="1" ht="87" customHeight="1">
      <c r="A203" s="474"/>
      <c r="B203" s="487"/>
      <c r="C203" s="451"/>
      <c r="D203" s="451"/>
      <c r="E203" s="454"/>
      <c r="F203" s="454"/>
      <c r="G203" s="459"/>
      <c r="H203" s="384">
        <v>32</v>
      </c>
      <c r="I203" s="457"/>
      <c r="J203" s="460"/>
      <c r="K203" s="460"/>
      <c r="L203" s="460"/>
      <c r="M203" s="454">
        <f t="shared" si="262"/>
        <v>0</v>
      </c>
      <c r="N203" s="454"/>
      <c r="O203" s="454"/>
      <c r="P203" s="531"/>
      <c r="Q203" s="491"/>
      <c r="R203" s="494"/>
      <c r="S203" s="494"/>
      <c r="T203" s="494"/>
      <c r="U203" s="494"/>
      <c r="V203" s="534"/>
      <c r="W203" s="519"/>
      <c r="X203" s="537"/>
      <c r="Y203" s="540"/>
      <c r="Z203" s="543"/>
      <c r="AA203" s="519"/>
      <c r="AB203" s="522"/>
      <c r="AC203" s="525"/>
      <c r="AD203" s="528"/>
      <c r="AE203" s="507"/>
      <c r="AF203" s="205">
        <v>2</v>
      </c>
      <c r="AG203" s="206" t="s">
        <v>1427</v>
      </c>
      <c r="AH203" s="234" t="str">
        <f t="shared" si="251"/>
        <v>Probabilidad</v>
      </c>
      <c r="AI203" s="340" t="s">
        <v>314</v>
      </c>
      <c r="AJ203" s="340" t="s">
        <v>319</v>
      </c>
      <c r="AK203" s="235" t="str">
        <f t="shared" si="252"/>
        <v>40%</v>
      </c>
      <c r="AL203" s="341" t="s">
        <v>323</v>
      </c>
      <c r="AM203" s="341" t="s">
        <v>327</v>
      </c>
      <c r="AN203" s="342" t="s">
        <v>330</v>
      </c>
      <c r="AO203" s="236" t="str">
        <f>IF(ISBLANK(AD202),(IFERROR(IF(AND(AH202="Probabilidad",AH203="Probabilidad"),(AQ202-(+AQ202*AK203)),IF(AH203="Probabilidad",(W202-(+W202*AK203)),IF(AH203="Impacto",AQ202,""))),""))," ")</f>
        <v xml:space="preserve"> </v>
      </c>
      <c r="AP203" s="174" t="str">
        <f>IF(ISBLANK(AD202),(IFERROR(IF(AO203="","",IF(AO203&lt;=0.2,"Muy Baja",IF(AO203&lt;=0.4,"Baja",IF(AO203&lt;=0.6,"Media",IF(AO203&lt;=0.8,"Alta","Muy Alta"))))),""))," ")</f>
        <v xml:space="preserve"> </v>
      </c>
      <c r="AQ203" s="237" t="str">
        <f t="shared" si="253"/>
        <v xml:space="preserve"> </v>
      </c>
      <c r="AR203" s="283" t="str">
        <f t="shared" si="254"/>
        <v/>
      </c>
      <c r="AS203" s="237" t="str">
        <f>IFERROR(IF(AND(AH202="Impacto",AH203="Impacto"),(AS202-(+AS202*AK203)),IF(AH203="Impacto",(AA202-(+AA202*AK203)),IF(AH203="Probabilidad",AS202,""))),"")</f>
        <v/>
      </c>
      <c r="AT203" s="239" t="str">
        <f t="shared" si="255"/>
        <v/>
      </c>
      <c r="AU203" s="510"/>
      <c r="AV203" s="513"/>
      <c r="AW203" s="507"/>
      <c r="AX203" s="516"/>
      <c r="AY203" s="441" t="s">
        <v>1601</v>
      </c>
      <c r="AZ203" s="437" t="s">
        <v>1571</v>
      </c>
      <c r="BA203" s="437" t="s">
        <v>975</v>
      </c>
      <c r="BB203" s="437" t="s">
        <v>1069</v>
      </c>
      <c r="BC203" s="439" t="s">
        <v>1602</v>
      </c>
      <c r="BD203" s="439" t="s">
        <v>1589</v>
      </c>
      <c r="BE203" s="437" t="s">
        <v>1599</v>
      </c>
      <c r="BF203" s="437" t="s">
        <v>1600</v>
      </c>
      <c r="BG203" s="460"/>
      <c r="BH203" s="215"/>
      <c r="BI203" s="210"/>
      <c r="BJ203" s="210"/>
      <c r="BK203" s="210"/>
      <c r="BL203" s="207"/>
      <c r="BM203" s="207"/>
      <c r="BN203" s="207"/>
      <c r="BO203" s="282"/>
      <c r="BP203" s="282"/>
      <c r="BQ203" s="284"/>
      <c r="BR203" s="213"/>
      <c r="BS203" s="213" t="str">
        <f>IF(AND('MAPA DE RIESGOS'!$AP203="Muy Alta",'MAPA DE RIESGOS'!$AR203="Leve"),CONCATENATE("R",'MAPA DE RIESGOS'!$H203,"C",'MAPA DE RIESGOS'!$AF203),"")</f>
        <v/>
      </c>
      <c r="BT203" s="213"/>
      <c r="BU203" s="213"/>
      <c r="BV203" s="213"/>
      <c r="BW203" s="213"/>
      <c r="BX203" s="213"/>
      <c r="BY203" s="213"/>
      <c r="BZ203" s="213"/>
      <c r="CA203" s="213"/>
      <c r="CB203" s="213"/>
      <c r="CC203" s="213"/>
      <c r="CD203" s="213"/>
      <c r="CE203" s="213"/>
      <c r="CF203" s="213"/>
      <c r="CG203" s="213"/>
      <c r="CH203" s="213"/>
      <c r="CI203" s="213"/>
      <c r="CJ203" s="213"/>
      <c r="CK203" s="213"/>
    </row>
    <row r="204" spans="1:89" s="214" customFormat="1" ht="68.25" customHeight="1">
      <c r="A204" s="474"/>
      <c r="B204" s="487"/>
      <c r="C204" s="451"/>
      <c r="D204" s="451"/>
      <c r="E204" s="454"/>
      <c r="F204" s="454"/>
      <c r="G204" s="459"/>
      <c r="H204" s="384">
        <v>32</v>
      </c>
      <c r="I204" s="457"/>
      <c r="J204" s="460"/>
      <c r="K204" s="460"/>
      <c r="L204" s="460"/>
      <c r="M204" s="454">
        <f t="shared" si="262"/>
        <v>0</v>
      </c>
      <c r="N204" s="454"/>
      <c r="O204" s="454"/>
      <c r="P204" s="531"/>
      <c r="Q204" s="491"/>
      <c r="R204" s="494"/>
      <c r="S204" s="494"/>
      <c r="T204" s="494"/>
      <c r="U204" s="494"/>
      <c r="V204" s="534"/>
      <c r="W204" s="519"/>
      <c r="X204" s="537"/>
      <c r="Y204" s="540"/>
      <c r="Z204" s="543"/>
      <c r="AA204" s="519"/>
      <c r="AB204" s="522"/>
      <c r="AC204" s="525"/>
      <c r="AD204" s="528"/>
      <c r="AE204" s="507"/>
      <c r="AF204" s="205">
        <v>3</v>
      </c>
      <c r="AG204" s="206" t="s">
        <v>1428</v>
      </c>
      <c r="AH204" s="234" t="str">
        <f t="shared" si="251"/>
        <v>Probabilidad</v>
      </c>
      <c r="AI204" s="340" t="s">
        <v>314</v>
      </c>
      <c r="AJ204" s="340" t="s">
        <v>319</v>
      </c>
      <c r="AK204" s="235" t="str">
        <f t="shared" si="252"/>
        <v>40%</v>
      </c>
      <c r="AL204" s="341" t="s">
        <v>323</v>
      </c>
      <c r="AM204" s="341" t="s">
        <v>327</v>
      </c>
      <c r="AN204" s="342" t="s">
        <v>330</v>
      </c>
      <c r="AO204" s="236" t="str">
        <f>IF(ISBLANK(AD202),(IFERROR(IF(AND(AH203="Probabilidad",AH204="Probabilidad"),(AQ203-(+AQ203*AK204)),IF(AND(AH203="Impacto",AH204="Probabilidad"),(AQ202-(+AQ202*AK204)),IF(AH204="Impacto",AQ203,""))),""))," ")</f>
        <v xml:space="preserve"> </v>
      </c>
      <c r="AP204" s="174" t="str">
        <f>IF(ISBLANK(AD202),(IFERROR(IF(AO204="","",IF(AO204&lt;=0.2,"Muy Baja",IF(AO204&lt;=0.4,"Baja",IF(AO204&lt;=0.6,"Media",IF(AO204&lt;=0.8,"Alta","Muy Alta"))))),""))," ")</f>
        <v xml:space="preserve"> </v>
      </c>
      <c r="AQ204" s="237" t="str">
        <f t="shared" si="253"/>
        <v xml:space="preserve"> </v>
      </c>
      <c r="AR204" s="283" t="str">
        <f t="shared" si="254"/>
        <v/>
      </c>
      <c r="AS204" s="237" t="str">
        <f>IFERROR(IF(AND(AH203="Impacto",AH204="Impacto"),(AS203-(+AS203*AK204)),IF(AND(AH203="Probabilidad",AH204="Impacto"),(AS202-(+AS202*AK204)),IF(AH204="Probabilidad",AS203,""))),"")</f>
        <v/>
      </c>
      <c r="AT204" s="239" t="str">
        <f t="shared" si="255"/>
        <v/>
      </c>
      <c r="AU204" s="510"/>
      <c r="AV204" s="513"/>
      <c r="AW204" s="507"/>
      <c r="AX204" s="516"/>
      <c r="AY204" s="442"/>
      <c r="AZ204" s="438"/>
      <c r="BA204" s="438"/>
      <c r="BB204" s="438"/>
      <c r="BC204" s="440"/>
      <c r="BD204" s="440"/>
      <c r="BE204" s="438"/>
      <c r="BF204" s="438"/>
      <c r="BG204" s="460"/>
      <c r="BH204" s="215"/>
      <c r="BI204" s="210"/>
      <c r="BJ204" s="210"/>
      <c r="BK204" s="210"/>
      <c r="BL204" s="207"/>
      <c r="BM204" s="207"/>
      <c r="BN204" s="207"/>
      <c r="BO204" s="282"/>
      <c r="BP204" s="282"/>
      <c r="BQ204" s="284"/>
      <c r="BR204" s="213"/>
      <c r="BS204" s="213" t="str">
        <f>IF(AND('MAPA DE RIESGOS'!$AP204="Muy Alta",'MAPA DE RIESGOS'!$AR204="Leve"),CONCATENATE("R",'MAPA DE RIESGOS'!$H204,"C",'MAPA DE RIESGOS'!$AF204),"")</f>
        <v/>
      </c>
      <c r="BT204" s="213"/>
      <c r="BU204" s="213"/>
      <c r="BV204" s="213"/>
      <c r="BW204" s="213"/>
      <c r="BX204" s="213"/>
      <c r="BY204" s="213"/>
      <c r="BZ204" s="213"/>
      <c r="CA204" s="213"/>
      <c r="CB204" s="213"/>
      <c r="CC204" s="213"/>
      <c r="CD204" s="213"/>
      <c r="CE204" s="213"/>
      <c r="CF204" s="213"/>
      <c r="CG204" s="213"/>
      <c r="CH204" s="213"/>
      <c r="CI204" s="213"/>
      <c r="CJ204" s="213"/>
      <c r="CK204" s="213"/>
    </row>
    <row r="205" spans="1:89" s="214" customFormat="1" ht="28.5" hidden="1" customHeight="1">
      <c r="A205" s="474"/>
      <c r="B205" s="487"/>
      <c r="C205" s="451"/>
      <c r="D205" s="451"/>
      <c r="E205" s="454"/>
      <c r="F205" s="454"/>
      <c r="G205" s="459"/>
      <c r="H205" s="384">
        <v>32</v>
      </c>
      <c r="I205" s="457"/>
      <c r="J205" s="460"/>
      <c r="K205" s="460"/>
      <c r="L205" s="460"/>
      <c r="M205" s="454">
        <f t="shared" si="262"/>
        <v>0</v>
      </c>
      <c r="N205" s="454"/>
      <c r="O205" s="454"/>
      <c r="P205" s="531"/>
      <c r="Q205" s="491"/>
      <c r="R205" s="494"/>
      <c r="S205" s="494"/>
      <c r="T205" s="494"/>
      <c r="U205" s="494"/>
      <c r="V205" s="534"/>
      <c r="W205" s="519"/>
      <c r="X205" s="537"/>
      <c r="Y205" s="540"/>
      <c r="Z205" s="543"/>
      <c r="AA205" s="519"/>
      <c r="AB205" s="522"/>
      <c r="AC205" s="525"/>
      <c r="AD205" s="528"/>
      <c r="AE205" s="507"/>
      <c r="AF205" s="205">
        <v>4</v>
      </c>
      <c r="AG205" s="206"/>
      <c r="AH205" s="234" t="str">
        <f t="shared" si="251"/>
        <v/>
      </c>
      <c r="AI205" s="340"/>
      <c r="AJ205" s="340"/>
      <c r="AK205" s="235" t="str">
        <f t="shared" si="252"/>
        <v/>
      </c>
      <c r="AL205" s="341"/>
      <c r="AM205" s="341"/>
      <c r="AN205" s="342"/>
      <c r="AO205" s="236" t="str">
        <f>IF(ISBLANK(AD202),(IFERROR(IF(AND(AH204="Probabilidad",AH205="Probabilidad"),(AQ204-(+AQ204*AK205)),IF(AND(AH204="Impacto",AH205="Probabilidad"),(AQ203-(+AQ203*AK205)),IF(AH205="Impacto",AQ204,""))),""))," ")</f>
        <v xml:space="preserve"> </v>
      </c>
      <c r="AP205" s="174" t="str">
        <f>IF(ISBLANK(AD202),(IFERROR(IF(AO205="","",IF(AO205&lt;=0.2,"Muy Baja",IF(AO205&lt;=0.4,"Baja",IF(AO205&lt;=0.6,"Media",IF(AO205&lt;=0.8,"Alta","Muy Alta"))))),""))," ")</f>
        <v xml:space="preserve"> </v>
      </c>
      <c r="AQ205" s="237" t="str">
        <f t="shared" si="253"/>
        <v xml:space="preserve"> </v>
      </c>
      <c r="AR205" s="283" t="str">
        <f t="shared" si="254"/>
        <v/>
      </c>
      <c r="AS205" s="237" t="str">
        <f>IFERROR(IF(AND(AH204="Impacto",AH205="Impacto"),(AS204-(+AS204*AK205)),IF(AND(AH204="Probabilidad",AH205="Impacto"),(AS203-(+AS203*AK205)),IF(AH205="Probabilidad",AS204,""))),"")</f>
        <v/>
      </c>
      <c r="AT205" s="239" t="str">
        <f t="shared" si="255"/>
        <v/>
      </c>
      <c r="AU205" s="510"/>
      <c r="AV205" s="513"/>
      <c r="AW205" s="507"/>
      <c r="AX205" s="516"/>
      <c r="AY205" s="343"/>
      <c r="AZ205" s="209"/>
      <c r="BA205" s="207"/>
      <c r="BB205" s="207"/>
      <c r="BC205" s="208"/>
      <c r="BD205" s="208"/>
      <c r="BE205" s="208"/>
      <c r="BF205" s="209"/>
      <c r="BG205" s="460"/>
      <c r="BH205" s="215"/>
      <c r="BI205" s="210"/>
      <c r="BJ205" s="210"/>
      <c r="BK205" s="210"/>
      <c r="BL205" s="207"/>
      <c r="BM205" s="207"/>
      <c r="BN205" s="207"/>
      <c r="BO205" s="282"/>
      <c r="BP205" s="282"/>
      <c r="BQ205" s="284"/>
      <c r="BR205" s="213"/>
      <c r="BS205" s="213" t="str">
        <f>IF(AND('MAPA DE RIESGOS'!$AP205="Muy Alta",'MAPA DE RIESGOS'!$AR205="Leve"),CONCATENATE("R",'MAPA DE RIESGOS'!$H205,"C",'MAPA DE RIESGOS'!$AF205),"")</f>
        <v/>
      </c>
      <c r="BT205" s="213"/>
      <c r="BU205" s="213"/>
      <c r="BV205" s="213"/>
      <c r="BW205" s="213"/>
      <c r="BX205" s="213"/>
      <c r="BY205" s="213"/>
      <c r="BZ205" s="213"/>
      <c r="CA205" s="213"/>
      <c r="CB205" s="213"/>
      <c r="CC205" s="213"/>
      <c r="CD205" s="213"/>
      <c r="CE205" s="213"/>
      <c r="CF205" s="213"/>
      <c r="CG205" s="213"/>
      <c r="CH205" s="213"/>
      <c r="CI205" s="213"/>
      <c r="CJ205" s="213"/>
      <c r="CK205" s="213"/>
    </row>
    <row r="206" spans="1:89" s="214" customFormat="1" ht="28.5" hidden="1" customHeight="1">
      <c r="A206" s="474"/>
      <c r="B206" s="487"/>
      <c r="C206" s="451"/>
      <c r="D206" s="451"/>
      <c r="E206" s="454"/>
      <c r="F206" s="454"/>
      <c r="G206" s="459"/>
      <c r="H206" s="384">
        <v>32</v>
      </c>
      <c r="I206" s="457"/>
      <c r="J206" s="460"/>
      <c r="K206" s="460"/>
      <c r="L206" s="460"/>
      <c r="M206" s="454">
        <f t="shared" si="262"/>
        <v>0</v>
      </c>
      <c r="N206" s="454"/>
      <c r="O206" s="454"/>
      <c r="P206" s="531"/>
      <c r="Q206" s="491"/>
      <c r="R206" s="494"/>
      <c r="S206" s="494"/>
      <c r="T206" s="494"/>
      <c r="U206" s="494"/>
      <c r="V206" s="534"/>
      <c r="W206" s="519"/>
      <c r="X206" s="537"/>
      <c r="Y206" s="540"/>
      <c r="Z206" s="543"/>
      <c r="AA206" s="519"/>
      <c r="AB206" s="522"/>
      <c r="AC206" s="525"/>
      <c r="AD206" s="528"/>
      <c r="AE206" s="507"/>
      <c r="AF206" s="205">
        <v>5</v>
      </c>
      <c r="AG206" s="206"/>
      <c r="AH206" s="234" t="str">
        <f t="shared" si="251"/>
        <v/>
      </c>
      <c r="AI206" s="340"/>
      <c r="AJ206" s="340"/>
      <c r="AK206" s="235" t="str">
        <f t="shared" si="252"/>
        <v/>
      </c>
      <c r="AL206" s="341"/>
      <c r="AM206" s="341"/>
      <c r="AN206" s="342"/>
      <c r="AO206" s="236" t="str">
        <f>IF(ISBLANK(AD202),(IFERROR(IF(AND(AH205="Probabilidad",AH206="Probabilidad"),(AQ205-(+AQ205*AK206)),IF(AND(AH205="Impacto",AH206="Probabilidad"),(AQ204-(+AQ204*AK206)),IF(AH206="Impacto",AQ205,""))),""))," ")</f>
        <v xml:space="preserve"> </v>
      </c>
      <c r="AP206" s="174" t="str">
        <f>IF(ISBLANK(AD202),(IFERROR(IF(AO206="","",IF(AO206&lt;=0.2,"Muy Baja",IF(AO206&lt;=0.4,"Baja",IF(AO206&lt;=0.6,"Media",IF(AO206&lt;=0.8,"Alta","Muy Alta"))))),""))," ")</f>
        <v xml:space="preserve"> </v>
      </c>
      <c r="AQ206" s="237" t="str">
        <f t="shared" si="253"/>
        <v xml:space="preserve"> </v>
      </c>
      <c r="AR206" s="283" t="str">
        <f t="shared" si="254"/>
        <v/>
      </c>
      <c r="AS206" s="237" t="str">
        <f>IFERROR(IF(AND(AH205="Impacto",AH206="Impacto"),(AS205-(+AS205*AK206)),IF(AND(AH205="Probabilidad",AH206="Impacto"),(AS204-(+AS204*AK206)),IF(AH206="Probabilidad",AS205,""))),"")</f>
        <v/>
      </c>
      <c r="AT206" s="239" t="str">
        <f t="shared" si="255"/>
        <v/>
      </c>
      <c r="AU206" s="510"/>
      <c r="AV206" s="513"/>
      <c r="AW206" s="507"/>
      <c r="AX206" s="516"/>
      <c r="AY206" s="343"/>
      <c r="AZ206" s="209"/>
      <c r="BA206" s="207"/>
      <c r="BB206" s="207"/>
      <c r="BC206" s="208"/>
      <c r="BD206" s="208"/>
      <c r="BE206" s="208"/>
      <c r="BF206" s="209"/>
      <c r="BG206" s="460"/>
      <c r="BH206" s="215"/>
      <c r="BI206" s="210"/>
      <c r="BJ206" s="210"/>
      <c r="BK206" s="210"/>
      <c r="BL206" s="207"/>
      <c r="BM206" s="207"/>
      <c r="BN206" s="207"/>
      <c r="BO206" s="282"/>
      <c r="BP206" s="282"/>
      <c r="BQ206" s="284"/>
      <c r="BR206" s="213"/>
      <c r="BS206" s="213" t="str">
        <f>IF(AND('MAPA DE RIESGOS'!$AP206="Muy Alta",'MAPA DE RIESGOS'!$AR206="Leve"),CONCATENATE("R",'MAPA DE RIESGOS'!$H206,"C",'MAPA DE RIESGOS'!$AF206),"")</f>
        <v/>
      </c>
      <c r="BT206" s="213"/>
      <c r="BU206" s="213"/>
      <c r="BV206" s="213"/>
      <c r="BW206" s="213"/>
      <c r="BX206" s="213"/>
      <c r="BY206" s="213"/>
      <c r="BZ206" s="213"/>
      <c r="CA206" s="213"/>
      <c r="CB206" s="213"/>
      <c r="CC206" s="213"/>
      <c r="CD206" s="213"/>
      <c r="CE206" s="213"/>
      <c r="CF206" s="213"/>
      <c r="CG206" s="213"/>
      <c r="CH206" s="213"/>
      <c r="CI206" s="213"/>
      <c r="CJ206" s="213"/>
      <c r="CK206" s="213"/>
    </row>
    <row r="207" spans="1:89" s="214" customFormat="1" ht="28.5" hidden="1" customHeight="1">
      <c r="A207" s="474"/>
      <c r="B207" s="487"/>
      <c r="C207" s="451"/>
      <c r="D207" s="451"/>
      <c r="E207" s="454"/>
      <c r="F207" s="454"/>
      <c r="G207" s="459"/>
      <c r="H207" s="384">
        <v>32</v>
      </c>
      <c r="I207" s="458"/>
      <c r="J207" s="461"/>
      <c r="K207" s="461"/>
      <c r="L207" s="461"/>
      <c r="M207" s="455">
        <f t="shared" si="262"/>
        <v>0</v>
      </c>
      <c r="N207" s="455"/>
      <c r="O207" s="455"/>
      <c r="P207" s="532"/>
      <c r="Q207" s="492"/>
      <c r="R207" s="495"/>
      <c r="S207" s="495"/>
      <c r="T207" s="495"/>
      <c r="U207" s="495"/>
      <c r="V207" s="535"/>
      <c r="W207" s="520"/>
      <c r="X207" s="538"/>
      <c r="Y207" s="541"/>
      <c r="Z207" s="544"/>
      <c r="AA207" s="520"/>
      <c r="AB207" s="523"/>
      <c r="AC207" s="526"/>
      <c r="AD207" s="529"/>
      <c r="AE207" s="508"/>
      <c r="AF207" s="205">
        <v>6</v>
      </c>
      <c r="AG207" s="206"/>
      <c r="AH207" s="234" t="str">
        <f t="shared" si="251"/>
        <v/>
      </c>
      <c r="AI207" s="340"/>
      <c r="AJ207" s="340"/>
      <c r="AK207" s="235" t="str">
        <f t="shared" si="252"/>
        <v/>
      </c>
      <c r="AL207" s="341"/>
      <c r="AM207" s="341"/>
      <c r="AN207" s="342"/>
      <c r="AO207" s="236" t="str">
        <f>IF(ISBLANK(AD202),(IFERROR(IF(AND(AH205="Probabilidad",AH207="Probabilidad"),(AQ205-(+AQ205*AK207)),IF(AND(AH205="Impacto",AH207="Probabilidad"),(AQ204-(+AQ204*AK207)),IF(AH207="Impacto",AQ205,""))),""))," ")</f>
        <v xml:space="preserve"> </v>
      </c>
      <c r="AP207" s="174" t="str">
        <f>IF(ISBLANK(AD202),(IFERROR(IF(AO207="","",IF(AO207&lt;=0.2,"Muy Baja",IF(AO207&lt;=0.4,"Baja",IF(AO207&lt;=0.6,"Media",IF(AO207&lt;=0.8,"Alta","Muy Alta"))))),"")), " ")</f>
        <v xml:space="preserve"> </v>
      </c>
      <c r="AQ207" s="237" t="str">
        <f t="shared" si="253"/>
        <v xml:space="preserve"> </v>
      </c>
      <c r="AR207" s="283" t="str">
        <f t="shared" si="254"/>
        <v/>
      </c>
      <c r="AS207" s="237" t="str">
        <f>IFERROR(IF(AND(AH206="Impacto",AH207="Impacto"),(AS205-(+AS206*AK207)),IF(AND(AH205="Probabilidad",AH207="Impacto"),(AS204-(+AS204*AK207)),IF(AH207="Probabilidad",AS205,""))),"")</f>
        <v/>
      </c>
      <c r="AT207" s="239" t="str">
        <f t="shared" si="255"/>
        <v/>
      </c>
      <c r="AU207" s="511"/>
      <c r="AV207" s="514"/>
      <c r="AW207" s="508"/>
      <c r="AX207" s="517"/>
      <c r="AY207" s="343"/>
      <c r="AZ207" s="209"/>
      <c r="BA207" s="207"/>
      <c r="BB207" s="207"/>
      <c r="BC207" s="208"/>
      <c r="BD207" s="208"/>
      <c r="BE207" s="208"/>
      <c r="BF207" s="209"/>
      <c r="BG207" s="461"/>
      <c r="BH207" s="215"/>
      <c r="BI207" s="210"/>
      <c r="BJ207" s="210"/>
      <c r="BK207" s="210"/>
      <c r="BL207" s="207"/>
      <c r="BM207" s="207"/>
      <c r="BN207" s="207"/>
      <c r="BO207" s="282"/>
      <c r="BP207" s="282"/>
      <c r="BQ207" s="284"/>
      <c r="BR207" s="213"/>
      <c r="BS207" s="213" t="str">
        <f>IF(AND('MAPA DE RIESGOS'!$AP207="Muy Alta",'MAPA DE RIESGOS'!$AR207="Leve"),CONCATENATE("R",'MAPA DE RIESGOS'!$H207,"C",'MAPA DE RIESGOS'!$AF207),"")</f>
        <v/>
      </c>
      <c r="BT207" s="213"/>
      <c r="BU207" s="213"/>
      <c r="BV207" s="213"/>
      <c r="BW207" s="213"/>
      <c r="BX207" s="213"/>
      <c r="BY207" s="213"/>
      <c r="BZ207" s="213"/>
      <c r="CA207" s="213"/>
      <c r="CB207" s="213"/>
      <c r="CC207" s="213"/>
      <c r="CD207" s="213"/>
      <c r="CE207" s="213"/>
      <c r="CF207" s="213"/>
      <c r="CG207" s="213"/>
      <c r="CH207" s="213"/>
      <c r="CI207" s="213"/>
      <c r="CJ207" s="213"/>
      <c r="CK207" s="213"/>
    </row>
    <row r="208" spans="1:89" s="214" customFormat="1" ht="99" customHeight="1">
      <c r="A208" s="474"/>
      <c r="B208" s="487"/>
      <c r="C208" s="451"/>
      <c r="D208" s="451" t="str">
        <f>IFERROR((VLOOKUP($B208,'Listados Datos'!$D$3:$F$18,3,FALSE))," ")</f>
        <v xml:space="preserve"> </v>
      </c>
      <c r="E208" s="454"/>
      <c r="F208" s="454" t="s">
        <v>975</v>
      </c>
      <c r="G208" s="459">
        <v>33</v>
      </c>
      <c r="H208" s="384">
        <v>33</v>
      </c>
      <c r="I208" s="456" t="s">
        <v>1248</v>
      </c>
      <c r="J208" s="468" t="s">
        <v>243</v>
      </c>
      <c r="K208" s="468" t="s">
        <v>1248</v>
      </c>
      <c r="L208" s="468" t="s">
        <v>1219</v>
      </c>
      <c r="M208" s="453" t="str">
        <f t="shared" ref="M208:M213" si="267">+CONCATENATE("Posibilidad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453" t="s">
        <v>932</v>
      </c>
      <c r="O208" s="453" t="s">
        <v>837</v>
      </c>
      <c r="P208" s="530">
        <v>228</v>
      </c>
      <c r="Q208" s="490" t="s">
        <v>154</v>
      </c>
      <c r="R208" s="493" t="s">
        <v>1222</v>
      </c>
      <c r="S208" s="493" t="s">
        <v>1223</v>
      </c>
      <c r="T208" s="493"/>
      <c r="U208" s="493"/>
      <c r="V208" s="533" t="str">
        <f t="shared" ref="V208" si="268">IF(ISBLANK(AC208),(IF(P208&lt;=0,"",IF(P208&lt;=2,"Muy Baja",IF(P208&lt;=24,"Baja",IF(P208&lt;=500,"Media",IF(P208&lt;=5000,"Alta","Muy Alta"))))))," ")</f>
        <v>Media</v>
      </c>
      <c r="W208" s="518">
        <f t="shared" ref="W208" si="269">IF(ISBLANK(AC208),(IF(V208="","",IF(V208="Muy Baja",20%,IF(V208="Baja",40%,IF(V208="Media",60%,IF(V208="Alta",80%,IF(V208="Muy Alta",100%,0)))))))," ")</f>
        <v>0.6</v>
      </c>
      <c r="X208" s="536" t="s">
        <v>1717</v>
      </c>
      <c r="Y208" s="539" t="str">
        <f>IF(X208&gt;0,IF(NOT(ISERROR(MATCH(X208,'Listados Datos'!$N$3:$N$4,0))),'Listados Datos'!$N$6&amp;"Por favor no seleccionar este criterios de impacto (Afectación Económica o presupuestal y/o Pérdida Reputacional)",'Listados Datos'!$N$7),"")</f>
        <v>✔</v>
      </c>
      <c r="Z208" s="542" t="str">
        <f>IF(OR(X208='Listados Datos'!$R$3,X208='Listados Datos'!$S$3),"Leve",IF(OR(X208='Listados Datos'!$R$4,X208='Listados Datos'!$S$4),"Menor",IF(OR(X208='Listados Datos'!$R$5,X208='Listados Datos'!$S$5),"Moderado",IF(OR(X208='Listados Datos'!$R$6,X208='Listados Datos'!$S$6),"Mayor",IF(OR(X208='Listados Datos'!$R$7,X208='Listados Datos'!$S$7),"Catastrófico","")))))</f>
        <v/>
      </c>
      <c r="AA208" s="518" t="str">
        <f>IF(Z208="","",IF(Z208="Leve",20%,IF(Z208="Menor",40%,IF(Z208="Moderado",60%,IF(Z208="Mayor",80%,IF(Z208="Catastrófico",100%,0))))))</f>
        <v/>
      </c>
      <c r="AB208" s="521"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
      </c>
      <c r="AC208" s="524"/>
      <c r="AD208" s="527"/>
      <c r="AE208" s="506" t="str">
        <f t="shared" ref="AE208" si="270">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206" t="s">
        <v>1236</v>
      </c>
      <c r="AH208" s="234" t="str">
        <f t="shared" si="251"/>
        <v>Probabilidad</v>
      </c>
      <c r="AI208" s="340" t="s">
        <v>314</v>
      </c>
      <c r="AJ208" s="340" t="s">
        <v>319</v>
      </c>
      <c r="AK208" s="235" t="str">
        <f t="shared" si="252"/>
        <v>40%</v>
      </c>
      <c r="AL208" s="341" t="s">
        <v>323</v>
      </c>
      <c r="AM208" s="341" t="s">
        <v>327</v>
      </c>
      <c r="AN208" s="342" t="s">
        <v>330</v>
      </c>
      <c r="AO208" s="236">
        <f>IF(ISBLANK(AD208),(IFERROR(IF(AH208="Probabilidad",(W208-(+W208*AK208)),IF(AH208="Impacto",W208,"")),""))," ")</f>
        <v>0.36</v>
      </c>
      <c r="AP208" s="174" t="str">
        <f>IF(ISBLANK(AD208), (IFERROR(IF(AO208="","",IF(AO208&lt;=0.2,"Muy Baja",IF(AO208&lt;=0.4,"Baja",IF(AO208&lt;=0.6,"Media",IF(AO208&lt;=0.8,"Alta","Muy Alta"))))),""))," ")</f>
        <v>Baja</v>
      </c>
      <c r="AQ208" s="237">
        <f t="shared" si="253"/>
        <v>0.36</v>
      </c>
      <c r="AR208" s="283" t="str">
        <f t="shared" si="254"/>
        <v/>
      </c>
      <c r="AS208" s="237" t="str">
        <f>IFERROR(IF(AH208="Impacto",(AA208-(+AA208*AK208)),IF(AH208="Probabilidad",AA208,"")),"")</f>
        <v/>
      </c>
      <c r="AT208" s="239" t="str">
        <f t="shared" si="255"/>
        <v/>
      </c>
      <c r="AU208" s="509"/>
      <c r="AV208" s="512" t="str">
        <f>IF(ISBLANK(AD208), " ", AD208)</f>
        <v xml:space="preserve"> </v>
      </c>
      <c r="AW208" s="506" t="str">
        <f t="shared" ref="AW208" si="271">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515" t="s">
        <v>337</v>
      </c>
      <c r="AY208" s="343" t="s">
        <v>1185</v>
      </c>
      <c r="AZ208" s="209" t="s">
        <v>1319</v>
      </c>
      <c r="BA208" s="207" t="s">
        <v>975</v>
      </c>
      <c r="BB208" s="207" t="s">
        <v>1069</v>
      </c>
      <c r="BC208" s="208">
        <v>44562</v>
      </c>
      <c r="BD208" s="208">
        <v>44926</v>
      </c>
      <c r="BE208" s="208" t="s">
        <v>1592</v>
      </c>
      <c r="BF208" s="208" t="s">
        <v>1603</v>
      </c>
      <c r="BG208" s="468" t="s">
        <v>1244</v>
      </c>
      <c r="BH208" s="215"/>
      <c r="BI208" s="210"/>
      <c r="BJ208" s="210"/>
      <c r="BK208" s="210"/>
      <c r="BL208" s="207"/>
      <c r="BM208" s="207"/>
      <c r="BN208" s="207"/>
      <c r="BO208" s="282"/>
      <c r="BP208" s="282"/>
      <c r="BQ208" s="284"/>
      <c r="BR208" s="213"/>
      <c r="BS208" s="213" t="str">
        <f>IF(AND('MAPA DE RIESGOS'!$AP208="Muy Alta",'MAPA DE RIESGOS'!$AR208="Leve"),CONCATENATE("R",'MAPA DE RIESGOS'!$H208,"C",'MAPA DE RIESGOS'!$AF208),"")</f>
        <v/>
      </c>
      <c r="BT208" s="213"/>
      <c r="BU208" s="213"/>
      <c r="BV208" s="213"/>
      <c r="BW208" s="213"/>
      <c r="BX208" s="213"/>
      <c r="BY208" s="213"/>
      <c r="BZ208" s="213"/>
      <c r="CA208" s="213"/>
      <c r="CB208" s="213"/>
      <c r="CC208" s="213"/>
      <c r="CD208" s="213"/>
      <c r="CE208" s="213"/>
      <c r="CF208" s="213"/>
      <c r="CG208" s="213"/>
      <c r="CH208" s="213"/>
      <c r="CI208" s="213"/>
      <c r="CJ208" s="213"/>
      <c r="CK208" s="213"/>
    </row>
    <row r="209" spans="1:89" s="214" customFormat="1" ht="84.75" customHeight="1">
      <c r="A209" s="474"/>
      <c r="B209" s="487"/>
      <c r="C209" s="451"/>
      <c r="D209" s="451"/>
      <c r="E209" s="454"/>
      <c r="F209" s="454"/>
      <c r="G209" s="459"/>
      <c r="H209" s="384">
        <v>33</v>
      </c>
      <c r="I209" s="457"/>
      <c r="J209" s="460"/>
      <c r="K209" s="460"/>
      <c r="L209" s="460"/>
      <c r="M209" s="454" t="str">
        <f t="shared" si="267"/>
        <v xml:space="preserve">Posibilidad de perdida de  debido a amenazas como y vulderabilidades, afectando a los activos de información de </v>
      </c>
      <c r="N209" s="454"/>
      <c r="O209" s="454"/>
      <c r="P209" s="531"/>
      <c r="Q209" s="491"/>
      <c r="R209" s="494"/>
      <c r="S209" s="494"/>
      <c r="T209" s="494"/>
      <c r="U209" s="494"/>
      <c r="V209" s="534"/>
      <c r="W209" s="519"/>
      <c r="X209" s="537"/>
      <c r="Y209" s="540"/>
      <c r="Z209" s="543"/>
      <c r="AA209" s="519"/>
      <c r="AB209" s="522"/>
      <c r="AC209" s="525"/>
      <c r="AD209" s="528"/>
      <c r="AE209" s="507"/>
      <c r="AF209" s="205">
        <v>2</v>
      </c>
      <c r="AG209" s="206" t="s">
        <v>1179</v>
      </c>
      <c r="AH209" s="234" t="str">
        <f t="shared" si="251"/>
        <v>Probabilidad</v>
      </c>
      <c r="AI209" s="340" t="s">
        <v>314</v>
      </c>
      <c r="AJ209" s="340" t="s">
        <v>319</v>
      </c>
      <c r="AK209" s="235" t="str">
        <f t="shared" si="252"/>
        <v>40%</v>
      </c>
      <c r="AL209" s="341" t="s">
        <v>323</v>
      </c>
      <c r="AM209" s="341" t="s">
        <v>327</v>
      </c>
      <c r="AN209" s="342" t="s">
        <v>330</v>
      </c>
      <c r="AO209" s="236">
        <f>IF(ISBLANK(AD208),(IFERROR(IF(AND(AH208="Probabilidad",AH209="Probabilidad"),(AQ208-(+AQ208*AK209)),IF(AH209="Probabilidad",(W208-(+W208*AK209)),IF(AH209="Impacto",AQ208,""))),""))," ")</f>
        <v>0.216</v>
      </c>
      <c r="AP209" s="174" t="str">
        <f>IF(ISBLANK(AD208),(IFERROR(IF(AO209="","",IF(AO209&lt;=0.2,"Muy Baja",IF(AO209&lt;=0.4,"Baja",IF(AO209&lt;=0.6,"Media",IF(AO209&lt;=0.8,"Alta","Muy Alta"))))),""))," ")</f>
        <v>Baja</v>
      </c>
      <c r="AQ209" s="237">
        <f t="shared" si="253"/>
        <v>0.216</v>
      </c>
      <c r="AR209" s="283" t="str">
        <f t="shared" si="254"/>
        <v/>
      </c>
      <c r="AS209" s="237" t="str">
        <f>IFERROR(IF(AND(AH208="Impacto",AH209="Impacto"),(AS208-(+AS208*AK209)),IF(AH209="Impacto",(AA208-(+AA208*AK209)),IF(AH209="Probabilidad",AS208,""))),"")</f>
        <v/>
      </c>
      <c r="AT209" s="239" t="str">
        <f t="shared" si="255"/>
        <v/>
      </c>
      <c r="AU209" s="510"/>
      <c r="AV209" s="513"/>
      <c r="AW209" s="507"/>
      <c r="AX209" s="516"/>
      <c r="AY209" s="343" t="s">
        <v>1202</v>
      </c>
      <c r="AZ209" s="209" t="s">
        <v>1199</v>
      </c>
      <c r="BA209" s="207" t="s">
        <v>975</v>
      </c>
      <c r="BB209" s="207" t="s">
        <v>1069</v>
      </c>
      <c r="BC209" s="208">
        <v>44562</v>
      </c>
      <c r="BD209" s="208">
        <v>44926</v>
      </c>
      <c r="BE209" s="208" t="s">
        <v>1320</v>
      </c>
      <c r="BF209" s="208" t="s">
        <v>1604</v>
      </c>
      <c r="BG209" s="460"/>
      <c r="BH209" s="215"/>
      <c r="BI209" s="210"/>
      <c r="BJ209" s="210"/>
      <c r="BK209" s="210"/>
      <c r="BL209" s="207"/>
      <c r="BM209" s="207"/>
      <c r="BN209" s="207"/>
      <c r="BO209" s="282"/>
      <c r="BP209" s="282"/>
      <c r="BQ209" s="284"/>
      <c r="BR209" s="213"/>
      <c r="BS209" s="213" t="str">
        <f>IF(AND('MAPA DE RIESGOS'!$AP209="Muy Alta",'MAPA DE RIESGOS'!$AR209="Leve"),CONCATENATE("R",'MAPA DE RIESGOS'!$H209,"C",'MAPA DE RIESGOS'!$AF209),"")</f>
        <v/>
      </c>
      <c r="BT209" s="213"/>
      <c r="BU209" s="213"/>
      <c r="BV209" s="213"/>
      <c r="BW209" s="213"/>
      <c r="BX209" s="213"/>
      <c r="BY209" s="213"/>
      <c r="BZ209" s="213"/>
      <c r="CA209" s="213"/>
      <c r="CB209" s="213"/>
      <c r="CC209" s="213"/>
      <c r="CD209" s="213"/>
      <c r="CE209" s="213"/>
      <c r="CF209" s="213"/>
      <c r="CG209" s="213"/>
      <c r="CH209" s="213"/>
      <c r="CI209" s="213"/>
      <c r="CJ209" s="213"/>
      <c r="CK209" s="213"/>
    </row>
    <row r="210" spans="1:89" s="214" customFormat="1" ht="28.5" hidden="1" customHeight="1">
      <c r="A210" s="474"/>
      <c r="B210" s="487"/>
      <c r="C210" s="451"/>
      <c r="D210" s="451"/>
      <c r="E210" s="454"/>
      <c r="F210" s="454"/>
      <c r="G210" s="459"/>
      <c r="H210" s="384">
        <v>33</v>
      </c>
      <c r="I210" s="457"/>
      <c r="J210" s="460"/>
      <c r="K210" s="460"/>
      <c r="L210" s="460"/>
      <c r="M210" s="454" t="str">
        <f t="shared" si="267"/>
        <v xml:space="preserve">Posibilidad de perdida de  debido a amenazas como y vulderabilidades, afectando a los activos de información de </v>
      </c>
      <c r="N210" s="454"/>
      <c r="O210" s="454"/>
      <c r="P210" s="531"/>
      <c r="Q210" s="491"/>
      <c r="R210" s="494"/>
      <c r="S210" s="494"/>
      <c r="T210" s="494"/>
      <c r="U210" s="494"/>
      <c r="V210" s="534"/>
      <c r="W210" s="519"/>
      <c r="X210" s="537"/>
      <c r="Y210" s="540"/>
      <c r="Z210" s="543"/>
      <c r="AA210" s="519"/>
      <c r="AB210" s="522"/>
      <c r="AC210" s="525"/>
      <c r="AD210" s="528"/>
      <c r="AE210" s="507"/>
      <c r="AF210" s="205">
        <v>3</v>
      </c>
      <c r="AG210" s="206"/>
      <c r="AH210" s="234" t="str">
        <f t="shared" si="251"/>
        <v/>
      </c>
      <c r="AI210" s="340"/>
      <c r="AJ210" s="340"/>
      <c r="AK210" s="235" t="str">
        <f t="shared" si="252"/>
        <v/>
      </c>
      <c r="AL210" s="341"/>
      <c r="AM210" s="341"/>
      <c r="AN210" s="342"/>
      <c r="AO210" s="236" t="str">
        <f>IF(ISBLANK(AD208),(IFERROR(IF(AND(AH209="Probabilidad",AH210="Probabilidad"),(AQ209-(+AQ209*AK210)),IF(AND(AH209="Impacto",AH210="Probabilidad"),(AQ208-(+AQ208*AK210)),IF(AH210="Impacto",AQ209,""))),""))," ")</f>
        <v/>
      </c>
      <c r="AP210" s="174" t="str">
        <f>IF(ISBLANK(AD208),(IFERROR(IF(AO210="","",IF(AO210&lt;=0.2,"Muy Baja",IF(AO210&lt;=0.4,"Baja",IF(AO210&lt;=0.6,"Media",IF(AO210&lt;=0.8,"Alta","Muy Alta"))))),""))," ")</f>
        <v/>
      </c>
      <c r="AQ210" s="237" t="str">
        <f t="shared" si="253"/>
        <v/>
      </c>
      <c r="AR210" s="283" t="str">
        <f t="shared" si="254"/>
        <v/>
      </c>
      <c r="AS210" s="237" t="str">
        <f>IFERROR(IF(AND(AH209="Impacto",AH210="Impacto"),(AS209-(+AS209*AK210)),IF(AND(AH209="Probabilidad",AH210="Impacto"),(AS208-(+AS208*AK210)),IF(AH210="Probabilidad",AS209,""))),"")</f>
        <v/>
      </c>
      <c r="AT210" s="239" t="str">
        <f t="shared" si="255"/>
        <v/>
      </c>
      <c r="AU210" s="510"/>
      <c r="AV210" s="513"/>
      <c r="AW210" s="507"/>
      <c r="AX210" s="516"/>
      <c r="AY210" s="343"/>
      <c r="AZ210" s="209"/>
      <c r="BA210" s="207"/>
      <c r="BB210" s="207"/>
      <c r="BC210" s="208"/>
      <c r="BD210" s="208"/>
      <c r="BE210" s="208"/>
      <c r="BF210" s="209"/>
      <c r="BG210" s="460"/>
      <c r="BH210" s="215"/>
      <c r="BI210" s="210"/>
      <c r="BJ210" s="210"/>
      <c r="BK210" s="210"/>
      <c r="BL210" s="207"/>
      <c r="BM210" s="207"/>
      <c r="BN210" s="207"/>
      <c r="BO210" s="282"/>
      <c r="BP210" s="282"/>
      <c r="BQ210" s="284"/>
      <c r="BR210" s="213"/>
      <c r="BS210" s="213" t="str">
        <f>IF(AND('MAPA DE RIESGOS'!$AP210="Muy Alta",'MAPA DE RIESGOS'!$AR210="Leve"),CONCATENATE("R",'MAPA DE RIESGOS'!$H210,"C",'MAPA DE RIESGOS'!$AF210),"")</f>
        <v/>
      </c>
      <c r="BT210" s="213"/>
      <c r="BU210" s="213"/>
      <c r="BV210" s="213"/>
      <c r="BW210" s="213"/>
      <c r="BX210" s="213"/>
      <c r="BY210" s="213"/>
      <c r="BZ210" s="213"/>
      <c r="CA210" s="213"/>
      <c r="CB210" s="213"/>
      <c r="CC210" s="213"/>
      <c r="CD210" s="213"/>
      <c r="CE210" s="213"/>
      <c r="CF210" s="213"/>
      <c r="CG210" s="213"/>
      <c r="CH210" s="213"/>
      <c r="CI210" s="213"/>
      <c r="CJ210" s="213"/>
      <c r="CK210" s="213"/>
    </row>
    <row r="211" spans="1:89" s="214" customFormat="1" ht="28.5" hidden="1" customHeight="1">
      <c r="A211" s="474"/>
      <c r="B211" s="487"/>
      <c r="C211" s="451"/>
      <c r="D211" s="451"/>
      <c r="E211" s="454"/>
      <c r="F211" s="454"/>
      <c r="G211" s="459"/>
      <c r="H211" s="384">
        <v>33</v>
      </c>
      <c r="I211" s="457"/>
      <c r="J211" s="460"/>
      <c r="K211" s="460"/>
      <c r="L211" s="460"/>
      <c r="M211" s="454" t="str">
        <f t="shared" si="267"/>
        <v xml:space="preserve">Posibilidad de perdida de  debido a amenazas como y vulderabilidades, afectando a los activos de información de </v>
      </c>
      <c r="N211" s="454"/>
      <c r="O211" s="454"/>
      <c r="P211" s="531"/>
      <c r="Q211" s="491"/>
      <c r="R211" s="494"/>
      <c r="S211" s="494"/>
      <c r="T211" s="494"/>
      <c r="U211" s="494"/>
      <c r="V211" s="534"/>
      <c r="W211" s="519"/>
      <c r="X211" s="537"/>
      <c r="Y211" s="540"/>
      <c r="Z211" s="543"/>
      <c r="AA211" s="519"/>
      <c r="AB211" s="522"/>
      <c r="AC211" s="525"/>
      <c r="AD211" s="528"/>
      <c r="AE211" s="507"/>
      <c r="AF211" s="205">
        <v>4</v>
      </c>
      <c r="AG211" s="206"/>
      <c r="AH211" s="234" t="str">
        <f t="shared" si="251"/>
        <v/>
      </c>
      <c r="AI211" s="340"/>
      <c r="AJ211" s="340"/>
      <c r="AK211" s="235" t="str">
        <f t="shared" si="252"/>
        <v/>
      </c>
      <c r="AL211" s="341"/>
      <c r="AM211" s="341"/>
      <c r="AN211" s="342"/>
      <c r="AO211" s="236" t="str">
        <f>IF(ISBLANK(AD208),(IFERROR(IF(AND(AH210="Probabilidad",AH211="Probabilidad"),(AQ210-(+AQ210*AK211)),IF(AND(AH210="Impacto",AH211="Probabilidad"),(AQ209-(+AQ209*AK211)),IF(AH211="Impacto",AQ210,""))),""))," ")</f>
        <v/>
      </c>
      <c r="AP211" s="174" t="str">
        <f>IF(ISBLANK(AD208),(IFERROR(IF(AO211="","",IF(AO211&lt;=0.2,"Muy Baja",IF(AO211&lt;=0.4,"Baja",IF(AO211&lt;=0.6,"Media",IF(AO211&lt;=0.8,"Alta","Muy Alta"))))),""))," ")</f>
        <v/>
      </c>
      <c r="AQ211" s="237" t="str">
        <f t="shared" si="253"/>
        <v/>
      </c>
      <c r="AR211" s="283" t="str">
        <f t="shared" si="254"/>
        <v/>
      </c>
      <c r="AS211" s="237" t="str">
        <f>IFERROR(IF(AND(AH210="Impacto",AH211="Impacto"),(AS210-(+AS210*AK211)),IF(AND(AH210="Probabilidad",AH211="Impacto"),(AS209-(+AS209*AK211)),IF(AH211="Probabilidad",AS210,""))),"")</f>
        <v/>
      </c>
      <c r="AT211" s="239" t="str">
        <f t="shared" si="255"/>
        <v/>
      </c>
      <c r="AU211" s="510"/>
      <c r="AV211" s="513"/>
      <c r="AW211" s="507"/>
      <c r="AX211" s="516"/>
      <c r="AY211" s="343"/>
      <c r="AZ211" s="209"/>
      <c r="BA211" s="207"/>
      <c r="BB211" s="207"/>
      <c r="BC211" s="208"/>
      <c r="BD211" s="208"/>
      <c r="BE211" s="208"/>
      <c r="BF211" s="209"/>
      <c r="BG211" s="460"/>
      <c r="BH211" s="215"/>
      <c r="BI211" s="210"/>
      <c r="BJ211" s="210"/>
      <c r="BK211" s="210"/>
      <c r="BL211" s="207"/>
      <c r="BM211" s="207"/>
      <c r="BN211" s="207"/>
      <c r="BO211" s="282"/>
      <c r="BP211" s="282"/>
      <c r="BQ211" s="284"/>
      <c r="BR211" s="213"/>
      <c r="BS211" s="213" t="str">
        <f>IF(AND('MAPA DE RIESGOS'!$AP211="Muy Alta",'MAPA DE RIESGOS'!$AR211="Leve"),CONCATENATE("R",'MAPA DE RIESGOS'!$H211,"C",'MAPA DE RIESGOS'!$AF211),"")</f>
        <v/>
      </c>
      <c r="BT211" s="213"/>
      <c r="BU211" s="213"/>
      <c r="BV211" s="213"/>
      <c r="BW211" s="213"/>
      <c r="BX211" s="213"/>
      <c r="BY211" s="213"/>
      <c r="BZ211" s="213"/>
      <c r="CA211" s="213"/>
      <c r="CB211" s="213"/>
      <c r="CC211" s="213"/>
      <c r="CD211" s="213"/>
      <c r="CE211" s="213"/>
      <c r="CF211" s="213"/>
      <c r="CG211" s="213"/>
      <c r="CH211" s="213"/>
      <c r="CI211" s="213"/>
      <c r="CJ211" s="213"/>
      <c r="CK211" s="213"/>
    </row>
    <row r="212" spans="1:89" s="214" customFormat="1" ht="28.5" hidden="1" customHeight="1">
      <c r="A212" s="474"/>
      <c r="B212" s="487"/>
      <c r="C212" s="451"/>
      <c r="D212" s="451"/>
      <c r="E212" s="454"/>
      <c r="F212" s="454"/>
      <c r="G212" s="459"/>
      <c r="H212" s="384">
        <v>33</v>
      </c>
      <c r="I212" s="457"/>
      <c r="J212" s="460"/>
      <c r="K212" s="460"/>
      <c r="L212" s="460"/>
      <c r="M212" s="454" t="str">
        <f t="shared" si="267"/>
        <v xml:space="preserve">Posibilidad de perdida de  debido a amenazas como y vulderabilidades, afectando a los activos de información de </v>
      </c>
      <c r="N212" s="454"/>
      <c r="O212" s="454"/>
      <c r="P212" s="531"/>
      <c r="Q212" s="491"/>
      <c r="R212" s="494"/>
      <c r="S212" s="494"/>
      <c r="T212" s="494"/>
      <c r="U212" s="494"/>
      <c r="V212" s="534"/>
      <c r="W212" s="519"/>
      <c r="X212" s="537"/>
      <c r="Y212" s="540"/>
      <c r="Z212" s="543"/>
      <c r="AA212" s="519"/>
      <c r="AB212" s="522"/>
      <c r="AC212" s="525"/>
      <c r="AD212" s="528"/>
      <c r="AE212" s="507"/>
      <c r="AF212" s="205">
        <v>5</v>
      </c>
      <c r="AG212" s="206"/>
      <c r="AH212" s="234" t="str">
        <f t="shared" si="251"/>
        <v/>
      </c>
      <c r="AI212" s="340"/>
      <c r="AJ212" s="340"/>
      <c r="AK212" s="235" t="str">
        <f t="shared" si="252"/>
        <v/>
      </c>
      <c r="AL212" s="341"/>
      <c r="AM212" s="341"/>
      <c r="AN212" s="342"/>
      <c r="AO212" s="236" t="str">
        <f>IF(ISBLANK(AD208),(IFERROR(IF(AND(AH211="Probabilidad",AH212="Probabilidad"),(AQ211-(+AQ211*AK212)),IF(AND(AH211="Impacto",AH212="Probabilidad"),(AQ210-(+AQ210*AK212)),IF(AH212="Impacto",AQ211,""))),""))," ")</f>
        <v/>
      </c>
      <c r="AP212" s="174" t="str">
        <f>IF(ISBLANK(AD208),(IFERROR(IF(AO212="","",IF(AO212&lt;=0.2,"Muy Baja",IF(AO212&lt;=0.4,"Baja",IF(AO212&lt;=0.6,"Media",IF(AO212&lt;=0.8,"Alta","Muy Alta"))))),""))," ")</f>
        <v/>
      </c>
      <c r="AQ212" s="237" t="str">
        <f t="shared" si="253"/>
        <v/>
      </c>
      <c r="AR212" s="283" t="str">
        <f t="shared" si="254"/>
        <v/>
      </c>
      <c r="AS212" s="237" t="str">
        <f>IFERROR(IF(AND(AH211="Impacto",AH212="Impacto"),(AS211-(+AS211*AK212)),IF(AND(AH211="Probabilidad",AH212="Impacto"),(AS210-(+AS210*AK212)),IF(AH212="Probabilidad",AS211,""))),"")</f>
        <v/>
      </c>
      <c r="AT212" s="239" t="str">
        <f t="shared" si="255"/>
        <v/>
      </c>
      <c r="AU212" s="510"/>
      <c r="AV212" s="513"/>
      <c r="AW212" s="507"/>
      <c r="AX212" s="516"/>
      <c r="AY212" s="343"/>
      <c r="AZ212" s="209"/>
      <c r="BA212" s="207"/>
      <c r="BB212" s="207"/>
      <c r="BC212" s="208"/>
      <c r="BD212" s="208"/>
      <c r="BE212" s="208"/>
      <c r="BF212" s="209"/>
      <c r="BG212" s="460"/>
      <c r="BH212" s="215"/>
      <c r="BI212" s="210"/>
      <c r="BJ212" s="210"/>
      <c r="BK212" s="210"/>
      <c r="BL212" s="207"/>
      <c r="BM212" s="207"/>
      <c r="BN212" s="207"/>
      <c r="BO212" s="282"/>
      <c r="BP212" s="282"/>
      <c r="BQ212" s="284"/>
      <c r="BR212" s="213"/>
      <c r="BS212" s="213" t="str">
        <f>IF(AND('MAPA DE RIESGOS'!$AP212="Muy Alta",'MAPA DE RIESGOS'!$AR212="Leve"),CONCATENATE("R",'MAPA DE RIESGOS'!$H212,"C",'MAPA DE RIESGOS'!$AF212),"")</f>
        <v/>
      </c>
      <c r="BT212" s="213"/>
      <c r="BU212" s="213"/>
      <c r="BV212" s="213"/>
      <c r="BW212" s="213"/>
      <c r="BX212" s="213"/>
      <c r="BY212" s="213"/>
      <c r="BZ212" s="213"/>
      <c r="CA212" s="213"/>
      <c r="CB212" s="213"/>
      <c r="CC212" s="213"/>
      <c r="CD212" s="213"/>
      <c r="CE212" s="213"/>
      <c r="CF212" s="213"/>
      <c r="CG212" s="213"/>
      <c r="CH212" s="213"/>
      <c r="CI212" s="213"/>
      <c r="CJ212" s="213"/>
      <c r="CK212" s="213"/>
    </row>
    <row r="213" spans="1:89" s="214" customFormat="1" ht="28.5" hidden="1" customHeight="1">
      <c r="A213" s="475"/>
      <c r="B213" s="488"/>
      <c r="C213" s="452"/>
      <c r="D213" s="452"/>
      <c r="E213" s="455"/>
      <c r="F213" s="455"/>
      <c r="G213" s="459"/>
      <c r="H213" s="384">
        <v>33</v>
      </c>
      <c r="I213" s="458"/>
      <c r="J213" s="461"/>
      <c r="K213" s="461"/>
      <c r="L213" s="461"/>
      <c r="M213" s="455" t="str">
        <f t="shared" si="267"/>
        <v xml:space="preserve">Posibilidad de perdida de  debido a amenazas como y vulderabilidades, afectando a los activos de información de </v>
      </c>
      <c r="N213" s="455"/>
      <c r="O213" s="455"/>
      <c r="P213" s="532"/>
      <c r="Q213" s="492"/>
      <c r="R213" s="495"/>
      <c r="S213" s="495"/>
      <c r="T213" s="495"/>
      <c r="U213" s="495"/>
      <c r="V213" s="535"/>
      <c r="W213" s="520"/>
      <c r="X213" s="538"/>
      <c r="Y213" s="541"/>
      <c r="Z213" s="544"/>
      <c r="AA213" s="520"/>
      <c r="AB213" s="523"/>
      <c r="AC213" s="526"/>
      <c r="AD213" s="529"/>
      <c r="AE213" s="508"/>
      <c r="AF213" s="205">
        <v>6</v>
      </c>
      <c r="AG213" s="206"/>
      <c r="AH213" s="234" t="str">
        <f t="shared" si="251"/>
        <v/>
      </c>
      <c r="AI213" s="340"/>
      <c r="AJ213" s="340"/>
      <c r="AK213" s="235" t="str">
        <f t="shared" si="252"/>
        <v/>
      </c>
      <c r="AL213" s="341"/>
      <c r="AM213" s="341"/>
      <c r="AN213" s="342"/>
      <c r="AO213" s="236" t="str">
        <f>IF(ISBLANK(AD208),(IFERROR(IF(AND(AH211="Probabilidad",AH213="Probabilidad"),(AQ211-(+AQ211*AK213)),IF(AND(AH211="Impacto",AH213="Probabilidad"),(AQ210-(+AQ210*AK213)),IF(AH213="Impacto",AQ211,""))),""))," ")</f>
        <v/>
      </c>
      <c r="AP213" s="174" t="str">
        <f>IF(ISBLANK(AD208),(IFERROR(IF(AO213="","",IF(AO213&lt;=0.2,"Muy Baja",IF(AO213&lt;=0.4,"Baja",IF(AO213&lt;=0.6,"Media",IF(AO213&lt;=0.8,"Alta","Muy Alta"))))),"")), " ")</f>
        <v/>
      </c>
      <c r="AQ213" s="237" t="str">
        <f t="shared" si="253"/>
        <v/>
      </c>
      <c r="AR213" s="283" t="str">
        <f t="shared" si="254"/>
        <v/>
      </c>
      <c r="AS213" s="237" t="str">
        <f>IFERROR(IF(AND(AH212="Impacto",AH213="Impacto"),(AS211-(+AS212*AK213)),IF(AND(AH211="Probabilidad",AH213="Impacto"),(AS210-(+AS210*AK213)),IF(AH213="Probabilidad",AS211,""))),"")</f>
        <v/>
      </c>
      <c r="AT213" s="239" t="str">
        <f t="shared" si="255"/>
        <v/>
      </c>
      <c r="AU213" s="511"/>
      <c r="AV213" s="514"/>
      <c r="AW213" s="508"/>
      <c r="AX213" s="517"/>
      <c r="AY213" s="343"/>
      <c r="AZ213" s="209"/>
      <c r="BA213" s="207"/>
      <c r="BB213" s="207"/>
      <c r="BC213" s="208"/>
      <c r="BD213" s="208"/>
      <c r="BE213" s="208"/>
      <c r="BF213" s="209"/>
      <c r="BG213" s="461"/>
      <c r="BH213" s="215"/>
      <c r="BI213" s="210"/>
      <c r="BJ213" s="210"/>
      <c r="BK213" s="210"/>
      <c r="BL213" s="207"/>
      <c r="BM213" s="207"/>
      <c r="BN213" s="207"/>
      <c r="BO213" s="282"/>
      <c r="BP213" s="282"/>
      <c r="BQ213" s="284"/>
      <c r="BR213" s="213"/>
      <c r="BS213" s="213" t="str">
        <f>IF(AND('MAPA DE RIESGOS'!$AP213="Muy Alta",'MAPA DE RIESGOS'!$AR213="Leve"),CONCATENATE("R",'MAPA DE RIESGOS'!$H213,"C",'MAPA DE RIESGOS'!$AF213),"")</f>
        <v/>
      </c>
      <c r="BT213" s="213"/>
      <c r="BU213" s="213"/>
      <c r="BV213" s="213"/>
      <c r="BW213" s="213"/>
      <c r="BX213" s="213"/>
      <c r="BY213" s="213"/>
      <c r="BZ213" s="213"/>
      <c r="CA213" s="213"/>
      <c r="CB213" s="213"/>
      <c r="CC213" s="213"/>
      <c r="CD213" s="213"/>
      <c r="CE213" s="213"/>
      <c r="CF213" s="213"/>
      <c r="CG213" s="213"/>
      <c r="CH213" s="213"/>
      <c r="CI213" s="213"/>
      <c r="CJ213" s="213"/>
      <c r="CK213" s="213"/>
    </row>
    <row r="214" spans="1:89" s="214" customFormat="1" ht="28.5" hidden="1" customHeight="1">
      <c r="A214" s="476">
        <v>7</v>
      </c>
      <c r="B214" s="500" t="s">
        <v>959</v>
      </c>
      <c r="C214" s="450" t="str">
        <f>IFERROR((VLOOKUP($B214,'Listados Datos'!$D$3:$E$18,2,FALSE))," ")</f>
        <v xml:space="preserve">Garantizar la disponibilidad de las Tecnologías de la Información y Comunicaciones -TIC's, manteniendo la integridad y confidencialidad de la información. </v>
      </c>
      <c r="D214" s="450" t="str">
        <f>IFERROR((VLOOKUP($B214,'Listados Datos'!$D$3:$F$18,3,FALSE))," ")</f>
        <v xml:space="preserve">Disponer de herramientas tecnológicas que apoyen de manera eficiente y oportuna las labores misionales y estrategicas de la entidad. Según lo establecido en el Plan Operativo Anual de la entidad. </v>
      </c>
      <c r="E214" s="453" t="s">
        <v>1258</v>
      </c>
      <c r="F214" s="453" t="s">
        <v>973</v>
      </c>
      <c r="G214" s="459">
        <v>34</v>
      </c>
      <c r="H214" s="384">
        <v>34</v>
      </c>
      <c r="I214" s="462" t="s">
        <v>1304</v>
      </c>
      <c r="J214" s="468"/>
      <c r="K214" s="468"/>
      <c r="L214" s="468"/>
      <c r="M214" s="453" t="str">
        <f t="shared" ref="M214" si="272">+CONCATENATE("Posibilidad de afectación ", J214, " por ", K214," debido a ", L214)</f>
        <v xml:space="preserve">Posibilidad de afectación  por  debido a </v>
      </c>
      <c r="N214" s="453" t="s">
        <v>108</v>
      </c>
      <c r="O214" s="453"/>
      <c r="P214" s="530"/>
      <c r="Q214" s="490"/>
      <c r="R214" s="493"/>
      <c r="S214" s="493"/>
      <c r="T214" s="493"/>
      <c r="U214" s="493"/>
      <c r="V214" s="533" t="str">
        <f t="shared" ref="V214" si="273">IF(ISBLANK(AC214),(IF(P214&lt;=0,"",IF(P214&lt;=2,"Muy Baja",IF(P214&lt;=24,"Baja",IF(P214&lt;=500,"Media",IF(P214&lt;=5000,"Alta","Muy Alta"))))))," ")</f>
        <v/>
      </c>
      <c r="W214" s="518" t="str">
        <f t="shared" ref="W214" si="274">IF(ISBLANK(AC214),(IF(V214="","",IF(V214="Muy Baja",20%,IF(V214="Baja",40%,IF(V214="Media",60%,IF(V214="Alta",80%,IF(V214="Muy Alta",100%,0)))))))," ")</f>
        <v/>
      </c>
      <c r="X214" s="536"/>
      <c r="Y214" s="539" t="str">
        <f>IF(X214&gt;0,IF(NOT(ISERROR(MATCH(X214,'Listados Datos'!$N$3:$N$4,0))),'Listados Datos'!$N$6&amp;"Por favor no seleccionar este criterios de impacto (Afectación Económica o presupuestal y/o Pérdida Reputacional)",'Listados Datos'!$N$7),"")</f>
        <v/>
      </c>
      <c r="Z214" s="542" t="str">
        <f>IF(OR(X214='Listados Datos'!$R$3,X214='Listados Datos'!$S$3),"Leve",IF(OR(X214='Listados Datos'!$R$4,X214='Listados Datos'!$S$4),"Menor",IF(OR(X214='Listados Datos'!$R$5,X214='Listados Datos'!$S$5),"Moderado",IF(OR(X214='Listados Datos'!$R$6,X214='Listados Datos'!$S$6),"Mayor",IF(OR(X214='Listados Datos'!$R$7,X214='Listados Datos'!$S$7),"Catastrófico","")))))</f>
        <v/>
      </c>
      <c r="AA214" s="518" t="str">
        <f>IF(Z214="","",IF(Z214="Leve",20%,IF(Z214="Menor",40%,IF(Z214="Moderado",60%,IF(Z214="Mayor",80%,IF(Z214="Catastrófico",100%,0))))))</f>
        <v/>
      </c>
      <c r="AB214" s="521"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524"/>
      <c r="AD214" s="527"/>
      <c r="AE214" s="506" t="str">
        <f t="shared" ref="AE214" si="275">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206"/>
      <c r="AH214" s="234" t="str">
        <f t="shared" si="251"/>
        <v/>
      </c>
      <c r="AI214" s="340"/>
      <c r="AJ214" s="340"/>
      <c r="AK214" s="235" t="str">
        <f t="shared" si="252"/>
        <v/>
      </c>
      <c r="AL214" s="341"/>
      <c r="AM214" s="341"/>
      <c r="AN214" s="342"/>
      <c r="AO214" s="236" t="str">
        <f>IF(ISBLANK(AD214),(IFERROR(IF(AH214="Probabilidad",(W214-(+W214*AK214)),IF(AH214="Impacto",W214,"")),""))," ")</f>
        <v/>
      </c>
      <c r="AP214" s="174" t="str">
        <f>IF(ISBLANK(AD214), (IFERROR(IF(AO214="","",IF(AO214&lt;=0.2,"Muy Baja",IF(AO214&lt;=0.4,"Baja",IF(AO214&lt;=0.6,"Media",IF(AO214&lt;=0.8,"Alta","Muy Alta"))))),""))," ")</f>
        <v/>
      </c>
      <c r="AQ214" s="237" t="str">
        <f t="shared" si="253"/>
        <v/>
      </c>
      <c r="AR214" s="283" t="str">
        <f t="shared" si="254"/>
        <v/>
      </c>
      <c r="AS214" s="237" t="str">
        <f>IFERROR(IF(AH214="Impacto",(AA214-(+AA214*AK214)),IF(AH214="Probabilidad",AA214,"")),"")</f>
        <v/>
      </c>
      <c r="AT214" s="239" t="str">
        <f t="shared" si="255"/>
        <v/>
      </c>
      <c r="AU214" s="509"/>
      <c r="AV214" s="512" t="str">
        <f>IF(ISBLANK(AD214), " ", AD214)</f>
        <v xml:space="preserve"> </v>
      </c>
      <c r="AW214" s="506" t="str">
        <f t="shared" ref="AW214" si="27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515" t="s">
        <v>337</v>
      </c>
      <c r="AY214" s="343"/>
      <c r="AZ214" s="209"/>
      <c r="BA214" s="207"/>
      <c r="BB214" s="207"/>
      <c r="BC214" s="208"/>
      <c r="BD214" s="208"/>
      <c r="BE214" s="208"/>
      <c r="BF214" s="209"/>
      <c r="BG214" s="468"/>
      <c r="BH214" s="215"/>
      <c r="BI214" s="210"/>
      <c r="BJ214" s="210"/>
      <c r="BK214" s="210"/>
      <c r="BL214" s="207"/>
      <c r="BM214" s="207"/>
      <c r="BN214" s="207"/>
      <c r="BO214" s="282"/>
      <c r="BP214" s="282"/>
      <c r="BQ214" s="284"/>
      <c r="BR214" s="213"/>
      <c r="BS214" s="213" t="str">
        <f>IF(AND('MAPA DE RIESGOS'!$AP214="Muy Alta",'MAPA DE RIESGOS'!$AR214="Leve"),CONCATENATE("R",'MAPA DE RIESGOS'!$H214,"C",'MAPA DE RIESGOS'!$AF214),"")</f>
        <v/>
      </c>
      <c r="BT214" s="213"/>
      <c r="BU214" s="213"/>
      <c r="BV214" s="213"/>
      <c r="BW214" s="213"/>
      <c r="BX214" s="213"/>
      <c r="BY214" s="213"/>
      <c r="BZ214" s="213"/>
      <c r="CA214" s="213"/>
      <c r="CB214" s="213"/>
      <c r="CC214" s="213"/>
      <c r="CD214" s="213"/>
      <c r="CE214" s="213"/>
      <c r="CF214" s="213"/>
      <c r="CG214" s="213"/>
      <c r="CH214" s="213"/>
      <c r="CI214" s="213"/>
      <c r="CJ214" s="213"/>
      <c r="CK214" s="213"/>
    </row>
    <row r="215" spans="1:89" s="214" customFormat="1" ht="28.5" hidden="1" customHeight="1">
      <c r="A215" s="477"/>
      <c r="B215" s="501"/>
      <c r="C215" s="451"/>
      <c r="D215" s="451"/>
      <c r="E215" s="454"/>
      <c r="F215" s="454"/>
      <c r="G215" s="459"/>
      <c r="H215" s="384">
        <v>34</v>
      </c>
      <c r="I215" s="463"/>
      <c r="J215" s="460"/>
      <c r="K215" s="460"/>
      <c r="L215" s="460"/>
      <c r="M215" s="454"/>
      <c r="N215" s="454"/>
      <c r="O215" s="454"/>
      <c r="P215" s="531"/>
      <c r="Q215" s="491"/>
      <c r="R215" s="494"/>
      <c r="S215" s="494"/>
      <c r="T215" s="494"/>
      <c r="U215" s="494"/>
      <c r="V215" s="534"/>
      <c r="W215" s="519"/>
      <c r="X215" s="537"/>
      <c r="Y215" s="540"/>
      <c r="Z215" s="543"/>
      <c r="AA215" s="519"/>
      <c r="AB215" s="522"/>
      <c r="AC215" s="525"/>
      <c r="AD215" s="528"/>
      <c r="AE215" s="507"/>
      <c r="AF215" s="205">
        <v>2</v>
      </c>
      <c r="AG215" s="206"/>
      <c r="AH215" s="234" t="str">
        <f t="shared" si="251"/>
        <v/>
      </c>
      <c r="AI215" s="340"/>
      <c r="AJ215" s="340"/>
      <c r="AK215" s="235" t="str">
        <f t="shared" si="252"/>
        <v/>
      </c>
      <c r="AL215" s="341"/>
      <c r="AM215" s="341"/>
      <c r="AN215" s="342"/>
      <c r="AO215" s="236" t="str">
        <f>IF(ISBLANK(AD214),(IFERROR(IF(AND(AH214="Probabilidad",AH215="Probabilidad"),(AQ214-(+AQ214*AK215)),IF(AH215="Probabilidad",(W214-(+W214*AK215)),IF(AH215="Impacto",AQ214,""))),""))," ")</f>
        <v/>
      </c>
      <c r="AP215" s="174" t="str">
        <f>IF(ISBLANK(AD214),(IFERROR(IF(AO215="","",IF(AO215&lt;=0.2,"Muy Baja",IF(AO215&lt;=0.4,"Baja",IF(AO215&lt;=0.6,"Media",IF(AO215&lt;=0.8,"Alta","Muy Alta"))))),""))," ")</f>
        <v/>
      </c>
      <c r="AQ215" s="237" t="str">
        <f t="shared" si="253"/>
        <v/>
      </c>
      <c r="AR215" s="283" t="str">
        <f t="shared" si="254"/>
        <v/>
      </c>
      <c r="AS215" s="237" t="str">
        <f>IFERROR(IF(AND(AH214="Impacto",AH215="Impacto"),(AS214-(+AS214*AK215)),IF(AH215="Impacto",(AA214-(+AA214*AK215)),IF(AH215="Probabilidad",AS214,""))),"")</f>
        <v/>
      </c>
      <c r="AT215" s="239" t="str">
        <f t="shared" si="255"/>
        <v/>
      </c>
      <c r="AU215" s="510"/>
      <c r="AV215" s="513"/>
      <c r="AW215" s="507"/>
      <c r="AX215" s="516"/>
      <c r="AY215" s="343"/>
      <c r="AZ215" s="209"/>
      <c r="BA215" s="207"/>
      <c r="BB215" s="207"/>
      <c r="BC215" s="208"/>
      <c r="BD215" s="208"/>
      <c r="BE215" s="208"/>
      <c r="BF215" s="209"/>
      <c r="BG215" s="460"/>
      <c r="BH215" s="215"/>
      <c r="BI215" s="210"/>
      <c r="BJ215" s="210"/>
      <c r="BK215" s="210"/>
      <c r="BL215" s="207"/>
      <c r="BM215" s="207"/>
      <c r="BN215" s="207"/>
      <c r="BO215" s="282"/>
      <c r="BP215" s="282"/>
      <c r="BQ215" s="284"/>
      <c r="BR215" s="213"/>
      <c r="BS215" s="213" t="str">
        <f>IF(AND('MAPA DE RIESGOS'!$AP215="Muy Alta",'MAPA DE RIESGOS'!$AR215="Leve"),CONCATENATE("R",'MAPA DE RIESGOS'!$H215,"C",'MAPA DE RIESGOS'!$AF215),"")</f>
        <v/>
      </c>
      <c r="BT215" s="213"/>
      <c r="BU215" s="213"/>
      <c r="BV215" s="213"/>
      <c r="BW215" s="213"/>
      <c r="BX215" s="213"/>
      <c r="BY215" s="213"/>
      <c r="BZ215" s="213"/>
      <c r="CA215" s="213"/>
      <c r="CB215" s="213"/>
      <c r="CC215" s="213"/>
      <c r="CD215" s="213"/>
      <c r="CE215" s="213"/>
      <c r="CF215" s="213"/>
      <c r="CG215" s="213"/>
      <c r="CH215" s="213"/>
      <c r="CI215" s="213"/>
      <c r="CJ215" s="213"/>
      <c r="CK215" s="213"/>
    </row>
    <row r="216" spans="1:89" s="214" customFormat="1" ht="28.5" hidden="1" customHeight="1">
      <c r="A216" s="477"/>
      <c r="B216" s="501"/>
      <c r="C216" s="451"/>
      <c r="D216" s="451"/>
      <c r="E216" s="454"/>
      <c r="F216" s="454"/>
      <c r="G216" s="459"/>
      <c r="H216" s="384">
        <v>34</v>
      </c>
      <c r="I216" s="463"/>
      <c r="J216" s="460"/>
      <c r="K216" s="460"/>
      <c r="L216" s="460"/>
      <c r="M216" s="454"/>
      <c r="N216" s="454"/>
      <c r="O216" s="454"/>
      <c r="P216" s="531"/>
      <c r="Q216" s="491"/>
      <c r="R216" s="494"/>
      <c r="S216" s="494"/>
      <c r="T216" s="494"/>
      <c r="U216" s="494"/>
      <c r="V216" s="534"/>
      <c r="W216" s="519"/>
      <c r="X216" s="537"/>
      <c r="Y216" s="540"/>
      <c r="Z216" s="543"/>
      <c r="AA216" s="519"/>
      <c r="AB216" s="522"/>
      <c r="AC216" s="525"/>
      <c r="AD216" s="528"/>
      <c r="AE216" s="507"/>
      <c r="AF216" s="205">
        <v>3</v>
      </c>
      <c r="AG216" s="206"/>
      <c r="AH216" s="234" t="str">
        <f t="shared" si="251"/>
        <v/>
      </c>
      <c r="AI216" s="340"/>
      <c r="AJ216" s="340"/>
      <c r="AK216" s="235" t="str">
        <f t="shared" si="252"/>
        <v/>
      </c>
      <c r="AL216" s="341"/>
      <c r="AM216" s="341"/>
      <c r="AN216" s="342"/>
      <c r="AO216" s="236" t="str">
        <f>IF(ISBLANK(AD214),(IFERROR(IF(AND(AH215="Probabilidad",AH216="Probabilidad"),(AQ215-(+AQ215*AK216)),IF(AND(AH215="Impacto",AH216="Probabilidad"),(AQ214-(+AQ214*AK216)),IF(AH216="Impacto",AQ215,""))),""))," ")</f>
        <v/>
      </c>
      <c r="AP216" s="174" t="str">
        <f>IF(ISBLANK(AD214),(IFERROR(IF(AO216="","",IF(AO216&lt;=0.2,"Muy Baja",IF(AO216&lt;=0.4,"Baja",IF(AO216&lt;=0.6,"Media",IF(AO216&lt;=0.8,"Alta","Muy Alta"))))),""))," ")</f>
        <v/>
      </c>
      <c r="AQ216" s="237" t="str">
        <f t="shared" si="253"/>
        <v/>
      </c>
      <c r="AR216" s="283" t="str">
        <f t="shared" si="254"/>
        <v/>
      </c>
      <c r="AS216" s="237" t="str">
        <f>IFERROR(IF(AND(AH215="Impacto",AH216="Impacto"),(AS215-(+AS215*AK216)),IF(AND(AH215="Probabilidad",AH216="Impacto"),(AS214-(+AS214*AK216)),IF(AH216="Probabilidad",AS215,""))),"")</f>
        <v/>
      </c>
      <c r="AT216" s="239" t="str">
        <f t="shared" si="255"/>
        <v/>
      </c>
      <c r="AU216" s="510"/>
      <c r="AV216" s="513"/>
      <c r="AW216" s="507"/>
      <c r="AX216" s="516"/>
      <c r="AY216" s="343"/>
      <c r="AZ216" s="209"/>
      <c r="BA216" s="207"/>
      <c r="BB216" s="207"/>
      <c r="BC216" s="208"/>
      <c r="BD216" s="208"/>
      <c r="BE216" s="208"/>
      <c r="BF216" s="209"/>
      <c r="BG216" s="460"/>
      <c r="BH216" s="215"/>
      <c r="BI216" s="210"/>
      <c r="BJ216" s="210"/>
      <c r="BK216" s="210"/>
      <c r="BL216" s="207"/>
      <c r="BM216" s="207"/>
      <c r="BN216" s="207"/>
      <c r="BO216" s="282"/>
      <c r="BP216" s="282"/>
      <c r="BQ216" s="284"/>
      <c r="BR216" s="213"/>
      <c r="BS216" s="213" t="str">
        <f>IF(AND('MAPA DE RIESGOS'!$AP216="Muy Alta",'MAPA DE RIESGOS'!$AR216="Leve"),CONCATENATE("R",'MAPA DE RIESGOS'!$H216,"C",'MAPA DE RIESGOS'!$AF216),"")</f>
        <v/>
      </c>
      <c r="BT216" s="213"/>
      <c r="BU216" s="213"/>
      <c r="BV216" s="213"/>
      <c r="BW216" s="213"/>
      <c r="BX216" s="213"/>
      <c r="BY216" s="213"/>
      <c r="BZ216" s="213"/>
      <c r="CA216" s="213"/>
      <c r="CB216" s="213"/>
      <c r="CC216" s="213"/>
      <c r="CD216" s="213"/>
      <c r="CE216" s="213"/>
      <c r="CF216" s="213"/>
      <c r="CG216" s="213"/>
      <c r="CH216" s="213"/>
      <c r="CI216" s="213"/>
      <c r="CJ216" s="213"/>
      <c r="CK216" s="213"/>
    </row>
    <row r="217" spans="1:89" s="214" customFormat="1" ht="28.5" hidden="1" customHeight="1">
      <c r="A217" s="477"/>
      <c r="B217" s="501"/>
      <c r="C217" s="451"/>
      <c r="D217" s="451"/>
      <c r="E217" s="454"/>
      <c r="F217" s="454"/>
      <c r="G217" s="459"/>
      <c r="H217" s="384">
        <v>34</v>
      </c>
      <c r="I217" s="463"/>
      <c r="J217" s="460"/>
      <c r="K217" s="460"/>
      <c r="L217" s="460"/>
      <c r="M217" s="454"/>
      <c r="N217" s="454"/>
      <c r="O217" s="454"/>
      <c r="P217" s="531"/>
      <c r="Q217" s="491"/>
      <c r="R217" s="494"/>
      <c r="S217" s="494"/>
      <c r="T217" s="494"/>
      <c r="U217" s="494"/>
      <c r="V217" s="534"/>
      <c r="W217" s="519"/>
      <c r="X217" s="537"/>
      <c r="Y217" s="540"/>
      <c r="Z217" s="543"/>
      <c r="AA217" s="519"/>
      <c r="AB217" s="522"/>
      <c r="AC217" s="525"/>
      <c r="AD217" s="528"/>
      <c r="AE217" s="507"/>
      <c r="AF217" s="205">
        <v>4</v>
      </c>
      <c r="AG217" s="206"/>
      <c r="AH217" s="234" t="str">
        <f t="shared" si="251"/>
        <v/>
      </c>
      <c r="AI217" s="340"/>
      <c r="AJ217" s="340"/>
      <c r="AK217" s="235" t="str">
        <f t="shared" si="252"/>
        <v/>
      </c>
      <c r="AL217" s="341"/>
      <c r="AM217" s="341"/>
      <c r="AN217" s="342"/>
      <c r="AO217" s="236" t="str">
        <f>IF(ISBLANK(AD214),(IFERROR(IF(AND(AH216="Probabilidad",AH217="Probabilidad"),(AQ216-(+AQ216*AK217)),IF(AND(AH216="Impacto",AH217="Probabilidad"),(AQ215-(+AQ215*AK217)),IF(AH217="Impacto",AQ216,""))),""))," ")</f>
        <v/>
      </c>
      <c r="AP217" s="174" t="str">
        <f>IF(ISBLANK(AD214),(IFERROR(IF(AO217="","",IF(AO217&lt;=0.2,"Muy Baja",IF(AO217&lt;=0.4,"Baja",IF(AO217&lt;=0.6,"Media",IF(AO217&lt;=0.8,"Alta","Muy Alta"))))),""))," ")</f>
        <v/>
      </c>
      <c r="AQ217" s="237" t="str">
        <f t="shared" si="253"/>
        <v/>
      </c>
      <c r="AR217" s="283" t="str">
        <f t="shared" si="254"/>
        <v/>
      </c>
      <c r="AS217" s="237" t="str">
        <f>IFERROR(IF(AND(AH216="Impacto",AH217="Impacto"),(AS216-(+AS216*AK217)),IF(AND(AH216="Probabilidad",AH217="Impacto"),(AS215-(+AS215*AK217)),IF(AH217="Probabilidad",AS216,""))),"")</f>
        <v/>
      </c>
      <c r="AT217" s="239" t="str">
        <f t="shared" si="255"/>
        <v/>
      </c>
      <c r="AU217" s="510"/>
      <c r="AV217" s="513"/>
      <c r="AW217" s="507"/>
      <c r="AX217" s="516"/>
      <c r="AY217" s="343"/>
      <c r="AZ217" s="209"/>
      <c r="BA217" s="207"/>
      <c r="BB217" s="207"/>
      <c r="BC217" s="208"/>
      <c r="BD217" s="208"/>
      <c r="BE217" s="208"/>
      <c r="BF217" s="209"/>
      <c r="BG217" s="460"/>
      <c r="BH217" s="215"/>
      <c r="BI217" s="210"/>
      <c r="BJ217" s="210"/>
      <c r="BK217" s="210"/>
      <c r="BL217" s="207"/>
      <c r="BM217" s="207"/>
      <c r="BN217" s="207"/>
      <c r="BO217" s="282"/>
      <c r="BP217" s="282"/>
      <c r="BQ217" s="284"/>
      <c r="BR217" s="213"/>
      <c r="BS217" s="213" t="str">
        <f>IF(AND('MAPA DE RIESGOS'!$AP217="Muy Alta",'MAPA DE RIESGOS'!$AR217="Leve"),CONCATENATE("R",'MAPA DE RIESGOS'!$H217,"C",'MAPA DE RIESGOS'!$AF217),"")</f>
        <v/>
      </c>
      <c r="BT217" s="213"/>
      <c r="BU217" s="213"/>
      <c r="BV217" s="213"/>
      <c r="BW217" s="213"/>
      <c r="BX217" s="213"/>
      <c r="BY217" s="213"/>
      <c r="BZ217" s="213"/>
      <c r="CA217" s="213"/>
      <c r="CB217" s="213"/>
      <c r="CC217" s="213"/>
      <c r="CD217" s="213"/>
      <c r="CE217" s="213"/>
      <c r="CF217" s="213"/>
      <c r="CG217" s="213"/>
      <c r="CH217" s="213"/>
      <c r="CI217" s="213"/>
      <c r="CJ217" s="213"/>
      <c r="CK217" s="213"/>
    </row>
    <row r="218" spans="1:89" s="214" customFormat="1" ht="28.5" hidden="1" customHeight="1">
      <c r="A218" s="477"/>
      <c r="B218" s="501"/>
      <c r="C218" s="451"/>
      <c r="D218" s="451"/>
      <c r="E218" s="454"/>
      <c r="F218" s="454"/>
      <c r="G218" s="459"/>
      <c r="H218" s="384">
        <v>34</v>
      </c>
      <c r="I218" s="463"/>
      <c r="J218" s="460"/>
      <c r="K218" s="460"/>
      <c r="L218" s="460"/>
      <c r="M218" s="454"/>
      <c r="N218" s="454"/>
      <c r="O218" s="454"/>
      <c r="P218" s="531"/>
      <c r="Q218" s="491"/>
      <c r="R218" s="494"/>
      <c r="S218" s="494"/>
      <c r="T218" s="494"/>
      <c r="U218" s="494"/>
      <c r="V218" s="534"/>
      <c r="W218" s="519"/>
      <c r="X218" s="537"/>
      <c r="Y218" s="540"/>
      <c r="Z218" s="543"/>
      <c r="AA218" s="519"/>
      <c r="AB218" s="522"/>
      <c r="AC218" s="525"/>
      <c r="AD218" s="528"/>
      <c r="AE218" s="507"/>
      <c r="AF218" s="205">
        <v>5</v>
      </c>
      <c r="AG218" s="206"/>
      <c r="AH218" s="234" t="str">
        <f t="shared" si="251"/>
        <v/>
      </c>
      <c r="AI218" s="340"/>
      <c r="AJ218" s="340"/>
      <c r="AK218" s="235" t="str">
        <f t="shared" si="252"/>
        <v/>
      </c>
      <c r="AL218" s="341"/>
      <c r="AM218" s="341"/>
      <c r="AN218" s="342"/>
      <c r="AO218" s="236" t="str">
        <f>IF(ISBLANK(AD214),(IFERROR(IF(AND(AH217="Probabilidad",AH218="Probabilidad"),(AQ217-(+AQ217*AK218)),IF(AND(AH217="Impacto",AH218="Probabilidad"),(AQ216-(+AQ216*AK218)),IF(AH218="Impacto",AQ217,""))),""))," ")</f>
        <v/>
      </c>
      <c r="AP218" s="174" t="str">
        <f>IF(ISBLANK(AD214),(IFERROR(IF(AO218="","",IF(AO218&lt;=0.2,"Muy Baja",IF(AO218&lt;=0.4,"Baja",IF(AO218&lt;=0.6,"Media",IF(AO218&lt;=0.8,"Alta","Muy Alta"))))),""))," ")</f>
        <v/>
      </c>
      <c r="AQ218" s="237" t="str">
        <f t="shared" si="253"/>
        <v/>
      </c>
      <c r="AR218" s="283" t="str">
        <f t="shared" si="254"/>
        <v/>
      </c>
      <c r="AS218" s="237" t="str">
        <f>IFERROR(IF(AND(AH217="Impacto",AH218="Impacto"),(AS217-(+AS217*AK218)),IF(AND(AH217="Probabilidad",AH218="Impacto"),(AS216-(+AS216*AK218)),IF(AH218="Probabilidad",AS217,""))),"")</f>
        <v/>
      </c>
      <c r="AT218" s="239" t="str">
        <f t="shared" si="255"/>
        <v/>
      </c>
      <c r="AU218" s="510"/>
      <c r="AV218" s="513"/>
      <c r="AW218" s="507"/>
      <c r="AX218" s="516"/>
      <c r="AY218" s="343"/>
      <c r="AZ218" s="209"/>
      <c r="BA218" s="207"/>
      <c r="BB218" s="207"/>
      <c r="BC218" s="208"/>
      <c r="BD218" s="208"/>
      <c r="BE218" s="208"/>
      <c r="BF218" s="209"/>
      <c r="BG218" s="460"/>
      <c r="BH218" s="215"/>
      <c r="BI218" s="210"/>
      <c r="BJ218" s="210"/>
      <c r="BK218" s="210"/>
      <c r="BL218" s="207"/>
      <c r="BM218" s="207"/>
      <c r="BN218" s="207"/>
      <c r="BO218" s="282"/>
      <c r="BP218" s="282"/>
      <c r="BQ218" s="284"/>
      <c r="BR218" s="213"/>
      <c r="BS218" s="213" t="str">
        <f>IF(AND('MAPA DE RIESGOS'!$AP218="Muy Alta",'MAPA DE RIESGOS'!$AR218="Leve"),CONCATENATE("R",'MAPA DE RIESGOS'!$H218,"C",'MAPA DE RIESGOS'!$AF218),"")</f>
        <v/>
      </c>
      <c r="BT218" s="213"/>
      <c r="BU218" s="213"/>
      <c r="BV218" s="213"/>
      <c r="BW218" s="213"/>
      <c r="BX218" s="213"/>
      <c r="BY218" s="213"/>
      <c r="BZ218" s="213"/>
      <c r="CA218" s="213"/>
      <c r="CB218" s="213"/>
      <c r="CC218" s="213"/>
      <c r="CD218" s="213"/>
      <c r="CE218" s="213"/>
      <c r="CF218" s="213"/>
      <c r="CG218" s="213"/>
      <c r="CH218" s="213"/>
      <c r="CI218" s="213"/>
      <c r="CJ218" s="213"/>
      <c r="CK218" s="213"/>
    </row>
    <row r="219" spans="1:89" s="214" customFormat="1" ht="28.5" hidden="1" customHeight="1">
      <c r="A219" s="477"/>
      <c r="B219" s="501"/>
      <c r="C219" s="451"/>
      <c r="D219" s="451"/>
      <c r="E219" s="454"/>
      <c r="F219" s="454"/>
      <c r="G219" s="459"/>
      <c r="H219" s="384">
        <v>34</v>
      </c>
      <c r="I219" s="464"/>
      <c r="J219" s="461"/>
      <c r="K219" s="461"/>
      <c r="L219" s="461"/>
      <c r="M219" s="455"/>
      <c r="N219" s="455"/>
      <c r="O219" s="455"/>
      <c r="P219" s="532"/>
      <c r="Q219" s="492"/>
      <c r="R219" s="495"/>
      <c r="S219" s="495"/>
      <c r="T219" s="495"/>
      <c r="U219" s="495"/>
      <c r="V219" s="535"/>
      <c r="W219" s="520"/>
      <c r="X219" s="538"/>
      <c r="Y219" s="541"/>
      <c r="Z219" s="544"/>
      <c r="AA219" s="520"/>
      <c r="AB219" s="523"/>
      <c r="AC219" s="526"/>
      <c r="AD219" s="529"/>
      <c r="AE219" s="508"/>
      <c r="AF219" s="205">
        <v>6</v>
      </c>
      <c r="AG219" s="206"/>
      <c r="AH219" s="234" t="str">
        <f t="shared" si="251"/>
        <v/>
      </c>
      <c r="AI219" s="340"/>
      <c r="AJ219" s="340"/>
      <c r="AK219" s="235" t="str">
        <f t="shared" si="252"/>
        <v/>
      </c>
      <c r="AL219" s="341"/>
      <c r="AM219" s="341"/>
      <c r="AN219" s="342"/>
      <c r="AO219" s="236" t="str">
        <f>IF(ISBLANK(AD214),(IFERROR(IF(AND(AH217="Probabilidad",AH219="Probabilidad"),(AQ217-(+AQ217*AK219)),IF(AND(AH217="Impacto",AH219="Probabilidad"),(AQ216-(+AQ216*AK219)),IF(AH219="Impacto",AQ217,""))),""))," ")</f>
        <v/>
      </c>
      <c r="AP219" s="174" t="str">
        <f>IF(ISBLANK(AD214),(IFERROR(IF(AO219="","",IF(AO219&lt;=0.2,"Muy Baja",IF(AO219&lt;=0.4,"Baja",IF(AO219&lt;=0.6,"Media",IF(AO219&lt;=0.8,"Alta","Muy Alta"))))),"")), " ")</f>
        <v/>
      </c>
      <c r="AQ219" s="237" t="str">
        <f t="shared" si="253"/>
        <v/>
      </c>
      <c r="AR219" s="283" t="str">
        <f t="shared" si="254"/>
        <v/>
      </c>
      <c r="AS219" s="237" t="str">
        <f>IFERROR(IF(AND(AH218="Impacto",AH219="Impacto"),(AS217-(+AS218*AK219)),IF(AND(AH217="Probabilidad",AH219="Impacto"),(AS216-(+AS216*AK219)),IF(AH219="Probabilidad",AS217,""))),"")</f>
        <v/>
      </c>
      <c r="AT219" s="239" t="str">
        <f t="shared" si="255"/>
        <v/>
      </c>
      <c r="AU219" s="511"/>
      <c r="AV219" s="514"/>
      <c r="AW219" s="508"/>
      <c r="AX219" s="517"/>
      <c r="AY219" s="343"/>
      <c r="AZ219" s="209"/>
      <c r="BA219" s="207"/>
      <c r="BB219" s="207"/>
      <c r="BC219" s="208"/>
      <c r="BD219" s="208"/>
      <c r="BE219" s="208"/>
      <c r="BF219" s="209"/>
      <c r="BG219" s="461"/>
      <c r="BH219" s="215"/>
      <c r="BI219" s="210"/>
      <c r="BJ219" s="210"/>
      <c r="BK219" s="210"/>
      <c r="BL219" s="207"/>
      <c r="BM219" s="207"/>
      <c r="BN219" s="207"/>
      <c r="BO219" s="282"/>
      <c r="BP219" s="282"/>
      <c r="BQ219" s="284"/>
      <c r="BR219" s="213"/>
      <c r="BS219" s="213" t="str">
        <f>IF(AND('MAPA DE RIESGOS'!$AP219="Muy Alta",'MAPA DE RIESGOS'!$AR219="Leve"),CONCATENATE("R",'MAPA DE RIESGOS'!$H219,"C",'MAPA DE RIESGOS'!$AF219),"")</f>
        <v/>
      </c>
      <c r="BT219" s="213"/>
      <c r="BU219" s="213"/>
      <c r="BV219" s="213"/>
      <c r="BW219" s="213"/>
      <c r="BX219" s="213"/>
      <c r="BY219" s="213"/>
      <c r="BZ219" s="213"/>
      <c r="CA219" s="213"/>
      <c r="CB219" s="213"/>
      <c r="CC219" s="213"/>
      <c r="CD219" s="213"/>
      <c r="CE219" s="213"/>
      <c r="CF219" s="213"/>
      <c r="CG219" s="213"/>
      <c r="CH219" s="213"/>
      <c r="CI219" s="213"/>
      <c r="CJ219" s="213"/>
      <c r="CK219" s="213"/>
    </row>
    <row r="220" spans="1:89" s="214" customFormat="1" ht="28.5" hidden="1" customHeight="1">
      <c r="A220" s="477"/>
      <c r="B220" s="501" t="s">
        <v>959</v>
      </c>
      <c r="C220" s="451"/>
      <c r="D220" s="451" t="str">
        <f>IFERROR((VLOOKUP($B220,'Listados Datos'!$D$3:$F$18,3,FALSE))," ")</f>
        <v xml:space="preserve">Disponer de herramientas tecnológicas que apoyen de manera eficiente y oportuna las labores misionales y estrategicas de la entidad. Según lo establecido en el Plan Operativo Anual de la entidad. </v>
      </c>
      <c r="E220" s="454"/>
      <c r="F220" s="454" t="s">
        <v>973</v>
      </c>
      <c r="G220" s="459">
        <v>35</v>
      </c>
      <c r="H220" s="384">
        <v>35</v>
      </c>
      <c r="I220" s="462" t="s">
        <v>112</v>
      </c>
      <c r="J220" s="468"/>
      <c r="K220" s="468"/>
      <c r="L220" s="468"/>
      <c r="M220" s="453" t="str">
        <f t="shared" ref="M220:M225" si="277">+I220</f>
        <v>Corrupción</v>
      </c>
      <c r="N220" s="453" t="s">
        <v>109</v>
      </c>
      <c r="O220" s="453"/>
      <c r="P220" s="530"/>
      <c r="Q220" s="490"/>
      <c r="R220" s="493"/>
      <c r="S220" s="493"/>
      <c r="T220" s="493"/>
      <c r="U220" s="493"/>
      <c r="V220" s="533" t="str">
        <f t="shared" ref="V220" si="278">IF(ISBLANK(AC220),(IF(P220&lt;=0,"",IF(P220&lt;=2,"Muy Baja",IF(P220&lt;=24,"Baja",IF(P220&lt;=500,"Media",IF(P220&lt;=5000,"Alta","Muy Alta"))))))," ")</f>
        <v/>
      </c>
      <c r="W220" s="518" t="str">
        <f t="shared" ref="W220" si="279">IF(ISBLANK(AC220),(IF(V220="","",IF(V220="Muy Baja",20%,IF(V220="Baja",40%,IF(V220="Media",60%,IF(V220="Alta",80%,IF(V220="Muy Alta",100%,0)))))))," ")</f>
        <v/>
      </c>
      <c r="X220" s="536"/>
      <c r="Y220" s="539" t="str">
        <f>IF(X220&gt;0,IF(NOT(ISERROR(MATCH(X220,'Listados Datos'!$N$3:$N$4,0))),'Listados Datos'!$N$6&amp;"Por favor no seleccionar este criterios de impacto (Afectación Económica o presupuestal y/o Pérdida Reputacional)",'Listados Datos'!$N$7),"")</f>
        <v/>
      </c>
      <c r="Z220" s="542" t="str">
        <f>IF(OR(X220='Listados Datos'!$R$3,X220='Listados Datos'!$S$3),"Leve",IF(OR(X220='Listados Datos'!$R$4,X220='Listados Datos'!$S$4),"Menor",IF(OR(X220='Listados Datos'!$R$5,X220='Listados Datos'!$S$5),"Moderado",IF(OR(X220='Listados Datos'!$R$6,X220='Listados Datos'!$S$6),"Mayor",IF(OR(X220='Listados Datos'!$R$7,X220='Listados Datos'!$S$7),"Catastrófico","")))))</f>
        <v/>
      </c>
      <c r="AA220" s="518" t="str">
        <f>IF(Z220="","",IF(Z220="Leve",20%,IF(Z220="Menor",40%,IF(Z220="Moderado",60%,IF(Z220="Mayor",80%,IF(Z220="Catastrófico",100%,0))))))</f>
        <v/>
      </c>
      <c r="AB220" s="521"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524"/>
      <c r="AD220" s="527"/>
      <c r="AE220" s="506" t="str">
        <f t="shared" ref="AE220" si="280">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206"/>
      <c r="AH220" s="234" t="str">
        <f t="shared" si="251"/>
        <v/>
      </c>
      <c r="AI220" s="340"/>
      <c r="AJ220" s="340"/>
      <c r="AK220" s="235" t="str">
        <f t="shared" si="252"/>
        <v/>
      </c>
      <c r="AL220" s="341"/>
      <c r="AM220" s="341"/>
      <c r="AN220" s="342"/>
      <c r="AO220" s="236" t="str">
        <f>IF(ISBLANK(AD220),(IFERROR(IF(AH220="Probabilidad",(W220-(+W220*AK220)),IF(AH220="Impacto",W220,"")),""))," ")</f>
        <v/>
      </c>
      <c r="AP220" s="174" t="str">
        <f>IF(ISBLANK(AD220), (IFERROR(IF(AO220="","",IF(AO220&lt;=0.2,"Muy Baja",IF(AO220&lt;=0.4,"Baja",IF(AO220&lt;=0.6,"Media",IF(AO220&lt;=0.8,"Alta","Muy Alta"))))),""))," ")</f>
        <v/>
      </c>
      <c r="AQ220" s="237" t="str">
        <f t="shared" si="253"/>
        <v/>
      </c>
      <c r="AR220" s="283" t="str">
        <f t="shared" si="254"/>
        <v/>
      </c>
      <c r="AS220" s="237" t="str">
        <f>IFERROR(IF(AH220="Impacto",(AA220-(+AA220*AK220)),IF(AH220="Probabilidad",AA220,"")),"")</f>
        <v/>
      </c>
      <c r="AT220" s="239" t="str">
        <f t="shared" si="255"/>
        <v/>
      </c>
      <c r="AU220" s="509"/>
      <c r="AV220" s="512" t="str">
        <f>IF(ISBLANK(AD220), " ", AD220)</f>
        <v xml:space="preserve"> </v>
      </c>
      <c r="AW220" s="506" t="str">
        <f t="shared" ref="AW220" si="281">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515" t="s">
        <v>337</v>
      </c>
      <c r="AY220" s="343"/>
      <c r="AZ220" s="209"/>
      <c r="BA220" s="207"/>
      <c r="BB220" s="207"/>
      <c r="BC220" s="208"/>
      <c r="BD220" s="208"/>
      <c r="BE220" s="208"/>
      <c r="BF220" s="209"/>
      <c r="BG220" s="468"/>
      <c r="BH220" s="215"/>
      <c r="BI220" s="210"/>
      <c r="BJ220" s="210"/>
      <c r="BK220" s="210"/>
      <c r="BL220" s="207"/>
      <c r="BM220" s="207"/>
      <c r="BN220" s="207"/>
      <c r="BO220" s="282"/>
      <c r="BP220" s="282"/>
      <c r="BQ220" s="284"/>
      <c r="BR220" s="213"/>
      <c r="BS220" s="213" t="str">
        <f>IF(AND('MAPA DE RIESGOS'!$AP220="Muy Alta",'MAPA DE RIESGOS'!$AR220="Leve"),CONCATENATE("R",'MAPA DE RIESGOS'!$H220,"C",'MAPA DE RIESGOS'!$AF220),"")</f>
        <v/>
      </c>
      <c r="BT220" s="213"/>
      <c r="BU220" s="213"/>
      <c r="BV220" s="213"/>
      <c r="BW220" s="213"/>
      <c r="BX220" s="213"/>
      <c r="BY220" s="213"/>
      <c r="BZ220" s="213"/>
      <c r="CA220" s="213"/>
      <c r="CB220" s="213"/>
      <c r="CC220" s="213"/>
      <c r="CD220" s="213"/>
      <c r="CE220" s="213"/>
      <c r="CF220" s="213"/>
      <c r="CG220" s="213"/>
      <c r="CH220" s="213"/>
      <c r="CI220" s="213"/>
      <c r="CJ220" s="213"/>
      <c r="CK220" s="213"/>
    </row>
    <row r="221" spans="1:89" s="214" customFormat="1" ht="28.5" hidden="1" customHeight="1">
      <c r="A221" s="477"/>
      <c r="B221" s="501"/>
      <c r="C221" s="451"/>
      <c r="D221" s="451"/>
      <c r="E221" s="454"/>
      <c r="F221" s="454"/>
      <c r="G221" s="459"/>
      <c r="H221" s="384">
        <v>35</v>
      </c>
      <c r="I221" s="463"/>
      <c r="J221" s="460"/>
      <c r="K221" s="460"/>
      <c r="L221" s="460"/>
      <c r="M221" s="454">
        <f t="shared" si="277"/>
        <v>0</v>
      </c>
      <c r="N221" s="454"/>
      <c r="O221" s="454"/>
      <c r="P221" s="531"/>
      <c r="Q221" s="491"/>
      <c r="R221" s="494"/>
      <c r="S221" s="494"/>
      <c r="T221" s="494"/>
      <c r="U221" s="494"/>
      <c r="V221" s="534"/>
      <c r="W221" s="519"/>
      <c r="X221" s="537"/>
      <c r="Y221" s="540"/>
      <c r="Z221" s="543"/>
      <c r="AA221" s="519"/>
      <c r="AB221" s="522"/>
      <c r="AC221" s="525"/>
      <c r="AD221" s="528"/>
      <c r="AE221" s="507"/>
      <c r="AF221" s="205">
        <v>2</v>
      </c>
      <c r="AG221" s="206"/>
      <c r="AH221" s="234" t="str">
        <f t="shared" si="251"/>
        <v/>
      </c>
      <c r="AI221" s="340"/>
      <c r="AJ221" s="340"/>
      <c r="AK221" s="235" t="str">
        <f t="shared" si="252"/>
        <v/>
      </c>
      <c r="AL221" s="341"/>
      <c r="AM221" s="341"/>
      <c r="AN221" s="342"/>
      <c r="AO221" s="236" t="str">
        <f>IF(ISBLANK(AD220),(IFERROR(IF(AND(AH220="Probabilidad",AH221="Probabilidad"),(AQ220-(+AQ220*AK221)),IF(AH221="Probabilidad",(W220-(+W220*AK221)),IF(AH221="Impacto",AQ220,""))),""))," ")</f>
        <v/>
      </c>
      <c r="AP221" s="174" t="str">
        <f>IF(ISBLANK(AD220),(IFERROR(IF(AO221="","",IF(AO221&lt;=0.2,"Muy Baja",IF(AO221&lt;=0.4,"Baja",IF(AO221&lt;=0.6,"Media",IF(AO221&lt;=0.8,"Alta","Muy Alta"))))),""))," ")</f>
        <v/>
      </c>
      <c r="AQ221" s="237" t="str">
        <f t="shared" si="253"/>
        <v/>
      </c>
      <c r="AR221" s="283" t="str">
        <f t="shared" si="254"/>
        <v/>
      </c>
      <c r="AS221" s="237" t="str">
        <f>IFERROR(IF(AND(AH220="Impacto",AH221="Impacto"),(AS220-(+AS220*AK221)),IF(AH221="Impacto",(AA220-(+AA220*AK221)),IF(AH221="Probabilidad",AS220,""))),"")</f>
        <v/>
      </c>
      <c r="AT221" s="239" t="str">
        <f t="shared" si="255"/>
        <v/>
      </c>
      <c r="AU221" s="510"/>
      <c r="AV221" s="513"/>
      <c r="AW221" s="507"/>
      <c r="AX221" s="516"/>
      <c r="AY221" s="343"/>
      <c r="AZ221" s="209"/>
      <c r="BA221" s="207"/>
      <c r="BB221" s="207"/>
      <c r="BC221" s="208"/>
      <c r="BD221" s="208"/>
      <c r="BE221" s="208"/>
      <c r="BF221" s="209"/>
      <c r="BG221" s="460"/>
      <c r="BH221" s="215"/>
      <c r="BI221" s="210"/>
      <c r="BJ221" s="210"/>
      <c r="BK221" s="210"/>
      <c r="BL221" s="207"/>
      <c r="BM221" s="207"/>
      <c r="BN221" s="207"/>
      <c r="BO221" s="282"/>
      <c r="BP221" s="282"/>
      <c r="BQ221" s="284"/>
      <c r="BR221" s="213"/>
      <c r="BS221" s="213" t="str">
        <f>IF(AND('MAPA DE RIESGOS'!$AP221="Muy Alta",'MAPA DE RIESGOS'!$AR221="Leve"),CONCATENATE("R",'MAPA DE RIESGOS'!$H221,"C",'MAPA DE RIESGOS'!$AF221),"")</f>
        <v/>
      </c>
      <c r="BT221" s="213"/>
      <c r="BU221" s="213"/>
      <c r="BV221" s="213"/>
      <c r="BW221" s="213"/>
      <c r="BX221" s="213"/>
      <c r="BY221" s="213"/>
      <c r="BZ221" s="213"/>
      <c r="CA221" s="213"/>
      <c r="CB221" s="213"/>
      <c r="CC221" s="213"/>
      <c r="CD221" s="213"/>
      <c r="CE221" s="213"/>
      <c r="CF221" s="213"/>
      <c r="CG221" s="213"/>
      <c r="CH221" s="213"/>
      <c r="CI221" s="213"/>
      <c r="CJ221" s="213"/>
      <c r="CK221" s="213"/>
    </row>
    <row r="222" spans="1:89" s="214" customFormat="1" ht="28.5" hidden="1" customHeight="1">
      <c r="A222" s="477"/>
      <c r="B222" s="501"/>
      <c r="C222" s="451"/>
      <c r="D222" s="451"/>
      <c r="E222" s="454"/>
      <c r="F222" s="454"/>
      <c r="G222" s="459"/>
      <c r="H222" s="384">
        <v>35</v>
      </c>
      <c r="I222" s="463"/>
      <c r="J222" s="460"/>
      <c r="K222" s="460"/>
      <c r="L222" s="460"/>
      <c r="M222" s="454">
        <f t="shared" si="277"/>
        <v>0</v>
      </c>
      <c r="N222" s="454"/>
      <c r="O222" s="454"/>
      <c r="P222" s="531"/>
      <c r="Q222" s="491"/>
      <c r="R222" s="494"/>
      <c r="S222" s="494"/>
      <c r="T222" s="494"/>
      <c r="U222" s="494"/>
      <c r="V222" s="534"/>
      <c r="W222" s="519"/>
      <c r="X222" s="537"/>
      <c r="Y222" s="540"/>
      <c r="Z222" s="543"/>
      <c r="AA222" s="519"/>
      <c r="AB222" s="522"/>
      <c r="AC222" s="525"/>
      <c r="AD222" s="528"/>
      <c r="AE222" s="507"/>
      <c r="AF222" s="205">
        <v>3</v>
      </c>
      <c r="AG222" s="206"/>
      <c r="AH222" s="234" t="str">
        <f t="shared" si="251"/>
        <v/>
      </c>
      <c r="AI222" s="340"/>
      <c r="AJ222" s="340"/>
      <c r="AK222" s="235" t="str">
        <f t="shared" si="252"/>
        <v/>
      </c>
      <c r="AL222" s="341"/>
      <c r="AM222" s="341"/>
      <c r="AN222" s="342"/>
      <c r="AO222" s="236" t="str">
        <f>IF(ISBLANK(AD220),(IFERROR(IF(AND(AH221="Probabilidad",AH222="Probabilidad"),(AQ221-(+AQ221*AK222)),IF(AND(AH221="Impacto",AH222="Probabilidad"),(AQ220-(+AQ220*AK222)),IF(AH222="Impacto",AQ221,""))),""))," ")</f>
        <v/>
      </c>
      <c r="AP222" s="174" t="str">
        <f>IF(ISBLANK(AD220),(IFERROR(IF(AO222="","",IF(AO222&lt;=0.2,"Muy Baja",IF(AO222&lt;=0.4,"Baja",IF(AO222&lt;=0.6,"Media",IF(AO222&lt;=0.8,"Alta","Muy Alta"))))),""))," ")</f>
        <v/>
      </c>
      <c r="AQ222" s="237" t="str">
        <f t="shared" si="253"/>
        <v/>
      </c>
      <c r="AR222" s="283" t="str">
        <f t="shared" si="254"/>
        <v/>
      </c>
      <c r="AS222" s="237" t="str">
        <f>IFERROR(IF(AND(AH221="Impacto",AH222="Impacto"),(AS221-(+AS221*AK222)),IF(AND(AH221="Probabilidad",AH222="Impacto"),(AS220-(+AS220*AK222)),IF(AH222="Probabilidad",AS221,""))),"")</f>
        <v/>
      </c>
      <c r="AT222" s="239" t="str">
        <f t="shared" si="255"/>
        <v/>
      </c>
      <c r="AU222" s="510"/>
      <c r="AV222" s="513"/>
      <c r="AW222" s="507"/>
      <c r="AX222" s="516"/>
      <c r="AY222" s="343"/>
      <c r="AZ222" s="209"/>
      <c r="BA222" s="207"/>
      <c r="BB222" s="207"/>
      <c r="BC222" s="208"/>
      <c r="BD222" s="208"/>
      <c r="BE222" s="208"/>
      <c r="BF222" s="209"/>
      <c r="BG222" s="460"/>
      <c r="BH222" s="215"/>
      <c r="BI222" s="210"/>
      <c r="BJ222" s="210"/>
      <c r="BK222" s="210"/>
      <c r="BL222" s="207"/>
      <c r="BM222" s="207"/>
      <c r="BN222" s="207"/>
      <c r="BO222" s="282"/>
      <c r="BP222" s="282"/>
      <c r="BQ222" s="284"/>
      <c r="BR222" s="213"/>
      <c r="BS222" s="213" t="str">
        <f>IF(AND('MAPA DE RIESGOS'!$AP222="Muy Alta",'MAPA DE RIESGOS'!$AR222="Leve"),CONCATENATE("R",'MAPA DE RIESGOS'!$H222,"C",'MAPA DE RIESGOS'!$AF222),"")</f>
        <v/>
      </c>
      <c r="BT222" s="213"/>
      <c r="BU222" s="213"/>
      <c r="BV222" s="213"/>
      <c r="BW222" s="213"/>
      <c r="BX222" s="213"/>
      <c r="BY222" s="213"/>
      <c r="BZ222" s="213"/>
      <c r="CA222" s="213"/>
      <c r="CB222" s="213"/>
      <c r="CC222" s="213"/>
      <c r="CD222" s="213"/>
      <c r="CE222" s="213"/>
      <c r="CF222" s="213"/>
      <c r="CG222" s="213"/>
      <c r="CH222" s="213"/>
      <c r="CI222" s="213"/>
      <c r="CJ222" s="213"/>
      <c r="CK222" s="213"/>
    </row>
    <row r="223" spans="1:89" s="214" customFormat="1" ht="28.5" hidden="1" customHeight="1">
      <c r="A223" s="477"/>
      <c r="B223" s="501"/>
      <c r="C223" s="451"/>
      <c r="D223" s="451"/>
      <c r="E223" s="454"/>
      <c r="F223" s="454"/>
      <c r="G223" s="459"/>
      <c r="H223" s="384">
        <v>35</v>
      </c>
      <c r="I223" s="463"/>
      <c r="J223" s="460"/>
      <c r="K223" s="460"/>
      <c r="L223" s="460"/>
      <c r="M223" s="454">
        <f t="shared" si="277"/>
        <v>0</v>
      </c>
      <c r="N223" s="454"/>
      <c r="O223" s="454"/>
      <c r="P223" s="531"/>
      <c r="Q223" s="491"/>
      <c r="R223" s="494"/>
      <c r="S223" s="494"/>
      <c r="T223" s="494"/>
      <c r="U223" s="494"/>
      <c r="V223" s="534"/>
      <c r="W223" s="519"/>
      <c r="X223" s="537"/>
      <c r="Y223" s="540"/>
      <c r="Z223" s="543"/>
      <c r="AA223" s="519"/>
      <c r="AB223" s="522"/>
      <c r="AC223" s="525"/>
      <c r="AD223" s="528"/>
      <c r="AE223" s="507"/>
      <c r="AF223" s="205">
        <v>4</v>
      </c>
      <c r="AG223" s="206"/>
      <c r="AH223" s="234" t="str">
        <f t="shared" si="251"/>
        <v/>
      </c>
      <c r="AI223" s="340"/>
      <c r="AJ223" s="340"/>
      <c r="AK223" s="235" t="str">
        <f t="shared" si="252"/>
        <v/>
      </c>
      <c r="AL223" s="341"/>
      <c r="AM223" s="341"/>
      <c r="AN223" s="342"/>
      <c r="AO223" s="236" t="str">
        <f>IF(ISBLANK(AD220),(IFERROR(IF(AND(AH222="Probabilidad",AH223="Probabilidad"),(AQ222-(+AQ222*AK223)),IF(AND(AH222="Impacto",AH223="Probabilidad"),(AQ221-(+AQ221*AK223)),IF(AH223="Impacto",AQ222,""))),""))," ")</f>
        <v/>
      </c>
      <c r="AP223" s="174" t="str">
        <f>IF(ISBLANK(AD220),(IFERROR(IF(AO223="","",IF(AO223&lt;=0.2,"Muy Baja",IF(AO223&lt;=0.4,"Baja",IF(AO223&lt;=0.6,"Media",IF(AO223&lt;=0.8,"Alta","Muy Alta"))))),""))," ")</f>
        <v/>
      </c>
      <c r="AQ223" s="237" t="str">
        <f t="shared" si="253"/>
        <v/>
      </c>
      <c r="AR223" s="283" t="str">
        <f t="shared" si="254"/>
        <v/>
      </c>
      <c r="AS223" s="237" t="str">
        <f>IFERROR(IF(AND(AH222="Impacto",AH223="Impacto"),(AS222-(+AS222*AK223)),IF(AND(AH222="Probabilidad",AH223="Impacto"),(AS221-(+AS221*AK223)),IF(AH223="Probabilidad",AS222,""))),"")</f>
        <v/>
      </c>
      <c r="AT223" s="239" t="str">
        <f t="shared" si="255"/>
        <v/>
      </c>
      <c r="AU223" s="510"/>
      <c r="AV223" s="513"/>
      <c r="AW223" s="507"/>
      <c r="AX223" s="516"/>
      <c r="AY223" s="343"/>
      <c r="AZ223" s="209"/>
      <c r="BA223" s="207"/>
      <c r="BB223" s="207"/>
      <c r="BC223" s="208"/>
      <c r="BD223" s="208"/>
      <c r="BE223" s="208"/>
      <c r="BF223" s="209"/>
      <c r="BG223" s="460"/>
      <c r="BH223" s="215"/>
      <c r="BI223" s="210"/>
      <c r="BJ223" s="210"/>
      <c r="BK223" s="210"/>
      <c r="BL223" s="207"/>
      <c r="BM223" s="207"/>
      <c r="BN223" s="207"/>
      <c r="BO223" s="282"/>
      <c r="BP223" s="282"/>
      <c r="BQ223" s="284"/>
      <c r="BR223" s="213"/>
      <c r="BS223" s="213" t="str">
        <f>IF(AND('MAPA DE RIESGOS'!$AP223="Muy Alta",'MAPA DE RIESGOS'!$AR223="Leve"),CONCATENATE("R",'MAPA DE RIESGOS'!$H223,"C",'MAPA DE RIESGOS'!$AF223),"")</f>
        <v/>
      </c>
      <c r="BT223" s="213"/>
      <c r="BU223" s="213"/>
      <c r="BV223" s="213"/>
      <c r="BW223" s="213"/>
      <c r="BX223" s="213"/>
      <c r="BY223" s="213"/>
      <c r="BZ223" s="213"/>
      <c r="CA223" s="213"/>
      <c r="CB223" s="213"/>
      <c r="CC223" s="213"/>
      <c r="CD223" s="213"/>
      <c r="CE223" s="213"/>
      <c r="CF223" s="213"/>
      <c r="CG223" s="213"/>
      <c r="CH223" s="213"/>
      <c r="CI223" s="213"/>
      <c r="CJ223" s="213"/>
      <c r="CK223" s="213"/>
    </row>
    <row r="224" spans="1:89" s="214" customFormat="1" ht="28.5" hidden="1" customHeight="1">
      <c r="A224" s="477"/>
      <c r="B224" s="501"/>
      <c r="C224" s="451"/>
      <c r="D224" s="451"/>
      <c r="E224" s="454"/>
      <c r="F224" s="454"/>
      <c r="G224" s="459"/>
      <c r="H224" s="384">
        <v>35</v>
      </c>
      <c r="I224" s="463"/>
      <c r="J224" s="460"/>
      <c r="K224" s="460"/>
      <c r="L224" s="460"/>
      <c r="M224" s="454">
        <f t="shared" si="277"/>
        <v>0</v>
      </c>
      <c r="N224" s="454"/>
      <c r="O224" s="454"/>
      <c r="P224" s="531"/>
      <c r="Q224" s="491"/>
      <c r="R224" s="494"/>
      <c r="S224" s="494"/>
      <c r="T224" s="494"/>
      <c r="U224" s="494"/>
      <c r="V224" s="534"/>
      <c r="W224" s="519"/>
      <c r="X224" s="537"/>
      <c r="Y224" s="540"/>
      <c r="Z224" s="543"/>
      <c r="AA224" s="519"/>
      <c r="AB224" s="522"/>
      <c r="AC224" s="525"/>
      <c r="AD224" s="528"/>
      <c r="AE224" s="507"/>
      <c r="AF224" s="205">
        <v>5</v>
      </c>
      <c r="AG224" s="206"/>
      <c r="AH224" s="234" t="str">
        <f t="shared" si="251"/>
        <v/>
      </c>
      <c r="AI224" s="340"/>
      <c r="AJ224" s="340"/>
      <c r="AK224" s="235" t="str">
        <f t="shared" si="252"/>
        <v/>
      </c>
      <c r="AL224" s="341"/>
      <c r="AM224" s="341"/>
      <c r="AN224" s="342"/>
      <c r="AO224" s="236" t="str">
        <f>IF(ISBLANK(AD220),(IFERROR(IF(AND(AH223="Probabilidad",AH224="Probabilidad"),(AQ223-(+AQ223*AK224)),IF(AND(AH223="Impacto",AH224="Probabilidad"),(AQ222-(+AQ222*AK224)),IF(AH224="Impacto",AQ223,""))),""))," ")</f>
        <v/>
      </c>
      <c r="AP224" s="174" t="str">
        <f>IF(ISBLANK(AD220),(IFERROR(IF(AO224="","",IF(AO224&lt;=0.2,"Muy Baja",IF(AO224&lt;=0.4,"Baja",IF(AO224&lt;=0.6,"Media",IF(AO224&lt;=0.8,"Alta","Muy Alta"))))),""))," ")</f>
        <v/>
      </c>
      <c r="AQ224" s="237" t="str">
        <f t="shared" si="253"/>
        <v/>
      </c>
      <c r="AR224" s="283" t="str">
        <f t="shared" si="254"/>
        <v/>
      </c>
      <c r="AS224" s="237" t="str">
        <f>IFERROR(IF(AND(AH223="Impacto",AH224="Impacto"),(AS223-(+AS223*AK224)),IF(AND(AH223="Probabilidad",AH224="Impacto"),(AS222-(+AS222*AK224)),IF(AH224="Probabilidad",AS223,""))),"")</f>
        <v/>
      </c>
      <c r="AT224" s="239" t="str">
        <f t="shared" si="255"/>
        <v/>
      </c>
      <c r="AU224" s="510"/>
      <c r="AV224" s="513"/>
      <c r="AW224" s="507"/>
      <c r="AX224" s="516"/>
      <c r="AY224" s="343"/>
      <c r="AZ224" s="209"/>
      <c r="BA224" s="207"/>
      <c r="BB224" s="207"/>
      <c r="BC224" s="208"/>
      <c r="BD224" s="208"/>
      <c r="BE224" s="208"/>
      <c r="BF224" s="209"/>
      <c r="BG224" s="460"/>
      <c r="BH224" s="215"/>
      <c r="BI224" s="210"/>
      <c r="BJ224" s="210"/>
      <c r="BK224" s="210"/>
      <c r="BL224" s="207"/>
      <c r="BM224" s="207"/>
      <c r="BN224" s="207"/>
      <c r="BO224" s="282"/>
      <c r="BP224" s="282"/>
      <c r="BQ224" s="284"/>
      <c r="BR224" s="213"/>
      <c r="BS224" s="213" t="str">
        <f>IF(AND('MAPA DE RIESGOS'!$AP224="Muy Alta",'MAPA DE RIESGOS'!$AR224="Leve"),CONCATENATE("R",'MAPA DE RIESGOS'!$H224,"C",'MAPA DE RIESGOS'!$AF224),"")</f>
        <v/>
      </c>
      <c r="BT224" s="213"/>
      <c r="BU224" s="213"/>
      <c r="BV224" s="213"/>
      <c r="BW224" s="213"/>
      <c r="BX224" s="213"/>
      <c r="BY224" s="213"/>
      <c r="BZ224" s="213"/>
      <c r="CA224" s="213"/>
      <c r="CB224" s="213"/>
      <c r="CC224" s="213"/>
      <c r="CD224" s="213"/>
      <c r="CE224" s="213"/>
      <c r="CF224" s="213"/>
      <c r="CG224" s="213"/>
      <c r="CH224" s="213"/>
      <c r="CI224" s="213"/>
      <c r="CJ224" s="213"/>
      <c r="CK224" s="213"/>
    </row>
    <row r="225" spans="1:89" s="214" customFormat="1" ht="28.5" hidden="1" customHeight="1">
      <c r="A225" s="477"/>
      <c r="B225" s="501"/>
      <c r="C225" s="451"/>
      <c r="D225" s="451"/>
      <c r="E225" s="454"/>
      <c r="F225" s="454"/>
      <c r="G225" s="459"/>
      <c r="H225" s="384">
        <v>35</v>
      </c>
      <c r="I225" s="464"/>
      <c r="J225" s="461"/>
      <c r="K225" s="461"/>
      <c r="L225" s="461"/>
      <c r="M225" s="455">
        <f t="shared" si="277"/>
        <v>0</v>
      </c>
      <c r="N225" s="455"/>
      <c r="O225" s="455"/>
      <c r="P225" s="532"/>
      <c r="Q225" s="492"/>
      <c r="R225" s="495"/>
      <c r="S225" s="495"/>
      <c r="T225" s="495"/>
      <c r="U225" s="495"/>
      <c r="V225" s="535"/>
      <c r="W225" s="520"/>
      <c r="X225" s="538"/>
      <c r="Y225" s="541"/>
      <c r="Z225" s="544"/>
      <c r="AA225" s="520"/>
      <c r="AB225" s="523"/>
      <c r="AC225" s="526"/>
      <c r="AD225" s="529"/>
      <c r="AE225" s="508"/>
      <c r="AF225" s="205">
        <v>6</v>
      </c>
      <c r="AG225" s="206"/>
      <c r="AH225" s="234" t="str">
        <f t="shared" si="251"/>
        <v/>
      </c>
      <c r="AI225" s="340"/>
      <c r="AJ225" s="340"/>
      <c r="AK225" s="235" t="str">
        <f t="shared" si="252"/>
        <v/>
      </c>
      <c r="AL225" s="341"/>
      <c r="AM225" s="341"/>
      <c r="AN225" s="342"/>
      <c r="AO225" s="236" t="str">
        <f>IF(ISBLANK(AD220),(IFERROR(IF(AND(AH223="Probabilidad",AH225="Probabilidad"),(AQ223-(+AQ223*AK225)),IF(AND(AH223="Impacto",AH225="Probabilidad"),(AQ222-(+AQ222*AK225)),IF(AH225="Impacto",AQ223,""))),""))," ")</f>
        <v/>
      </c>
      <c r="AP225" s="174" t="str">
        <f>IF(ISBLANK(AD220),(IFERROR(IF(AO225="","",IF(AO225&lt;=0.2,"Muy Baja",IF(AO225&lt;=0.4,"Baja",IF(AO225&lt;=0.6,"Media",IF(AO225&lt;=0.8,"Alta","Muy Alta"))))),"")), " ")</f>
        <v/>
      </c>
      <c r="AQ225" s="237" t="str">
        <f t="shared" si="253"/>
        <v/>
      </c>
      <c r="AR225" s="283" t="str">
        <f t="shared" si="254"/>
        <v/>
      </c>
      <c r="AS225" s="237" t="str">
        <f>IFERROR(IF(AND(AH224="Impacto",AH225="Impacto"),(AS223-(+AS224*AK225)),IF(AND(AH223="Probabilidad",AH225="Impacto"),(AS222-(+AS222*AK225)),IF(AH225="Probabilidad",AS223,""))),"")</f>
        <v/>
      </c>
      <c r="AT225" s="239" t="str">
        <f t="shared" si="255"/>
        <v/>
      </c>
      <c r="AU225" s="511"/>
      <c r="AV225" s="514"/>
      <c r="AW225" s="508"/>
      <c r="AX225" s="517"/>
      <c r="AY225" s="343"/>
      <c r="AZ225" s="209"/>
      <c r="BA225" s="207"/>
      <c r="BB225" s="207"/>
      <c r="BC225" s="208"/>
      <c r="BD225" s="208"/>
      <c r="BE225" s="208"/>
      <c r="BF225" s="209"/>
      <c r="BG225" s="461"/>
      <c r="BH225" s="215"/>
      <c r="BI225" s="210"/>
      <c r="BJ225" s="210"/>
      <c r="BK225" s="210"/>
      <c r="BL225" s="207"/>
      <c r="BM225" s="207"/>
      <c r="BN225" s="207"/>
      <c r="BO225" s="282"/>
      <c r="BP225" s="282"/>
      <c r="BQ225" s="284"/>
      <c r="BR225" s="213"/>
      <c r="BS225" s="213" t="str">
        <f>IF(AND('MAPA DE RIESGOS'!$AP225="Muy Alta",'MAPA DE RIESGOS'!$AR225="Leve"),CONCATENATE("R",'MAPA DE RIESGOS'!$H225,"C",'MAPA DE RIESGOS'!$AF225),"")</f>
        <v/>
      </c>
      <c r="BT225" s="213"/>
      <c r="BU225" s="213"/>
      <c r="BV225" s="213"/>
      <c r="BW225" s="213"/>
      <c r="BX225" s="213"/>
      <c r="BY225" s="213"/>
      <c r="BZ225" s="213"/>
      <c r="CA225" s="213"/>
      <c r="CB225" s="213"/>
      <c r="CC225" s="213"/>
      <c r="CD225" s="213"/>
      <c r="CE225" s="213"/>
      <c r="CF225" s="213"/>
      <c r="CG225" s="213"/>
      <c r="CH225" s="213"/>
      <c r="CI225" s="213"/>
      <c r="CJ225" s="213"/>
      <c r="CK225" s="213"/>
    </row>
    <row r="226" spans="1:89" s="214" customFormat="1" ht="91" customHeight="1">
      <c r="A226" s="477"/>
      <c r="B226" s="501" t="s">
        <v>959</v>
      </c>
      <c r="C226" s="451"/>
      <c r="D226" s="451" t="str">
        <f>IFERROR((VLOOKUP($B226,'Listados Datos'!$D$3:$F$18,3,FALSE))," ")</f>
        <v xml:space="preserve">Disponer de herramientas tecnológicas que apoyen de manera eficiente y oportuna las labores misionales y estrategicas de la entidad. Según lo establecido en el Plan Operativo Anual de la entidad. </v>
      </c>
      <c r="E226" s="454"/>
      <c r="F226" s="454" t="s">
        <v>973</v>
      </c>
      <c r="G226" s="459">
        <v>36</v>
      </c>
      <c r="H226" s="384">
        <v>36</v>
      </c>
      <c r="I226" s="456" t="s">
        <v>1249</v>
      </c>
      <c r="J226" s="468" t="s">
        <v>243</v>
      </c>
      <c r="K226" s="468" t="s">
        <v>1249</v>
      </c>
      <c r="L226" s="468" t="s">
        <v>1429</v>
      </c>
      <c r="M226" s="453" t="str">
        <f t="shared" ref="M226:M279" si="282">+CONCATENATE("Posibilidad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453" t="s">
        <v>932</v>
      </c>
      <c r="O226" s="453" t="s">
        <v>837</v>
      </c>
      <c r="P226" s="530">
        <v>228</v>
      </c>
      <c r="Q226" s="490" t="s">
        <v>154</v>
      </c>
      <c r="R226" s="493" t="s">
        <v>1438</v>
      </c>
      <c r="S226" s="493" t="s">
        <v>1249</v>
      </c>
      <c r="T226" s="493"/>
      <c r="U226" s="493"/>
      <c r="V226" s="533" t="str">
        <f t="shared" ref="V226" si="283">IF(ISBLANK(AC226),(IF(P226&lt;=0,"",IF(P226&lt;=2,"Muy Baja",IF(P226&lt;=24,"Baja",IF(P226&lt;=500,"Media",IF(P226&lt;=5000,"Alta","Muy Alta"))))))," ")</f>
        <v>Media</v>
      </c>
      <c r="W226" s="518">
        <f t="shared" ref="W226" si="284">IF(ISBLANK(AC226),(IF(V226="","",IF(V226="Muy Baja",20%,IF(V226="Baja",40%,IF(V226="Media",60%,IF(V226="Alta",80%,IF(V226="Muy Alta",100%,0)))))))," ")</f>
        <v>0.6</v>
      </c>
      <c r="X226" s="536" t="s">
        <v>307</v>
      </c>
      <c r="Y226" s="539" t="str">
        <f>IF(X226&gt;0,IF(NOT(ISERROR(MATCH(X226,'Listados Datos'!$N$3:$N$4,0))),'Listados Datos'!$N$6&amp;"Por favor no seleccionar este criterios de impacto (Afectación Económica o presupuestal y/o Pérdida Reputacional)",'Listados Datos'!$N$7),"")</f>
        <v>✔</v>
      </c>
      <c r="Z226" s="542"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518">
        <f>IF(Z226="","",IF(Z226="Leve",20%,IF(Z226="Menor",40%,IF(Z226="Moderado",60%,IF(Z226="Mayor",80%,IF(Z226="Catastrófico",100%,0))))))</f>
        <v>0.6</v>
      </c>
      <c r="AB226" s="521"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524"/>
      <c r="AD226" s="527"/>
      <c r="AE226" s="506" t="str">
        <f t="shared" ref="AE226" si="285">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5">
        <v>1</v>
      </c>
      <c r="AG226" s="206" t="s">
        <v>1466</v>
      </c>
      <c r="AH226" s="234" t="str">
        <f t="shared" si="251"/>
        <v>Probabilidad</v>
      </c>
      <c r="AI226" s="340" t="s">
        <v>314</v>
      </c>
      <c r="AJ226" s="340" t="s">
        <v>320</v>
      </c>
      <c r="AK226" s="235" t="str">
        <f t="shared" si="252"/>
        <v>50%</v>
      </c>
      <c r="AL226" s="341" t="s">
        <v>323</v>
      </c>
      <c r="AM226" s="341" t="s">
        <v>327</v>
      </c>
      <c r="AN226" s="342" t="s">
        <v>330</v>
      </c>
      <c r="AO226" s="236">
        <f>IF(ISBLANK(AD226),(IFERROR(IF(AH226="Probabilidad",(W226-(+W226*AK226)),IF(AH226="Impacto",W226,"")),""))," ")</f>
        <v>0.3</v>
      </c>
      <c r="AP226" s="174" t="str">
        <f>IF(ISBLANK(AD226), (IFERROR(IF(AO226="","",IF(AO226&lt;=0.2,"Muy Baja",IF(AO226&lt;=0.4,"Baja",IF(AO226&lt;=0.6,"Media",IF(AO226&lt;=0.8,"Alta","Muy Alta"))))),""))," ")</f>
        <v>Baja</v>
      </c>
      <c r="AQ226" s="237">
        <f t="shared" si="253"/>
        <v>0.3</v>
      </c>
      <c r="AR226" s="283" t="str">
        <f t="shared" si="254"/>
        <v>Moderado</v>
      </c>
      <c r="AS226" s="237">
        <f>IFERROR(IF(AH226="Impacto",(AA226-(+AA226*AK226)),IF(AH226="Probabilidad",AA226,"")),"")</f>
        <v>0.6</v>
      </c>
      <c r="AT226" s="239" t="str">
        <f t="shared" si="255"/>
        <v>Moderado</v>
      </c>
      <c r="AU226" s="509"/>
      <c r="AV226" s="512" t="str">
        <f>IF(ISBLANK(AD226), " ", AD226)</f>
        <v xml:space="preserve"> </v>
      </c>
      <c r="AW226" s="506" t="str">
        <f t="shared" ref="AW226" si="2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515" t="s">
        <v>337</v>
      </c>
      <c r="AY226" s="441" t="s">
        <v>1609</v>
      </c>
      <c r="AZ226" s="437" t="s">
        <v>1608</v>
      </c>
      <c r="BA226" s="437" t="s">
        <v>973</v>
      </c>
      <c r="BB226" s="437" t="s">
        <v>1069</v>
      </c>
      <c r="BC226" s="439" t="s">
        <v>1605</v>
      </c>
      <c r="BD226" s="439" t="s">
        <v>1589</v>
      </c>
      <c r="BE226" s="437" t="s">
        <v>1606</v>
      </c>
      <c r="BF226" s="437" t="s">
        <v>1607</v>
      </c>
      <c r="BG226" s="468" t="s">
        <v>1323</v>
      </c>
      <c r="BH226" s="215"/>
      <c r="BI226" s="210"/>
      <c r="BJ226" s="210"/>
      <c r="BK226" s="210"/>
      <c r="BL226" s="207"/>
      <c r="BM226" s="207"/>
      <c r="BN226" s="207"/>
      <c r="BO226" s="282"/>
      <c r="BP226" s="282"/>
      <c r="BQ226" s="284"/>
      <c r="BR226" s="213"/>
      <c r="BS226" s="213" t="str">
        <f>IF(AND('MAPA DE RIESGOS'!$AP226="Muy Alta",'MAPA DE RIESGOS'!$AR226="Leve"),CONCATENATE("R",'MAPA DE RIESGOS'!$H226,"C",'MAPA DE RIESGOS'!$AF226),"")</f>
        <v/>
      </c>
      <c r="BT226" s="213"/>
      <c r="BU226" s="213"/>
      <c r="BV226" s="213"/>
      <c r="BW226" s="213"/>
      <c r="BX226" s="213"/>
      <c r="BY226" s="213"/>
      <c r="BZ226" s="213"/>
      <c r="CA226" s="213"/>
      <c r="CB226" s="213"/>
      <c r="CC226" s="213"/>
      <c r="CD226" s="213"/>
      <c r="CE226" s="213"/>
      <c r="CF226" s="213"/>
      <c r="CG226" s="213"/>
      <c r="CH226" s="213"/>
      <c r="CI226" s="213"/>
      <c r="CJ226" s="213"/>
      <c r="CK226" s="213"/>
    </row>
    <row r="227" spans="1:89" s="214" customFormat="1" ht="78.75" customHeight="1">
      <c r="A227" s="477"/>
      <c r="B227" s="501"/>
      <c r="C227" s="451"/>
      <c r="D227" s="451"/>
      <c r="E227" s="454"/>
      <c r="F227" s="454"/>
      <c r="G227" s="459"/>
      <c r="H227" s="384">
        <v>36</v>
      </c>
      <c r="I227" s="457"/>
      <c r="J227" s="460"/>
      <c r="K227" s="460"/>
      <c r="L227" s="460"/>
      <c r="M227" s="454" t="str">
        <f t="shared" si="282"/>
        <v xml:space="preserve">Posibilidad de perdida de  debido a amenazas como y vulderabilidades, afectando a los activos de información de </v>
      </c>
      <c r="N227" s="454"/>
      <c r="O227" s="454"/>
      <c r="P227" s="531"/>
      <c r="Q227" s="491"/>
      <c r="R227" s="494"/>
      <c r="S227" s="494"/>
      <c r="T227" s="494"/>
      <c r="U227" s="494"/>
      <c r="V227" s="534"/>
      <c r="W227" s="519"/>
      <c r="X227" s="537"/>
      <c r="Y227" s="540"/>
      <c r="Z227" s="543"/>
      <c r="AA227" s="519"/>
      <c r="AB227" s="522"/>
      <c r="AC227" s="525"/>
      <c r="AD227" s="528"/>
      <c r="AE227" s="507"/>
      <c r="AF227" s="205">
        <v>2</v>
      </c>
      <c r="AG227" s="206" t="s">
        <v>1442</v>
      </c>
      <c r="AH227" s="234" t="str">
        <f t="shared" si="251"/>
        <v>Probabilidad</v>
      </c>
      <c r="AI227" s="340" t="s">
        <v>314</v>
      </c>
      <c r="AJ227" s="340" t="s">
        <v>319</v>
      </c>
      <c r="AK227" s="235" t="str">
        <f t="shared" si="252"/>
        <v>40%</v>
      </c>
      <c r="AL227" s="341" t="s">
        <v>323</v>
      </c>
      <c r="AM227" s="341" t="s">
        <v>327</v>
      </c>
      <c r="AN227" s="342" t="s">
        <v>330</v>
      </c>
      <c r="AO227" s="236">
        <f>IF(ISBLANK(AD226),(IFERROR(IF(AND(AH226="Probabilidad",AH227="Probabilidad"),(AQ226-(+AQ226*AK227)),IF(AH227="Probabilidad",(W226-(+W226*AK227)),IF(AH227="Impacto",AQ226,""))),""))," ")</f>
        <v>0.18</v>
      </c>
      <c r="AP227" s="174" t="str">
        <f>IF(ISBLANK(AD226),(IFERROR(IF(AO227="","",IF(AO227&lt;=0.2,"Muy Baja",IF(AO227&lt;=0.4,"Baja",IF(AO227&lt;=0.6,"Media",IF(AO227&lt;=0.8,"Alta","Muy Alta"))))),""))," ")</f>
        <v>Muy Baja</v>
      </c>
      <c r="AQ227" s="237">
        <f t="shared" si="253"/>
        <v>0.18</v>
      </c>
      <c r="AR227" s="283" t="str">
        <f t="shared" si="254"/>
        <v>Moderado</v>
      </c>
      <c r="AS227" s="237">
        <f>IFERROR(IF(AND(AH226="Impacto",AH227="Impacto"),(AS226-(+AS226*AK227)),IF(AH227="Impacto",(AA226-(+AA226*AK227)),IF(AH227="Probabilidad",AS226,""))),"")</f>
        <v>0.6</v>
      </c>
      <c r="AT227" s="239" t="str">
        <f t="shared" si="255"/>
        <v>Moderado</v>
      </c>
      <c r="AU227" s="510"/>
      <c r="AV227" s="513"/>
      <c r="AW227" s="507"/>
      <c r="AX227" s="516"/>
      <c r="AY227" s="443"/>
      <c r="AZ227" s="444"/>
      <c r="BA227" s="444"/>
      <c r="BB227" s="444"/>
      <c r="BC227" s="445"/>
      <c r="BD227" s="445"/>
      <c r="BE227" s="444"/>
      <c r="BF227" s="444"/>
      <c r="BG227" s="460"/>
      <c r="BH227" s="215"/>
      <c r="BI227" s="210"/>
      <c r="BJ227" s="210"/>
      <c r="BK227" s="210"/>
      <c r="BL227" s="207"/>
      <c r="BM227" s="207"/>
      <c r="BN227" s="207"/>
      <c r="BO227" s="282"/>
      <c r="BP227" s="282"/>
      <c r="BQ227" s="284"/>
      <c r="BR227" s="213"/>
      <c r="BS227" s="213" t="str">
        <f>IF(AND('MAPA DE RIESGOS'!$AP227="Muy Alta",'MAPA DE RIESGOS'!$AR227="Leve"),CONCATENATE("R",'MAPA DE RIESGOS'!$H227,"C",'MAPA DE RIESGOS'!$AF227),"")</f>
        <v/>
      </c>
      <c r="BT227" s="213"/>
      <c r="BU227" s="213"/>
      <c r="BV227" s="213"/>
      <c r="BW227" s="213"/>
      <c r="BX227" s="213"/>
      <c r="BY227" s="213"/>
      <c r="BZ227" s="213"/>
      <c r="CA227" s="213"/>
      <c r="CB227" s="213"/>
      <c r="CC227" s="213"/>
      <c r="CD227" s="213"/>
      <c r="CE227" s="213"/>
      <c r="CF227" s="213"/>
      <c r="CG227" s="213"/>
      <c r="CH227" s="213"/>
      <c r="CI227" s="213"/>
      <c r="CJ227" s="213"/>
      <c r="CK227" s="213"/>
    </row>
    <row r="228" spans="1:89" s="214" customFormat="1" ht="78.75" customHeight="1">
      <c r="A228" s="477"/>
      <c r="B228" s="501"/>
      <c r="C228" s="451"/>
      <c r="D228" s="451"/>
      <c r="E228" s="454"/>
      <c r="F228" s="454"/>
      <c r="G228" s="459"/>
      <c r="H228" s="384">
        <v>36</v>
      </c>
      <c r="I228" s="457"/>
      <c r="J228" s="460"/>
      <c r="K228" s="460"/>
      <c r="L228" s="460"/>
      <c r="M228" s="454" t="str">
        <f t="shared" si="282"/>
        <v xml:space="preserve">Posibilidad de perdida de  debido a amenazas como y vulderabilidades, afectando a los activos de información de </v>
      </c>
      <c r="N228" s="454"/>
      <c r="O228" s="454"/>
      <c r="P228" s="531"/>
      <c r="Q228" s="491"/>
      <c r="R228" s="494"/>
      <c r="S228" s="494"/>
      <c r="T228" s="494"/>
      <c r="U228" s="494"/>
      <c r="V228" s="534"/>
      <c r="W228" s="519"/>
      <c r="X228" s="537"/>
      <c r="Y228" s="540"/>
      <c r="Z228" s="543"/>
      <c r="AA228" s="519"/>
      <c r="AB228" s="522"/>
      <c r="AC228" s="525"/>
      <c r="AD228" s="528"/>
      <c r="AE228" s="507"/>
      <c r="AF228" s="205">
        <v>3</v>
      </c>
      <c r="AG228" s="206" t="s">
        <v>1443</v>
      </c>
      <c r="AH228" s="234" t="str">
        <f t="shared" si="251"/>
        <v>Probabilidad</v>
      </c>
      <c r="AI228" s="340" t="s">
        <v>314</v>
      </c>
      <c r="AJ228" s="340" t="s">
        <v>319</v>
      </c>
      <c r="AK228" s="235" t="str">
        <f t="shared" si="252"/>
        <v>40%</v>
      </c>
      <c r="AL228" s="341" t="s">
        <v>323</v>
      </c>
      <c r="AM228" s="341" t="s">
        <v>327</v>
      </c>
      <c r="AN228" s="342" t="s">
        <v>330</v>
      </c>
      <c r="AO228" s="236">
        <f>IF(ISBLANK(AD226),(IFERROR(IF(AND(AH227="Probabilidad",AH228="Probabilidad"),(AQ227-(+AQ227*AK228)),IF(AND(AH227="Impacto",AH228="Probabilidad"),(AQ226-(+AQ226*AK228)),IF(AH228="Impacto",AQ227,""))),""))," ")</f>
        <v>0.108</v>
      </c>
      <c r="AP228" s="174" t="str">
        <f>IF(ISBLANK(AD226),(IFERROR(IF(AO228="","",IF(AO228&lt;=0.2,"Muy Baja",IF(AO228&lt;=0.4,"Baja",IF(AO228&lt;=0.6,"Media",IF(AO228&lt;=0.8,"Alta","Muy Alta"))))),""))," ")</f>
        <v>Muy Baja</v>
      </c>
      <c r="AQ228" s="237">
        <f t="shared" si="253"/>
        <v>0.108</v>
      </c>
      <c r="AR228" s="283" t="str">
        <f t="shared" si="254"/>
        <v>Moderado</v>
      </c>
      <c r="AS228" s="237">
        <f>IFERROR(IF(AND(AH227="Impacto",AH228="Impacto"),(AS227-(+AS227*AK228)),IF(AND(AH227="Probabilidad",AH228="Impacto"),(AS226-(+AS226*AK228)),IF(AH228="Probabilidad",AS227,""))),"")</f>
        <v>0.6</v>
      </c>
      <c r="AT228" s="239" t="str">
        <f t="shared" si="255"/>
        <v>Moderado</v>
      </c>
      <c r="AU228" s="510"/>
      <c r="AV228" s="513"/>
      <c r="AW228" s="507"/>
      <c r="AX228" s="516"/>
      <c r="AY228" s="443"/>
      <c r="AZ228" s="444"/>
      <c r="BA228" s="444"/>
      <c r="BB228" s="444"/>
      <c r="BC228" s="445"/>
      <c r="BD228" s="445"/>
      <c r="BE228" s="444"/>
      <c r="BF228" s="444"/>
      <c r="BG228" s="460"/>
      <c r="BH228" s="215"/>
      <c r="BI228" s="210"/>
      <c r="BJ228" s="210"/>
      <c r="BK228" s="210"/>
      <c r="BL228" s="207"/>
      <c r="BM228" s="207"/>
      <c r="BN228" s="207"/>
      <c r="BO228" s="282"/>
      <c r="BP228" s="282"/>
      <c r="BQ228" s="284"/>
      <c r="BR228" s="213"/>
      <c r="BS228" s="213" t="str">
        <f>IF(AND('MAPA DE RIESGOS'!$AP228="Muy Alta",'MAPA DE RIESGOS'!$AR228="Leve"),CONCATENATE("R",'MAPA DE RIESGOS'!$H228,"C",'MAPA DE RIESGOS'!$AF228),"")</f>
        <v/>
      </c>
      <c r="BT228" s="213"/>
      <c r="BU228" s="213"/>
      <c r="BV228" s="213"/>
      <c r="BW228" s="213"/>
      <c r="BX228" s="213"/>
      <c r="BY228" s="213"/>
      <c r="BZ228" s="213"/>
      <c r="CA228" s="213"/>
      <c r="CB228" s="213"/>
      <c r="CC228" s="213"/>
      <c r="CD228" s="213"/>
      <c r="CE228" s="213"/>
      <c r="CF228" s="213"/>
      <c r="CG228" s="213"/>
      <c r="CH228" s="213"/>
      <c r="CI228" s="213"/>
      <c r="CJ228" s="213"/>
      <c r="CK228" s="213"/>
    </row>
    <row r="229" spans="1:89" s="214" customFormat="1" ht="78.75" customHeight="1">
      <c r="A229" s="477"/>
      <c r="B229" s="501"/>
      <c r="C229" s="451"/>
      <c r="D229" s="451"/>
      <c r="E229" s="454"/>
      <c r="F229" s="454"/>
      <c r="G229" s="459"/>
      <c r="H229" s="384">
        <v>36</v>
      </c>
      <c r="I229" s="457"/>
      <c r="J229" s="460"/>
      <c r="K229" s="460"/>
      <c r="L229" s="460"/>
      <c r="M229" s="454" t="str">
        <f t="shared" si="282"/>
        <v xml:space="preserve">Posibilidad de perdida de  debido a amenazas como y vulderabilidades, afectando a los activos de información de </v>
      </c>
      <c r="N229" s="454"/>
      <c r="O229" s="454"/>
      <c r="P229" s="531"/>
      <c r="Q229" s="491"/>
      <c r="R229" s="494"/>
      <c r="S229" s="494"/>
      <c r="T229" s="494"/>
      <c r="U229" s="494"/>
      <c r="V229" s="534"/>
      <c r="W229" s="519"/>
      <c r="X229" s="537"/>
      <c r="Y229" s="540"/>
      <c r="Z229" s="543"/>
      <c r="AA229" s="519"/>
      <c r="AB229" s="522"/>
      <c r="AC229" s="525"/>
      <c r="AD229" s="528"/>
      <c r="AE229" s="507"/>
      <c r="AF229" s="205">
        <v>4</v>
      </c>
      <c r="AG229" s="206" t="s">
        <v>1444</v>
      </c>
      <c r="AH229" s="234" t="str">
        <f t="shared" si="251"/>
        <v>Probabilidad</v>
      </c>
      <c r="AI229" s="340" t="s">
        <v>314</v>
      </c>
      <c r="AJ229" s="340" t="s">
        <v>319</v>
      </c>
      <c r="AK229" s="235" t="str">
        <f t="shared" si="252"/>
        <v>40%</v>
      </c>
      <c r="AL229" s="341" t="s">
        <v>323</v>
      </c>
      <c r="AM229" s="341" t="s">
        <v>327</v>
      </c>
      <c r="AN229" s="342" t="s">
        <v>330</v>
      </c>
      <c r="AO229" s="236">
        <f>IF(ISBLANK(AD226),(IFERROR(IF(AND(AH228="Probabilidad",AH229="Probabilidad"),(AQ228-(+AQ228*AK229)),IF(AND(AH228="Impacto",AH229="Probabilidad"),(AQ227-(+AQ227*AK229)),IF(AH229="Impacto",AQ228,""))),""))," ")</f>
        <v>6.4799999999999996E-2</v>
      </c>
      <c r="AP229" s="174" t="str">
        <f>IF(ISBLANK(AD226),(IFERROR(IF(AO229="","",IF(AO229&lt;=0.2,"Muy Baja",IF(AO229&lt;=0.4,"Baja",IF(AO229&lt;=0.6,"Media",IF(AO229&lt;=0.8,"Alta","Muy Alta"))))),""))," ")</f>
        <v>Muy Baja</v>
      </c>
      <c r="AQ229" s="237">
        <f t="shared" si="253"/>
        <v>6.4799999999999996E-2</v>
      </c>
      <c r="AR229" s="283" t="str">
        <f t="shared" si="254"/>
        <v>Moderado</v>
      </c>
      <c r="AS229" s="237">
        <f>IFERROR(IF(AND(AH228="Impacto",AH229="Impacto"),(AS228-(+AS228*AK229)),IF(AND(AH228="Probabilidad",AH229="Impacto"),(AS227-(+AS227*AK229)),IF(AH229="Probabilidad",AS228,""))),"")</f>
        <v>0.6</v>
      </c>
      <c r="AT229" s="239" t="str">
        <f t="shared" si="255"/>
        <v>Moderado</v>
      </c>
      <c r="AU229" s="510"/>
      <c r="AV229" s="513"/>
      <c r="AW229" s="507"/>
      <c r="AX229" s="516"/>
      <c r="AY229" s="443"/>
      <c r="AZ229" s="444"/>
      <c r="BA229" s="444"/>
      <c r="BB229" s="444"/>
      <c r="BC229" s="445"/>
      <c r="BD229" s="445"/>
      <c r="BE229" s="444"/>
      <c r="BF229" s="444"/>
      <c r="BG229" s="460"/>
      <c r="BH229" s="215"/>
      <c r="BI229" s="210"/>
      <c r="BJ229" s="210"/>
      <c r="BK229" s="210"/>
      <c r="BL229" s="207"/>
      <c r="BM229" s="207"/>
      <c r="BN229" s="207"/>
      <c r="BO229" s="282"/>
      <c r="BP229" s="282"/>
      <c r="BQ229" s="284"/>
      <c r="BR229" s="213"/>
      <c r="BS229" s="213" t="str">
        <f>IF(AND('MAPA DE RIESGOS'!$AP229="Muy Alta",'MAPA DE RIESGOS'!$AR229="Leve"),CONCATENATE("R",'MAPA DE RIESGOS'!$H229,"C",'MAPA DE RIESGOS'!$AF229),"")</f>
        <v/>
      </c>
      <c r="BT229" s="213"/>
      <c r="BU229" s="213"/>
      <c r="BV229" s="213"/>
      <c r="BW229" s="213"/>
      <c r="BX229" s="213"/>
      <c r="BY229" s="213"/>
      <c r="BZ229" s="213"/>
      <c r="CA229" s="213"/>
      <c r="CB229" s="213"/>
      <c r="CC229" s="213"/>
      <c r="CD229" s="213"/>
      <c r="CE229" s="213"/>
      <c r="CF229" s="213"/>
      <c r="CG229" s="213"/>
      <c r="CH229" s="213"/>
      <c r="CI229" s="213"/>
      <c r="CJ229" s="213"/>
      <c r="CK229" s="213"/>
    </row>
    <row r="230" spans="1:89" s="214" customFormat="1" ht="78.75" customHeight="1">
      <c r="A230" s="477"/>
      <c r="B230" s="501"/>
      <c r="C230" s="451"/>
      <c r="D230" s="451"/>
      <c r="E230" s="454"/>
      <c r="F230" s="454"/>
      <c r="G230" s="459"/>
      <c r="H230" s="384">
        <v>36</v>
      </c>
      <c r="I230" s="457"/>
      <c r="J230" s="460"/>
      <c r="K230" s="460"/>
      <c r="L230" s="460"/>
      <c r="M230" s="454" t="str">
        <f t="shared" si="282"/>
        <v xml:space="preserve">Posibilidad de perdida de  debido a amenazas como y vulderabilidades, afectando a los activos de información de </v>
      </c>
      <c r="N230" s="454"/>
      <c r="O230" s="454"/>
      <c r="P230" s="531"/>
      <c r="Q230" s="491"/>
      <c r="R230" s="494"/>
      <c r="S230" s="494"/>
      <c r="T230" s="494"/>
      <c r="U230" s="494"/>
      <c r="V230" s="534"/>
      <c r="W230" s="519"/>
      <c r="X230" s="537"/>
      <c r="Y230" s="540"/>
      <c r="Z230" s="543"/>
      <c r="AA230" s="519"/>
      <c r="AB230" s="522"/>
      <c r="AC230" s="525"/>
      <c r="AD230" s="528"/>
      <c r="AE230" s="507"/>
      <c r="AF230" s="205">
        <v>5</v>
      </c>
      <c r="AG230" s="206" t="s">
        <v>1445</v>
      </c>
      <c r="AH230" s="234" t="str">
        <f t="shared" si="251"/>
        <v>Probabilidad</v>
      </c>
      <c r="AI230" s="340" t="s">
        <v>314</v>
      </c>
      <c r="AJ230" s="340" t="s">
        <v>319</v>
      </c>
      <c r="AK230" s="235" t="str">
        <f t="shared" si="252"/>
        <v>40%</v>
      </c>
      <c r="AL230" s="341" t="s">
        <v>323</v>
      </c>
      <c r="AM230" s="341" t="s">
        <v>327</v>
      </c>
      <c r="AN230" s="342" t="s">
        <v>330</v>
      </c>
      <c r="AO230" s="236">
        <f>IF(ISBLANK(AD226),(IFERROR(IF(AND(AH229="Probabilidad",AH230="Probabilidad"),(AQ229-(+AQ229*AK230)),IF(AND(AH229="Impacto",AH230="Probabilidad"),(AQ228-(+AQ228*AK230)),IF(AH230="Impacto",AQ229,""))),""))," ")</f>
        <v>3.8879999999999998E-2</v>
      </c>
      <c r="AP230" s="174" t="str">
        <f>IF(ISBLANK(AD226),(IFERROR(IF(AO230="","",IF(AO230&lt;=0.2,"Muy Baja",IF(AO230&lt;=0.4,"Baja",IF(AO230&lt;=0.6,"Media",IF(AO230&lt;=0.8,"Alta","Muy Alta"))))),""))," ")</f>
        <v>Muy Baja</v>
      </c>
      <c r="AQ230" s="237">
        <f t="shared" si="253"/>
        <v>3.8879999999999998E-2</v>
      </c>
      <c r="AR230" s="283" t="str">
        <f t="shared" si="254"/>
        <v>Moderado</v>
      </c>
      <c r="AS230" s="237">
        <f>IFERROR(IF(AND(AH229="Impacto",AH230="Impacto"),(AS229-(+AS229*AK230)),IF(AND(AH229="Probabilidad",AH230="Impacto"),(AS228-(+AS228*AK230)),IF(AH230="Probabilidad",AS229,""))),"")</f>
        <v>0.6</v>
      </c>
      <c r="AT230" s="239" t="str">
        <f t="shared" si="255"/>
        <v>Moderado</v>
      </c>
      <c r="AU230" s="510"/>
      <c r="AV230" s="513"/>
      <c r="AW230" s="507"/>
      <c r="AX230" s="516"/>
      <c r="AY230" s="442"/>
      <c r="AZ230" s="438"/>
      <c r="BA230" s="438"/>
      <c r="BB230" s="438"/>
      <c r="BC230" s="440"/>
      <c r="BD230" s="440"/>
      <c r="BE230" s="438"/>
      <c r="BF230" s="438"/>
      <c r="BG230" s="460"/>
      <c r="BH230" s="215"/>
      <c r="BI230" s="210"/>
      <c r="BJ230" s="210"/>
      <c r="BK230" s="210"/>
      <c r="BL230" s="207"/>
      <c r="BM230" s="207"/>
      <c r="BN230" s="207"/>
      <c r="BO230" s="282"/>
      <c r="BP230" s="282"/>
      <c r="BQ230" s="284"/>
      <c r="BR230" s="213"/>
      <c r="BS230" s="213" t="str">
        <f>IF(AND('MAPA DE RIESGOS'!$AP230="Muy Alta",'MAPA DE RIESGOS'!$AR230="Leve"),CONCATENATE("R",'MAPA DE RIESGOS'!$H230,"C",'MAPA DE RIESGOS'!$AF230),"")</f>
        <v/>
      </c>
      <c r="BT230" s="213"/>
      <c r="BU230" s="213"/>
      <c r="BV230" s="213"/>
      <c r="BW230" s="213"/>
      <c r="BX230" s="213"/>
      <c r="BY230" s="213"/>
      <c r="BZ230" s="213"/>
      <c r="CA230" s="213"/>
      <c r="CB230" s="213"/>
      <c r="CC230" s="213"/>
      <c r="CD230" s="213"/>
      <c r="CE230" s="213"/>
      <c r="CF230" s="213"/>
      <c r="CG230" s="213"/>
      <c r="CH230" s="213"/>
      <c r="CI230" s="213"/>
      <c r="CJ230" s="213"/>
      <c r="CK230" s="213"/>
    </row>
    <row r="231" spans="1:89" s="214" customFormat="1" ht="28.5" hidden="1" customHeight="1">
      <c r="A231" s="477"/>
      <c r="B231" s="501"/>
      <c r="C231" s="451"/>
      <c r="D231" s="451"/>
      <c r="E231" s="454"/>
      <c r="F231" s="454"/>
      <c r="G231" s="459"/>
      <c r="H231" s="384">
        <v>36</v>
      </c>
      <c r="I231" s="458"/>
      <c r="J231" s="461"/>
      <c r="K231" s="461"/>
      <c r="L231" s="461"/>
      <c r="M231" s="455" t="str">
        <f t="shared" si="282"/>
        <v xml:space="preserve">Posibilidad de perdida de  debido a amenazas como y vulderabilidades, afectando a los activos de información de </v>
      </c>
      <c r="N231" s="455"/>
      <c r="O231" s="455"/>
      <c r="P231" s="532"/>
      <c r="Q231" s="492"/>
      <c r="R231" s="495"/>
      <c r="S231" s="495"/>
      <c r="T231" s="495"/>
      <c r="U231" s="495"/>
      <c r="V231" s="535"/>
      <c r="W231" s="520"/>
      <c r="X231" s="538"/>
      <c r="Y231" s="541"/>
      <c r="Z231" s="544"/>
      <c r="AA231" s="520"/>
      <c r="AB231" s="523"/>
      <c r="AC231" s="526"/>
      <c r="AD231" s="529"/>
      <c r="AE231" s="508"/>
      <c r="AF231" s="205">
        <v>6</v>
      </c>
      <c r="AG231" s="206"/>
      <c r="AH231" s="234" t="str">
        <f t="shared" si="251"/>
        <v/>
      </c>
      <c r="AI231" s="340"/>
      <c r="AJ231" s="340"/>
      <c r="AK231" s="235" t="str">
        <f t="shared" si="252"/>
        <v/>
      </c>
      <c r="AL231" s="341"/>
      <c r="AM231" s="341"/>
      <c r="AN231" s="342"/>
      <c r="AO231" s="236" t="str">
        <f>IF(ISBLANK(AD226),(IFERROR(IF(AND(AH229="Probabilidad",AH231="Probabilidad"),(AQ229-(+AQ229*AK231)),IF(AND(AH229="Impacto",AH231="Probabilidad"),(AQ228-(+AQ228*AK231)),IF(AH231="Impacto",AQ229,""))),""))," ")</f>
        <v/>
      </c>
      <c r="AP231" s="174" t="str">
        <f>IF(ISBLANK(AD226),(IFERROR(IF(AO231="","",IF(AO231&lt;=0.2,"Muy Baja",IF(AO231&lt;=0.4,"Baja",IF(AO231&lt;=0.6,"Media",IF(AO231&lt;=0.8,"Alta","Muy Alta"))))),"")), " ")</f>
        <v/>
      </c>
      <c r="AQ231" s="237" t="str">
        <f t="shared" si="253"/>
        <v/>
      </c>
      <c r="AR231" s="283" t="str">
        <f t="shared" si="254"/>
        <v/>
      </c>
      <c r="AS231" s="237" t="str">
        <f>IFERROR(IF(AND(AH230="Impacto",AH231="Impacto"),(AS229-(+AS230*AK231)),IF(AND(AH229="Probabilidad",AH231="Impacto"),(AS228-(+AS228*AK231)),IF(AH231="Probabilidad",AS229,""))),"")</f>
        <v/>
      </c>
      <c r="AT231" s="239" t="str">
        <f t="shared" si="255"/>
        <v/>
      </c>
      <c r="AU231" s="511"/>
      <c r="AV231" s="514"/>
      <c r="AW231" s="508"/>
      <c r="AX231" s="517"/>
      <c r="AY231" s="343"/>
      <c r="AZ231" s="209"/>
      <c r="BA231" s="207"/>
      <c r="BB231" s="207"/>
      <c r="BC231" s="208"/>
      <c r="BD231" s="208"/>
      <c r="BE231" s="208"/>
      <c r="BF231" s="209"/>
      <c r="BG231" s="461"/>
      <c r="BH231" s="215"/>
      <c r="BI231" s="210"/>
      <c r="BJ231" s="210"/>
      <c r="BK231" s="210"/>
      <c r="BL231" s="207"/>
      <c r="BM231" s="207"/>
      <c r="BN231" s="207"/>
      <c r="BO231" s="282"/>
      <c r="BP231" s="282"/>
      <c r="BQ231" s="284"/>
      <c r="BR231" s="213"/>
      <c r="BS231" s="213" t="str">
        <f>IF(AND('MAPA DE RIESGOS'!$AP231="Muy Alta",'MAPA DE RIESGOS'!$AR231="Leve"),CONCATENATE("R",'MAPA DE RIESGOS'!$H231,"C",'MAPA DE RIESGOS'!$AF231),"")</f>
        <v/>
      </c>
      <c r="BT231" s="213"/>
      <c r="BU231" s="213"/>
      <c r="BV231" s="213"/>
      <c r="BW231" s="213"/>
      <c r="BX231" s="213"/>
      <c r="BY231" s="213"/>
      <c r="BZ231" s="213"/>
      <c r="CA231" s="213"/>
      <c r="CB231" s="213"/>
      <c r="CC231" s="213"/>
      <c r="CD231" s="213"/>
      <c r="CE231" s="213"/>
      <c r="CF231" s="213"/>
      <c r="CG231" s="213"/>
      <c r="CH231" s="213"/>
      <c r="CI231" s="213"/>
      <c r="CJ231" s="213"/>
      <c r="CK231" s="213"/>
    </row>
    <row r="232" spans="1:89" s="214" customFormat="1" ht="93" customHeight="1">
      <c r="A232" s="477"/>
      <c r="B232" s="501" t="s">
        <v>959</v>
      </c>
      <c r="C232" s="451"/>
      <c r="D232" s="451" t="str">
        <f>IFERROR((VLOOKUP($B232,'Listados Datos'!$D$3:$F$18,3,FALSE))," ")</f>
        <v xml:space="preserve">Disponer de herramientas tecnológicas que apoyen de manera eficiente y oportuna las labores misionales y estrategicas de la entidad. Según lo establecido en el Plan Operativo Anual de la entidad. </v>
      </c>
      <c r="E232" s="454"/>
      <c r="F232" s="454" t="s">
        <v>973</v>
      </c>
      <c r="G232" s="459">
        <v>37</v>
      </c>
      <c r="H232" s="384">
        <v>37</v>
      </c>
      <c r="I232" s="456" t="s">
        <v>1250</v>
      </c>
      <c r="J232" s="468" t="s">
        <v>243</v>
      </c>
      <c r="K232" s="468" t="s">
        <v>1250</v>
      </c>
      <c r="L232" s="468" t="s">
        <v>1430</v>
      </c>
      <c r="M232" s="453" t="str">
        <f t="shared" si="282"/>
        <v>Posibilidad de perdida de Confidencialidad debido a amenazas como Fuga de informacióny vulderabilidades, afectando a los activos de información de Información física o digital</v>
      </c>
      <c r="N232" s="453" t="s">
        <v>932</v>
      </c>
      <c r="O232" s="453" t="s">
        <v>837</v>
      </c>
      <c r="P232" s="530">
        <v>228</v>
      </c>
      <c r="Q232" s="490" t="s">
        <v>87</v>
      </c>
      <c r="R232" s="493" t="s">
        <v>1438</v>
      </c>
      <c r="S232" s="493" t="s">
        <v>1250</v>
      </c>
      <c r="T232" s="493"/>
      <c r="U232" s="493"/>
      <c r="V232" s="533" t="str">
        <f t="shared" ref="V232" si="287">IF(ISBLANK(AC232),(IF(P232&lt;=0,"",IF(P232&lt;=2,"Muy Baja",IF(P232&lt;=24,"Baja",IF(P232&lt;=500,"Media",IF(P232&lt;=5000,"Alta","Muy Alta"))))))," ")</f>
        <v>Media</v>
      </c>
      <c r="W232" s="518">
        <f t="shared" ref="W232" si="288">IF(ISBLANK(AC232),(IF(V232="","",IF(V232="Muy Baja",20%,IF(V232="Baja",40%,IF(V232="Media",60%,IF(V232="Alta",80%,IF(V232="Muy Alta",100%,0)))))))," ")</f>
        <v>0.6</v>
      </c>
      <c r="X232" s="536" t="s">
        <v>307</v>
      </c>
      <c r="Y232" s="539" t="str">
        <f>IF(X232&gt;0,IF(NOT(ISERROR(MATCH(X232,'Listados Datos'!$N$3:$N$4,0))),'Listados Datos'!$N$6&amp;"Por favor no seleccionar este criterios de impacto (Afectación Económica o presupuestal y/o Pérdida Reputacional)",'Listados Datos'!$N$7),"")</f>
        <v>✔</v>
      </c>
      <c r="Z232" s="542"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518">
        <f>IF(Z232="","",IF(Z232="Leve",20%,IF(Z232="Menor",40%,IF(Z232="Moderado",60%,IF(Z232="Mayor",80%,IF(Z232="Catastrófico",100%,0))))))</f>
        <v>0.6</v>
      </c>
      <c r="AB232" s="521"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524"/>
      <c r="AD232" s="527"/>
      <c r="AE232" s="506" t="str">
        <f t="shared" ref="AE232" si="289">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206" t="s">
        <v>1446</v>
      </c>
      <c r="AH232" s="234" t="str">
        <f t="shared" si="251"/>
        <v>Probabilidad</v>
      </c>
      <c r="AI232" s="340" t="s">
        <v>314</v>
      </c>
      <c r="AJ232" s="340" t="s">
        <v>319</v>
      </c>
      <c r="AK232" s="235" t="str">
        <f t="shared" si="252"/>
        <v>40%</v>
      </c>
      <c r="AL232" s="341" t="s">
        <v>323</v>
      </c>
      <c r="AM232" s="341" t="s">
        <v>327</v>
      </c>
      <c r="AN232" s="342" t="s">
        <v>330</v>
      </c>
      <c r="AO232" s="236">
        <f>IF(ISBLANK(AD232),(IFERROR(IF(AH232="Probabilidad",(W232-(+W232*AK232)),IF(AH232="Impacto",W232,"")),""))," ")</f>
        <v>0.36</v>
      </c>
      <c r="AP232" s="174" t="str">
        <f>IF(ISBLANK(AD232), (IFERROR(IF(AO232="","",IF(AO232&lt;=0.2,"Muy Baja",IF(AO232&lt;=0.4,"Baja",IF(AO232&lt;=0.6,"Media",IF(AO232&lt;=0.8,"Alta","Muy Alta"))))),""))," ")</f>
        <v>Baja</v>
      </c>
      <c r="AQ232" s="237">
        <f t="shared" si="253"/>
        <v>0.36</v>
      </c>
      <c r="AR232" s="283" t="str">
        <f t="shared" si="254"/>
        <v>Moderado</v>
      </c>
      <c r="AS232" s="237">
        <f>IFERROR(IF(AH232="Impacto",(AA232-(+AA232*AK232)),IF(AH232="Probabilidad",AA232,"")),"")</f>
        <v>0.6</v>
      </c>
      <c r="AT232" s="239" t="str">
        <f t="shared" si="255"/>
        <v>Moderado</v>
      </c>
      <c r="AU232" s="509"/>
      <c r="AV232" s="512" t="str">
        <f>IF(ISBLANK(AD232), " ", AD232)</f>
        <v xml:space="preserve"> </v>
      </c>
      <c r="AW232" s="506" t="str">
        <f t="shared" ref="AW232" si="290">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515" t="s">
        <v>337</v>
      </c>
      <c r="AY232" s="343" t="s">
        <v>1610</v>
      </c>
      <c r="AZ232" s="209" t="s">
        <v>1611</v>
      </c>
      <c r="BA232" s="207" t="s">
        <v>973</v>
      </c>
      <c r="BB232" s="207" t="s">
        <v>1069</v>
      </c>
      <c r="BC232" s="208">
        <v>44562</v>
      </c>
      <c r="BD232" s="208">
        <v>44926</v>
      </c>
      <c r="BE232" s="208" t="s">
        <v>1322</v>
      </c>
      <c r="BF232" s="209" t="s">
        <v>1322</v>
      </c>
      <c r="BG232" s="468" t="s">
        <v>1323</v>
      </c>
      <c r="BH232" s="215"/>
      <c r="BI232" s="210"/>
      <c r="BJ232" s="210"/>
      <c r="BK232" s="210"/>
      <c r="BL232" s="207"/>
      <c r="BM232" s="207"/>
      <c r="BN232" s="207"/>
      <c r="BO232" s="282"/>
      <c r="BP232" s="282"/>
      <c r="BQ232" s="284"/>
      <c r="BR232" s="213"/>
      <c r="BS232" s="213" t="str">
        <f>IF(AND('MAPA DE RIESGOS'!$AP232="Muy Alta",'MAPA DE RIESGOS'!$AR232="Leve"),CONCATENATE("R",'MAPA DE RIESGOS'!$H232,"C",'MAPA DE RIESGOS'!$AF232),"")</f>
        <v/>
      </c>
      <c r="BT232" s="213"/>
      <c r="BU232" s="213"/>
      <c r="BV232" s="213"/>
      <c r="BW232" s="213"/>
      <c r="BX232" s="213"/>
      <c r="BY232" s="213"/>
      <c r="BZ232" s="213"/>
      <c r="CA232" s="213"/>
      <c r="CB232" s="213"/>
      <c r="CC232" s="213"/>
      <c r="CD232" s="213"/>
      <c r="CE232" s="213"/>
      <c r="CF232" s="213"/>
      <c r="CG232" s="213"/>
      <c r="CH232" s="213"/>
      <c r="CI232" s="213"/>
      <c r="CJ232" s="213"/>
      <c r="CK232" s="213"/>
    </row>
    <row r="233" spans="1:89" s="214" customFormat="1" ht="28.5" hidden="1" customHeight="1">
      <c r="A233" s="477"/>
      <c r="B233" s="501"/>
      <c r="C233" s="451"/>
      <c r="D233" s="451"/>
      <c r="E233" s="454"/>
      <c r="F233" s="454"/>
      <c r="G233" s="459"/>
      <c r="H233" s="384">
        <v>37</v>
      </c>
      <c r="I233" s="457"/>
      <c r="J233" s="460"/>
      <c r="K233" s="460"/>
      <c r="L233" s="460"/>
      <c r="M233" s="454" t="str">
        <f t="shared" si="282"/>
        <v xml:space="preserve">Posibilidad de perdida de  debido a amenazas como y vulderabilidades, afectando a los activos de información de </v>
      </c>
      <c r="N233" s="454"/>
      <c r="O233" s="454"/>
      <c r="P233" s="531"/>
      <c r="Q233" s="491"/>
      <c r="R233" s="494"/>
      <c r="S233" s="494"/>
      <c r="T233" s="494"/>
      <c r="U233" s="494"/>
      <c r="V233" s="534"/>
      <c r="W233" s="519"/>
      <c r="X233" s="537"/>
      <c r="Y233" s="540"/>
      <c r="Z233" s="543"/>
      <c r="AA233" s="519"/>
      <c r="AB233" s="522"/>
      <c r="AC233" s="525"/>
      <c r="AD233" s="528"/>
      <c r="AE233" s="507"/>
      <c r="AF233" s="205">
        <v>2</v>
      </c>
      <c r="AG233" s="206"/>
      <c r="AH233" s="234" t="str">
        <f t="shared" si="251"/>
        <v/>
      </c>
      <c r="AI233" s="340"/>
      <c r="AJ233" s="340"/>
      <c r="AK233" s="235" t="str">
        <f t="shared" si="252"/>
        <v/>
      </c>
      <c r="AL233" s="341"/>
      <c r="AM233" s="341"/>
      <c r="AN233" s="342"/>
      <c r="AO233" s="236" t="str">
        <f>IF(ISBLANK(AD232),(IFERROR(IF(AND(AH232="Probabilidad",AH233="Probabilidad"),(AQ232-(+AQ232*AK233)),IF(AH233="Probabilidad",(W232-(+W232*AK233)),IF(AH233="Impacto",AQ232,""))),""))," ")</f>
        <v/>
      </c>
      <c r="AP233" s="174" t="str">
        <f>IF(ISBLANK(AD232),(IFERROR(IF(AO233="","",IF(AO233&lt;=0.2,"Muy Baja",IF(AO233&lt;=0.4,"Baja",IF(AO233&lt;=0.6,"Media",IF(AO233&lt;=0.8,"Alta","Muy Alta"))))),""))," ")</f>
        <v/>
      </c>
      <c r="AQ233" s="237" t="str">
        <f t="shared" si="253"/>
        <v/>
      </c>
      <c r="AR233" s="283" t="str">
        <f t="shared" si="254"/>
        <v/>
      </c>
      <c r="AS233" s="237" t="str">
        <f>IFERROR(IF(AND(AH232="Impacto",AH233="Impacto"),(AS232-(+AS232*AK233)),IF(AH233="Impacto",(AA232-(+AA232*AK233)),IF(AH233="Probabilidad",AS232,""))),"")</f>
        <v/>
      </c>
      <c r="AT233" s="239" t="str">
        <f t="shared" si="255"/>
        <v/>
      </c>
      <c r="AU233" s="510"/>
      <c r="AV233" s="513"/>
      <c r="AW233" s="507"/>
      <c r="AX233" s="516"/>
      <c r="AY233" s="343"/>
      <c r="AZ233" s="209"/>
      <c r="BA233" s="207"/>
      <c r="BB233" s="207"/>
      <c r="BC233" s="208"/>
      <c r="BD233" s="208"/>
      <c r="BE233" s="208"/>
      <c r="BF233" s="209"/>
      <c r="BG233" s="460"/>
      <c r="BH233" s="215"/>
      <c r="BI233" s="210"/>
      <c r="BJ233" s="210"/>
      <c r="BK233" s="210"/>
      <c r="BL233" s="207"/>
      <c r="BM233" s="207"/>
      <c r="BN233" s="207"/>
      <c r="BO233" s="282"/>
      <c r="BP233" s="282"/>
      <c r="BQ233" s="284"/>
      <c r="BR233" s="213"/>
      <c r="BS233" s="213" t="str">
        <f>IF(AND('MAPA DE RIESGOS'!$AP233="Muy Alta",'MAPA DE RIESGOS'!$AR233="Leve"),CONCATENATE("R",'MAPA DE RIESGOS'!$H233,"C",'MAPA DE RIESGOS'!$AF233),"")</f>
        <v/>
      </c>
      <c r="BT233" s="213"/>
      <c r="BU233" s="213"/>
      <c r="BV233" s="213"/>
      <c r="BW233" s="213"/>
      <c r="BX233" s="213"/>
      <c r="BY233" s="213"/>
      <c r="BZ233" s="213"/>
      <c r="CA233" s="213"/>
      <c r="CB233" s="213"/>
      <c r="CC233" s="213"/>
      <c r="CD233" s="213"/>
      <c r="CE233" s="213"/>
      <c r="CF233" s="213"/>
      <c r="CG233" s="213"/>
      <c r="CH233" s="213"/>
      <c r="CI233" s="213"/>
      <c r="CJ233" s="213"/>
      <c r="CK233" s="213"/>
    </row>
    <row r="234" spans="1:89" s="214" customFormat="1" ht="28.5" hidden="1" customHeight="1">
      <c r="A234" s="477"/>
      <c r="B234" s="501"/>
      <c r="C234" s="451"/>
      <c r="D234" s="451"/>
      <c r="E234" s="454"/>
      <c r="F234" s="454"/>
      <c r="G234" s="459"/>
      <c r="H234" s="384">
        <v>37</v>
      </c>
      <c r="I234" s="457"/>
      <c r="J234" s="460"/>
      <c r="K234" s="460"/>
      <c r="L234" s="460"/>
      <c r="M234" s="454" t="str">
        <f t="shared" si="282"/>
        <v xml:space="preserve">Posibilidad de perdida de  debido a amenazas como y vulderabilidades, afectando a los activos de información de </v>
      </c>
      <c r="N234" s="454"/>
      <c r="O234" s="454"/>
      <c r="P234" s="531"/>
      <c r="Q234" s="491"/>
      <c r="R234" s="494"/>
      <c r="S234" s="494"/>
      <c r="T234" s="494"/>
      <c r="U234" s="494"/>
      <c r="V234" s="534"/>
      <c r="W234" s="519"/>
      <c r="X234" s="537"/>
      <c r="Y234" s="540"/>
      <c r="Z234" s="543"/>
      <c r="AA234" s="519"/>
      <c r="AB234" s="522"/>
      <c r="AC234" s="525"/>
      <c r="AD234" s="528"/>
      <c r="AE234" s="507"/>
      <c r="AF234" s="205">
        <v>3</v>
      </c>
      <c r="AG234" s="206"/>
      <c r="AH234" s="234" t="str">
        <f t="shared" si="251"/>
        <v/>
      </c>
      <c r="AI234" s="340"/>
      <c r="AJ234" s="340"/>
      <c r="AK234" s="235" t="str">
        <f t="shared" si="252"/>
        <v/>
      </c>
      <c r="AL234" s="341"/>
      <c r="AM234" s="341"/>
      <c r="AN234" s="342"/>
      <c r="AO234" s="236" t="str">
        <f>IF(ISBLANK(AD232),(IFERROR(IF(AND(AH233="Probabilidad",AH234="Probabilidad"),(AQ233-(+AQ233*AK234)),IF(AND(AH233="Impacto",AH234="Probabilidad"),(AQ232-(+AQ232*AK234)),IF(AH234="Impacto",AQ233,""))),""))," ")</f>
        <v/>
      </c>
      <c r="AP234" s="174" t="str">
        <f>IF(ISBLANK(AD232),(IFERROR(IF(AO234="","",IF(AO234&lt;=0.2,"Muy Baja",IF(AO234&lt;=0.4,"Baja",IF(AO234&lt;=0.6,"Media",IF(AO234&lt;=0.8,"Alta","Muy Alta"))))),""))," ")</f>
        <v/>
      </c>
      <c r="AQ234" s="237" t="str">
        <f t="shared" si="253"/>
        <v/>
      </c>
      <c r="AR234" s="283" t="str">
        <f t="shared" si="254"/>
        <v/>
      </c>
      <c r="AS234" s="237" t="str">
        <f>IFERROR(IF(AND(AH233="Impacto",AH234="Impacto"),(AS233-(+AS233*AK234)),IF(AND(AH233="Probabilidad",AH234="Impacto"),(AS232-(+AS232*AK234)),IF(AH234="Probabilidad",AS233,""))),"")</f>
        <v/>
      </c>
      <c r="AT234" s="239" t="str">
        <f t="shared" si="255"/>
        <v/>
      </c>
      <c r="AU234" s="510"/>
      <c r="AV234" s="513"/>
      <c r="AW234" s="507"/>
      <c r="AX234" s="516"/>
      <c r="AY234" s="343"/>
      <c r="AZ234" s="209"/>
      <c r="BA234" s="207"/>
      <c r="BB234" s="207"/>
      <c r="BC234" s="208"/>
      <c r="BD234" s="208"/>
      <c r="BE234" s="208"/>
      <c r="BF234" s="209"/>
      <c r="BG234" s="460"/>
      <c r="BH234" s="215"/>
      <c r="BI234" s="210"/>
      <c r="BJ234" s="210"/>
      <c r="BK234" s="210"/>
      <c r="BL234" s="207"/>
      <c r="BM234" s="207"/>
      <c r="BN234" s="207"/>
      <c r="BO234" s="282"/>
      <c r="BP234" s="282"/>
      <c r="BQ234" s="284"/>
      <c r="BR234" s="213"/>
      <c r="BS234" s="213" t="str">
        <f>IF(AND('MAPA DE RIESGOS'!$AP234="Muy Alta",'MAPA DE RIESGOS'!$AR234="Leve"),CONCATENATE("R",'MAPA DE RIESGOS'!$H234,"C",'MAPA DE RIESGOS'!$AF234),"")</f>
        <v/>
      </c>
      <c r="BT234" s="213"/>
      <c r="BU234" s="213"/>
      <c r="BV234" s="213"/>
      <c r="BW234" s="213"/>
      <c r="BX234" s="213"/>
      <c r="BY234" s="213"/>
      <c r="BZ234" s="213"/>
      <c r="CA234" s="213"/>
      <c r="CB234" s="213"/>
      <c r="CC234" s="213"/>
      <c r="CD234" s="213"/>
      <c r="CE234" s="213"/>
      <c r="CF234" s="213"/>
      <c r="CG234" s="213"/>
      <c r="CH234" s="213"/>
      <c r="CI234" s="213"/>
      <c r="CJ234" s="213"/>
      <c r="CK234" s="213"/>
    </row>
    <row r="235" spans="1:89" s="214" customFormat="1" ht="28.5" hidden="1" customHeight="1">
      <c r="A235" s="477"/>
      <c r="B235" s="501"/>
      <c r="C235" s="451"/>
      <c r="D235" s="451"/>
      <c r="E235" s="454"/>
      <c r="F235" s="454"/>
      <c r="G235" s="459"/>
      <c r="H235" s="384">
        <v>37</v>
      </c>
      <c r="I235" s="457"/>
      <c r="J235" s="460"/>
      <c r="K235" s="460"/>
      <c r="L235" s="460"/>
      <c r="M235" s="454" t="str">
        <f t="shared" si="282"/>
        <v xml:space="preserve">Posibilidad de perdida de  debido a amenazas como y vulderabilidades, afectando a los activos de información de </v>
      </c>
      <c r="N235" s="454"/>
      <c r="O235" s="454"/>
      <c r="P235" s="531"/>
      <c r="Q235" s="491"/>
      <c r="R235" s="494"/>
      <c r="S235" s="494"/>
      <c r="T235" s="494"/>
      <c r="U235" s="494"/>
      <c r="V235" s="534"/>
      <c r="W235" s="519"/>
      <c r="X235" s="537"/>
      <c r="Y235" s="540"/>
      <c r="Z235" s="543"/>
      <c r="AA235" s="519"/>
      <c r="AB235" s="522"/>
      <c r="AC235" s="525"/>
      <c r="AD235" s="528"/>
      <c r="AE235" s="507"/>
      <c r="AF235" s="205">
        <v>4</v>
      </c>
      <c r="AG235" s="206"/>
      <c r="AH235" s="234" t="str">
        <f t="shared" si="251"/>
        <v/>
      </c>
      <c r="AI235" s="340"/>
      <c r="AJ235" s="340"/>
      <c r="AK235" s="235" t="str">
        <f t="shared" si="252"/>
        <v/>
      </c>
      <c r="AL235" s="341"/>
      <c r="AM235" s="341"/>
      <c r="AN235" s="342"/>
      <c r="AO235" s="236" t="str">
        <f>IF(ISBLANK(AD232),(IFERROR(IF(AND(AH234="Probabilidad",AH235="Probabilidad"),(AQ234-(+AQ234*AK235)),IF(AND(AH234="Impacto",AH235="Probabilidad"),(AQ233-(+AQ233*AK235)),IF(AH235="Impacto",AQ234,""))),""))," ")</f>
        <v/>
      </c>
      <c r="AP235" s="174" t="str">
        <f>IF(ISBLANK(AD232),(IFERROR(IF(AO235="","",IF(AO235&lt;=0.2,"Muy Baja",IF(AO235&lt;=0.4,"Baja",IF(AO235&lt;=0.6,"Media",IF(AO235&lt;=0.8,"Alta","Muy Alta"))))),""))," ")</f>
        <v/>
      </c>
      <c r="AQ235" s="237" t="str">
        <f t="shared" si="253"/>
        <v/>
      </c>
      <c r="AR235" s="283" t="str">
        <f t="shared" si="254"/>
        <v/>
      </c>
      <c r="AS235" s="237" t="str">
        <f>IFERROR(IF(AND(AH234="Impacto",AH235="Impacto"),(AS234-(+AS234*AK235)),IF(AND(AH234="Probabilidad",AH235="Impacto"),(AS233-(+AS233*AK235)),IF(AH235="Probabilidad",AS234,""))),"")</f>
        <v/>
      </c>
      <c r="AT235" s="239" t="str">
        <f t="shared" si="255"/>
        <v/>
      </c>
      <c r="AU235" s="510"/>
      <c r="AV235" s="513"/>
      <c r="AW235" s="507"/>
      <c r="AX235" s="516"/>
      <c r="AY235" s="343"/>
      <c r="AZ235" s="209"/>
      <c r="BA235" s="207"/>
      <c r="BB235" s="207"/>
      <c r="BC235" s="208"/>
      <c r="BD235" s="208"/>
      <c r="BE235" s="208"/>
      <c r="BF235" s="209"/>
      <c r="BG235" s="460"/>
      <c r="BH235" s="215"/>
      <c r="BI235" s="210"/>
      <c r="BJ235" s="210"/>
      <c r="BK235" s="210"/>
      <c r="BL235" s="207"/>
      <c r="BM235" s="207"/>
      <c r="BN235" s="207"/>
      <c r="BO235" s="282"/>
      <c r="BP235" s="282"/>
      <c r="BQ235" s="284"/>
      <c r="BR235" s="213"/>
      <c r="BS235" s="213" t="str">
        <f>IF(AND('MAPA DE RIESGOS'!$AP235="Muy Alta",'MAPA DE RIESGOS'!$AR235="Leve"),CONCATENATE("R",'MAPA DE RIESGOS'!$H235,"C",'MAPA DE RIESGOS'!$AF235),"")</f>
        <v/>
      </c>
      <c r="BT235" s="213"/>
      <c r="BU235" s="213"/>
      <c r="BV235" s="213"/>
      <c r="BW235" s="213"/>
      <c r="BX235" s="213"/>
      <c r="BY235" s="213"/>
      <c r="BZ235" s="213"/>
      <c r="CA235" s="213"/>
      <c r="CB235" s="213"/>
      <c r="CC235" s="213"/>
      <c r="CD235" s="213"/>
      <c r="CE235" s="213"/>
      <c r="CF235" s="213"/>
      <c r="CG235" s="213"/>
      <c r="CH235" s="213"/>
      <c r="CI235" s="213"/>
      <c r="CJ235" s="213"/>
      <c r="CK235" s="213"/>
    </row>
    <row r="236" spans="1:89" s="214" customFormat="1" ht="28.5" hidden="1" customHeight="1">
      <c r="A236" s="477"/>
      <c r="B236" s="501"/>
      <c r="C236" s="451"/>
      <c r="D236" s="451"/>
      <c r="E236" s="454"/>
      <c r="F236" s="454"/>
      <c r="G236" s="459"/>
      <c r="H236" s="384">
        <v>37</v>
      </c>
      <c r="I236" s="457"/>
      <c r="J236" s="460"/>
      <c r="K236" s="460"/>
      <c r="L236" s="460"/>
      <c r="M236" s="454" t="str">
        <f t="shared" si="282"/>
        <v xml:space="preserve">Posibilidad de perdida de  debido a amenazas como y vulderabilidades, afectando a los activos de información de </v>
      </c>
      <c r="N236" s="454"/>
      <c r="O236" s="454"/>
      <c r="P236" s="531"/>
      <c r="Q236" s="491"/>
      <c r="R236" s="494"/>
      <c r="S236" s="494"/>
      <c r="T236" s="494"/>
      <c r="U236" s="494"/>
      <c r="V236" s="534"/>
      <c r="W236" s="519"/>
      <c r="X236" s="537"/>
      <c r="Y236" s="540"/>
      <c r="Z236" s="543"/>
      <c r="AA236" s="519"/>
      <c r="AB236" s="522"/>
      <c r="AC236" s="525"/>
      <c r="AD236" s="528"/>
      <c r="AE236" s="507"/>
      <c r="AF236" s="205">
        <v>5</v>
      </c>
      <c r="AG236" s="206"/>
      <c r="AH236" s="234" t="str">
        <f t="shared" si="251"/>
        <v/>
      </c>
      <c r="AI236" s="340"/>
      <c r="AJ236" s="340"/>
      <c r="AK236" s="235" t="str">
        <f t="shared" si="252"/>
        <v/>
      </c>
      <c r="AL236" s="341"/>
      <c r="AM236" s="341"/>
      <c r="AN236" s="342"/>
      <c r="AO236" s="236" t="str">
        <f>IF(ISBLANK(AD232),(IFERROR(IF(AND(AH235="Probabilidad",AH236="Probabilidad"),(AQ235-(+AQ235*AK236)),IF(AND(AH235="Impacto",AH236="Probabilidad"),(AQ234-(+AQ234*AK236)),IF(AH236="Impacto",AQ235,""))),""))," ")</f>
        <v/>
      </c>
      <c r="AP236" s="174" t="str">
        <f>IF(ISBLANK(AD232),(IFERROR(IF(AO236="","",IF(AO236&lt;=0.2,"Muy Baja",IF(AO236&lt;=0.4,"Baja",IF(AO236&lt;=0.6,"Media",IF(AO236&lt;=0.8,"Alta","Muy Alta"))))),""))," ")</f>
        <v/>
      </c>
      <c r="AQ236" s="237" t="str">
        <f t="shared" si="253"/>
        <v/>
      </c>
      <c r="AR236" s="283" t="str">
        <f t="shared" si="254"/>
        <v/>
      </c>
      <c r="AS236" s="237" t="str">
        <f>IFERROR(IF(AND(AH235="Impacto",AH236="Impacto"),(AS235-(+AS235*AK236)),IF(AND(AH235="Probabilidad",AH236="Impacto"),(AS234-(+AS234*AK236)),IF(AH236="Probabilidad",AS235,""))),"")</f>
        <v/>
      </c>
      <c r="AT236" s="239" t="str">
        <f t="shared" si="255"/>
        <v/>
      </c>
      <c r="AU236" s="510"/>
      <c r="AV236" s="513"/>
      <c r="AW236" s="507"/>
      <c r="AX236" s="516"/>
      <c r="AY236" s="343"/>
      <c r="AZ236" s="209"/>
      <c r="BA236" s="207"/>
      <c r="BB236" s="207"/>
      <c r="BC236" s="208"/>
      <c r="BD236" s="208"/>
      <c r="BE236" s="208"/>
      <c r="BF236" s="209"/>
      <c r="BG236" s="460"/>
      <c r="BH236" s="215"/>
      <c r="BI236" s="210"/>
      <c r="BJ236" s="210"/>
      <c r="BK236" s="210"/>
      <c r="BL236" s="207"/>
      <c r="BM236" s="207"/>
      <c r="BN236" s="207"/>
      <c r="BO236" s="282"/>
      <c r="BP236" s="282"/>
      <c r="BQ236" s="284"/>
      <c r="BR236" s="213"/>
      <c r="BS236" s="213" t="str">
        <f>IF(AND('MAPA DE RIESGOS'!$AP236="Muy Alta",'MAPA DE RIESGOS'!$AR236="Leve"),CONCATENATE("R",'MAPA DE RIESGOS'!$H236,"C",'MAPA DE RIESGOS'!$AF236),"")</f>
        <v/>
      </c>
      <c r="BT236" s="213"/>
      <c r="BU236" s="213"/>
      <c r="BV236" s="213"/>
      <c r="BW236" s="213"/>
      <c r="BX236" s="213"/>
      <c r="BY236" s="213"/>
      <c r="BZ236" s="213"/>
      <c r="CA236" s="213"/>
      <c r="CB236" s="213"/>
      <c r="CC236" s="213"/>
      <c r="CD236" s="213"/>
      <c r="CE236" s="213"/>
      <c r="CF236" s="213"/>
      <c r="CG236" s="213"/>
      <c r="CH236" s="213"/>
      <c r="CI236" s="213"/>
      <c r="CJ236" s="213"/>
      <c r="CK236" s="213"/>
    </row>
    <row r="237" spans="1:89" s="214" customFormat="1" ht="28.5" hidden="1" customHeight="1">
      <c r="A237" s="477"/>
      <c r="B237" s="501"/>
      <c r="C237" s="451"/>
      <c r="D237" s="451"/>
      <c r="E237" s="454"/>
      <c r="F237" s="454"/>
      <c r="G237" s="459"/>
      <c r="H237" s="384">
        <v>37</v>
      </c>
      <c r="I237" s="458"/>
      <c r="J237" s="461"/>
      <c r="K237" s="461"/>
      <c r="L237" s="461"/>
      <c r="M237" s="455" t="str">
        <f t="shared" si="282"/>
        <v xml:space="preserve">Posibilidad de perdida de  debido a amenazas como y vulderabilidades, afectando a los activos de información de </v>
      </c>
      <c r="N237" s="455"/>
      <c r="O237" s="455"/>
      <c r="P237" s="532"/>
      <c r="Q237" s="492"/>
      <c r="R237" s="495"/>
      <c r="S237" s="495"/>
      <c r="T237" s="495"/>
      <c r="U237" s="495"/>
      <c r="V237" s="535"/>
      <c r="W237" s="520"/>
      <c r="X237" s="538"/>
      <c r="Y237" s="541"/>
      <c r="Z237" s="544"/>
      <c r="AA237" s="520"/>
      <c r="AB237" s="523"/>
      <c r="AC237" s="526"/>
      <c r="AD237" s="529"/>
      <c r="AE237" s="508"/>
      <c r="AF237" s="205">
        <v>6</v>
      </c>
      <c r="AG237" s="206"/>
      <c r="AH237" s="234" t="str">
        <f t="shared" si="251"/>
        <v/>
      </c>
      <c r="AI237" s="340"/>
      <c r="AJ237" s="340"/>
      <c r="AK237" s="235" t="str">
        <f t="shared" si="252"/>
        <v/>
      </c>
      <c r="AL237" s="341"/>
      <c r="AM237" s="341"/>
      <c r="AN237" s="342"/>
      <c r="AO237" s="236" t="str">
        <f>IF(ISBLANK(AD232),(IFERROR(IF(AND(AH235="Probabilidad",AH237="Probabilidad"),(AQ235-(+AQ235*AK237)),IF(AND(AH235="Impacto",AH237="Probabilidad"),(AQ234-(+AQ234*AK237)),IF(AH237="Impacto",AQ235,""))),""))," ")</f>
        <v/>
      </c>
      <c r="AP237" s="174" t="str">
        <f>IF(ISBLANK(AD232),(IFERROR(IF(AO237="","",IF(AO237&lt;=0.2,"Muy Baja",IF(AO237&lt;=0.4,"Baja",IF(AO237&lt;=0.6,"Media",IF(AO237&lt;=0.8,"Alta","Muy Alta"))))),"")), " ")</f>
        <v/>
      </c>
      <c r="AQ237" s="237" t="str">
        <f t="shared" si="253"/>
        <v/>
      </c>
      <c r="AR237" s="283" t="str">
        <f t="shared" si="254"/>
        <v/>
      </c>
      <c r="AS237" s="237" t="str">
        <f>IFERROR(IF(AND(AH236="Impacto",AH237="Impacto"),(AS235-(+AS236*AK237)),IF(AND(AH235="Probabilidad",AH237="Impacto"),(AS234-(+AS234*AK237)),IF(AH237="Probabilidad",AS235,""))),"")</f>
        <v/>
      </c>
      <c r="AT237" s="239" t="str">
        <f t="shared" si="255"/>
        <v/>
      </c>
      <c r="AU237" s="511"/>
      <c r="AV237" s="514"/>
      <c r="AW237" s="508"/>
      <c r="AX237" s="517"/>
      <c r="AY237" s="343"/>
      <c r="AZ237" s="209"/>
      <c r="BA237" s="207"/>
      <c r="BB237" s="207"/>
      <c r="BC237" s="208"/>
      <c r="BD237" s="208"/>
      <c r="BE237" s="208"/>
      <c r="BF237" s="209"/>
      <c r="BG237" s="461"/>
      <c r="BH237" s="215"/>
      <c r="BI237" s="210"/>
      <c r="BJ237" s="210"/>
      <c r="BK237" s="210"/>
      <c r="BL237" s="207"/>
      <c r="BM237" s="207"/>
      <c r="BN237" s="207"/>
      <c r="BO237" s="282"/>
      <c r="BP237" s="282"/>
      <c r="BQ237" s="284"/>
      <c r="BR237" s="213"/>
      <c r="BS237" s="213" t="str">
        <f>IF(AND('MAPA DE RIESGOS'!$AP237="Muy Alta",'MAPA DE RIESGOS'!$AR237="Leve"),CONCATENATE("R",'MAPA DE RIESGOS'!$H237,"C",'MAPA DE RIESGOS'!$AF237),"")</f>
        <v/>
      </c>
      <c r="BT237" s="213"/>
      <c r="BU237" s="213"/>
      <c r="BV237" s="213"/>
      <c r="BW237" s="213"/>
      <c r="BX237" s="213"/>
      <c r="BY237" s="213"/>
      <c r="BZ237" s="213"/>
      <c r="CA237" s="213"/>
      <c r="CB237" s="213"/>
      <c r="CC237" s="213"/>
      <c r="CD237" s="213"/>
      <c r="CE237" s="213"/>
      <c r="CF237" s="213"/>
      <c r="CG237" s="213"/>
      <c r="CH237" s="213"/>
      <c r="CI237" s="213"/>
      <c r="CJ237" s="213"/>
      <c r="CK237" s="213"/>
    </row>
    <row r="238" spans="1:89" s="214" customFormat="1" ht="84" customHeight="1">
      <c r="A238" s="477"/>
      <c r="B238" s="501" t="s">
        <v>959</v>
      </c>
      <c r="C238" s="451"/>
      <c r="D238" s="451" t="str">
        <f>IFERROR((VLOOKUP($B238,'Listados Datos'!$D$3:$F$18,3,FALSE))," ")</f>
        <v xml:space="preserve">Disponer de herramientas tecnológicas que apoyen de manera eficiente y oportuna las labores misionales y estrategicas de la entidad. Según lo establecido en el Plan Operativo Anual de la entidad. </v>
      </c>
      <c r="E238" s="454"/>
      <c r="F238" s="454" t="s">
        <v>973</v>
      </c>
      <c r="G238" s="459">
        <v>38</v>
      </c>
      <c r="H238" s="384">
        <v>38</v>
      </c>
      <c r="I238" s="456" t="s">
        <v>1251</v>
      </c>
      <c r="J238" s="468" t="s">
        <v>243</v>
      </c>
      <c r="K238" s="468" t="s">
        <v>1251</v>
      </c>
      <c r="L238" s="468" t="s">
        <v>1431</v>
      </c>
      <c r="M238" s="453" t="str">
        <f t="shared" si="282"/>
        <v>Posibilidad de perdida de Confidencialidad debido a amenazas como Hurto de la informacióny vulderabilidades, afectando a los activos de información de Información física o digital</v>
      </c>
      <c r="N238" s="453" t="s">
        <v>932</v>
      </c>
      <c r="O238" s="453" t="s">
        <v>837</v>
      </c>
      <c r="P238" s="530">
        <v>228</v>
      </c>
      <c r="Q238" s="490" t="s">
        <v>87</v>
      </c>
      <c r="R238" s="493" t="s">
        <v>1438</v>
      </c>
      <c r="S238" s="493" t="s">
        <v>1251</v>
      </c>
      <c r="T238" s="493"/>
      <c r="U238" s="493"/>
      <c r="V238" s="533" t="str">
        <f t="shared" ref="V238" si="291">IF(ISBLANK(AC238),(IF(P238&lt;=0,"",IF(P238&lt;=2,"Muy Baja",IF(P238&lt;=24,"Baja",IF(P238&lt;=500,"Media",IF(P238&lt;=5000,"Alta","Muy Alta"))))))," ")</f>
        <v>Media</v>
      </c>
      <c r="W238" s="518">
        <f t="shared" ref="W238" si="292">IF(ISBLANK(AC238),(IF(V238="","",IF(V238="Muy Baja",20%,IF(V238="Baja",40%,IF(V238="Media",60%,IF(V238="Alta",80%,IF(V238="Muy Alta",100%,0)))))))," ")</f>
        <v>0.6</v>
      </c>
      <c r="X238" s="536" t="s">
        <v>307</v>
      </c>
      <c r="Y238" s="539" t="str">
        <f>IF(X238&gt;0,IF(NOT(ISERROR(MATCH(X238,'Listados Datos'!$N$3:$N$4,0))),'Listados Datos'!$N$6&amp;"Por favor no seleccionar este criterios de impacto (Afectación Económica o presupuestal y/o Pérdida Reputacional)",'Listados Datos'!$N$7),"")</f>
        <v>✔</v>
      </c>
      <c r="Z238" s="542"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518">
        <f>IF(Z238="","",IF(Z238="Leve",20%,IF(Z238="Menor",40%,IF(Z238="Moderado",60%,IF(Z238="Mayor",80%,IF(Z238="Catastrófico",100%,0))))))</f>
        <v>0.6</v>
      </c>
      <c r="AB238" s="521"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524"/>
      <c r="AD238" s="527"/>
      <c r="AE238" s="506" t="str">
        <f t="shared" ref="AE238" si="293">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206" t="s">
        <v>1447</v>
      </c>
      <c r="AH238" s="234" t="str">
        <f t="shared" si="251"/>
        <v>Probabilidad</v>
      </c>
      <c r="AI238" s="340" t="s">
        <v>314</v>
      </c>
      <c r="AJ238" s="340" t="s">
        <v>319</v>
      </c>
      <c r="AK238" s="235" t="str">
        <f t="shared" si="252"/>
        <v>40%</v>
      </c>
      <c r="AL238" s="341" t="s">
        <v>323</v>
      </c>
      <c r="AM238" s="341" t="s">
        <v>327</v>
      </c>
      <c r="AN238" s="342" t="s">
        <v>330</v>
      </c>
      <c r="AO238" s="236">
        <f>IF(ISBLANK(AD238),(IFERROR(IF(AH238="Probabilidad",(W238-(+W238*AK238)),IF(AH238="Impacto",W238,"")),""))," ")</f>
        <v>0.36</v>
      </c>
      <c r="AP238" s="174" t="str">
        <f>IF(ISBLANK(AD238), (IFERROR(IF(AO238="","",IF(AO238&lt;=0.2,"Muy Baja",IF(AO238&lt;=0.4,"Baja",IF(AO238&lt;=0.6,"Media",IF(AO238&lt;=0.8,"Alta","Muy Alta"))))),""))," ")</f>
        <v>Baja</v>
      </c>
      <c r="AQ238" s="237">
        <f t="shared" si="253"/>
        <v>0.36</v>
      </c>
      <c r="AR238" s="283" t="str">
        <f t="shared" si="254"/>
        <v>Moderado</v>
      </c>
      <c r="AS238" s="237">
        <f>IFERROR(IF(AH238="Impacto",(AA238-(+AA238*AK238)),IF(AH238="Probabilidad",AA238,"")),"")</f>
        <v>0.6</v>
      </c>
      <c r="AT238" s="239" t="str">
        <f t="shared" si="255"/>
        <v>Moderado</v>
      </c>
      <c r="AU238" s="509"/>
      <c r="AV238" s="512" t="str">
        <f>IF(ISBLANK(AD238), " ", AD238)</f>
        <v xml:space="preserve"> </v>
      </c>
      <c r="AW238" s="506" t="str">
        <f t="shared" ref="AW238" si="29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515" t="s">
        <v>337</v>
      </c>
      <c r="AY238" s="343" t="s">
        <v>1612</v>
      </c>
      <c r="AZ238" s="209" t="s">
        <v>1614</v>
      </c>
      <c r="BA238" s="207" t="s">
        <v>973</v>
      </c>
      <c r="BB238" s="207" t="s">
        <v>1063</v>
      </c>
      <c r="BC238" s="208">
        <v>44562</v>
      </c>
      <c r="BD238" s="208">
        <v>44926</v>
      </c>
      <c r="BE238" s="208" t="s">
        <v>1617</v>
      </c>
      <c r="BF238" s="208" t="s">
        <v>1618</v>
      </c>
      <c r="BG238" s="468" t="s">
        <v>1324</v>
      </c>
      <c r="BH238" s="215"/>
      <c r="BI238" s="210"/>
      <c r="BJ238" s="210"/>
      <c r="BK238" s="210"/>
      <c r="BL238" s="207"/>
      <c r="BM238" s="207"/>
      <c r="BN238" s="207"/>
      <c r="BO238" s="282"/>
      <c r="BP238" s="282"/>
      <c r="BQ238" s="284"/>
      <c r="BR238" s="213"/>
      <c r="BS238" s="213" t="str">
        <f>IF(AND('MAPA DE RIESGOS'!$AP238="Muy Alta",'MAPA DE RIESGOS'!$AR238="Leve"),CONCATENATE("R",'MAPA DE RIESGOS'!$H238,"C",'MAPA DE RIESGOS'!$AF238),"")</f>
        <v/>
      </c>
      <c r="BT238" s="213"/>
      <c r="BU238" s="213"/>
      <c r="BV238" s="213"/>
      <c r="BW238" s="213"/>
      <c r="BX238" s="213"/>
      <c r="BY238" s="213"/>
      <c r="BZ238" s="213"/>
      <c r="CA238" s="213"/>
      <c r="CB238" s="213"/>
      <c r="CC238" s="213"/>
      <c r="CD238" s="213"/>
      <c r="CE238" s="213"/>
      <c r="CF238" s="213"/>
      <c r="CG238" s="213"/>
      <c r="CH238" s="213"/>
      <c r="CI238" s="213"/>
      <c r="CJ238" s="213"/>
      <c r="CK238" s="213"/>
    </row>
    <row r="239" spans="1:89" s="214" customFormat="1" ht="84" customHeight="1">
      <c r="A239" s="477"/>
      <c r="B239" s="501"/>
      <c r="C239" s="451"/>
      <c r="D239" s="451"/>
      <c r="E239" s="454"/>
      <c r="F239" s="454"/>
      <c r="G239" s="459"/>
      <c r="H239" s="384">
        <v>38</v>
      </c>
      <c r="I239" s="457"/>
      <c r="J239" s="460"/>
      <c r="K239" s="460"/>
      <c r="L239" s="460"/>
      <c r="M239" s="454" t="str">
        <f t="shared" si="282"/>
        <v xml:space="preserve">Posibilidad de perdida de  debido a amenazas como y vulderabilidades, afectando a los activos de información de </v>
      </c>
      <c r="N239" s="454"/>
      <c r="O239" s="454"/>
      <c r="P239" s="531"/>
      <c r="Q239" s="491"/>
      <c r="R239" s="494"/>
      <c r="S239" s="494"/>
      <c r="T239" s="494"/>
      <c r="U239" s="494"/>
      <c r="V239" s="534"/>
      <c r="W239" s="519"/>
      <c r="X239" s="537"/>
      <c r="Y239" s="540"/>
      <c r="Z239" s="543"/>
      <c r="AA239" s="519"/>
      <c r="AB239" s="522"/>
      <c r="AC239" s="525"/>
      <c r="AD239" s="528"/>
      <c r="AE239" s="507"/>
      <c r="AF239" s="205">
        <v>2</v>
      </c>
      <c r="AG239" s="206" t="s">
        <v>1448</v>
      </c>
      <c r="AH239" s="234" t="str">
        <f t="shared" si="251"/>
        <v>Probabilidad</v>
      </c>
      <c r="AI239" s="340" t="s">
        <v>314</v>
      </c>
      <c r="AJ239" s="340" t="s">
        <v>319</v>
      </c>
      <c r="AK239" s="235" t="str">
        <f t="shared" si="252"/>
        <v>40%</v>
      </c>
      <c r="AL239" s="341" t="s">
        <v>323</v>
      </c>
      <c r="AM239" s="341" t="s">
        <v>327</v>
      </c>
      <c r="AN239" s="342" t="s">
        <v>330</v>
      </c>
      <c r="AO239" s="236">
        <f>IF(ISBLANK(AD238),(IFERROR(IF(AND(AH238="Probabilidad",AH239="Probabilidad"),(AQ238-(+AQ238*AK239)),IF(AH239="Probabilidad",(W238-(+W238*AK239)),IF(AH239="Impacto",AQ238,""))),""))," ")</f>
        <v>0.216</v>
      </c>
      <c r="AP239" s="174" t="str">
        <f>IF(ISBLANK(AD238),(IFERROR(IF(AO239="","",IF(AO239&lt;=0.2,"Muy Baja",IF(AO239&lt;=0.4,"Baja",IF(AO239&lt;=0.6,"Media",IF(AO239&lt;=0.8,"Alta","Muy Alta"))))),""))," ")</f>
        <v>Baja</v>
      </c>
      <c r="AQ239" s="237">
        <f t="shared" si="253"/>
        <v>0.216</v>
      </c>
      <c r="AR239" s="283" t="str">
        <f t="shared" si="254"/>
        <v>Moderado</v>
      </c>
      <c r="AS239" s="237">
        <f>IFERROR(IF(AND(AH238="Impacto",AH239="Impacto"),(AS238-(+AS238*AK239)),IF(AH239="Impacto",(AA238-(+AA238*AK239)),IF(AH239="Probabilidad",AS238,""))),"")</f>
        <v>0.6</v>
      </c>
      <c r="AT239" s="239" t="str">
        <f t="shared" si="255"/>
        <v>Moderado</v>
      </c>
      <c r="AU239" s="510"/>
      <c r="AV239" s="513"/>
      <c r="AW239" s="507"/>
      <c r="AX239" s="516"/>
      <c r="AY239" s="441" t="s">
        <v>1613</v>
      </c>
      <c r="AZ239" s="437" t="s">
        <v>1459</v>
      </c>
      <c r="BA239" s="437" t="s">
        <v>973</v>
      </c>
      <c r="BB239" s="437" t="s">
        <v>1063</v>
      </c>
      <c r="BC239" s="439" t="s">
        <v>1588</v>
      </c>
      <c r="BD239" s="439" t="s">
        <v>1589</v>
      </c>
      <c r="BE239" s="437" t="s">
        <v>1616</v>
      </c>
      <c r="BF239" s="437" t="s">
        <v>1615</v>
      </c>
      <c r="BG239" s="460"/>
      <c r="BH239" s="215"/>
      <c r="BI239" s="210"/>
      <c r="BJ239" s="210"/>
      <c r="BK239" s="210"/>
      <c r="BL239" s="207"/>
      <c r="BM239" s="207"/>
      <c r="BN239" s="207"/>
      <c r="BO239" s="282"/>
      <c r="BP239" s="282"/>
      <c r="BQ239" s="284"/>
      <c r="BR239" s="213"/>
      <c r="BS239" s="213" t="str">
        <f>IF(AND('MAPA DE RIESGOS'!$AP239="Muy Alta",'MAPA DE RIESGOS'!$AR239="Leve"),CONCATENATE("R",'MAPA DE RIESGOS'!$H239,"C",'MAPA DE RIESGOS'!$AF239),"")</f>
        <v/>
      </c>
      <c r="BT239" s="213"/>
      <c r="BU239" s="213"/>
      <c r="BV239" s="213"/>
      <c r="BW239" s="213"/>
      <c r="BX239" s="213"/>
      <c r="BY239" s="213"/>
      <c r="BZ239" s="213"/>
      <c r="CA239" s="213"/>
      <c r="CB239" s="213"/>
      <c r="CC239" s="213"/>
      <c r="CD239" s="213"/>
      <c r="CE239" s="213"/>
      <c r="CF239" s="213"/>
      <c r="CG239" s="213"/>
      <c r="CH239" s="213"/>
      <c r="CI239" s="213"/>
      <c r="CJ239" s="213"/>
      <c r="CK239" s="213"/>
    </row>
    <row r="240" spans="1:89" s="214" customFormat="1" ht="84" customHeight="1">
      <c r="A240" s="477"/>
      <c r="B240" s="501"/>
      <c r="C240" s="451"/>
      <c r="D240" s="451"/>
      <c r="E240" s="454"/>
      <c r="F240" s="454"/>
      <c r="G240" s="459"/>
      <c r="H240" s="384">
        <v>38</v>
      </c>
      <c r="I240" s="457"/>
      <c r="J240" s="460"/>
      <c r="K240" s="460"/>
      <c r="L240" s="460"/>
      <c r="M240" s="454" t="str">
        <f t="shared" si="282"/>
        <v xml:space="preserve">Posibilidad de perdida de  debido a amenazas como y vulderabilidades, afectando a los activos de información de </v>
      </c>
      <c r="N240" s="454"/>
      <c r="O240" s="454"/>
      <c r="P240" s="531"/>
      <c r="Q240" s="491"/>
      <c r="R240" s="494"/>
      <c r="S240" s="494"/>
      <c r="T240" s="494"/>
      <c r="U240" s="494"/>
      <c r="V240" s="534"/>
      <c r="W240" s="519"/>
      <c r="X240" s="537"/>
      <c r="Y240" s="540"/>
      <c r="Z240" s="543"/>
      <c r="AA240" s="519"/>
      <c r="AB240" s="522"/>
      <c r="AC240" s="525"/>
      <c r="AD240" s="528"/>
      <c r="AE240" s="507"/>
      <c r="AF240" s="205">
        <v>3</v>
      </c>
      <c r="AG240" s="206" t="s">
        <v>1449</v>
      </c>
      <c r="AH240" s="234" t="str">
        <f t="shared" si="251"/>
        <v>Probabilidad</v>
      </c>
      <c r="AI240" s="340" t="s">
        <v>314</v>
      </c>
      <c r="AJ240" s="340" t="s">
        <v>319</v>
      </c>
      <c r="AK240" s="235" t="str">
        <f t="shared" si="252"/>
        <v>40%</v>
      </c>
      <c r="AL240" s="341" t="s">
        <v>323</v>
      </c>
      <c r="AM240" s="341" t="s">
        <v>327</v>
      </c>
      <c r="AN240" s="342" t="s">
        <v>330</v>
      </c>
      <c r="AO240" s="236">
        <f>IF(ISBLANK(AD238),(IFERROR(IF(AND(AH239="Probabilidad",AH240="Probabilidad"),(AQ239-(+AQ239*AK240)),IF(AND(AH239="Impacto",AH240="Probabilidad"),(AQ238-(+AQ238*AK240)),IF(AH240="Impacto",AQ239,""))),""))," ")</f>
        <v>0.12959999999999999</v>
      </c>
      <c r="AP240" s="174" t="str">
        <f>IF(ISBLANK(AD238),(IFERROR(IF(AO240="","",IF(AO240&lt;=0.2,"Muy Baja",IF(AO240&lt;=0.4,"Baja",IF(AO240&lt;=0.6,"Media",IF(AO240&lt;=0.8,"Alta","Muy Alta"))))),""))," ")</f>
        <v>Muy Baja</v>
      </c>
      <c r="AQ240" s="237">
        <f t="shared" si="253"/>
        <v>0.12959999999999999</v>
      </c>
      <c r="AR240" s="283" t="str">
        <f t="shared" si="254"/>
        <v>Moderado</v>
      </c>
      <c r="AS240" s="237">
        <f>IFERROR(IF(AND(AH239="Impacto",AH240="Impacto"),(AS239-(+AS239*AK240)),IF(AND(AH239="Probabilidad",AH240="Impacto"),(AS238-(+AS238*AK240)),IF(AH240="Probabilidad",AS239,""))),"")</f>
        <v>0.6</v>
      </c>
      <c r="AT240" s="239" t="str">
        <f t="shared" si="255"/>
        <v>Moderado</v>
      </c>
      <c r="AU240" s="510"/>
      <c r="AV240" s="513"/>
      <c r="AW240" s="507"/>
      <c r="AX240" s="516"/>
      <c r="AY240" s="442"/>
      <c r="AZ240" s="438"/>
      <c r="BA240" s="438"/>
      <c r="BB240" s="438"/>
      <c r="BC240" s="440"/>
      <c r="BD240" s="440"/>
      <c r="BE240" s="438"/>
      <c r="BF240" s="438"/>
      <c r="BG240" s="460"/>
      <c r="BH240" s="215"/>
      <c r="BI240" s="210"/>
      <c r="BJ240" s="210"/>
      <c r="BK240" s="210"/>
      <c r="BL240" s="207"/>
      <c r="BM240" s="207"/>
      <c r="BN240" s="207"/>
      <c r="BO240" s="282"/>
      <c r="BP240" s="282"/>
      <c r="BQ240" s="284"/>
      <c r="BR240" s="213"/>
      <c r="BS240" s="213" t="str">
        <f>IF(AND('MAPA DE RIESGOS'!$AP240="Muy Alta",'MAPA DE RIESGOS'!$AR240="Leve"),CONCATENATE("R",'MAPA DE RIESGOS'!$H240,"C",'MAPA DE RIESGOS'!$AF240),"")</f>
        <v/>
      </c>
      <c r="BT240" s="213"/>
      <c r="BU240" s="213"/>
      <c r="BV240" s="213"/>
      <c r="BW240" s="213"/>
      <c r="BX240" s="213"/>
      <c r="BY240" s="213"/>
      <c r="BZ240" s="213"/>
      <c r="CA240" s="213"/>
      <c r="CB240" s="213"/>
      <c r="CC240" s="213"/>
      <c r="CD240" s="213"/>
      <c r="CE240" s="213"/>
      <c r="CF240" s="213"/>
      <c r="CG240" s="213"/>
      <c r="CH240" s="213"/>
      <c r="CI240" s="213"/>
      <c r="CJ240" s="213"/>
      <c r="CK240" s="213"/>
    </row>
    <row r="241" spans="1:89" s="214" customFormat="1" ht="28.5" hidden="1" customHeight="1">
      <c r="A241" s="477"/>
      <c r="B241" s="501"/>
      <c r="C241" s="451"/>
      <c r="D241" s="451"/>
      <c r="E241" s="454"/>
      <c r="F241" s="454"/>
      <c r="G241" s="459"/>
      <c r="H241" s="384">
        <v>38</v>
      </c>
      <c r="I241" s="457"/>
      <c r="J241" s="460"/>
      <c r="K241" s="460"/>
      <c r="L241" s="460"/>
      <c r="M241" s="454" t="str">
        <f t="shared" si="282"/>
        <v xml:space="preserve">Posibilidad de perdida de  debido a amenazas como y vulderabilidades, afectando a los activos de información de </v>
      </c>
      <c r="N241" s="454"/>
      <c r="O241" s="454"/>
      <c r="P241" s="531"/>
      <c r="Q241" s="491"/>
      <c r="R241" s="494"/>
      <c r="S241" s="494"/>
      <c r="T241" s="494"/>
      <c r="U241" s="494"/>
      <c r="V241" s="534"/>
      <c r="W241" s="519"/>
      <c r="X241" s="537"/>
      <c r="Y241" s="540"/>
      <c r="Z241" s="543"/>
      <c r="AA241" s="519"/>
      <c r="AB241" s="522"/>
      <c r="AC241" s="525"/>
      <c r="AD241" s="528"/>
      <c r="AE241" s="507"/>
      <c r="AF241" s="205">
        <v>4</v>
      </c>
      <c r="AG241" s="206"/>
      <c r="AH241" s="234" t="str">
        <f t="shared" si="251"/>
        <v/>
      </c>
      <c r="AI241" s="340"/>
      <c r="AJ241" s="340"/>
      <c r="AK241" s="235" t="str">
        <f t="shared" si="252"/>
        <v/>
      </c>
      <c r="AL241" s="341"/>
      <c r="AM241" s="341"/>
      <c r="AN241" s="342"/>
      <c r="AO241" s="236" t="str">
        <f>IF(ISBLANK(AD238),(IFERROR(IF(AND(AH240="Probabilidad",AH241="Probabilidad"),(AQ240-(+AQ240*AK241)),IF(AND(AH240="Impacto",AH241="Probabilidad"),(AQ239-(+AQ239*AK241)),IF(AH241="Impacto",AQ240,""))),""))," ")</f>
        <v/>
      </c>
      <c r="AP241" s="174" t="str">
        <f>IF(ISBLANK(AD238),(IFERROR(IF(AO241="","",IF(AO241&lt;=0.2,"Muy Baja",IF(AO241&lt;=0.4,"Baja",IF(AO241&lt;=0.6,"Media",IF(AO241&lt;=0.8,"Alta","Muy Alta"))))),""))," ")</f>
        <v/>
      </c>
      <c r="AQ241" s="237" t="str">
        <f t="shared" si="253"/>
        <v/>
      </c>
      <c r="AR241" s="283" t="str">
        <f t="shared" si="254"/>
        <v/>
      </c>
      <c r="AS241" s="237" t="str">
        <f>IFERROR(IF(AND(AH240="Impacto",AH241="Impacto"),(AS240-(+AS240*AK241)),IF(AND(AH240="Probabilidad",AH241="Impacto"),(AS239-(+AS239*AK241)),IF(AH241="Probabilidad",AS240,""))),"")</f>
        <v/>
      </c>
      <c r="AT241" s="239" t="str">
        <f t="shared" si="255"/>
        <v/>
      </c>
      <c r="AU241" s="510"/>
      <c r="AV241" s="513"/>
      <c r="AW241" s="507"/>
      <c r="AX241" s="516"/>
      <c r="AY241" s="343"/>
      <c r="AZ241" s="209"/>
      <c r="BA241" s="207"/>
      <c r="BB241" s="207"/>
      <c r="BC241" s="208"/>
      <c r="BD241" s="208"/>
      <c r="BE241" s="208"/>
      <c r="BF241" s="209"/>
      <c r="BG241" s="460"/>
      <c r="BH241" s="215"/>
      <c r="BI241" s="210"/>
      <c r="BJ241" s="210"/>
      <c r="BK241" s="210"/>
      <c r="BL241" s="207"/>
      <c r="BM241" s="207"/>
      <c r="BN241" s="207"/>
      <c r="BO241" s="282"/>
      <c r="BP241" s="282"/>
      <c r="BQ241" s="284"/>
      <c r="BR241" s="213"/>
      <c r="BS241" s="213" t="str">
        <f>IF(AND('MAPA DE RIESGOS'!$AP241="Muy Alta",'MAPA DE RIESGOS'!$AR241="Leve"),CONCATENATE("R",'MAPA DE RIESGOS'!$H241,"C",'MAPA DE RIESGOS'!$AF241),"")</f>
        <v/>
      </c>
      <c r="BT241" s="213"/>
      <c r="BU241" s="213"/>
      <c r="BV241" s="213"/>
      <c r="BW241" s="213"/>
      <c r="BX241" s="213"/>
      <c r="BY241" s="213"/>
      <c r="BZ241" s="213"/>
      <c r="CA241" s="213"/>
      <c r="CB241" s="213"/>
      <c r="CC241" s="213"/>
      <c r="CD241" s="213"/>
      <c r="CE241" s="213"/>
      <c r="CF241" s="213"/>
      <c r="CG241" s="213"/>
      <c r="CH241" s="213"/>
      <c r="CI241" s="213"/>
      <c r="CJ241" s="213"/>
      <c r="CK241" s="213"/>
    </row>
    <row r="242" spans="1:89" s="214" customFormat="1" ht="28.5" hidden="1" customHeight="1">
      <c r="A242" s="477"/>
      <c r="B242" s="501"/>
      <c r="C242" s="451"/>
      <c r="D242" s="451"/>
      <c r="E242" s="454"/>
      <c r="F242" s="454"/>
      <c r="G242" s="459"/>
      <c r="H242" s="384">
        <v>38</v>
      </c>
      <c r="I242" s="457"/>
      <c r="J242" s="460"/>
      <c r="K242" s="460"/>
      <c r="L242" s="460"/>
      <c r="M242" s="454" t="str">
        <f t="shared" si="282"/>
        <v xml:space="preserve">Posibilidad de perdida de  debido a amenazas como y vulderabilidades, afectando a los activos de información de </v>
      </c>
      <c r="N242" s="454"/>
      <c r="O242" s="454"/>
      <c r="P242" s="531"/>
      <c r="Q242" s="491"/>
      <c r="R242" s="494"/>
      <c r="S242" s="494"/>
      <c r="T242" s="494"/>
      <c r="U242" s="494"/>
      <c r="V242" s="534"/>
      <c r="W242" s="519"/>
      <c r="X242" s="537"/>
      <c r="Y242" s="540"/>
      <c r="Z242" s="543"/>
      <c r="AA242" s="519"/>
      <c r="AB242" s="522"/>
      <c r="AC242" s="525"/>
      <c r="AD242" s="528"/>
      <c r="AE242" s="507"/>
      <c r="AF242" s="205">
        <v>5</v>
      </c>
      <c r="AG242" s="206"/>
      <c r="AH242" s="234" t="str">
        <f t="shared" si="251"/>
        <v/>
      </c>
      <c r="AI242" s="340"/>
      <c r="AJ242" s="340"/>
      <c r="AK242" s="235" t="str">
        <f t="shared" si="252"/>
        <v/>
      </c>
      <c r="AL242" s="341"/>
      <c r="AM242" s="341"/>
      <c r="AN242" s="342"/>
      <c r="AO242" s="236" t="str">
        <f>IF(ISBLANK(AD238),(IFERROR(IF(AND(AH241="Probabilidad",AH242="Probabilidad"),(AQ241-(+AQ241*AK242)),IF(AND(AH241="Impacto",AH242="Probabilidad"),(AQ240-(+AQ240*AK242)),IF(AH242="Impacto",AQ241,""))),""))," ")</f>
        <v/>
      </c>
      <c r="AP242" s="174" t="str">
        <f>IF(ISBLANK(AD238),(IFERROR(IF(AO242="","",IF(AO242&lt;=0.2,"Muy Baja",IF(AO242&lt;=0.4,"Baja",IF(AO242&lt;=0.6,"Media",IF(AO242&lt;=0.8,"Alta","Muy Alta"))))),""))," ")</f>
        <v/>
      </c>
      <c r="AQ242" s="237" t="str">
        <f t="shared" si="253"/>
        <v/>
      </c>
      <c r="AR242" s="283" t="str">
        <f t="shared" si="254"/>
        <v/>
      </c>
      <c r="AS242" s="237" t="str">
        <f>IFERROR(IF(AND(AH241="Impacto",AH242="Impacto"),(AS241-(+AS241*AK242)),IF(AND(AH241="Probabilidad",AH242="Impacto"),(AS240-(+AS240*AK242)),IF(AH242="Probabilidad",AS241,""))),"")</f>
        <v/>
      </c>
      <c r="AT242" s="239" t="str">
        <f t="shared" si="255"/>
        <v/>
      </c>
      <c r="AU242" s="510"/>
      <c r="AV242" s="513"/>
      <c r="AW242" s="507"/>
      <c r="AX242" s="516"/>
      <c r="AY242" s="343"/>
      <c r="AZ242" s="209"/>
      <c r="BA242" s="207"/>
      <c r="BB242" s="207"/>
      <c r="BC242" s="208"/>
      <c r="BD242" s="208"/>
      <c r="BE242" s="208"/>
      <c r="BF242" s="209"/>
      <c r="BG242" s="460"/>
      <c r="BH242" s="215"/>
      <c r="BI242" s="210"/>
      <c r="BJ242" s="210"/>
      <c r="BK242" s="210"/>
      <c r="BL242" s="207"/>
      <c r="BM242" s="207"/>
      <c r="BN242" s="207"/>
      <c r="BO242" s="282"/>
      <c r="BP242" s="282"/>
      <c r="BQ242" s="284"/>
      <c r="BR242" s="213"/>
      <c r="BS242" s="213" t="str">
        <f>IF(AND('MAPA DE RIESGOS'!$AP242="Muy Alta",'MAPA DE RIESGOS'!$AR242="Leve"),CONCATENATE("R",'MAPA DE RIESGOS'!$H242,"C",'MAPA DE RIESGOS'!$AF242),"")</f>
        <v/>
      </c>
      <c r="BT242" s="213"/>
      <c r="BU242" s="213"/>
      <c r="BV242" s="213"/>
      <c r="BW242" s="213"/>
      <c r="BX242" s="213"/>
      <c r="BY242" s="213"/>
      <c r="BZ242" s="213"/>
      <c r="CA242" s="213"/>
      <c r="CB242" s="213"/>
      <c r="CC242" s="213"/>
      <c r="CD242" s="213"/>
      <c r="CE242" s="213"/>
      <c r="CF242" s="213"/>
      <c r="CG242" s="213"/>
      <c r="CH242" s="213"/>
      <c r="CI242" s="213"/>
      <c r="CJ242" s="213"/>
      <c r="CK242" s="213"/>
    </row>
    <row r="243" spans="1:89" s="214" customFormat="1" ht="28.5" hidden="1" customHeight="1">
      <c r="A243" s="477"/>
      <c r="B243" s="501"/>
      <c r="C243" s="451"/>
      <c r="D243" s="451"/>
      <c r="E243" s="454"/>
      <c r="F243" s="454"/>
      <c r="G243" s="459"/>
      <c r="H243" s="384">
        <v>38</v>
      </c>
      <c r="I243" s="458"/>
      <c r="J243" s="461"/>
      <c r="K243" s="461"/>
      <c r="L243" s="461"/>
      <c r="M243" s="455" t="str">
        <f t="shared" si="282"/>
        <v xml:space="preserve">Posibilidad de perdida de  debido a amenazas como y vulderabilidades, afectando a los activos de información de </v>
      </c>
      <c r="N243" s="455"/>
      <c r="O243" s="455"/>
      <c r="P243" s="532"/>
      <c r="Q243" s="492"/>
      <c r="R243" s="495"/>
      <c r="S243" s="495"/>
      <c r="T243" s="495"/>
      <c r="U243" s="495"/>
      <c r="V243" s="535"/>
      <c r="W243" s="520"/>
      <c r="X243" s="538"/>
      <c r="Y243" s="541"/>
      <c r="Z243" s="544"/>
      <c r="AA243" s="520"/>
      <c r="AB243" s="523"/>
      <c r="AC243" s="526"/>
      <c r="AD243" s="529"/>
      <c r="AE243" s="508"/>
      <c r="AF243" s="205">
        <v>6</v>
      </c>
      <c r="AG243" s="206"/>
      <c r="AH243" s="234" t="str">
        <f t="shared" si="251"/>
        <v/>
      </c>
      <c r="AI243" s="340"/>
      <c r="AJ243" s="340"/>
      <c r="AK243" s="235" t="str">
        <f t="shared" si="252"/>
        <v/>
      </c>
      <c r="AL243" s="341"/>
      <c r="AM243" s="341"/>
      <c r="AN243" s="342"/>
      <c r="AO243" s="236" t="str">
        <f>IF(ISBLANK(AD238),(IFERROR(IF(AND(AH241="Probabilidad",AH243="Probabilidad"),(AQ241-(+AQ241*AK243)),IF(AND(AH241="Impacto",AH243="Probabilidad"),(AQ240-(+AQ240*AK243)),IF(AH243="Impacto",AQ241,""))),""))," ")</f>
        <v/>
      </c>
      <c r="AP243" s="174" t="str">
        <f>IF(ISBLANK(AD238),(IFERROR(IF(AO243="","",IF(AO243&lt;=0.2,"Muy Baja",IF(AO243&lt;=0.4,"Baja",IF(AO243&lt;=0.6,"Media",IF(AO243&lt;=0.8,"Alta","Muy Alta"))))),"")), " ")</f>
        <v/>
      </c>
      <c r="AQ243" s="237" t="str">
        <f t="shared" si="253"/>
        <v/>
      </c>
      <c r="AR243" s="283" t="str">
        <f t="shared" si="254"/>
        <v/>
      </c>
      <c r="AS243" s="237" t="str">
        <f>IFERROR(IF(AND(AH242="Impacto",AH243="Impacto"),(AS241-(+AS242*AK243)),IF(AND(AH241="Probabilidad",AH243="Impacto"),(AS240-(+AS240*AK243)),IF(AH243="Probabilidad",AS241,""))),"")</f>
        <v/>
      </c>
      <c r="AT243" s="239" t="str">
        <f t="shared" si="255"/>
        <v/>
      </c>
      <c r="AU243" s="511"/>
      <c r="AV243" s="514"/>
      <c r="AW243" s="508"/>
      <c r="AX243" s="517"/>
      <c r="AY243" s="343"/>
      <c r="AZ243" s="209"/>
      <c r="BA243" s="207"/>
      <c r="BB243" s="207"/>
      <c r="BC243" s="208"/>
      <c r="BD243" s="208"/>
      <c r="BE243" s="208"/>
      <c r="BF243" s="209"/>
      <c r="BG243" s="461"/>
      <c r="BH243" s="215"/>
      <c r="BI243" s="210"/>
      <c r="BJ243" s="210"/>
      <c r="BK243" s="210"/>
      <c r="BL243" s="207"/>
      <c r="BM243" s="207"/>
      <c r="BN243" s="207"/>
      <c r="BO243" s="282"/>
      <c r="BP243" s="282"/>
      <c r="BQ243" s="284"/>
      <c r="BR243" s="213"/>
      <c r="BS243" s="213" t="str">
        <f>IF(AND('MAPA DE RIESGOS'!$AP243="Muy Alta",'MAPA DE RIESGOS'!$AR243="Leve"),CONCATENATE("R",'MAPA DE RIESGOS'!$H243,"C",'MAPA DE RIESGOS'!$AF243),"")</f>
        <v/>
      </c>
      <c r="BT243" s="213"/>
      <c r="BU243" s="213"/>
      <c r="BV243" s="213"/>
      <c r="BW243" s="213"/>
      <c r="BX243" s="213"/>
      <c r="BY243" s="213"/>
      <c r="BZ243" s="213"/>
      <c r="CA243" s="213"/>
      <c r="CB243" s="213"/>
      <c r="CC243" s="213"/>
      <c r="CD243" s="213"/>
      <c r="CE243" s="213"/>
      <c r="CF243" s="213"/>
      <c r="CG243" s="213"/>
      <c r="CH243" s="213"/>
      <c r="CI243" s="213"/>
      <c r="CJ243" s="213"/>
      <c r="CK243" s="213"/>
    </row>
    <row r="244" spans="1:89" s="214" customFormat="1" ht="67.5" customHeight="1">
      <c r="A244" s="477"/>
      <c r="B244" s="501" t="s">
        <v>959</v>
      </c>
      <c r="C244" s="451"/>
      <c r="D244" s="451" t="str">
        <f>IFERROR((VLOOKUP($B244,'Listados Datos'!$D$3:$F$18,3,FALSE))," ")</f>
        <v xml:space="preserve">Disponer de herramientas tecnológicas que apoyen de manera eficiente y oportuna las labores misionales y estrategicas de la entidad. Según lo establecido en el Plan Operativo Anual de la entidad. </v>
      </c>
      <c r="E244" s="454"/>
      <c r="F244" s="454" t="s">
        <v>973</v>
      </c>
      <c r="G244" s="459">
        <v>39</v>
      </c>
      <c r="H244" s="384">
        <v>39</v>
      </c>
      <c r="I244" s="456" t="s">
        <v>1252</v>
      </c>
      <c r="J244" s="468" t="s">
        <v>243</v>
      </c>
      <c r="K244" s="468" t="s">
        <v>1252</v>
      </c>
      <c r="L244" s="468" t="s">
        <v>1432</v>
      </c>
      <c r="M244" s="453" t="str">
        <f t="shared" si="282"/>
        <v>Posibilidad de perdida de Disponibilidad debido a amenazas como No disponibilidad de la información y vulderabilidades, afectando a los activos de información de Información física o digital</v>
      </c>
      <c r="N244" s="453" t="s">
        <v>932</v>
      </c>
      <c r="O244" s="453" t="s">
        <v>837</v>
      </c>
      <c r="P244" s="530">
        <v>228</v>
      </c>
      <c r="Q244" s="490" t="s">
        <v>88</v>
      </c>
      <c r="R244" s="493" t="s">
        <v>1438</v>
      </c>
      <c r="S244" s="493" t="s">
        <v>1252</v>
      </c>
      <c r="T244" s="493"/>
      <c r="U244" s="493"/>
      <c r="V244" s="533" t="str">
        <f t="shared" ref="V244" si="295">IF(ISBLANK(AC244),(IF(P244&lt;=0,"",IF(P244&lt;=2,"Muy Baja",IF(P244&lt;=24,"Baja",IF(P244&lt;=500,"Media",IF(P244&lt;=5000,"Alta","Muy Alta"))))))," ")</f>
        <v>Media</v>
      </c>
      <c r="W244" s="518">
        <f t="shared" ref="W244" si="296">IF(ISBLANK(AC244),(IF(V244="","",IF(V244="Muy Baja",20%,IF(V244="Baja",40%,IF(V244="Media",60%,IF(V244="Alta",80%,IF(V244="Muy Alta",100%,0)))))))," ")</f>
        <v>0.6</v>
      </c>
      <c r="X244" s="536" t="s">
        <v>307</v>
      </c>
      <c r="Y244" s="539" t="str">
        <f>IF(X244&gt;0,IF(NOT(ISERROR(MATCH(X244,'Listados Datos'!$N$3:$N$4,0))),'Listados Datos'!$N$6&amp;"Por favor no seleccionar este criterios de impacto (Afectación Económica o presupuestal y/o Pérdida Reputacional)",'Listados Datos'!$N$7),"")</f>
        <v>✔</v>
      </c>
      <c r="Z244" s="542"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518">
        <f>IF(Z244="","",IF(Z244="Leve",20%,IF(Z244="Menor",40%,IF(Z244="Moderado",60%,IF(Z244="Mayor",80%,IF(Z244="Catastrófico",100%,0))))))</f>
        <v>0.6</v>
      </c>
      <c r="AB244" s="521"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524"/>
      <c r="AD244" s="527"/>
      <c r="AE244" s="506" t="str">
        <f t="shared" ref="AE244" si="297">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206" t="s">
        <v>1450</v>
      </c>
      <c r="AH244" s="234" t="str">
        <f t="shared" si="251"/>
        <v>Probabilidad</v>
      </c>
      <c r="AI244" s="340" t="s">
        <v>314</v>
      </c>
      <c r="AJ244" s="340" t="s">
        <v>319</v>
      </c>
      <c r="AK244" s="235" t="str">
        <f t="shared" si="252"/>
        <v>40%</v>
      </c>
      <c r="AL244" s="341" t="s">
        <v>323</v>
      </c>
      <c r="AM244" s="341" t="s">
        <v>327</v>
      </c>
      <c r="AN244" s="342" t="s">
        <v>330</v>
      </c>
      <c r="AO244" s="236">
        <f>IF(ISBLANK(AD244),(IFERROR(IF(AH244="Probabilidad",(W244-(+W244*AK244)),IF(AH244="Impacto",W244,"")),""))," ")</f>
        <v>0.36</v>
      </c>
      <c r="AP244" s="174" t="str">
        <f>IF(ISBLANK(AD244), (IFERROR(IF(AO244="","",IF(AO244&lt;=0.2,"Muy Baja",IF(AO244&lt;=0.4,"Baja",IF(AO244&lt;=0.6,"Media",IF(AO244&lt;=0.8,"Alta","Muy Alta"))))),""))," ")</f>
        <v>Baja</v>
      </c>
      <c r="AQ244" s="237">
        <f t="shared" si="253"/>
        <v>0.36</v>
      </c>
      <c r="AR244" s="283" t="str">
        <f t="shared" si="254"/>
        <v>Moderado</v>
      </c>
      <c r="AS244" s="237">
        <f>IFERROR(IF(AH244="Impacto",(AA244-(+AA244*AK244)),IF(AH244="Probabilidad",AA244,"")),"")</f>
        <v>0.6</v>
      </c>
      <c r="AT244" s="239" t="str">
        <f t="shared" si="255"/>
        <v>Moderado</v>
      </c>
      <c r="AU244" s="509"/>
      <c r="AV244" s="512" t="str">
        <f>IF(ISBLANK(AD244), " ", AD244)</f>
        <v xml:space="preserve"> </v>
      </c>
      <c r="AW244" s="506" t="str">
        <f t="shared" ref="AW244" si="298">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515" t="s">
        <v>337</v>
      </c>
      <c r="AY244" s="441" t="s">
        <v>1619</v>
      </c>
      <c r="AZ244" s="437" t="s">
        <v>1621</v>
      </c>
      <c r="BA244" s="437" t="s">
        <v>973</v>
      </c>
      <c r="BB244" s="437" t="s">
        <v>1069</v>
      </c>
      <c r="BC244" s="439" t="s">
        <v>1588</v>
      </c>
      <c r="BD244" s="439" t="s">
        <v>1589</v>
      </c>
      <c r="BE244" s="437" t="s">
        <v>1599</v>
      </c>
      <c r="BF244" s="437" t="s">
        <v>1600</v>
      </c>
      <c r="BG244" s="468" t="s">
        <v>1325</v>
      </c>
      <c r="BH244" s="215"/>
      <c r="BI244" s="210"/>
      <c r="BJ244" s="210"/>
      <c r="BK244" s="210"/>
      <c r="BL244" s="207"/>
      <c r="BM244" s="207"/>
      <c r="BN244" s="207"/>
      <c r="BO244" s="282"/>
      <c r="BP244" s="282"/>
      <c r="BQ244" s="284"/>
      <c r="BR244" s="213"/>
      <c r="BS244" s="213" t="str">
        <f>IF(AND('MAPA DE RIESGOS'!$AP244="Muy Alta",'MAPA DE RIESGOS'!$AR244="Leve"),CONCATENATE("R",'MAPA DE RIESGOS'!$H244,"C",'MAPA DE RIESGOS'!$AF244),"")</f>
        <v/>
      </c>
      <c r="BT244" s="213"/>
      <c r="BU244" s="213"/>
      <c r="BV244" s="213"/>
      <c r="BW244" s="213"/>
      <c r="BX244" s="213"/>
      <c r="BY244" s="213"/>
      <c r="BZ244" s="213"/>
      <c r="CA244" s="213"/>
      <c r="CB244" s="213"/>
      <c r="CC244" s="213"/>
      <c r="CD244" s="213"/>
      <c r="CE244" s="213"/>
      <c r="CF244" s="213"/>
      <c r="CG244" s="213"/>
      <c r="CH244" s="213"/>
      <c r="CI244" s="213"/>
      <c r="CJ244" s="213"/>
      <c r="CK244" s="213"/>
    </row>
    <row r="245" spans="1:89" s="214" customFormat="1" ht="67.5" customHeight="1">
      <c r="A245" s="477"/>
      <c r="B245" s="501"/>
      <c r="C245" s="451"/>
      <c r="D245" s="451"/>
      <c r="E245" s="454"/>
      <c r="F245" s="454"/>
      <c r="G245" s="459"/>
      <c r="H245" s="384">
        <v>39</v>
      </c>
      <c r="I245" s="457"/>
      <c r="J245" s="460"/>
      <c r="K245" s="460"/>
      <c r="L245" s="460"/>
      <c r="M245" s="454" t="str">
        <f t="shared" si="282"/>
        <v xml:space="preserve">Posibilidad de perdida de  debido a amenazas como y vulderabilidades, afectando a los activos de información de </v>
      </c>
      <c r="N245" s="454"/>
      <c r="O245" s="454"/>
      <c r="P245" s="531"/>
      <c r="Q245" s="491"/>
      <c r="R245" s="494"/>
      <c r="S245" s="494"/>
      <c r="T245" s="494"/>
      <c r="U245" s="494"/>
      <c r="V245" s="534"/>
      <c r="W245" s="519"/>
      <c r="X245" s="537"/>
      <c r="Y245" s="540"/>
      <c r="Z245" s="543"/>
      <c r="AA245" s="519"/>
      <c r="AB245" s="522"/>
      <c r="AC245" s="525"/>
      <c r="AD245" s="528"/>
      <c r="AE245" s="507"/>
      <c r="AF245" s="205">
        <v>2</v>
      </c>
      <c r="AG245" s="206" t="s">
        <v>1451</v>
      </c>
      <c r="AH245" s="234" t="str">
        <f t="shared" si="251"/>
        <v>Probabilidad</v>
      </c>
      <c r="AI245" s="340" t="s">
        <v>314</v>
      </c>
      <c r="AJ245" s="340" t="s">
        <v>319</v>
      </c>
      <c r="AK245" s="235" t="str">
        <f t="shared" si="252"/>
        <v>40%</v>
      </c>
      <c r="AL245" s="341" t="s">
        <v>323</v>
      </c>
      <c r="AM245" s="341" t="s">
        <v>327</v>
      </c>
      <c r="AN245" s="342" t="s">
        <v>330</v>
      </c>
      <c r="AO245" s="236">
        <f>IF(ISBLANK(AD244),(IFERROR(IF(AND(AH244="Probabilidad",AH245="Probabilidad"),(AQ244-(+AQ244*AK245)),IF(AH245="Probabilidad",(W244-(+W244*AK245)),IF(AH245="Impacto",AQ244,""))),""))," ")</f>
        <v>0.216</v>
      </c>
      <c r="AP245" s="174" t="str">
        <f>IF(ISBLANK(AD244),(IFERROR(IF(AO245="","",IF(AO245&lt;=0.2,"Muy Baja",IF(AO245&lt;=0.4,"Baja",IF(AO245&lt;=0.6,"Media",IF(AO245&lt;=0.8,"Alta","Muy Alta"))))),""))," ")</f>
        <v>Baja</v>
      </c>
      <c r="AQ245" s="237">
        <f t="shared" si="253"/>
        <v>0.216</v>
      </c>
      <c r="AR245" s="283" t="str">
        <f t="shared" si="254"/>
        <v>Moderado</v>
      </c>
      <c r="AS245" s="237">
        <f>IFERROR(IF(AND(AH244="Impacto",AH245="Impacto"),(AS244-(+AS244*AK245)),IF(AH245="Impacto",(AA244-(+AA244*AK245)),IF(AH245="Probabilidad",AS244,""))),"")</f>
        <v>0.6</v>
      </c>
      <c r="AT245" s="239" t="str">
        <f t="shared" si="255"/>
        <v>Moderado</v>
      </c>
      <c r="AU245" s="510"/>
      <c r="AV245" s="513"/>
      <c r="AW245" s="507"/>
      <c r="AX245" s="516"/>
      <c r="AY245" s="442"/>
      <c r="AZ245" s="438"/>
      <c r="BA245" s="438"/>
      <c r="BB245" s="438"/>
      <c r="BC245" s="440"/>
      <c r="BD245" s="440"/>
      <c r="BE245" s="438"/>
      <c r="BF245" s="438"/>
      <c r="BG245" s="460"/>
      <c r="BH245" s="215"/>
      <c r="BI245" s="210"/>
      <c r="BJ245" s="210"/>
      <c r="BK245" s="210"/>
      <c r="BL245" s="207"/>
      <c r="BM245" s="207"/>
      <c r="BN245" s="207"/>
      <c r="BO245" s="282"/>
      <c r="BP245" s="282"/>
      <c r="BQ245" s="284"/>
      <c r="BR245" s="213"/>
      <c r="BS245" s="213" t="str">
        <f>IF(AND('MAPA DE RIESGOS'!$AP245="Muy Alta",'MAPA DE RIESGOS'!$AR245="Leve"),CONCATENATE("R",'MAPA DE RIESGOS'!$H245,"C",'MAPA DE RIESGOS'!$AF245),"")</f>
        <v/>
      </c>
      <c r="BT245" s="213"/>
      <c r="BU245" s="213"/>
      <c r="BV245" s="213"/>
      <c r="BW245" s="213"/>
      <c r="BX245" s="213"/>
      <c r="BY245" s="213"/>
      <c r="BZ245" s="213"/>
      <c r="CA245" s="213"/>
      <c r="CB245" s="213"/>
      <c r="CC245" s="213"/>
      <c r="CD245" s="213"/>
      <c r="CE245" s="213"/>
      <c r="CF245" s="213"/>
      <c r="CG245" s="213"/>
      <c r="CH245" s="213"/>
      <c r="CI245" s="213"/>
      <c r="CJ245" s="213"/>
      <c r="CK245" s="213"/>
    </row>
    <row r="246" spans="1:89" s="214" customFormat="1" ht="67.5" customHeight="1">
      <c r="A246" s="477"/>
      <c r="B246" s="501"/>
      <c r="C246" s="451"/>
      <c r="D246" s="451"/>
      <c r="E246" s="454"/>
      <c r="F246" s="454"/>
      <c r="G246" s="459"/>
      <c r="H246" s="384">
        <v>39</v>
      </c>
      <c r="I246" s="457"/>
      <c r="J246" s="460"/>
      <c r="K246" s="460"/>
      <c r="L246" s="460"/>
      <c r="M246" s="454" t="str">
        <f t="shared" si="282"/>
        <v xml:space="preserve">Posibilidad de perdida de  debido a amenazas como y vulderabilidades, afectando a los activos de información de </v>
      </c>
      <c r="N246" s="454"/>
      <c r="O246" s="454"/>
      <c r="P246" s="531"/>
      <c r="Q246" s="491"/>
      <c r="R246" s="494"/>
      <c r="S246" s="494"/>
      <c r="T246" s="494"/>
      <c r="U246" s="494"/>
      <c r="V246" s="534"/>
      <c r="W246" s="519"/>
      <c r="X246" s="537"/>
      <c r="Y246" s="540"/>
      <c r="Z246" s="543"/>
      <c r="AA246" s="519"/>
      <c r="AB246" s="522"/>
      <c r="AC246" s="525"/>
      <c r="AD246" s="528"/>
      <c r="AE246" s="507"/>
      <c r="AF246" s="205">
        <v>3</v>
      </c>
      <c r="AG246" s="206" t="s">
        <v>60</v>
      </c>
      <c r="AH246" s="234" t="str">
        <f t="shared" si="251"/>
        <v>Probabilidad</v>
      </c>
      <c r="AI246" s="340" t="s">
        <v>314</v>
      </c>
      <c r="AJ246" s="340" t="s">
        <v>319</v>
      </c>
      <c r="AK246" s="235" t="str">
        <f t="shared" si="252"/>
        <v>40%</v>
      </c>
      <c r="AL246" s="341" t="s">
        <v>323</v>
      </c>
      <c r="AM246" s="341" t="s">
        <v>327</v>
      </c>
      <c r="AN246" s="342" t="s">
        <v>330</v>
      </c>
      <c r="AO246" s="236">
        <f>IF(ISBLANK(AD244),(IFERROR(IF(AND(AH245="Probabilidad",AH246="Probabilidad"),(AQ245-(+AQ245*AK246)),IF(AND(AH245="Impacto",AH246="Probabilidad"),(AQ244-(+AQ244*AK246)),IF(AH246="Impacto",AQ245,""))),""))," ")</f>
        <v>0.12959999999999999</v>
      </c>
      <c r="AP246" s="174" t="str">
        <f>IF(ISBLANK(AD244),(IFERROR(IF(AO246="","",IF(AO246&lt;=0.2,"Muy Baja",IF(AO246&lt;=0.4,"Baja",IF(AO246&lt;=0.6,"Media",IF(AO246&lt;=0.8,"Alta","Muy Alta"))))),""))," ")</f>
        <v>Muy Baja</v>
      </c>
      <c r="AQ246" s="237">
        <f t="shared" si="253"/>
        <v>0.12959999999999999</v>
      </c>
      <c r="AR246" s="283" t="str">
        <f t="shared" si="254"/>
        <v>Moderado</v>
      </c>
      <c r="AS246" s="237">
        <f>IFERROR(IF(AND(AH245="Impacto",AH246="Impacto"),(AS245-(+AS245*AK246)),IF(AND(AH245="Probabilidad",AH246="Impacto"),(AS244-(+AS244*AK246)),IF(AH246="Probabilidad",AS245,""))),"")</f>
        <v>0.6</v>
      </c>
      <c r="AT246" s="239" t="str">
        <f t="shared" si="255"/>
        <v>Moderado</v>
      </c>
      <c r="AU246" s="510"/>
      <c r="AV246" s="513"/>
      <c r="AW246" s="507"/>
      <c r="AX246" s="516"/>
      <c r="AY246" s="441" t="s">
        <v>1620</v>
      </c>
      <c r="AZ246" s="437" t="s">
        <v>1459</v>
      </c>
      <c r="BA246" s="437" t="s">
        <v>973</v>
      </c>
      <c r="BB246" s="437" t="s">
        <v>1063</v>
      </c>
      <c r="BC246" s="439" t="s">
        <v>1588</v>
      </c>
      <c r="BD246" s="439" t="s">
        <v>1589</v>
      </c>
      <c r="BE246" s="437" t="s">
        <v>1616</v>
      </c>
      <c r="BF246" s="437" t="s">
        <v>1615</v>
      </c>
      <c r="BG246" s="460"/>
      <c r="BH246" s="215"/>
      <c r="BI246" s="210"/>
      <c r="BJ246" s="210"/>
      <c r="BK246" s="210"/>
      <c r="BL246" s="207"/>
      <c r="BM246" s="207"/>
      <c r="BN246" s="207"/>
      <c r="BO246" s="282"/>
      <c r="BP246" s="282"/>
      <c r="BQ246" s="284"/>
      <c r="BR246" s="213"/>
      <c r="BS246" s="213" t="str">
        <f>IF(AND('MAPA DE RIESGOS'!$AP246="Muy Alta",'MAPA DE RIESGOS'!$AR246="Leve"),CONCATENATE("R",'MAPA DE RIESGOS'!$H246,"C",'MAPA DE RIESGOS'!$AF246),"")</f>
        <v/>
      </c>
      <c r="BT246" s="213"/>
      <c r="BU246" s="213"/>
      <c r="BV246" s="213"/>
      <c r="BW246" s="213"/>
      <c r="BX246" s="213"/>
      <c r="BY246" s="213"/>
      <c r="BZ246" s="213"/>
      <c r="CA246" s="213"/>
      <c r="CB246" s="213"/>
      <c r="CC246" s="213"/>
      <c r="CD246" s="213"/>
      <c r="CE246" s="213"/>
      <c r="CF246" s="213"/>
      <c r="CG246" s="213"/>
      <c r="CH246" s="213"/>
      <c r="CI246" s="213"/>
      <c r="CJ246" s="213"/>
      <c r="CK246" s="213"/>
    </row>
    <row r="247" spans="1:89" s="214" customFormat="1" ht="67.5" customHeight="1">
      <c r="A247" s="477"/>
      <c r="B247" s="501"/>
      <c r="C247" s="451"/>
      <c r="D247" s="451"/>
      <c r="E247" s="454"/>
      <c r="F247" s="454"/>
      <c r="G247" s="459"/>
      <c r="H247" s="384">
        <v>39</v>
      </c>
      <c r="I247" s="457"/>
      <c r="J247" s="460"/>
      <c r="K247" s="460"/>
      <c r="L247" s="460"/>
      <c r="M247" s="454" t="str">
        <f t="shared" si="282"/>
        <v xml:space="preserve">Posibilidad de perdida de  debido a amenazas como y vulderabilidades, afectando a los activos de información de </v>
      </c>
      <c r="N247" s="454"/>
      <c r="O247" s="454"/>
      <c r="P247" s="531"/>
      <c r="Q247" s="491"/>
      <c r="R247" s="494"/>
      <c r="S247" s="494"/>
      <c r="T247" s="494"/>
      <c r="U247" s="494"/>
      <c r="V247" s="534"/>
      <c r="W247" s="519"/>
      <c r="X247" s="537"/>
      <c r="Y247" s="540"/>
      <c r="Z247" s="543"/>
      <c r="AA247" s="519"/>
      <c r="AB247" s="522"/>
      <c r="AC247" s="525"/>
      <c r="AD247" s="528"/>
      <c r="AE247" s="507"/>
      <c r="AF247" s="205">
        <v>4</v>
      </c>
      <c r="AG247" s="206" t="s">
        <v>1452</v>
      </c>
      <c r="AH247" s="234" t="str">
        <f t="shared" si="251"/>
        <v>Probabilidad</v>
      </c>
      <c r="AI247" s="340" t="s">
        <v>314</v>
      </c>
      <c r="AJ247" s="340" t="s">
        <v>319</v>
      </c>
      <c r="AK247" s="235" t="str">
        <f t="shared" si="252"/>
        <v>40%</v>
      </c>
      <c r="AL247" s="341" t="s">
        <v>323</v>
      </c>
      <c r="AM247" s="341" t="s">
        <v>327</v>
      </c>
      <c r="AN247" s="342" t="s">
        <v>330</v>
      </c>
      <c r="AO247" s="236">
        <f>IF(ISBLANK(AD244),(IFERROR(IF(AND(AH246="Probabilidad",AH247="Probabilidad"),(AQ246-(+AQ246*AK247)),IF(AND(AH246="Impacto",AH247="Probabilidad"),(AQ245-(+AQ245*AK247)),IF(AH247="Impacto",AQ246,""))),""))," ")</f>
        <v>7.7759999999999996E-2</v>
      </c>
      <c r="AP247" s="174" t="str">
        <f>IF(ISBLANK(AD244),(IFERROR(IF(AO247="","",IF(AO247&lt;=0.2,"Muy Baja",IF(AO247&lt;=0.4,"Baja",IF(AO247&lt;=0.6,"Media",IF(AO247&lt;=0.8,"Alta","Muy Alta"))))),""))," ")</f>
        <v>Muy Baja</v>
      </c>
      <c r="AQ247" s="237">
        <f t="shared" si="253"/>
        <v>7.7759999999999996E-2</v>
      </c>
      <c r="AR247" s="283" t="str">
        <f t="shared" si="254"/>
        <v>Moderado</v>
      </c>
      <c r="AS247" s="237">
        <f>IFERROR(IF(AND(AH246="Impacto",AH247="Impacto"),(AS246-(+AS246*AK247)),IF(AND(AH246="Probabilidad",AH247="Impacto"),(AS245-(+AS245*AK247)),IF(AH247="Probabilidad",AS246,""))),"")</f>
        <v>0.6</v>
      </c>
      <c r="AT247" s="239" t="str">
        <f t="shared" si="255"/>
        <v>Moderado</v>
      </c>
      <c r="AU247" s="510"/>
      <c r="AV247" s="513"/>
      <c r="AW247" s="507"/>
      <c r="AX247" s="516"/>
      <c r="AY247" s="442"/>
      <c r="AZ247" s="438"/>
      <c r="BA247" s="438"/>
      <c r="BB247" s="438"/>
      <c r="BC247" s="440"/>
      <c r="BD247" s="440"/>
      <c r="BE247" s="438"/>
      <c r="BF247" s="438"/>
      <c r="BG247" s="460"/>
      <c r="BH247" s="215"/>
      <c r="BI247" s="210"/>
      <c r="BJ247" s="210"/>
      <c r="BK247" s="210"/>
      <c r="BL247" s="207"/>
      <c r="BM247" s="207"/>
      <c r="BN247" s="207"/>
      <c r="BO247" s="282"/>
      <c r="BP247" s="282"/>
      <c r="BQ247" s="284"/>
      <c r="BR247" s="213"/>
      <c r="BS247" s="213" t="str">
        <f>IF(AND('MAPA DE RIESGOS'!$AP247="Muy Alta",'MAPA DE RIESGOS'!$AR247="Leve"),CONCATENATE("R",'MAPA DE RIESGOS'!$H247,"C",'MAPA DE RIESGOS'!$AF247),"")</f>
        <v/>
      </c>
      <c r="BT247" s="213"/>
      <c r="BU247" s="213"/>
      <c r="BV247" s="213"/>
      <c r="BW247" s="213"/>
      <c r="BX247" s="213"/>
      <c r="BY247" s="213"/>
      <c r="BZ247" s="213"/>
      <c r="CA247" s="213"/>
      <c r="CB247" s="213"/>
      <c r="CC247" s="213"/>
      <c r="CD247" s="213"/>
      <c r="CE247" s="213"/>
      <c r="CF247" s="213"/>
      <c r="CG247" s="213"/>
      <c r="CH247" s="213"/>
      <c r="CI247" s="213"/>
      <c r="CJ247" s="213"/>
      <c r="CK247" s="213"/>
    </row>
    <row r="248" spans="1:89" s="214" customFormat="1" ht="28.5" hidden="1" customHeight="1">
      <c r="A248" s="477"/>
      <c r="B248" s="501"/>
      <c r="C248" s="451"/>
      <c r="D248" s="451"/>
      <c r="E248" s="454"/>
      <c r="F248" s="454"/>
      <c r="G248" s="459"/>
      <c r="H248" s="384">
        <v>39</v>
      </c>
      <c r="I248" s="457"/>
      <c r="J248" s="460"/>
      <c r="K248" s="460"/>
      <c r="L248" s="460"/>
      <c r="M248" s="454" t="str">
        <f t="shared" si="282"/>
        <v xml:space="preserve">Posibilidad de perdida de  debido a amenazas como y vulderabilidades, afectando a los activos de información de </v>
      </c>
      <c r="N248" s="454"/>
      <c r="O248" s="454"/>
      <c r="P248" s="531"/>
      <c r="Q248" s="491"/>
      <c r="R248" s="494"/>
      <c r="S248" s="494"/>
      <c r="T248" s="494"/>
      <c r="U248" s="494"/>
      <c r="V248" s="534"/>
      <c r="W248" s="519"/>
      <c r="X248" s="537"/>
      <c r="Y248" s="540"/>
      <c r="Z248" s="543"/>
      <c r="AA248" s="519"/>
      <c r="AB248" s="522"/>
      <c r="AC248" s="525"/>
      <c r="AD248" s="528"/>
      <c r="AE248" s="507"/>
      <c r="AF248" s="205">
        <v>5</v>
      </c>
      <c r="AG248" s="206"/>
      <c r="AH248" s="234" t="str">
        <f t="shared" si="251"/>
        <v/>
      </c>
      <c r="AI248" s="340"/>
      <c r="AJ248" s="340"/>
      <c r="AK248" s="235" t="str">
        <f t="shared" si="252"/>
        <v/>
      </c>
      <c r="AL248" s="341"/>
      <c r="AM248" s="341"/>
      <c r="AN248" s="342"/>
      <c r="AO248" s="236" t="str">
        <f>IF(ISBLANK(AD244),(IFERROR(IF(AND(AH247="Probabilidad",AH248="Probabilidad"),(AQ247-(+AQ247*AK248)),IF(AND(AH247="Impacto",AH248="Probabilidad"),(AQ246-(+AQ246*AK248)),IF(AH248="Impacto",AQ247,""))),""))," ")</f>
        <v/>
      </c>
      <c r="AP248" s="174" t="str">
        <f>IF(ISBLANK(AD244),(IFERROR(IF(AO248="","",IF(AO248&lt;=0.2,"Muy Baja",IF(AO248&lt;=0.4,"Baja",IF(AO248&lt;=0.6,"Media",IF(AO248&lt;=0.8,"Alta","Muy Alta"))))),""))," ")</f>
        <v/>
      </c>
      <c r="AQ248" s="237" t="str">
        <f t="shared" si="253"/>
        <v/>
      </c>
      <c r="AR248" s="283" t="str">
        <f t="shared" si="254"/>
        <v/>
      </c>
      <c r="AS248" s="237" t="str">
        <f>IFERROR(IF(AND(AH247="Impacto",AH248="Impacto"),(AS247-(+AS247*AK248)),IF(AND(AH247="Probabilidad",AH248="Impacto"),(AS246-(+AS246*AK248)),IF(AH248="Probabilidad",AS247,""))),"")</f>
        <v/>
      </c>
      <c r="AT248" s="239" t="str">
        <f t="shared" si="255"/>
        <v/>
      </c>
      <c r="AU248" s="510"/>
      <c r="AV248" s="513"/>
      <c r="AW248" s="507"/>
      <c r="AX248" s="516"/>
      <c r="AY248" s="343"/>
      <c r="AZ248" s="209"/>
      <c r="BA248" s="207"/>
      <c r="BB248" s="207"/>
      <c r="BC248" s="208"/>
      <c r="BD248" s="208"/>
      <c r="BE248" s="208"/>
      <c r="BF248" s="209"/>
      <c r="BG248" s="460"/>
      <c r="BH248" s="215"/>
      <c r="BI248" s="210"/>
      <c r="BJ248" s="210"/>
      <c r="BK248" s="210"/>
      <c r="BL248" s="207"/>
      <c r="BM248" s="207"/>
      <c r="BN248" s="207"/>
      <c r="BO248" s="282"/>
      <c r="BP248" s="282"/>
      <c r="BQ248" s="284"/>
      <c r="BR248" s="213"/>
      <c r="BS248" s="213" t="str">
        <f>IF(AND('MAPA DE RIESGOS'!$AP248="Muy Alta",'MAPA DE RIESGOS'!$AR248="Leve"),CONCATENATE("R",'MAPA DE RIESGOS'!$H248,"C",'MAPA DE RIESGOS'!$AF248),"")</f>
        <v/>
      </c>
      <c r="BT248" s="213"/>
      <c r="BU248" s="213"/>
      <c r="BV248" s="213"/>
      <c r="BW248" s="213"/>
      <c r="BX248" s="213"/>
      <c r="BY248" s="213"/>
      <c r="BZ248" s="213"/>
      <c r="CA248" s="213"/>
      <c r="CB248" s="213"/>
      <c r="CC248" s="213"/>
      <c r="CD248" s="213"/>
      <c r="CE248" s="213"/>
      <c r="CF248" s="213"/>
      <c r="CG248" s="213"/>
      <c r="CH248" s="213"/>
      <c r="CI248" s="213"/>
      <c r="CJ248" s="213"/>
      <c r="CK248" s="213"/>
    </row>
    <row r="249" spans="1:89" s="214" customFormat="1" ht="28.5" hidden="1" customHeight="1">
      <c r="A249" s="477"/>
      <c r="B249" s="501"/>
      <c r="C249" s="451"/>
      <c r="D249" s="451"/>
      <c r="E249" s="454"/>
      <c r="F249" s="454"/>
      <c r="G249" s="459"/>
      <c r="H249" s="384">
        <v>39</v>
      </c>
      <c r="I249" s="458"/>
      <c r="J249" s="461"/>
      <c r="K249" s="461"/>
      <c r="L249" s="461"/>
      <c r="M249" s="455" t="str">
        <f t="shared" si="282"/>
        <v xml:space="preserve">Posibilidad de perdida de  debido a amenazas como y vulderabilidades, afectando a los activos de información de </v>
      </c>
      <c r="N249" s="455"/>
      <c r="O249" s="455"/>
      <c r="P249" s="532"/>
      <c r="Q249" s="492"/>
      <c r="R249" s="495"/>
      <c r="S249" s="495"/>
      <c r="T249" s="495"/>
      <c r="U249" s="495"/>
      <c r="V249" s="535"/>
      <c r="W249" s="520"/>
      <c r="X249" s="538"/>
      <c r="Y249" s="541"/>
      <c r="Z249" s="544"/>
      <c r="AA249" s="520"/>
      <c r="AB249" s="523"/>
      <c r="AC249" s="526"/>
      <c r="AD249" s="529"/>
      <c r="AE249" s="508"/>
      <c r="AF249" s="205">
        <v>6</v>
      </c>
      <c r="AG249" s="206"/>
      <c r="AH249" s="234" t="str">
        <f t="shared" si="251"/>
        <v/>
      </c>
      <c r="AI249" s="340"/>
      <c r="AJ249" s="340"/>
      <c r="AK249" s="235" t="str">
        <f t="shared" si="252"/>
        <v/>
      </c>
      <c r="AL249" s="341"/>
      <c r="AM249" s="341"/>
      <c r="AN249" s="342"/>
      <c r="AO249" s="236" t="str">
        <f>IF(ISBLANK(AD244),(IFERROR(IF(AND(AH247="Probabilidad",AH249="Probabilidad"),(AQ247-(+AQ247*AK249)),IF(AND(AH247="Impacto",AH249="Probabilidad"),(AQ246-(+AQ246*AK249)),IF(AH249="Impacto",AQ247,""))),""))," ")</f>
        <v/>
      </c>
      <c r="AP249" s="174" t="str">
        <f>IF(ISBLANK(AD244),(IFERROR(IF(AO249="","",IF(AO249&lt;=0.2,"Muy Baja",IF(AO249&lt;=0.4,"Baja",IF(AO249&lt;=0.6,"Media",IF(AO249&lt;=0.8,"Alta","Muy Alta"))))),"")), " ")</f>
        <v/>
      </c>
      <c r="AQ249" s="237" t="str">
        <f t="shared" si="253"/>
        <v/>
      </c>
      <c r="AR249" s="283" t="str">
        <f t="shared" si="254"/>
        <v/>
      </c>
      <c r="AS249" s="237" t="str">
        <f>IFERROR(IF(AND(AH248="Impacto",AH249="Impacto"),(AS247-(+AS248*AK249)),IF(AND(AH247="Probabilidad",AH249="Impacto"),(AS246-(+AS246*AK249)),IF(AH249="Probabilidad",AS247,""))),"")</f>
        <v/>
      </c>
      <c r="AT249" s="239" t="str">
        <f t="shared" si="255"/>
        <v/>
      </c>
      <c r="AU249" s="511"/>
      <c r="AV249" s="514"/>
      <c r="AW249" s="508"/>
      <c r="AX249" s="517"/>
      <c r="AY249" s="343"/>
      <c r="AZ249" s="209"/>
      <c r="BA249" s="207"/>
      <c r="BB249" s="207"/>
      <c r="BC249" s="208"/>
      <c r="BD249" s="208"/>
      <c r="BE249" s="208"/>
      <c r="BF249" s="209"/>
      <c r="BG249" s="461"/>
      <c r="BH249" s="215"/>
      <c r="BI249" s="210"/>
      <c r="BJ249" s="210"/>
      <c r="BK249" s="210"/>
      <c r="BL249" s="207"/>
      <c r="BM249" s="207"/>
      <c r="BN249" s="207"/>
      <c r="BO249" s="282"/>
      <c r="BP249" s="282"/>
      <c r="BQ249" s="284"/>
      <c r="BR249" s="213"/>
      <c r="BS249" s="213" t="str">
        <f>IF(AND('MAPA DE RIESGOS'!$AP249="Muy Alta",'MAPA DE RIESGOS'!$AR249="Leve"),CONCATENATE("R",'MAPA DE RIESGOS'!$H249,"C",'MAPA DE RIESGOS'!$AF249),"")</f>
        <v/>
      </c>
      <c r="BT249" s="213"/>
      <c r="BU249" s="213"/>
      <c r="BV249" s="213"/>
      <c r="BW249" s="213"/>
      <c r="BX249" s="213"/>
      <c r="BY249" s="213"/>
      <c r="BZ249" s="213"/>
      <c r="CA249" s="213"/>
      <c r="CB249" s="213"/>
      <c r="CC249" s="213"/>
      <c r="CD249" s="213"/>
      <c r="CE249" s="213"/>
      <c r="CF249" s="213"/>
      <c r="CG249" s="213"/>
      <c r="CH249" s="213"/>
      <c r="CI249" s="213"/>
      <c r="CJ249" s="213"/>
      <c r="CK249" s="213"/>
    </row>
    <row r="250" spans="1:89" s="214" customFormat="1" ht="71.5" customHeight="1">
      <c r="A250" s="477"/>
      <c r="B250" s="501" t="s">
        <v>959</v>
      </c>
      <c r="C250" s="451"/>
      <c r="D250" s="451" t="str">
        <f>IFERROR((VLOOKUP($B250,'Listados Datos'!$D$3:$F$18,3,FALSE))," ")</f>
        <v xml:space="preserve">Disponer de herramientas tecnológicas que apoyen de manera eficiente y oportuna las labores misionales y estrategicas de la entidad. Según lo establecido en el Plan Operativo Anual de la entidad. </v>
      </c>
      <c r="E250" s="454"/>
      <c r="F250" s="454" t="s">
        <v>973</v>
      </c>
      <c r="G250" s="459">
        <v>40</v>
      </c>
      <c r="H250" s="384">
        <v>40</v>
      </c>
      <c r="I250" s="456" t="s">
        <v>1253</v>
      </c>
      <c r="J250" s="468" t="s">
        <v>243</v>
      </c>
      <c r="K250" s="468" t="s">
        <v>1253</v>
      </c>
      <c r="L250" s="468" t="s">
        <v>1433</v>
      </c>
      <c r="M250" s="453" t="str">
        <f t="shared" si="282"/>
        <v>Posibilidad de perdida de Integridad y Disponibilidad debido a amenazas como Perdida integridad de la informacióny vulderabilidades, afectando a los activos de información de Información física o digital</v>
      </c>
      <c r="N250" s="453" t="s">
        <v>932</v>
      </c>
      <c r="O250" s="453" t="s">
        <v>837</v>
      </c>
      <c r="P250" s="530">
        <v>228</v>
      </c>
      <c r="Q250" s="490" t="s">
        <v>90</v>
      </c>
      <c r="R250" s="493" t="s">
        <v>1438</v>
      </c>
      <c r="S250" s="493" t="s">
        <v>1253</v>
      </c>
      <c r="T250" s="493"/>
      <c r="U250" s="493"/>
      <c r="V250" s="533" t="str">
        <f t="shared" ref="V250" si="299">IF(ISBLANK(AC250),(IF(P250&lt;=0,"",IF(P250&lt;=2,"Muy Baja",IF(P250&lt;=24,"Baja",IF(P250&lt;=500,"Media",IF(P250&lt;=5000,"Alta","Muy Alta"))))))," ")</f>
        <v>Media</v>
      </c>
      <c r="W250" s="518">
        <f t="shared" ref="W250" si="300">IF(ISBLANK(AC250),(IF(V250="","",IF(V250="Muy Baja",20%,IF(V250="Baja",40%,IF(V250="Media",60%,IF(V250="Alta",80%,IF(V250="Muy Alta",100%,0)))))))," ")</f>
        <v>0.6</v>
      </c>
      <c r="X250" s="536" t="s">
        <v>307</v>
      </c>
      <c r="Y250" s="539" t="str">
        <f>IF(X250&gt;0,IF(NOT(ISERROR(MATCH(X250,'Listados Datos'!$N$3:$N$4,0))),'Listados Datos'!$N$6&amp;"Por favor no seleccionar este criterios de impacto (Afectación Económica o presupuestal y/o Pérdida Reputacional)",'Listados Datos'!$N$7),"")</f>
        <v>✔</v>
      </c>
      <c r="Z250" s="542"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518">
        <f>IF(Z250="","",IF(Z250="Leve",20%,IF(Z250="Menor",40%,IF(Z250="Moderado",60%,IF(Z250="Mayor",80%,IF(Z250="Catastrófico",100%,0))))))</f>
        <v>0.6</v>
      </c>
      <c r="AB250" s="521"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524"/>
      <c r="AD250" s="527"/>
      <c r="AE250" s="506" t="str">
        <f t="shared" ref="AE250" si="301">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206" t="s">
        <v>1453</v>
      </c>
      <c r="AH250" s="234" t="str">
        <f t="shared" ref="AH250:AH309" si="302">IF(OR(AI250="Preventivo",AI250="Detectivo"),"Probabilidad",IF(AI250="Correctivo","Impacto",""))</f>
        <v>Probabilidad</v>
      </c>
      <c r="AI250" s="340" t="s">
        <v>314</v>
      </c>
      <c r="AJ250" s="340" t="s">
        <v>319</v>
      </c>
      <c r="AK250" s="235" t="str">
        <f t="shared" ref="AK250:AK309" si="303">IF(AND(AI250="Preventivo",AJ250="Automático"),"50%",IF(AND(AI250="Preventivo",AJ250="Manual"),"40%",IF(AND(AI250="Detectivo",AJ250="Automático"),"40%",IF(AND(AI250="Detectivo",AJ250="Manual"),"30%",IF(AND(AI250="Correctivo",AJ250="Automático"),"35%",IF(AND(AI250="Correctivo",AJ250="Manual"),"25%",""))))))</f>
        <v>40%</v>
      </c>
      <c r="AL250" s="341" t="s">
        <v>323</v>
      </c>
      <c r="AM250" s="341" t="s">
        <v>327</v>
      </c>
      <c r="AN250" s="342" t="s">
        <v>330</v>
      </c>
      <c r="AO250" s="236">
        <f>IF(ISBLANK(AD250),(IFERROR(IF(AH250="Probabilidad",(W250-(+W250*AK250)),IF(AH250="Impacto",W250,"")),""))," ")</f>
        <v>0.36</v>
      </c>
      <c r="AP250" s="174" t="str">
        <f>IF(ISBLANK(AD250), (IFERROR(IF(AO250="","",IF(AO250&lt;=0.2,"Muy Baja",IF(AO250&lt;=0.4,"Baja",IF(AO250&lt;=0.6,"Media",IF(AO250&lt;=0.8,"Alta","Muy Alta"))))),""))," ")</f>
        <v>Baja</v>
      </c>
      <c r="AQ250" s="237">
        <f t="shared" ref="AQ250:AQ309" si="304">+AO250</f>
        <v>0.36</v>
      </c>
      <c r="AR250" s="283" t="str">
        <f t="shared" ref="AR250:AR309" si="305">IFERROR(IF(AS250="","",IF(AS250&lt;=0.2,"Leve",IF(AS250&lt;=0.4,"Menor",IF(AS250&lt;=0.6,"Moderado",IF(AS250&lt;=0.8,"Mayor","Catastrófico"))))),"")</f>
        <v>Moderado</v>
      </c>
      <c r="AS250" s="237">
        <f>IFERROR(IF(AH250="Impacto",(AA250-(+AA250*AK250)),IF(AH250="Probabilidad",AA250,"")),"")</f>
        <v>0.6</v>
      </c>
      <c r="AT250" s="239" t="str">
        <f t="shared" ref="AT250:AT309" si="306">IFERROR(IF(OR(AND(AP250="Muy Baja",AR250="Leve"),AND(AP250="Muy Baja",AR250="Menor"),AND(AP250="Baja",AR250="Leve")),"Bajo",IF(OR(AND(AP250="Muy baja",AR250="Moderado"),AND(AP250="Baja",AR250="Menor"),AND(AP250="Baja",AR250="Moderado"),AND(AP250="Media",AR250="Leve"),AND(AP250="Media",AR250="Menor"),AND(AP250="Media",AR250="Moderado"),AND(AP250="Alta",AR250="Leve"),AND(AP250="Alta",AR250="Menor")),"Moderado",IF(OR(AND(AP250="Muy Baja",AR250="Mayor"),AND(AP250="Baja",AR250="Mayor"),AND(AP250="Media",AR250="Mayor"),AND(AP250="Alta",AR250="Moderado"),AND(AP250="Alta",AR250="Mayor"),AND(AP250="Muy Alta",AR250="Leve"),AND(AP250="Muy Alta",AR250="Menor"),AND(AP250="Muy Alta",AR250="Moderado"),AND(AP250="Muy Alta",AR250="Mayor")),"Alto",IF(OR(AND(AP250="Muy Baja",AR250="Catastrófico"),AND(AP250="Baja",AR250="Catastrófico"),AND(AP250="Media",AR250="Catastrófico"),AND(AP250="Alta",AR250="Catastrófico"),AND(AP250="Muy Alta",AR250="Catastrófico")),"Extremo","")))),"")</f>
        <v>Moderado</v>
      </c>
      <c r="AU250" s="509"/>
      <c r="AV250" s="512" t="str">
        <f>IF(ISBLANK(AD250), " ", AD250)</f>
        <v xml:space="preserve"> </v>
      </c>
      <c r="AW250" s="506" t="str">
        <f t="shared" ref="AW250" si="307">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515" t="s">
        <v>337</v>
      </c>
      <c r="AY250" s="343" t="s">
        <v>1622</v>
      </c>
      <c r="AZ250" s="209" t="s">
        <v>1623</v>
      </c>
      <c r="BA250" s="207" t="s">
        <v>973</v>
      </c>
      <c r="BB250" s="207" t="s">
        <v>1063</v>
      </c>
      <c r="BC250" s="208">
        <v>44562</v>
      </c>
      <c r="BD250" s="208">
        <v>44926</v>
      </c>
      <c r="BE250" s="208" t="s">
        <v>1625</v>
      </c>
      <c r="BF250" s="209" t="s">
        <v>1626</v>
      </c>
      <c r="BG250" s="468" t="s">
        <v>1326</v>
      </c>
      <c r="BH250" s="215"/>
      <c r="BI250" s="210"/>
      <c r="BJ250" s="210"/>
      <c r="BK250" s="210"/>
      <c r="BL250" s="207"/>
      <c r="BM250" s="207"/>
      <c r="BN250" s="207"/>
      <c r="BO250" s="282"/>
      <c r="BP250" s="282"/>
      <c r="BQ250" s="284"/>
      <c r="BR250" s="213"/>
      <c r="BS250" s="213" t="str">
        <f>IF(AND('MAPA DE RIESGOS'!$AP250="Muy Alta",'MAPA DE RIESGOS'!$AR250="Leve"),CONCATENATE("R",'MAPA DE RIESGOS'!$H250,"C",'MAPA DE RIESGOS'!$AF250),"")</f>
        <v/>
      </c>
      <c r="BT250" s="213"/>
      <c r="BU250" s="213"/>
      <c r="BV250" s="213"/>
      <c r="BW250" s="213"/>
      <c r="BX250" s="213"/>
      <c r="BY250" s="213"/>
      <c r="BZ250" s="213"/>
      <c r="CA250" s="213"/>
      <c r="CB250" s="213"/>
      <c r="CC250" s="213"/>
      <c r="CD250" s="213"/>
      <c r="CE250" s="213"/>
      <c r="CF250" s="213"/>
      <c r="CG250" s="213"/>
      <c r="CH250" s="213"/>
      <c r="CI250" s="213"/>
      <c r="CJ250" s="213"/>
      <c r="CK250" s="213"/>
    </row>
    <row r="251" spans="1:89" s="214" customFormat="1" ht="60.5" customHeight="1">
      <c r="A251" s="477"/>
      <c r="B251" s="501"/>
      <c r="C251" s="451"/>
      <c r="D251" s="451"/>
      <c r="E251" s="454"/>
      <c r="F251" s="454"/>
      <c r="G251" s="459"/>
      <c r="H251" s="384">
        <v>40</v>
      </c>
      <c r="I251" s="457"/>
      <c r="J251" s="460"/>
      <c r="K251" s="460"/>
      <c r="L251" s="460"/>
      <c r="M251" s="454" t="str">
        <f t="shared" si="282"/>
        <v xml:space="preserve">Posibilidad de perdida de  debido a amenazas como y vulderabilidades, afectando a los activos de información de </v>
      </c>
      <c r="N251" s="454"/>
      <c r="O251" s="454"/>
      <c r="P251" s="531"/>
      <c r="Q251" s="491"/>
      <c r="R251" s="494"/>
      <c r="S251" s="494"/>
      <c r="T251" s="494"/>
      <c r="U251" s="494"/>
      <c r="V251" s="534"/>
      <c r="W251" s="519"/>
      <c r="X251" s="537"/>
      <c r="Y251" s="540"/>
      <c r="Z251" s="543"/>
      <c r="AA251" s="519"/>
      <c r="AB251" s="522"/>
      <c r="AC251" s="525"/>
      <c r="AD251" s="528"/>
      <c r="AE251" s="507"/>
      <c r="AF251" s="205">
        <v>2</v>
      </c>
      <c r="AG251" s="206" t="s">
        <v>1454</v>
      </c>
      <c r="AH251" s="234" t="str">
        <f t="shared" si="302"/>
        <v>Probabilidad</v>
      </c>
      <c r="AI251" s="340" t="s">
        <v>314</v>
      </c>
      <c r="AJ251" s="340" t="s">
        <v>319</v>
      </c>
      <c r="AK251" s="235" t="str">
        <f t="shared" si="303"/>
        <v>40%</v>
      </c>
      <c r="AL251" s="341" t="s">
        <v>323</v>
      </c>
      <c r="AM251" s="341" t="s">
        <v>327</v>
      </c>
      <c r="AN251" s="342" t="s">
        <v>330</v>
      </c>
      <c r="AO251" s="236">
        <f>IF(ISBLANK(AD250),(IFERROR(IF(AND(AH250="Probabilidad",AH251="Probabilidad"),(AQ250-(+AQ250*AK251)),IF(AH251="Probabilidad",(W250-(+W250*AK251)),IF(AH251="Impacto",AQ250,""))),""))," ")</f>
        <v>0.216</v>
      </c>
      <c r="AP251" s="174" t="str">
        <f>IF(ISBLANK(AD250),(IFERROR(IF(AO251="","",IF(AO251&lt;=0.2,"Muy Baja",IF(AO251&lt;=0.4,"Baja",IF(AO251&lt;=0.6,"Media",IF(AO251&lt;=0.8,"Alta","Muy Alta"))))),""))," ")</f>
        <v>Baja</v>
      </c>
      <c r="AQ251" s="237">
        <f t="shared" si="304"/>
        <v>0.216</v>
      </c>
      <c r="AR251" s="283" t="str">
        <f t="shared" si="305"/>
        <v>Moderado</v>
      </c>
      <c r="AS251" s="237">
        <f>IFERROR(IF(AND(AH250="Impacto",AH251="Impacto"),(AS250-(+AS250*AK251)),IF(AH251="Impacto",(AA250-(+AA250*AK251)),IF(AH251="Probabilidad",AS250,""))),"")</f>
        <v>0.6</v>
      </c>
      <c r="AT251" s="239" t="str">
        <f t="shared" si="306"/>
        <v>Moderado</v>
      </c>
      <c r="AU251" s="510"/>
      <c r="AV251" s="513"/>
      <c r="AW251" s="507"/>
      <c r="AX251" s="516"/>
      <c r="AY251" s="441" t="s">
        <v>1627</v>
      </c>
      <c r="AZ251" s="437" t="s">
        <v>1624</v>
      </c>
      <c r="BA251" s="437" t="s">
        <v>973</v>
      </c>
      <c r="BB251" s="437" t="s">
        <v>1063</v>
      </c>
      <c r="BC251" s="439" t="s">
        <v>1588</v>
      </c>
      <c r="BD251" s="439" t="s">
        <v>1589</v>
      </c>
      <c r="BE251" s="437" t="s">
        <v>1628</v>
      </c>
      <c r="BF251" s="437" t="s">
        <v>1629</v>
      </c>
      <c r="BG251" s="460"/>
      <c r="BH251" s="215"/>
      <c r="BI251" s="210"/>
      <c r="BJ251" s="210"/>
      <c r="BK251" s="210"/>
      <c r="BL251" s="207"/>
      <c r="BM251" s="207"/>
      <c r="BN251" s="207"/>
      <c r="BO251" s="282"/>
      <c r="BP251" s="282"/>
      <c r="BQ251" s="284"/>
      <c r="BR251" s="213"/>
      <c r="BS251" s="213" t="str">
        <f>IF(AND('MAPA DE RIESGOS'!$AP251="Muy Alta",'MAPA DE RIESGOS'!$AR251="Leve"),CONCATENATE("R",'MAPA DE RIESGOS'!$H251,"C",'MAPA DE RIESGOS'!$AF251),"")</f>
        <v/>
      </c>
      <c r="BT251" s="213"/>
      <c r="BU251" s="213"/>
      <c r="BV251" s="213"/>
      <c r="BW251" s="213"/>
      <c r="BX251" s="213"/>
      <c r="BY251" s="213"/>
      <c r="BZ251" s="213"/>
      <c r="CA251" s="213"/>
      <c r="CB251" s="213"/>
      <c r="CC251" s="213"/>
      <c r="CD251" s="213"/>
      <c r="CE251" s="213"/>
      <c r="CF251" s="213"/>
      <c r="CG251" s="213"/>
      <c r="CH251" s="213"/>
      <c r="CI251" s="213"/>
      <c r="CJ251" s="213"/>
      <c r="CK251" s="213"/>
    </row>
    <row r="252" spans="1:89" s="214" customFormat="1" ht="60.5" customHeight="1">
      <c r="A252" s="477"/>
      <c r="B252" s="501"/>
      <c r="C252" s="451"/>
      <c r="D252" s="451"/>
      <c r="E252" s="454"/>
      <c r="F252" s="454"/>
      <c r="G252" s="459"/>
      <c r="H252" s="384">
        <v>40</v>
      </c>
      <c r="I252" s="457"/>
      <c r="J252" s="460"/>
      <c r="K252" s="460"/>
      <c r="L252" s="460"/>
      <c r="M252" s="454" t="str">
        <f t="shared" si="282"/>
        <v xml:space="preserve">Posibilidad de perdida de  debido a amenazas como y vulderabilidades, afectando a los activos de información de </v>
      </c>
      <c r="N252" s="454"/>
      <c r="O252" s="454"/>
      <c r="P252" s="531"/>
      <c r="Q252" s="491"/>
      <c r="R252" s="494"/>
      <c r="S252" s="494"/>
      <c r="T252" s="494"/>
      <c r="U252" s="494"/>
      <c r="V252" s="534"/>
      <c r="W252" s="519"/>
      <c r="X252" s="537"/>
      <c r="Y252" s="540"/>
      <c r="Z252" s="543"/>
      <c r="AA252" s="519"/>
      <c r="AB252" s="522"/>
      <c r="AC252" s="525"/>
      <c r="AD252" s="528"/>
      <c r="AE252" s="507"/>
      <c r="AF252" s="205">
        <v>3</v>
      </c>
      <c r="AG252" s="206" t="s">
        <v>1455</v>
      </c>
      <c r="AH252" s="234" t="str">
        <f t="shared" si="302"/>
        <v>Probabilidad</v>
      </c>
      <c r="AI252" s="340" t="s">
        <v>314</v>
      </c>
      <c r="AJ252" s="340" t="s">
        <v>319</v>
      </c>
      <c r="AK252" s="235" t="str">
        <f t="shared" si="303"/>
        <v>40%</v>
      </c>
      <c r="AL252" s="341" t="s">
        <v>323</v>
      </c>
      <c r="AM252" s="341" t="s">
        <v>327</v>
      </c>
      <c r="AN252" s="342" t="s">
        <v>330</v>
      </c>
      <c r="AO252" s="236">
        <f>IF(ISBLANK(AD250),(IFERROR(IF(AND(AH251="Probabilidad",AH252="Probabilidad"),(AQ251-(+AQ251*AK252)),IF(AND(AH251="Impacto",AH252="Probabilidad"),(AQ250-(+AQ250*AK252)),IF(AH252="Impacto",AQ251,""))),""))," ")</f>
        <v>0.12959999999999999</v>
      </c>
      <c r="AP252" s="174" t="str">
        <f>IF(ISBLANK(AD250),(IFERROR(IF(AO252="","",IF(AO252&lt;=0.2,"Muy Baja",IF(AO252&lt;=0.4,"Baja",IF(AO252&lt;=0.6,"Media",IF(AO252&lt;=0.8,"Alta","Muy Alta"))))),""))," ")</f>
        <v>Muy Baja</v>
      </c>
      <c r="AQ252" s="237">
        <f t="shared" si="304"/>
        <v>0.12959999999999999</v>
      </c>
      <c r="AR252" s="283" t="str">
        <f t="shared" si="305"/>
        <v>Moderado</v>
      </c>
      <c r="AS252" s="237">
        <f>IFERROR(IF(AND(AH251="Impacto",AH252="Impacto"),(AS251-(+AS251*AK252)),IF(AND(AH251="Probabilidad",AH252="Impacto"),(AS250-(+AS250*AK252)),IF(AH252="Probabilidad",AS251,""))),"")</f>
        <v>0.6</v>
      </c>
      <c r="AT252" s="239" t="str">
        <f t="shared" si="306"/>
        <v>Moderado</v>
      </c>
      <c r="AU252" s="510"/>
      <c r="AV252" s="513"/>
      <c r="AW252" s="507"/>
      <c r="AX252" s="516"/>
      <c r="AY252" s="442"/>
      <c r="AZ252" s="438"/>
      <c r="BA252" s="438"/>
      <c r="BB252" s="438"/>
      <c r="BC252" s="440"/>
      <c r="BD252" s="440"/>
      <c r="BE252" s="438"/>
      <c r="BF252" s="438"/>
      <c r="BG252" s="460"/>
      <c r="BH252" s="215"/>
      <c r="BI252" s="210"/>
      <c r="BJ252" s="210"/>
      <c r="BK252" s="210"/>
      <c r="BL252" s="207"/>
      <c r="BM252" s="207"/>
      <c r="BN252" s="207"/>
      <c r="BO252" s="282"/>
      <c r="BP252" s="282"/>
      <c r="BQ252" s="284"/>
      <c r="BR252" s="213"/>
      <c r="BS252" s="213" t="str">
        <f>IF(AND('MAPA DE RIESGOS'!$AP252="Muy Alta",'MAPA DE RIESGOS'!$AR252="Leve"),CONCATENATE("R",'MAPA DE RIESGOS'!$H252,"C",'MAPA DE RIESGOS'!$AF252),"")</f>
        <v/>
      </c>
      <c r="BT252" s="213"/>
      <c r="BU252" s="213"/>
      <c r="BV252" s="213"/>
      <c r="BW252" s="213"/>
      <c r="BX252" s="213"/>
      <c r="BY252" s="213"/>
      <c r="BZ252" s="213"/>
      <c r="CA252" s="213"/>
      <c r="CB252" s="213"/>
      <c r="CC252" s="213"/>
      <c r="CD252" s="213"/>
      <c r="CE252" s="213"/>
      <c r="CF252" s="213"/>
      <c r="CG252" s="213"/>
      <c r="CH252" s="213"/>
      <c r="CI252" s="213"/>
      <c r="CJ252" s="213"/>
      <c r="CK252" s="213"/>
    </row>
    <row r="253" spans="1:89" s="214" customFormat="1" ht="28.5" hidden="1" customHeight="1">
      <c r="A253" s="477"/>
      <c r="B253" s="501"/>
      <c r="C253" s="451"/>
      <c r="D253" s="451"/>
      <c r="E253" s="454"/>
      <c r="F253" s="454"/>
      <c r="G253" s="459"/>
      <c r="H253" s="384">
        <v>40</v>
      </c>
      <c r="I253" s="457"/>
      <c r="J253" s="460"/>
      <c r="K253" s="460"/>
      <c r="L253" s="460"/>
      <c r="M253" s="454" t="str">
        <f t="shared" si="282"/>
        <v xml:space="preserve">Posibilidad de perdida de  debido a amenazas como y vulderabilidades, afectando a los activos de información de </v>
      </c>
      <c r="N253" s="454"/>
      <c r="O253" s="454"/>
      <c r="P253" s="531"/>
      <c r="Q253" s="491"/>
      <c r="R253" s="494"/>
      <c r="S253" s="494"/>
      <c r="T253" s="494"/>
      <c r="U253" s="494"/>
      <c r="V253" s="534"/>
      <c r="W253" s="519"/>
      <c r="X253" s="537"/>
      <c r="Y253" s="540"/>
      <c r="Z253" s="543"/>
      <c r="AA253" s="519"/>
      <c r="AB253" s="522"/>
      <c r="AC253" s="525"/>
      <c r="AD253" s="528"/>
      <c r="AE253" s="507"/>
      <c r="AF253" s="205">
        <v>4</v>
      </c>
      <c r="AG253" s="206"/>
      <c r="AH253" s="234" t="str">
        <f t="shared" si="302"/>
        <v/>
      </c>
      <c r="AI253" s="340"/>
      <c r="AJ253" s="340"/>
      <c r="AK253" s="235" t="str">
        <f t="shared" si="303"/>
        <v/>
      </c>
      <c r="AL253" s="341"/>
      <c r="AM253" s="341"/>
      <c r="AN253" s="342"/>
      <c r="AO253" s="236" t="str">
        <f>IF(ISBLANK(AD250),(IFERROR(IF(AND(AH252="Probabilidad",AH253="Probabilidad"),(AQ252-(+AQ252*AK253)),IF(AND(AH252="Impacto",AH253="Probabilidad"),(AQ251-(+AQ251*AK253)),IF(AH253="Impacto",AQ252,""))),""))," ")</f>
        <v/>
      </c>
      <c r="AP253" s="174" t="str">
        <f>IF(ISBLANK(AD250),(IFERROR(IF(AO253="","",IF(AO253&lt;=0.2,"Muy Baja",IF(AO253&lt;=0.4,"Baja",IF(AO253&lt;=0.6,"Media",IF(AO253&lt;=0.8,"Alta","Muy Alta"))))),""))," ")</f>
        <v/>
      </c>
      <c r="AQ253" s="237" t="str">
        <f t="shared" si="304"/>
        <v/>
      </c>
      <c r="AR253" s="283" t="str">
        <f t="shared" si="305"/>
        <v/>
      </c>
      <c r="AS253" s="237" t="str">
        <f>IFERROR(IF(AND(AH252="Impacto",AH253="Impacto"),(AS252-(+AS252*AK253)),IF(AND(AH252="Probabilidad",AH253="Impacto"),(AS251-(+AS251*AK253)),IF(AH253="Probabilidad",AS252,""))),"")</f>
        <v/>
      </c>
      <c r="AT253" s="239" t="str">
        <f t="shared" si="306"/>
        <v/>
      </c>
      <c r="AU253" s="510"/>
      <c r="AV253" s="513"/>
      <c r="AW253" s="507"/>
      <c r="AX253" s="516"/>
      <c r="AY253" s="343"/>
      <c r="AZ253" s="209"/>
      <c r="BA253" s="207"/>
      <c r="BB253" s="207"/>
      <c r="BC253" s="208"/>
      <c r="BD253" s="208"/>
      <c r="BE253" s="208"/>
      <c r="BF253" s="209"/>
      <c r="BG253" s="460"/>
      <c r="BH253" s="215"/>
      <c r="BI253" s="210"/>
      <c r="BJ253" s="210"/>
      <c r="BK253" s="210"/>
      <c r="BL253" s="207"/>
      <c r="BM253" s="207"/>
      <c r="BN253" s="207"/>
      <c r="BO253" s="282"/>
      <c r="BP253" s="282"/>
      <c r="BQ253" s="284"/>
      <c r="BR253" s="213"/>
      <c r="BS253" s="213" t="str">
        <f>IF(AND('MAPA DE RIESGOS'!$AP253="Muy Alta",'MAPA DE RIESGOS'!$AR253="Leve"),CONCATENATE("R",'MAPA DE RIESGOS'!$H253,"C",'MAPA DE RIESGOS'!$AF253),"")</f>
        <v/>
      </c>
      <c r="BT253" s="213"/>
      <c r="BU253" s="213"/>
      <c r="BV253" s="213"/>
      <c r="BW253" s="213"/>
      <c r="BX253" s="213"/>
      <c r="BY253" s="213"/>
      <c r="BZ253" s="213"/>
      <c r="CA253" s="213"/>
      <c r="CB253" s="213"/>
      <c r="CC253" s="213"/>
      <c r="CD253" s="213"/>
      <c r="CE253" s="213"/>
      <c r="CF253" s="213"/>
      <c r="CG253" s="213"/>
      <c r="CH253" s="213"/>
      <c r="CI253" s="213"/>
      <c r="CJ253" s="213"/>
      <c r="CK253" s="213"/>
    </row>
    <row r="254" spans="1:89" s="214" customFormat="1" ht="28.5" hidden="1" customHeight="1">
      <c r="A254" s="477"/>
      <c r="B254" s="501"/>
      <c r="C254" s="451"/>
      <c r="D254" s="451"/>
      <c r="E254" s="454"/>
      <c r="F254" s="454"/>
      <c r="G254" s="459"/>
      <c r="H254" s="384">
        <v>40</v>
      </c>
      <c r="I254" s="457"/>
      <c r="J254" s="460"/>
      <c r="K254" s="460"/>
      <c r="L254" s="460"/>
      <c r="M254" s="454" t="str">
        <f t="shared" si="282"/>
        <v xml:space="preserve">Posibilidad de perdida de  debido a amenazas como y vulderabilidades, afectando a los activos de información de </v>
      </c>
      <c r="N254" s="454"/>
      <c r="O254" s="454"/>
      <c r="P254" s="531"/>
      <c r="Q254" s="491"/>
      <c r="R254" s="494"/>
      <c r="S254" s="494"/>
      <c r="T254" s="494"/>
      <c r="U254" s="494"/>
      <c r="V254" s="534"/>
      <c r="W254" s="519"/>
      <c r="X254" s="537"/>
      <c r="Y254" s="540"/>
      <c r="Z254" s="543"/>
      <c r="AA254" s="519"/>
      <c r="AB254" s="522"/>
      <c r="AC254" s="525"/>
      <c r="AD254" s="528"/>
      <c r="AE254" s="507"/>
      <c r="AF254" s="205">
        <v>5</v>
      </c>
      <c r="AG254" s="206"/>
      <c r="AH254" s="234" t="str">
        <f t="shared" si="302"/>
        <v/>
      </c>
      <c r="AI254" s="340"/>
      <c r="AJ254" s="340"/>
      <c r="AK254" s="235" t="str">
        <f t="shared" si="303"/>
        <v/>
      </c>
      <c r="AL254" s="341"/>
      <c r="AM254" s="341"/>
      <c r="AN254" s="342"/>
      <c r="AO254" s="236" t="str">
        <f>IF(ISBLANK(AD250),(IFERROR(IF(AND(AH253="Probabilidad",AH254="Probabilidad"),(AQ253-(+AQ253*AK254)),IF(AND(AH253="Impacto",AH254="Probabilidad"),(AQ252-(+AQ252*AK254)),IF(AH254="Impacto",AQ253,""))),""))," ")</f>
        <v/>
      </c>
      <c r="AP254" s="174" t="str">
        <f>IF(ISBLANK(AD250),(IFERROR(IF(AO254="","",IF(AO254&lt;=0.2,"Muy Baja",IF(AO254&lt;=0.4,"Baja",IF(AO254&lt;=0.6,"Media",IF(AO254&lt;=0.8,"Alta","Muy Alta"))))),""))," ")</f>
        <v/>
      </c>
      <c r="AQ254" s="237" t="str">
        <f t="shared" si="304"/>
        <v/>
      </c>
      <c r="AR254" s="283" t="str">
        <f t="shared" si="305"/>
        <v/>
      </c>
      <c r="AS254" s="237" t="str">
        <f>IFERROR(IF(AND(AH253="Impacto",AH254="Impacto"),(AS253-(+AS253*AK254)),IF(AND(AH253="Probabilidad",AH254="Impacto"),(AS252-(+AS252*AK254)),IF(AH254="Probabilidad",AS253,""))),"")</f>
        <v/>
      </c>
      <c r="AT254" s="239" t="str">
        <f t="shared" si="306"/>
        <v/>
      </c>
      <c r="AU254" s="510"/>
      <c r="AV254" s="513"/>
      <c r="AW254" s="507"/>
      <c r="AX254" s="516"/>
      <c r="AY254" s="343"/>
      <c r="AZ254" s="209"/>
      <c r="BA254" s="207"/>
      <c r="BB254" s="207"/>
      <c r="BC254" s="208"/>
      <c r="BD254" s="208"/>
      <c r="BE254" s="208"/>
      <c r="BF254" s="209"/>
      <c r="BG254" s="460"/>
      <c r="BH254" s="215"/>
      <c r="BI254" s="210"/>
      <c r="BJ254" s="210"/>
      <c r="BK254" s="210"/>
      <c r="BL254" s="207"/>
      <c r="BM254" s="207"/>
      <c r="BN254" s="207"/>
      <c r="BO254" s="282"/>
      <c r="BP254" s="282"/>
      <c r="BQ254" s="284"/>
      <c r="BR254" s="213"/>
      <c r="BS254" s="213" t="str">
        <f>IF(AND('MAPA DE RIESGOS'!$AP254="Muy Alta",'MAPA DE RIESGOS'!$AR254="Leve"),CONCATENATE("R",'MAPA DE RIESGOS'!$H254,"C",'MAPA DE RIESGOS'!$AF254),"")</f>
        <v/>
      </c>
      <c r="BT254" s="213"/>
      <c r="BU254" s="213"/>
      <c r="BV254" s="213"/>
      <c r="BW254" s="213"/>
      <c r="BX254" s="213"/>
      <c r="BY254" s="213"/>
      <c r="BZ254" s="213"/>
      <c r="CA254" s="213"/>
      <c r="CB254" s="213"/>
      <c r="CC254" s="213"/>
      <c r="CD254" s="213"/>
      <c r="CE254" s="213"/>
      <c r="CF254" s="213"/>
      <c r="CG254" s="213"/>
      <c r="CH254" s="213"/>
      <c r="CI254" s="213"/>
      <c r="CJ254" s="213"/>
      <c r="CK254" s="213"/>
    </row>
    <row r="255" spans="1:89" s="214" customFormat="1" ht="28.5" hidden="1" customHeight="1">
      <c r="A255" s="477"/>
      <c r="B255" s="501"/>
      <c r="C255" s="451"/>
      <c r="D255" s="451"/>
      <c r="E255" s="454"/>
      <c r="F255" s="454"/>
      <c r="G255" s="459"/>
      <c r="H255" s="384">
        <v>40</v>
      </c>
      <c r="I255" s="458"/>
      <c r="J255" s="461"/>
      <c r="K255" s="461"/>
      <c r="L255" s="461"/>
      <c r="M255" s="455" t="str">
        <f t="shared" si="282"/>
        <v xml:space="preserve">Posibilidad de perdida de  debido a amenazas como y vulderabilidades, afectando a los activos de información de </v>
      </c>
      <c r="N255" s="455"/>
      <c r="O255" s="455"/>
      <c r="P255" s="532"/>
      <c r="Q255" s="492"/>
      <c r="R255" s="495"/>
      <c r="S255" s="495"/>
      <c r="T255" s="495"/>
      <c r="U255" s="495"/>
      <c r="V255" s="535"/>
      <c r="W255" s="520"/>
      <c r="X255" s="538"/>
      <c r="Y255" s="541"/>
      <c r="Z255" s="544"/>
      <c r="AA255" s="520"/>
      <c r="AB255" s="523"/>
      <c r="AC255" s="526"/>
      <c r="AD255" s="529"/>
      <c r="AE255" s="508"/>
      <c r="AF255" s="205">
        <v>6</v>
      </c>
      <c r="AG255" s="206"/>
      <c r="AH255" s="234" t="str">
        <f t="shared" si="302"/>
        <v/>
      </c>
      <c r="AI255" s="340"/>
      <c r="AJ255" s="340"/>
      <c r="AK255" s="235" t="str">
        <f t="shared" si="303"/>
        <v/>
      </c>
      <c r="AL255" s="341"/>
      <c r="AM255" s="341"/>
      <c r="AN255" s="342"/>
      <c r="AO255" s="236" t="str">
        <f>IF(ISBLANK(AD250),(IFERROR(IF(AND(AH253="Probabilidad",AH255="Probabilidad"),(AQ253-(+AQ253*AK255)),IF(AND(AH253="Impacto",AH255="Probabilidad"),(AQ252-(+AQ252*AK255)),IF(AH255="Impacto",AQ253,""))),""))," ")</f>
        <v/>
      </c>
      <c r="AP255" s="174" t="str">
        <f>IF(ISBLANK(AD250),(IFERROR(IF(AO255="","",IF(AO255&lt;=0.2,"Muy Baja",IF(AO255&lt;=0.4,"Baja",IF(AO255&lt;=0.6,"Media",IF(AO255&lt;=0.8,"Alta","Muy Alta"))))),"")), " ")</f>
        <v/>
      </c>
      <c r="AQ255" s="237" t="str">
        <f t="shared" si="304"/>
        <v/>
      </c>
      <c r="AR255" s="283" t="str">
        <f t="shared" si="305"/>
        <v/>
      </c>
      <c r="AS255" s="237" t="str">
        <f>IFERROR(IF(AND(AH254="Impacto",AH255="Impacto"),(AS253-(+AS254*AK255)),IF(AND(AH253="Probabilidad",AH255="Impacto"),(AS252-(+AS252*AK255)),IF(AH255="Probabilidad",AS253,""))),"")</f>
        <v/>
      </c>
      <c r="AT255" s="239" t="str">
        <f t="shared" si="306"/>
        <v/>
      </c>
      <c r="AU255" s="511"/>
      <c r="AV255" s="514"/>
      <c r="AW255" s="508"/>
      <c r="AX255" s="517"/>
      <c r="AY255" s="343"/>
      <c r="AZ255" s="209"/>
      <c r="BA255" s="207"/>
      <c r="BB255" s="207"/>
      <c r="BC255" s="208"/>
      <c r="BD255" s="208"/>
      <c r="BE255" s="208"/>
      <c r="BF255" s="209"/>
      <c r="BG255" s="461"/>
      <c r="BH255" s="215"/>
      <c r="BI255" s="210"/>
      <c r="BJ255" s="210"/>
      <c r="BK255" s="210"/>
      <c r="BL255" s="207"/>
      <c r="BM255" s="207"/>
      <c r="BN255" s="207"/>
      <c r="BO255" s="282"/>
      <c r="BP255" s="282"/>
      <c r="BQ255" s="284"/>
      <c r="BR255" s="213"/>
      <c r="BS255" s="213" t="str">
        <f>IF(AND('MAPA DE RIESGOS'!$AP255="Muy Alta",'MAPA DE RIESGOS'!$AR255="Leve"),CONCATENATE("R",'MAPA DE RIESGOS'!$H255,"C",'MAPA DE RIESGOS'!$AF255),"")</f>
        <v/>
      </c>
      <c r="BT255" s="213"/>
      <c r="BU255" s="213"/>
      <c r="BV255" s="213"/>
      <c r="BW255" s="213"/>
      <c r="BX255" s="213"/>
      <c r="BY255" s="213"/>
      <c r="BZ255" s="213"/>
      <c r="CA255" s="213"/>
      <c r="CB255" s="213"/>
      <c r="CC255" s="213"/>
      <c r="CD255" s="213"/>
      <c r="CE255" s="213"/>
      <c r="CF255" s="213"/>
      <c r="CG255" s="213"/>
      <c r="CH255" s="213"/>
      <c r="CI255" s="213"/>
      <c r="CJ255" s="213"/>
      <c r="CK255" s="213"/>
    </row>
    <row r="256" spans="1:89" s="214" customFormat="1" ht="101" customHeight="1">
      <c r="A256" s="477"/>
      <c r="B256" s="501" t="s">
        <v>959</v>
      </c>
      <c r="C256" s="451"/>
      <c r="D256" s="451" t="str">
        <f>IFERROR((VLOOKUP($B256,'Listados Datos'!$D$3:$F$18,3,FALSE))," ")</f>
        <v xml:space="preserve">Disponer de herramientas tecnológicas que apoyen de manera eficiente y oportuna las labores misionales y estrategicas de la entidad. Según lo establecido en el Plan Operativo Anual de la entidad. </v>
      </c>
      <c r="E256" s="454"/>
      <c r="F256" s="454" t="s">
        <v>973</v>
      </c>
      <c r="G256" s="459">
        <v>41</v>
      </c>
      <c r="H256" s="384">
        <v>41</v>
      </c>
      <c r="I256" s="456" t="s">
        <v>1254</v>
      </c>
      <c r="J256" s="468" t="s">
        <v>244</v>
      </c>
      <c r="K256" s="468" t="s">
        <v>1254</v>
      </c>
      <c r="L256" s="468" t="s">
        <v>1434</v>
      </c>
      <c r="M256" s="453" t="str">
        <f t="shared" si="282"/>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453" t="s">
        <v>932</v>
      </c>
      <c r="O256" s="453" t="s">
        <v>837</v>
      </c>
      <c r="P256" s="530">
        <v>228</v>
      </c>
      <c r="Q256" s="490" t="s">
        <v>90</v>
      </c>
      <c r="R256" s="493" t="s">
        <v>1439</v>
      </c>
      <c r="S256" s="493" t="s">
        <v>1254</v>
      </c>
      <c r="T256" s="493"/>
      <c r="U256" s="493"/>
      <c r="V256" s="533" t="str">
        <f t="shared" ref="V256" si="308">IF(ISBLANK(AC256),(IF(P256&lt;=0,"",IF(P256&lt;=2,"Muy Baja",IF(P256&lt;=24,"Baja",IF(P256&lt;=500,"Media",IF(P256&lt;=5000,"Alta","Muy Alta"))))))," ")</f>
        <v>Media</v>
      </c>
      <c r="W256" s="518">
        <f t="shared" ref="W256" si="309">IF(ISBLANK(AC256),(IF(V256="","",IF(V256="Muy Baja",20%,IF(V256="Baja",40%,IF(V256="Media",60%,IF(V256="Alta",80%,IF(V256="Muy Alta",100%,0)))))))," ")</f>
        <v>0.6</v>
      </c>
      <c r="X256" s="536" t="s">
        <v>307</v>
      </c>
      <c r="Y256" s="539" t="str">
        <f>IF(X256&gt;0,IF(NOT(ISERROR(MATCH(X256,'Listados Datos'!$N$3:$N$4,0))),'Listados Datos'!$N$6&amp;"Por favor no seleccionar este criterios de impacto (Afectación Económica o presupuestal y/o Pérdida Reputacional)",'Listados Datos'!$N$7),"")</f>
        <v>✔</v>
      </c>
      <c r="Z256" s="542"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518">
        <f>IF(Z256="","",IF(Z256="Leve",20%,IF(Z256="Menor",40%,IF(Z256="Moderado",60%,IF(Z256="Mayor",80%,IF(Z256="Catastrófico",100%,0))))))</f>
        <v>0.6</v>
      </c>
      <c r="AB256" s="521"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524"/>
      <c r="AD256" s="527"/>
      <c r="AE256" s="506" t="str">
        <f t="shared" ref="AE256" si="310">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206" t="s">
        <v>1456</v>
      </c>
      <c r="AH256" s="234" t="str">
        <f t="shared" si="302"/>
        <v>Probabilidad</v>
      </c>
      <c r="AI256" s="340" t="s">
        <v>314</v>
      </c>
      <c r="AJ256" s="340" t="s">
        <v>319</v>
      </c>
      <c r="AK256" s="235" t="str">
        <f t="shared" si="303"/>
        <v>40%</v>
      </c>
      <c r="AL256" s="341" t="s">
        <v>323</v>
      </c>
      <c r="AM256" s="341" t="s">
        <v>327</v>
      </c>
      <c r="AN256" s="342" t="s">
        <v>330</v>
      </c>
      <c r="AO256" s="236">
        <f>IF(ISBLANK(AD256),(IFERROR(IF(AH256="Probabilidad",(W256-(+W256*AK256)),IF(AH256="Impacto",W256,"")),""))," ")</f>
        <v>0.36</v>
      </c>
      <c r="AP256" s="174" t="str">
        <f>IF(ISBLANK(AD256), (IFERROR(IF(AO256="","",IF(AO256&lt;=0.2,"Muy Baja",IF(AO256&lt;=0.4,"Baja",IF(AO256&lt;=0.6,"Media",IF(AO256&lt;=0.8,"Alta","Muy Alta"))))),""))," ")</f>
        <v>Baja</v>
      </c>
      <c r="AQ256" s="237">
        <f t="shared" si="304"/>
        <v>0.36</v>
      </c>
      <c r="AR256" s="283" t="str">
        <f t="shared" si="305"/>
        <v>Moderado</v>
      </c>
      <c r="AS256" s="237">
        <f>IFERROR(IF(AH256="Impacto",(AA256-(+AA256*AK256)),IF(AH256="Probabilidad",AA256,"")),"")</f>
        <v>0.6</v>
      </c>
      <c r="AT256" s="239" t="str">
        <f t="shared" si="306"/>
        <v>Moderado</v>
      </c>
      <c r="AU256" s="509"/>
      <c r="AV256" s="512" t="str">
        <f>IF(ISBLANK(AD256), " ", AD256)</f>
        <v xml:space="preserve"> </v>
      </c>
      <c r="AW256" s="506" t="str">
        <f t="shared" ref="AW256" si="311">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515" t="s">
        <v>337</v>
      </c>
      <c r="AY256" s="441" t="s">
        <v>1630</v>
      </c>
      <c r="AZ256" s="437" t="s">
        <v>1631</v>
      </c>
      <c r="BA256" s="437" t="s">
        <v>973</v>
      </c>
      <c r="BB256" s="437" t="s">
        <v>1063</v>
      </c>
      <c r="BC256" s="439" t="s">
        <v>1588</v>
      </c>
      <c r="BD256" s="439" t="s">
        <v>1589</v>
      </c>
      <c r="BE256" s="437" t="s">
        <v>1632</v>
      </c>
      <c r="BF256" s="437" t="s">
        <v>1327</v>
      </c>
      <c r="BG256" s="468" t="s">
        <v>1328</v>
      </c>
      <c r="BH256" s="215"/>
      <c r="BI256" s="210"/>
      <c r="BJ256" s="210"/>
      <c r="BK256" s="210"/>
      <c r="BL256" s="207"/>
      <c r="BM256" s="207"/>
      <c r="BN256" s="207"/>
      <c r="BO256" s="282"/>
      <c r="BP256" s="282"/>
      <c r="BQ256" s="284"/>
      <c r="BR256" s="213"/>
      <c r="BS256" s="213" t="str">
        <f>IF(AND('MAPA DE RIESGOS'!$AP256="Muy Alta",'MAPA DE RIESGOS'!$AR256="Leve"),CONCATENATE("R",'MAPA DE RIESGOS'!$H256,"C",'MAPA DE RIESGOS'!$AF256),"")</f>
        <v/>
      </c>
      <c r="BT256" s="213"/>
      <c r="BU256" s="213"/>
      <c r="BV256" s="213"/>
      <c r="BW256" s="213"/>
      <c r="BX256" s="213"/>
      <c r="BY256" s="213"/>
      <c r="BZ256" s="213"/>
      <c r="CA256" s="213"/>
      <c r="CB256" s="213"/>
      <c r="CC256" s="213"/>
      <c r="CD256" s="213"/>
      <c r="CE256" s="213"/>
      <c r="CF256" s="213"/>
      <c r="CG256" s="213"/>
      <c r="CH256" s="213"/>
      <c r="CI256" s="213"/>
      <c r="CJ256" s="213"/>
      <c r="CK256" s="213"/>
    </row>
    <row r="257" spans="1:89" s="214" customFormat="1" ht="61" customHeight="1">
      <c r="A257" s="477"/>
      <c r="B257" s="501"/>
      <c r="C257" s="451"/>
      <c r="D257" s="451"/>
      <c r="E257" s="454"/>
      <c r="F257" s="454"/>
      <c r="G257" s="459"/>
      <c r="H257" s="384">
        <v>41</v>
      </c>
      <c r="I257" s="457"/>
      <c r="J257" s="460"/>
      <c r="K257" s="460"/>
      <c r="L257" s="460"/>
      <c r="M257" s="454" t="str">
        <f t="shared" si="282"/>
        <v xml:space="preserve">Posibilidad de perdida de  debido a amenazas como y vulderabilidades, afectando a los activos de información de </v>
      </c>
      <c r="N257" s="454"/>
      <c r="O257" s="454"/>
      <c r="P257" s="531"/>
      <c r="Q257" s="491"/>
      <c r="R257" s="494"/>
      <c r="S257" s="494"/>
      <c r="T257" s="494"/>
      <c r="U257" s="494"/>
      <c r="V257" s="534"/>
      <c r="W257" s="519"/>
      <c r="X257" s="537"/>
      <c r="Y257" s="540"/>
      <c r="Z257" s="543"/>
      <c r="AA257" s="519"/>
      <c r="AB257" s="522"/>
      <c r="AC257" s="525"/>
      <c r="AD257" s="528"/>
      <c r="AE257" s="507"/>
      <c r="AF257" s="205">
        <v>2</v>
      </c>
      <c r="AG257" s="206" t="s">
        <v>1457</v>
      </c>
      <c r="AH257" s="234" t="str">
        <f t="shared" si="302"/>
        <v>Probabilidad</v>
      </c>
      <c r="AI257" s="340" t="s">
        <v>314</v>
      </c>
      <c r="AJ257" s="340" t="s">
        <v>319</v>
      </c>
      <c r="AK257" s="235" t="str">
        <f t="shared" si="303"/>
        <v>40%</v>
      </c>
      <c r="AL257" s="341" t="s">
        <v>323</v>
      </c>
      <c r="AM257" s="341" t="s">
        <v>327</v>
      </c>
      <c r="AN257" s="342" t="s">
        <v>330</v>
      </c>
      <c r="AO257" s="236">
        <f>IF(ISBLANK(AD256),(IFERROR(IF(AND(AH256="Probabilidad",AH257="Probabilidad"),(AQ256-(+AQ256*AK257)),IF(AH257="Probabilidad",(W256-(+W256*AK257)),IF(AH257="Impacto",AQ256,""))),""))," ")</f>
        <v>0.216</v>
      </c>
      <c r="AP257" s="174" t="str">
        <f>IF(ISBLANK(AD256),(IFERROR(IF(AO257="","",IF(AO257&lt;=0.2,"Muy Baja",IF(AO257&lt;=0.4,"Baja",IF(AO257&lt;=0.6,"Media",IF(AO257&lt;=0.8,"Alta","Muy Alta"))))),""))," ")</f>
        <v>Baja</v>
      </c>
      <c r="AQ257" s="237">
        <f t="shared" si="304"/>
        <v>0.216</v>
      </c>
      <c r="AR257" s="283" t="str">
        <f t="shared" si="305"/>
        <v>Moderado</v>
      </c>
      <c r="AS257" s="237">
        <f>IFERROR(IF(AND(AH256="Impacto",AH257="Impacto"),(AS256-(+AS256*AK257)),IF(AH257="Impacto",(AA256-(+AA256*AK257)),IF(AH257="Probabilidad",AS256,""))),"")</f>
        <v>0.6</v>
      </c>
      <c r="AT257" s="239" t="str">
        <f t="shared" si="306"/>
        <v>Moderado</v>
      </c>
      <c r="AU257" s="510"/>
      <c r="AV257" s="513"/>
      <c r="AW257" s="507"/>
      <c r="AX257" s="516"/>
      <c r="AY257" s="443"/>
      <c r="AZ257" s="444"/>
      <c r="BA257" s="444"/>
      <c r="BB257" s="444"/>
      <c r="BC257" s="445"/>
      <c r="BD257" s="445"/>
      <c r="BE257" s="444"/>
      <c r="BF257" s="444"/>
      <c r="BG257" s="460"/>
      <c r="BH257" s="215"/>
      <c r="BI257" s="210"/>
      <c r="BJ257" s="210"/>
      <c r="BK257" s="210"/>
      <c r="BL257" s="207"/>
      <c r="BM257" s="207"/>
      <c r="BN257" s="207"/>
      <c r="BO257" s="282"/>
      <c r="BP257" s="282"/>
      <c r="BQ257" s="284"/>
      <c r="BR257" s="213"/>
      <c r="BS257" s="213" t="str">
        <f>IF(AND('MAPA DE RIESGOS'!$AP257="Muy Alta",'MAPA DE RIESGOS'!$AR257="Leve"),CONCATENATE("R",'MAPA DE RIESGOS'!$H257,"C",'MAPA DE RIESGOS'!$AF257),"")</f>
        <v/>
      </c>
      <c r="BT257" s="213"/>
      <c r="BU257" s="213"/>
      <c r="BV257" s="213"/>
      <c r="BW257" s="213"/>
      <c r="BX257" s="213"/>
      <c r="BY257" s="213"/>
      <c r="BZ257" s="213"/>
      <c r="CA257" s="213"/>
      <c r="CB257" s="213"/>
      <c r="CC257" s="213"/>
      <c r="CD257" s="213"/>
      <c r="CE257" s="213"/>
      <c r="CF257" s="213"/>
      <c r="CG257" s="213"/>
      <c r="CH257" s="213"/>
      <c r="CI257" s="213"/>
      <c r="CJ257" s="213"/>
      <c r="CK257" s="213"/>
    </row>
    <row r="258" spans="1:89" s="214" customFormat="1" ht="61" customHeight="1">
      <c r="A258" s="477"/>
      <c r="B258" s="501"/>
      <c r="C258" s="451"/>
      <c r="D258" s="451"/>
      <c r="E258" s="454"/>
      <c r="F258" s="454"/>
      <c r="G258" s="459"/>
      <c r="H258" s="384">
        <v>41</v>
      </c>
      <c r="I258" s="457"/>
      <c r="J258" s="460"/>
      <c r="K258" s="460"/>
      <c r="L258" s="460"/>
      <c r="M258" s="454" t="str">
        <f t="shared" si="282"/>
        <v xml:space="preserve">Posibilidad de perdida de  debido a amenazas como y vulderabilidades, afectando a los activos de información de </v>
      </c>
      <c r="N258" s="454"/>
      <c r="O258" s="454"/>
      <c r="P258" s="531"/>
      <c r="Q258" s="491"/>
      <c r="R258" s="494"/>
      <c r="S258" s="494"/>
      <c r="T258" s="494"/>
      <c r="U258" s="494"/>
      <c r="V258" s="534"/>
      <c r="W258" s="519"/>
      <c r="X258" s="537"/>
      <c r="Y258" s="540"/>
      <c r="Z258" s="543"/>
      <c r="AA258" s="519"/>
      <c r="AB258" s="522"/>
      <c r="AC258" s="525"/>
      <c r="AD258" s="528"/>
      <c r="AE258" s="507"/>
      <c r="AF258" s="205">
        <v>3</v>
      </c>
      <c r="AG258" s="206" t="s">
        <v>1458</v>
      </c>
      <c r="AH258" s="234" t="str">
        <f t="shared" si="302"/>
        <v>Probabilidad</v>
      </c>
      <c r="AI258" s="340" t="s">
        <v>314</v>
      </c>
      <c r="AJ258" s="340" t="s">
        <v>319</v>
      </c>
      <c r="AK258" s="235" t="str">
        <f t="shared" si="303"/>
        <v>40%</v>
      </c>
      <c r="AL258" s="341" t="s">
        <v>323</v>
      </c>
      <c r="AM258" s="341" t="s">
        <v>327</v>
      </c>
      <c r="AN258" s="342" t="s">
        <v>330</v>
      </c>
      <c r="AO258" s="236">
        <f>IF(ISBLANK(AD256),(IFERROR(IF(AND(AH257="Probabilidad",AH258="Probabilidad"),(AQ257-(+AQ257*AK258)),IF(AND(AH257="Impacto",AH258="Probabilidad"),(AQ256-(+AQ256*AK258)),IF(AH258="Impacto",AQ257,""))),""))," ")</f>
        <v>0.12959999999999999</v>
      </c>
      <c r="AP258" s="174" t="str">
        <f>IF(ISBLANK(AD256),(IFERROR(IF(AO258="","",IF(AO258&lt;=0.2,"Muy Baja",IF(AO258&lt;=0.4,"Baja",IF(AO258&lt;=0.6,"Media",IF(AO258&lt;=0.8,"Alta","Muy Alta"))))),""))," ")</f>
        <v>Muy Baja</v>
      </c>
      <c r="AQ258" s="237">
        <f t="shared" si="304"/>
        <v>0.12959999999999999</v>
      </c>
      <c r="AR258" s="283" t="str">
        <f t="shared" si="305"/>
        <v>Moderado</v>
      </c>
      <c r="AS258" s="237">
        <f>IFERROR(IF(AND(AH257="Impacto",AH258="Impacto"),(AS257-(+AS257*AK258)),IF(AND(AH257="Probabilidad",AH258="Impacto"),(AS256-(+AS256*AK258)),IF(AH258="Probabilidad",AS257,""))),"")</f>
        <v>0.6</v>
      </c>
      <c r="AT258" s="239" t="str">
        <f t="shared" si="306"/>
        <v>Moderado</v>
      </c>
      <c r="AU258" s="510"/>
      <c r="AV258" s="513"/>
      <c r="AW258" s="507"/>
      <c r="AX258" s="516"/>
      <c r="AY258" s="442"/>
      <c r="AZ258" s="438"/>
      <c r="BA258" s="438"/>
      <c r="BB258" s="438"/>
      <c r="BC258" s="440"/>
      <c r="BD258" s="440"/>
      <c r="BE258" s="438"/>
      <c r="BF258" s="438"/>
      <c r="BG258" s="460"/>
      <c r="BH258" s="215"/>
      <c r="BI258" s="210"/>
      <c r="BJ258" s="210"/>
      <c r="BK258" s="210"/>
      <c r="BL258" s="207"/>
      <c r="BM258" s="207"/>
      <c r="BN258" s="207"/>
      <c r="BO258" s="282"/>
      <c r="BP258" s="282"/>
      <c r="BQ258" s="284"/>
      <c r="BR258" s="213"/>
      <c r="BS258" s="213" t="str">
        <f>IF(AND('MAPA DE RIESGOS'!$AP258="Muy Alta",'MAPA DE RIESGOS'!$AR258="Leve"),CONCATENATE("R",'MAPA DE RIESGOS'!$H258,"C",'MAPA DE RIESGOS'!$AF258),"")</f>
        <v/>
      </c>
      <c r="BT258" s="213"/>
      <c r="BU258" s="213"/>
      <c r="BV258" s="213"/>
      <c r="BW258" s="213"/>
      <c r="BX258" s="213"/>
      <c r="BY258" s="213"/>
      <c r="BZ258" s="213"/>
      <c r="CA258" s="213"/>
      <c r="CB258" s="213"/>
      <c r="CC258" s="213"/>
      <c r="CD258" s="213"/>
      <c r="CE258" s="213"/>
      <c r="CF258" s="213"/>
      <c r="CG258" s="213"/>
      <c r="CH258" s="213"/>
      <c r="CI258" s="213"/>
      <c r="CJ258" s="213"/>
      <c r="CK258" s="213"/>
    </row>
    <row r="259" spans="1:89" s="214" customFormat="1" ht="28.5" hidden="1" customHeight="1">
      <c r="A259" s="477"/>
      <c r="B259" s="501"/>
      <c r="C259" s="451"/>
      <c r="D259" s="451"/>
      <c r="E259" s="454"/>
      <c r="F259" s="454"/>
      <c r="G259" s="459"/>
      <c r="H259" s="384">
        <v>41</v>
      </c>
      <c r="I259" s="457"/>
      <c r="J259" s="460"/>
      <c r="K259" s="460"/>
      <c r="L259" s="460"/>
      <c r="M259" s="454" t="str">
        <f t="shared" si="282"/>
        <v xml:space="preserve">Posibilidad de perdida de  debido a amenazas como y vulderabilidades, afectando a los activos de información de </v>
      </c>
      <c r="N259" s="454"/>
      <c r="O259" s="454"/>
      <c r="P259" s="531"/>
      <c r="Q259" s="491"/>
      <c r="R259" s="494"/>
      <c r="S259" s="494"/>
      <c r="T259" s="494"/>
      <c r="U259" s="494"/>
      <c r="V259" s="534"/>
      <c r="W259" s="519"/>
      <c r="X259" s="537"/>
      <c r="Y259" s="540"/>
      <c r="Z259" s="543"/>
      <c r="AA259" s="519"/>
      <c r="AB259" s="522"/>
      <c r="AC259" s="525"/>
      <c r="AD259" s="528"/>
      <c r="AE259" s="507"/>
      <c r="AF259" s="205">
        <v>4</v>
      </c>
      <c r="AG259" s="206"/>
      <c r="AH259" s="234" t="str">
        <f t="shared" si="302"/>
        <v/>
      </c>
      <c r="AI259" s="340"/>
      <c r="AJ259" s="340"/>
      <c r="AK259" s="235" t="str">
        <f t="shared" si="303"/>
        <v/>
      </c>
      <c r="AL259" s="341"/>
      <c r="AM259" s="341"/>
      <c r="AN259" s="342"/>
      <c r="AO259" s="236" t="str">
        <f>IF(ISBLANK(AD256),(IFERROR(IF(AND(AH258="Probabilidad",AH259="Probabilidad"),(AQ258-(+AQ258*AK259)),IF(AND(AH258="Impacto",AH259="Probabilidad"),(AQ257-(+AQ257*AK259)),IF(AH259="Impacto",AQ258,""))),""))," ")</f>
        <v/>
      </c>
      <c r="AP259" s="174" t="str">
        <f>IF(ISBLANK(AD256),(IFERROR(IF(AO259="","",IF(AO259&lt;=0.2,"Muy Baja",IF(AO259&lt;=0.4,"Baja",IF(AO259&lt;=0.6,"Media",IF(AO259&lt;=0.8,"Alta","Muy Alta"))))),""))," ")</f>
        <v/>
      </c>
      <c r="AQ259" s="237" t="str">
        <f t="shared" si="304"/>
        <v/>
      </c>
      <c r="AR259" s="283" t="str">
        <f t="shared" si="305"/>
        <v/>
      </c>
      <c r="AS259" s="237" t="str">
        <f>IFERROR(IF(AND(AH258="Impacto",AH259="Impacto"),(AS258-(+AS258*AK259)),IF(AND(AH258="Probabilidad",AH259="Impacto"),(AS257-(+AS257*AK259)),IF(AH259="Probabilidad",AS258,""))),"")</f>
        <v/>
      </c>
      <c r="AT259" s="239" t="str">
        <f t="shared" si="306"/>
        <v/>
      </c>
      <c r="AU259" s="510"/>
      <c r="AV259" s="513"/>
      <c r="AW259" s="507"/>
      <c r="AX259" s="516"/>
      <c r="AY259" s="343"/>
      <c r="AZ259" s="209"/>
      <c r="BA259" s="207"/>
      <c r="BB259" s="207"/>
      <c r="BC259" s="208"/>
      <c r="BD259" s="208"/>
      <c r="BE259" s="208"/>
      <c r="BF259" s="209"/>
      <c r="BG259" s="460"/>
      <c r="BH259" s="215"/>
      <c r="BI259" s="210"/>
      <c r="BJ259" s="210"/>
      <c r="BK259" s="210"/>
      <c r="BL259" s="207"/>
      <c r="BM259" s="207"/>
      <c r="BN259" s="207"/>
      <c r="BO259" s="282"/>
      <c r="BP259" s="282"/>
      <c r="BQ259" s="284"/>
      <c r="BR259" s="213"/>
      <c r="BS259" s="213" t="str">
        <f>IF(AND('MAPA DE RIESGOS'!$AP259="Muy Alta",'MAPA DE RIESGOS'!$AR259="Leve"),CONCATENATE("R",'MAPA DE RIESGOS'!$H259,"C",'MAPA DE RIESGOS'!$AF259),"")</f>
        <v/>
      </c>
      <c r="BT259" s="213"/>
      <c r="BU259" s="213"/>
      <c r="BV259" s="213"/>
      <c r="BW259" s="213"/>
      <c r="BX259" s="213"/>
      <c r="BY259" s="213"/>
      <c r="BZ259" s="213"/>
      <c r="CA259" s="213"/>
      <c r="CB259" s="213"/>
      <c r="CC259" s="213"/>
      <c r="CD259" s="213"/>
      <c r="CE259" s="213"/>
      <c r="CF259" s="213"/>
      <c r="CG259" s="213"/>
      <c r="CH259" s="213"/>
      <c r="CI259" s="213"/>
      <c r="CJ259" s="213"/>
      <c r="CK259" s="213"/>
    </row>
    <row r="260" spans="1:89" s="214" customFormat="1" ht="28.5" hidden="1" customHeight="1">
      <c r="A260" s="477"/>
      <c r="B260" s="501"/>
      <c r="C260" s="451"/>
      <c r="D260" s="451"/>
      <c r="E260" s="454"/>
      <c r="F260" s="454"/>
      <c r="G260" s="459"/>
      <c r="H260" s="384">
        <v>41</v>
      </c>
      <c r="I260" s="457"/>
      <c r="J260" s="460"/>
      <c r="K260" s="460"/>
      <c r="L260" s="460"/>
      <c r="M260" s="454" t="str">
        <f t="shared" si="282"/>
        <v xml:space="preserve">Posibilidad de perdida de  debido a amenazas como y vulderabilidades, afectando a los activos de información de </v>
      </c>
      <c r="N260" s="454"/>
      <c r="O260" s="454"/>
      <c r="P260" s="531"/>
      <c r="Q260" s="491"/>
      <c r="R260" s="494"/>
      <c r="S260" s="494"/>
      <c r="T260" s="494"/>
      <c r="U260" s="494"/>
      <c r="V260" s="534"/>
      <c r="W260" s="519"/>
      <c r="X260" s="537"/>
      <c r="Y260" s="540"/>
      <c r="Z260" s="543"/>
      <c r="AA260" s="519"/>
      <c r="AB260" s="522"/>
      <c r="AC260" s="525"/>
      <c r="AD260" s="528"/>
      <c r="AE260" s="507"/>
      <c r="AF260" s="205">
        <v>5</v>
      </c>
      <c r="AG260" s="206"/>
      <c r="AH260" s="234" t="str">
        <f t="shared" si="302"/>
        <v/>
      </c>
      <c r="AI260" s="340"/>
      <c r="AJ260" s="340"/>
      <c r="AK260" s="235" t="str">
        <f t="shared" si="303"/>
        <v/>
      </c>
      <c r="AL260" s="341"/>
      <c r="AM260" s="341"/>
      <c r="AN260" s="342"/>
      <c r="AO260" s="236" t="str">
        <f>IF(ISBLANK(AD256),(IFERROR(IF(AND(AH259="Probabilidad",AH260="Probabilidad"),(AQ259-(+AQ259*AK260)),IF(AND(AH259="Impacto",AH260="Probabilidad"),(AQ258-(+AQ258*AK260)),IF(AH260="Impacto",AQ259,""))),""))," ")</f>
        <v/>
      </c>
      <c r="AP260" s="174" t="str">
        <f>IF(ISBLANK(AD256),(IFERROR(IF(AO260="","",IF(AO260&lt;=0.2,"Muy Baja",IF(AO260&lt;=0.4,"Baja",IF(AO260&lt;=0.6,"Media",IF(AO260&lt;=0.8,"Alta","Muy Alta"))))),""))," ")</f>
        <v/>
      </c>
      <c r="AQ260" s="237" t="str">
        <f t="shared" si="304"/>
        <v/>
      </c>
      <c r="AR260" s="283" t="str">
        <f t="shared" si="305"/>
        <v/>
      </c>
      <c r="AS260" s="237" t="str">
        <f>IFERROR(IF(AND(AH259="Impacto",AH260="Impacto"),(AS259-(+AS259*AK260)),IF(AND(AH259="Probabilidad",AH260="Impacto"),(AS258-(+AS258*AK260)),IF(AH260="Probabilidad",AS259,""))),"")</f>
        <v/>
      </c>
      <c r="AT260" s="239" t="str">
        <f t="shared" si="306"/>
        <v/>
      </c>
      <c r="AU260" s="510"/>
      <c r="AV260" s="513"/>
      <c r="AW260" s="507"/>
      <c r="AX260" s="516"/>
      <c r="AY260" s="343"/>
      <c r="AZ260" s="209"/>
      <c r="BA260" s="207"/>
      <c r="BB260" s="207"/>
      <c r="BC260" s="208"/>
      <c r="BD260" s="208"/>
      <c r="BE260" s="208"/>
      <c r="BF260" s="209"/>
      <c r="BG260" s="460"/>
      <c r="BH260" s="215"/>
      <c r="BI260" s="210"/>
      <c r="BJ260" s="210"/>
      <c r="BK260" s="210"/>
      <c r="BL260" s="207"/>
      <c r="BM260" s="207"/>
      <c r="BN260" s="207"/>
      <c r="BO260" s="282"/>
      <c r="BP260" s="282"/>
      <c r="BQ260" s="284"/>
      <c r="BR260" s="213"/>
      <c r="BS260" s="213" t="str">
        <f>IF(AND('MAPA DE RIESGOS'!$AP260="Muy Alta",'MAPA DE RIESGOS'!$AR260="Leve"),CONCATENATE("R",'MAPA DE RIESGOS'!$H260,"C",'MAPA DE RIESGOS'!$AF260),"")</f>
        <v/>
      </c>
      <c r="BT260" s="213"/>
      <c r="BU260" s="213"/>
      <c r="BV260" s="213"/>
      <c r="BW260" s="213"/>
      <c r="BX260" s="213"/>
      <c r="BY260" s="213"/>
      <c r="BZ260" s="213"/>
      <c r="CA260" s="213"/>
      <c r="CB260" s="213"/>
      <c r="CC260" s="213"/>
      <c r="CD260" s="213"/>
      <c r="CE260" s="213"/>
      <c r="CF260" s="213"/>
      <c r="CG260" s="213"/>
      <c r="CH260" s="213"/>
      <c r="CI260" s="213"/>
      <c r="CJ260" s="213"/>
      <c r="CK260" s="213"/>
    </row>
    <row r="261" spans="1:89" s="214" customFormat="1" ht="28.5" hidden="1" customHeight="1">
      <c r="A261" s="477"/>
      <c r="B261" s="501"/>
      <c r="C261" s="451"/>
      <c r="D261" s="451"/>
      <c r="E261" s="454"/>
      <c r="F261" s="454"/>
      <c r="G261" s="459"/>
      <c r="H261" s="384">
        <v>41</v>
      </c>
      <c r="I261" s="458"/>
      <c r="J261" s="461"/>
      <c r="K261" s="461"/>
      <c r="L261" s="461"/>
      <c r="M261" s="455" t="str">
        <f t="shared" si="282"/>
        <v xml:space="preserve">Posibilidad de perdida de  debido a amenazas como y vulderabilidades, afectando a los activos de información de </v>
      </c>
      <c r="N261" s="455"/>
      <c r="O261" s="455"/>
      <c r="P261" s="532"/>
      <c r="Q261" s="492"/>
      <c r="R261" s="495"/>
      <c r="S261" s="495"/>
      <c r="T261" s="495"/>
      <c r="U261" s="495"/>
      <c r="V261" s="535"/>
      <c r="W261" s="520"/>
      <c r="X261" s="538"/>
      <c r="Y261" s="541"/>
      <c r="Z261" s="544"/>
      <c r="AA261" s="520"/>
      <c r="AB261" s="523"/>
      <c r="AC261" s="526"/>
      <c r="AD261" s="529"/>
      <c r="AE261" s="508"/>
      <c r="AF261" s="205">
        <v>6</v>
      </c>
      <c r="AG261" s="206"/>
      <c r="AH261" s="234" t="str">
        <f t="shared" si="302"/>
        <v/>
      </c>
      <c r="AI261" s="340"/>
      <c r="AJ261" s="340"/>
      <c r="AK261" s="235" t="str">
        <f t="shared" si="303"/>
        <v/>
      </c>
      <c r="AL261" s="341"/>
      <c r="AM261" s="341"/>
      <c r="AN261" s="342"/>
      <c r="AO261" s="236" t="str">
        <f>IF(ISBLANK(AD256),(IFERROR(IF(AND(AH259="Probabilidad",AH261="Probabilidad"),(AQ259-(+AQ259*AK261)),IF(AND(AH259="Impacto",AH261="Probabilidad"),(AQ258-(+AQ258*AK261)),IF(AH261="Impacto",AQ259,""))),""))," ")</f>
        <v/>
      </c>
      <c r="AP261" s="174" t="str">
        <f>IF(ISBLANK(AD256),(IFERROR(IF(AO261="","",IF(AO261&lt;=0.2,"Muy Baja",IF(AO261&lt;=0.4,"Baja",IF(AO261&lt;=0.6,"Media",IF(AO261&lt;=0.8,"Alta","Muy Alta"))))),"")), " ")</f>
        <v/>
      </c>
      <c r="AQ261" s="237" t="str">
        <f t="shared" si="304"/>
        <v/>
      </c>
      <c r="AR261" s="283" t="str">
        <f t="shared" si="305"/>
        <v/>
      </c>
      <c r="AS261" s="237" t="str">
        <f>IFERROR(IF(AND(AH260="Impacto",AH261="Impacto"),(AS259-(+AS260*AK261)),IF(AND(AH259="Probabilidad",AH261="Impacto"),(AS258-(+AS258*AK261)),IF(AH261="Probabilidad",AS259,""))),"")</f>
        <v/>
      </c>
      <c r="AT261" s="239" t="str">
        <f t="shared" si="306"/>
        <v/>
      </c>
      <c r="AU261" s="511"/>
      <c r="AV261" s="514"/>
      <c r="AW261" s="508"/>
      <c r="AX261" s="517"/>
      <c r="AY261" s="343"/>
      <c r="AZ261" s="209"/>
      <c r="BA261" s="207"/>
      <c r="BB261" s="207"/>
      <c r="BC261" s="208"/>
      <c r="BD261" s="208"/>
      <c r="BE261" s="208"/>
      <c r="BF261" s="209"/>
      <c r="BG261" s="461"/>
      <c r="BH261" s="215"/>
      <c r="BI261" s="210"/>
      <c r="BJ261" s="210"/>
      <c r="BK261" s="210"/>
      <c r="BL261" s="207"/>
      <c r="BM261" s="207"/>
      <c r="BN261" s="207"/>
      <c r="BO261" s="282"/>
      <c r="BP261" s="282"/>
      <c r="BQ261" s="284"/>
      <c r="BR261" s="213"/>
      <c r="BS261" s="213" t="str">
        <f>IF(AND('MAPA DE RIESGOS'!$AP261="Muy Alta",'MAPA DE RIESGOS'!$AR261="Leve"),CONCATENATE("R",'MAPA DE RIESGOS'!$H261,"C",'MAPA DE RIESGOS'!$AF261),"")</f>
        <v/>
      </c>
      <c r="BT261" s="213"/>
      <c r="BU261" s="213"/>
      <c r="BV261" s="213"/>
      <c r="BW261" s="213"/>
      <c r="BX261" s="213"/>
      <c r="BY261" s="213"/>
      <c r="BZ261" s="213"/>
      <c r="CA261" s="213"/>
      <c r="CB261" s="213"/>
      <c r="CC261" s="213"/>
      <c r="CD261" s="213"/>
      <c r="CE261" s="213"/>
      <c r="CF261" s="213"/>
      <c r="CG261" s="213"/>
      <c r="CH261" s="213"/>
      <c r="CI261" s="213"/>
      <c r="CJ261" s="213"/>
      <c r="CK261" s="213"/>
    </row>
    <row r="262" spans="1:89" s="214" customFormat="1" ht="87" customHeight="1">
      <c r="A262" s="477"/>
      <c r="B262" s="501" t="s">
        <v>959</v>
      </c>
      <c r="C262" s="451"/>
      <c r="D262" s="451" t="str">
        <f>IFERROR((VLOOKUP($B262,'Listados Datos'!$D$3:$F$18,3,FALSE))," ")</f>
        <v xml:space="preserve">Disponer de herramientas tecnológicas que apoyen de manera eficiente y oportuna las labores misionales y estrategicas de la entidad. Según lo establecido en el Plan Operativo Anual de la entidad. </v>
      </c>
      <c r="E262" s="454"/>
      <c r="F262" s="454" t="s">
        <v>973</v>
      </c>
      <c r="G262" s="459">
        <v>42</v>
      </c>
      <c r="H262" s="384">
        <v>42</v>
      </c>
      <c r="I262" s="456" t="s">
        <v>1255</v>
      </c>
      <c r="J262" s="468" t="s">
        <v>243</v>
      </c>
      <c r="K262" s="468" t="s">
        <v>1255</v>
      </c>
      <c r="L262" s="468" t="s">
        <v>1435</v>
      </c>
      <c r="M262" s="453" t="str">
        <f t="shared" si="282"/>
        <v>Posibilidad de perdida de Disponibilidad debido a amenazas como Interrupción de la Operación de la Plataforma Tecnológica.y vulderabilidades, afectando a los activos de información de Información física o digital</v>
      </c>
      <c r="N262" s="453" t="s">
        <v>932</v>
      </c>
      <c r="O262" s="453" t="s">
        <v>837</v>
      </c>
      <c r="P262" s="530">
        <v>228</v>
      </c>
      <c r="Q262" s="490" t="s">
        <v>88</v>
      </c>
      <c r="R262" s="493" t="s">
        <v>1438</v>
      </c>
      <c r="S262" s="493" t="s">
        <v>1255</v>
      </c>
      <c r="T262" s="493"/>
      <c r="U262" s="493"/>
      <c r="V262" s="533" t="str">
        <f t="shared" ref="V262" si="312">IF(ISBLANK(AC262),(IF(P262&lt;=0,"",IF(P262&lt;=2,"Muy Baja",IF(P262&lt;=24,"Baja",IF(P262&lt;=500,"Media",IF(P262&lt;=5000,"Alta","Muy Alta"))))))," ")</f>
        <v>Media</v>
      </c>
      <c r="W262" s="518">
        <f t="shared" ref="W262" si="313">IF(ISBLANK(AC262),(IF(V262="","",IF(V262="Muy Baja",20%,IF(V262="Baja",40%,IF(V262="Media",60%,IF(V262="Alta",80%,IF(V262="Muy Alta",100%,0)))))))," ")</f>
        <v>0.6</v>
      </c>
      <c r="X262" s="536" t="s">
        <v>307</v>
      </c>
      <c r="Y262" s="539" t="str">
        <f>IF(X262&gt;0,IF(NOT(ISERROR(MATCH(X262,'Listados Datos'!$N$3:$N$4,0))),'Listados Datos'!$N$6&amp;"Por favor no seleccionar este criterios de impacto (Afectación Económica o presupuestal y/o Pérdida Reputacional)",'Listados Datos'!$N$7),"")</f>
        <v>✔</v>
      </c>
      <c r="Z262" s="542"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518">
        <f>IF(Z262="","",IF(Z262="Leve",20%,IF(Z262="Menor",40%,IF(Z262="Moderado",60%,IF(Z262="Mayor",80%,IF(Z262="Catastrófico",100%,0))))))</f>
        <v>0.6</v>
      </c>
      <c r="AB262" s="521"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524"/>
      <c r="AD262" s="527"/>
      <c r="AE262" s="506" t="str">
        <f t="shared" ref="AE262" si="314">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206" t="s">
        <v>1459</v>
      </c>
      <c r="AH262" s="234" t="str">
        <f t="shared" si="302"/>
        <v>Probabilidad</v>
      </c>
      <c r="AI262" s="340" t="s">
        <v>314</v>
      </c>
      <c r="AJ262" s="340" t="s">
        <v>319</v>
      </c>
      <c r="AK262" s="235" t="str">
        <f t="shared" si="303"/>
        <v>40%</v>
      </c>
      <c r="AL262" s="341" t="s">
        <v>323</v>
      </c>
      <c r="AM262" s="341" t="s">
        <v>327</v>
      </c>
      <c r="AN262" s="342" t="s">
        <v>330</v>
      </c>
      <c r="AO262" s="236">
        <f>IF(ISBLANK(AD262),(IFERROR(IF(AH262="Probabilidad",(W262-(+W262*AK262)),IF(AH262="Impacto",W262,"")),""))," ")</f>
        <v>0.36</v>
      </c>
      <c r="AP262" s="174" t="str">
        <f>IF(ISBLANK(AD262), (IFERROR(IF(AO262="","",IF(AO262&lt;=0.2,"Muy Baja",IF(AO262&lt;=0.4,"Baja",IF(AO262&lt;=0.6,"Media",IF(AO262&lt;=0.8,"Alta","Muy Alta"))))),""))," ")</f>
        <v>Baja</v>
      </c>
      <c r="AQ262" s="237">
        <f t="shared" si="304"/>
        <v>0.36</v>
      </c>
      <c r="AR262" s="283" t="str">
        <f t="shared" si="305"/>
        <v>Moderado</v>
      </c>
      <c r="AS262" s="237">
        <f>IFERROR(IF(AH262="Impacto",(AA262-(+AA262*AK262)),IF(AH262="Probabilidad",AA262,"")),"")</f>
        <v>0.6</v>
      </c>
      <c r="AT262" s="239" t="str">
        <f t="shared" si="306"/>
        <v>Moderado</v>
      </c>
      <c r="AU262" s="509"/>
      <c r="AV262" s="512" t="str">
        <f>IF(ISBLANK(AD262), " ", AD262)</f>
        <v xml:space="preserve"> </v>
      </c>
      <c r="AW262" s="506" t="str">
        <f t="shared" ref="AW262" si="315">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515" t="s">
        <v>337</v>
      </c>
      <c r="AY262" s="441" t="s">
        <v>1633</v>
      </c>
      <c r="AZ262" s="437" t="s">
        <v>1634</v>
      </c>
      <c r="BA262" s="437" t="s">
        <v>973</v>
      </c>
      <c r="BB262" s="437" t="s">
        <v>1329</v>
      </c>
      <c r="BC262" s="439" t="s">
        <v>1588</v>
      </c>
      <c r="BD262" s="439" t="s">
        <v>1589</v>
      </c>
      <c r="BE262" s="437" t="s">
        <v>1330</v>
      </c>
      <c r="BF262" s="437" t="s">
        <v>1330</v>
      </c>
      <c r="BG262" s="468" t="s">
        <v>1331</v>
      </c>
      <c r="BH262" s="215"/>
      <c r="BI262" s="210"/>
      <c r="BJ262" s="210"/>
      <c r="BK262" s="210"/>
      <c r="BL262" s="207"/>
      <c r="BM262" s="207"/>
      <c r="BN262" s="207"/>
      <c r="BO262" s="282"/>
      <c r="BP262" s="282"/>
      <c r="BQ262" s="284"/>
      <c r="BR262" s="213"/>
      <c r="BS262" s="213" t="str">
        <f>IF(AND('MAPA DE RIESGOS'!$AP262="Muy Alta",'MAPA DE RIESGOS'!$AR262="Leve"),CONCATENATE("R",'MAPA DE RIESGOS'!$H262,"C",'MAPA DE RIESGOS'!$AF262),"")</f>
        <v/>
      </c>
      <c r="BT262" s="213"/>
      <c r="BU262" s="213"/>
      <c r="BV262" s="213"/>
      <c r="BW262" s="213"/>
      <c r="BX262" s="213"/>
      <c r="BY262" s="213"/>
      <c r="BZ262" s="213"/>
      <c r="CA262" s="213"/>
      <c r="CB262" s="213"/>
      <c r="CC262" s="213"/>
      <c r="CD262" s="213"/>
      <c r="CE262" s="213"/>
      <c r="CF262" s="213"/>
      <c r="CG262" s="213"/>
      <c r="CH262" s="213"/>
      <c r="CI262" s="213"/>
      <c r="CJ262" s="213"/>
      <c r="CK262" s="213"/>
    </row>
    <row r="263" spans="1:89" s="214" customFormat="1" ht="59.5" customHeight="1">
      <c r="A263" s="477"/>
      <c r="B263" s="501"/>
      <c r="C263" s="451"/>
      <c r="D263" s="451"/>
      <c r="E263" s="454"/>
      <c r="F263" s="454"/>
      <c r="G263" s="459"/>
      <c r="H263" s="384">
        <v>42</v>
      </c>
      <c r="I263" s="457"/>
      <c r="J263" s="460"/>
      <c r="K263" s="460"/>
      <c r="L263" s="460"/>
      <c r="M263" s="454" t="str">
        <f t="shared" si="282"/>
        <v xml:space="preserve">Posibilidad de perdida de  debido a amenazas como y vulderabilidades, afectando a los activos de información de </v>
      </c>
      <c r="N263" s="454"/>
      <c r="O263" s="454"/>
      <c r="P263" s="531"/>
      <c r="Q263" s="491"/>
      <c r="R263" s="494"/>
      <c r="S263" s="494"/>
      <c r="T263" s="494"/>
      <c r="U263" s="494"/>
      <c r="V263" s="534"/>
      <c r="W263" s="519"/>
      <c r="X263" s="537"/>
      <c r="Y263" s="540"/>
      <c r="Z263" s="543"/>
      <c r="AA263" s="519"/>
      <c r="AB263" s="522"/>
      <c r="AC263" s="525"/>
      <c r="AD263" s="528"/>
      <c r="AE263" s="507"/>
      <c r="AF263" s="205">
        <v>2</v>
      </c>
      <c r="AG263" s="206" t="s">
        <v>1460</v>
      </c>
      <c r="AH263" s="234" t="str">
        <f t="shared" si="302"/>
        <v>Probabilidad</v>
      </c>
      <c r="AI263" s="340" t="s">
        <v>314</v>
      </c>
      <c r="AJ263" s="340" t="s">
        <v>319</v>
      </c>
      <c r="AK263" s="235" t="str">
        <f t="shared" si="303"/>
        <v>40%</v>
      </c>
      <c r="AL263" s="341" t="s">
        <v>323</v>
      </c>
      <c r="AM263" s="341" t="s">
        <v>327</v>
      </c>
      <c r="AN263" s="342" t="s">
        <v>330</v>
      </c>
      <c r="AO263" s="236">
        <f>IF(ISBLANK(AD262),(IFERROR(IF(AND(AH262="Probabilidad",AH263="Probabilidad"),(AQ262-(+AQ262*AK263)),IF(AH263="Probabilidad",(W262-(+W262*AK263)),IF(AH263="Impacto",AQ262,""))),""))," ")</f>
        <v>0.216</v>
      </c>
      <c r="AP263" s="174" t="str">
        <f>IF(ISBLANK(AD262),(IFERROR(IF(AO263="","",IF(AO263&lt;=0.2,"Muy Baja",IF(AO263&lt;=0.4,"Baja",IF(AO263&lt;=0.6,"Media",IF(AO263&lt;=0.8,"Alta","Muy Alta"))))),""))," ")</f>
        <v>Baja</v>
      </c>
      <c r="AQ263" s="237">
        <f t="shared" si="304"/>
        <v>0.216</v>
      </c>
      <c r="AR263" s="283" t="str">
        <f t="shared" si="305"/>
        <v>Moderado</v>
      </c>
      <c r="AS263" s="237">
        <f>IFERROR(IF(AND(AH262="Impacto",AH263="Impacto"),(AS262-(+AS262*AK263)),IF(AH263="Impacto",(AA262-(+AA262*AK263)),IF(AH263="Probabilidad",AS262,""))),"")</f>
        <v>0.6</v>
      </c>
      <c r="AT263" s="239" t="str">
        <f t="shared" si="306"/>
        <v>Moderado</v>
      </c>
      <c r="AU263" s="510"/>
      <c r="AV263" s="513"/>
      <c r="AW263" s="507"/>
      <c r="AX263" s="516"/>
      <c r="AY263" s="443"/>
      <c r="AZ263" s="444"/>
      <c r="BA263" s="444"/>
      <c r="BB263" s="444"/>
      <c r="BC263" s="445"/>
      <c r="BD263" s="445"/>
      <c r="BE263" s="444"/>
      <c r="BF263" s="444"/>
      <c r="BG263" s="460"/>
      <c r="BH263" s="215"/>
      <c r="BI263" s="210"/>
      <c r="BJ263" s="210"/>
      <c r="BK263" s="210"/>
      <c r="BL263" s="207"/>
      <c r="BM263" s="207"/>
      <c r="BN263" s="207"/>
      <c r="BO263" s="282"/>
      <c r="BP263" s="282"/>
      <c r="BQ263" s="284"/>
      <c r="BR263" s="213"/>
      <c r="BS263" s="213" t="str">
        <f>IF(AND('MAPA DE RIESGOS'!$AP263="Muy Alta",'MAPA DE RIESGOS'!$AR263="Leve"),CONCATENATE("R",'MAPA DE RIESGOS'!$H263,"C",'MAPA DE RIESGOS'!$AF263),"")</f>
        <v/>
      </c>
      <c r="BT263" s="213"/>
      <c r="BU263" s="213"/>
      <c r="BV263" s="213"/>
      <c r="BW263" s="213"/>
      <c r="BX263" s="213"/>
      <c r="BY263" s="213"/>
      <c r="BZ263" s="213"/>
      <c r="CA263" s="213"/>
      <c r="CB263" s="213"/>
      <c r="CC263" s="213"/>
      <c r="CD263" s="213"/>
      <c r="CE263" s="213"/>
      <c r="CF263" s="213"/>
      <c r="CG263" s="213"/>
      <c r="CH263" s="213"/>
      <c r="CI263" s="213"/>
      <c r="CJ263" s="213"/>
      <c r="CK263" s="213"/>
    </row>
    <row r="264" spans="1:89" s="214" customFormat="1" ht="59.5" customHeight="1">
      <c r="A264" s="477"/>
      <c r="B264" s="501"/>
      <c r="C264" s="451"/>
      <c r="D264" s="451"/>
      <c r="E264" s="454"/>
      <c r="F264" s="454"/>
      <c r="G264" s="459"/>
      <c r="H264" s="384">
        <v>42</v>
      </c>
      <c r="I264" s="457"/>
      <c r="J264" s="460"/>
      <c r="K264" s="460"/>
      <c r="L264" s="460"/>
      <c r="M264" s="454" t="str">
        <f t="shared" si="282"/>
        <v xml:space="preserve">Posibilidad de perdida de  debido a amenazas como y vulderabilidades, afectando a los activos de información de </v>
      </c>
      <c r="N264" s="454"/>
      <c r="O264" s="454"/>
      <c r="P264" s="531"/>
      <c r="Q264" s="491"/>
      <c r="R264" s="494"/>
      <c r="S264" s="494"/>
      <c r="T264" s="494"/>
      <c r="U264" s="494"/>
      <c r="V264" s="534"/>
      <c r="W264" s="519"/>
      <c r="X264" s="537"/>
      <c r="Y264" s="540"/>
      <c r="Z264" s="543"/>
      <c r="AA264" s="519"/>
      <c r="AB264" s="522"/>
      <c r="AC264" s="525"/>
      <c r="AD264" s="528"/>
      <c r="AE264" s="507"/>
      <c r="AF264" s="205">
        <v>3</v>
      </c>
      <c r="AG264" s="206" t="s">
        <v>1461</v>
      </c>
      <c r="AH264" s="234" t="str">
        <f t="shared" si="302"/>
        <v>Probabilidad</v>
      </c>
      <c r="AI264" s="340" t="s">
        <v>314</v>
      </c>
      <c r="AJ264" s="340" t="s">
        <v>319</v>
      </c>
      <c r="AK264" s="235" t="str">
        <f t="shared" si="303"/>
        <v>40%</v>
      </c>
      <c r="AL264" s="341" t="s">
        <v>323</v>
      </c>
      <c r="AM264" s="341" t="s">
        <v>327</v>
      </c>
      <c r="AN264" s="342" t="s">
        <v>330</v>
      </c>
      <c r="AO264" s="236">
        <f>IF(ISBLANK(AD262),(IFERROR(IF(AND(AH263="Probabilidad",AH264="Probabilidad"),(AQ263-(+AQ263*AK264)),IF(AND(AH263="Impacto",AH264="Probabilidad"),(AQ262-(+AQ262*AK264)),IF(AH264="Impacto",AQ263,""))),""))," ")</f>
        <v>0.12959999999999999</v>
      </c>
      <c r="AP264" s="174" t="str">
        <f>IF(ISBLANK(AD262),(IFERROR(IF(AO264="","",IF(AO264&lt;=0.2,"Muy Baja",IF(AO264&lt;=0.4,"Baja",IF(AO264&lt;=0.6,"Media",IF(AO264&lt;=0.8,"Alta","Muy Alta"))))),""))," ")</f>
        <v>Muy Baja</v>
      </c>
      <c r="AQ264" s="237">
        <f t="shared" si="304"/>
        <v>0.12959999999999999</v>
      </c>
      <c r="AR264" s="283" t="str">
        <f t="shared" si="305"/>
        <v>Moderado</v>
      </c>
      <c r="AS264" s="237">
        <f>IFERROR(IF(AND(AH263="Impacto",AH264="Impacto"),(AS263-(+AS263*AK264)),IF(AND(AH263="Probabilidad",AH264="Impacto"),(AS262-(+AS262*AK264)),IF(AH264="Probabilidad",AS263,""))),"")</f>
        <v>0.6</v>
      </c>
      <c r="AT264" s="239" t="str">
        <f t="shared" si="306"/>
        <v>Moderado</v>
      </c>
      <c r="AU264" s="510"/>
      <c r="AV264" s="513"/>
      <c r="AW264" s="507"/>
      <c r="AX264" s="516"/>
      <c r="AY264" s="443"/>
      <c r="AZ264" s="444"/>
      <c r="BA264" s="444"/>
      <c r="BB264" s="444"/>
      <c r="BC264" s="445"/>
      <c r="BD264" s="445"/>
      <c r="BE264" s="444"/>
      <c r="BF264" s="444"/>
      <c r="BG264" s="460"/>
      <c r="BH264" s="215"/>
      <c r="BI264" s="210"/>
      <c r="BJ264" s="210"/>
      <c r="BK264" s="210"/>
      <c r="BL264" s="207"/>
      <c r="BM264" s="207"/>
      <c r="BN264" s="207"/>
      <c r="BO264" s="282"/>
      <c r="BP264" s="282"/>
      <c r="BQ264" s="284"/>
      <c r="BR264" s="213"/>
      <c r="BS264" s="213" t="str">
        <f>IF(AND('MAPA DE RIESGOS'!$AP264="Muy Alta",'MAPA DE RIESGOS'!$AR264="Leve"),CONCATENATE("R",'MAPA DE RIESGOS'!$H264,"C",'MAPA DE RIESGOS'!$AF264),"")</f>
        <v/>
      </c>
      <c r="BT264" s="213"/>
      <c r="BU264" s="213"/>
      <c r="BV264" s="213"/>
      <c r="BW264" s="213"/>
      <c r="BX264" s="213"/>
      <c r="BY264" s="213"/>
      <c r="BZ264" s="213"/>
      <c r="CA264" s="213"/>
      <c r="CB264" s="213"/>
      <c r="CC264" s="213"/>
      <c r="CD264" s="213"/>
      <c r="CE264" s="213"/>
      <c r="CF264" s="213"/>
      <c r="CG264" s="213"/>
      <c r="CH264" s="213"/>
      <c r="CI264" s="213"/>
      <c r="CJ264" s="213"/>
      <c r="CK264" s="213"/>
    </row>
    <row r="265" spans="1:89" s="214" customFormat="1" ht="59.5" customHeight="1">
      <c r="A265" s="477"/>
      <c r="B265" s="501"/>
      <c r="C265" s="451"/>
      <c r="D265" s="451"/>
      <c r="E265" s="454"/>
      <c r="F265" s="454"/>
      <c r="G265" s="459"/>
      <c r="H265" s="384">
        <v>42</v>
      </c>
      <c r="I265" s="457"/>
      <c r="J265" s="460"/>
      <c r="K265" s="460"/>
      <c r="L265" s="460"/>
      <c r="M265" s="454" t="str">
        <f t="shared" si="282"/>
        <v xml:space="preserve">Posibilidad de perdida de  debido a amenazas como y vulderabilidades, afectando a los activos de información de </v>
      </c>
      <c r="N265" s="454"/>
      <c r="O265" s="454"/>
      <c r="P265" s="531"/>
      <c r="Q265" s="491"/>
      <c r="R265" s="494"/>
      <c r="S265" s="494"/>
      <c r="T265" s="494"/>
      <c r="U265" s="494"/>
      <c r="V265" s="534"/>
      <c r="W265" s="519"/>
      <c r="X265" s="537"/>
      <c r="Y265" s="540"/>
      <c r="Z265" s="543"/>
      <c r="AA265" s="519"/>
      <c r="AB265" s="522"/>
      <c r="AC265" s="525"/>
      <c r="AD265" s="528"/>
      <c r="AE265" s="507"/>
      <c r="AF265" s="205">
        <v>4</v>
      </c>
      <c r="AG265" s="206" t="s">
        <v>1462</v>
      </c>
      <c r="AH265" s="234" t="str">
        <f t="shared" si="302"/>
        <v>Probabilidad</v>
      </c>
      <c r="AI265" s="340" t="s">
        <v>314</v>
      </c>
      <c r="AJ265" s="340" t="s">
        <v>319</v>
      </c>
      <c r="AK265" s="235" t="str">
        <f t="shared" si="303"/>
        <v>40%</v>
      </c>
      <c r="AL265" s="341" t="s">
        <v>323</v>
      </c>
      <c r="AM265" s="341" t="s">
        <v>327</v>
      </c>
      <c r="AN265" s="342" t="s">
        <v>330</v>
      </c>
      <c r="AO265" s="236">
        <f>IF(ISBLANK(AD262),(IFERROR(IF(AND(AH264="Probabilidad",AH265="Probabilidad"),(AQ264-(+AQ264*AK265)),IF(AND(AH264="Impacto",AH265="Probabilidad"),(AQ263-(+AQ263*AK265)),IF(AH265="Impacto",AQ264,""))),""))," ")</f>
        <v>7.7759999999999996E-2</v>
      </c>
      <c r="AP265" s="174" t="str">
        <f>IF(ISBLANK(AD262),(IFERROR(IF(AO265="","",IF(AO265&lt;=0.2,"Muy Baja",IF(AO265&lt;=0.4,"Baja",IF(AO265&lt;=0.6,"Media",IF(AO265&lt;=0.8,"Alta","Muy Alta"))))),""))," ")</f>
        <v>Muy Baja</v>
      </c>
      <c r="AQ265" s="237">
        <f t="shared" si="304"/>
        <v>7.7759999999999996E-2</v>
      </c>
      <c r="AR265" s="283" t="str">
        <f t="shared" si="305"/>
        <v>Moderado</v>
      </c>
      <c r="AS265" s="237">
        <f>IFERROR(IF(AND(AH264="Impacto",AH265="Impacto"),(AS264-(+AS264*AK265)),IF(AND(AH264="Probabilidad",AH265="Impacto"),(AS263-(+AS263*AK265)),IF(AH265="Probabilidad",AS264,""))),"")</f>
        <v>0.6</v>
      </c>
      <c r="AT265" s="239" t="str">
        <f t="shared" si="306"/>
        <v>Moderado</v>
      </c>
      <c r="AU265" s="510"/>
      <c r="AV265" s="513"/>
      <c r="AW265" s="507"/>
      <c r="AX265" s="516"/>
      <c r="AY265" s="442"/>
      <c r="AZ265" s="438"/>
      <c r="BA265" s="438"/>
      <c r="BB265" s="438"/>
      <c r="BC265" s="440"/>
      <c r="BD265" s="440"/>
      <c r="BE265" s="438"/>
      <c r="BF265" s="438"/>
      <c r="BG265" s="460"/>
      <c r="BH265" s="215"/>
      <c r="BI265" s="210"/>
      <c r="BJ265" s="210"/>
      <c r="BK265" s="210"/>
      <c r="BL265" s="207"/>
      <c r="BM265" s="207"/>
      <c r="BN265" s="207"/>
      <c r="BO265" s="282"/>
      <c r="BP265" s="282"/>
      <c r="BQ265" s="284"/>
      <c r="BR265" s="213"/>
      <c r="BS265" s="213" t="str">
        <f>IF(AND('MAPA DE RIESGOS'!$AP265="Muy Alta",'MAPA DE RIESGOS'!$AR265="Leve"),CONCATENATE("R",'MAPA DE RIESGOS'!$H265,"C",'MAPA DE RIESGOS'!$AF265),"")</f>
        <v/>
      </c>
      <c r="BT265" s="213"/>
      <c r="BU265" s="213"/>
      <c r="BV265" s="213"/>
      <c r="BW265" s="213"/>
      <c r="BX265" s="213"/>
      <c r="BY265" s="213"/>
      <c r="BZ265" s="213"/>
      <c r="CA265" s="213"/>
      <c r="CB265" s="213"/>
      <c r="CC265" s="213"/>
      <c r="CD265" s="213"/>
      <c r="CE265" s="213"/>
      <c r="CF265" s="213"/>
      <c r="CG265" s="213"/>
      <c r="CH265" s="213"/>
      <c r="CI265" s="213"/>
      <c r="CJ265" s="213"/>
      <c r="CK265" s="213"/>
    </row>
    <row r="266" spans="1:89" s="214" customFormat="1" ht="28.5" hidden="1" customHeight="1">
      <c r="A266" s="477"/>
      <c r="B266" s="501"/>
      <c r="C266" s="451"/>
      <c r="D266" s="451"/>
      <c r="E266" s="454"/>
      <c r="F266" s="454"/>
      <c r="G266" s="459"/>
      <c r="H266" s="384">
        <v>42</v>
      </c>
      <c r="I266" s="457"/>
      <c r="J266" s="460"/>
      <c r="K266" s="460"/>
      <c r="L266" s="460"/>
      <c r="M266" s="454" t="str">
        <f t="shared" si="282"/>
        <v xml:space="preserve">Posibilidad de perdida de  debido a amenazas como y vulderabilidades, afectando a los activos de información de </v>
      </c>
      <c r="N266" s="454"/>
      <c r="O266" s="454"/>
      <c r="P266" s="531"/>
      <c r="Q266" s="491"/>
      <c r="R266" s="494"/>
      <c r="S266" s="494"/>
      <c r="T266" s="494"/>
      <c r="U266" s="494"/>
      <c r="V266" s="534"/>
      <c r="W266" s="519"/>
      <c r="X266" s="537"/>
      <c r="Y266" s="540"/>
      <c r="Z266" s="543"/>
      <c r="AA266" s="519"/>
      <c r="AB266" s="522"/>
      <c r="AC266" s="525"/>
      <c r="AD266" s="528"/>
      <c r="AE266" s="507"/>
      <c r="AF266" s="205">
        <v>5</v>
      </c>
      <c r="AG266" s="206"/>
      <c r="AH266" s="234" t="str">
        <f t="shared" si="302"/>
        <v/>
      </c>
      <c r="AI266" s="340"/>
      <c r="AJ266" s="340"/>
      <c r="AK266" s="235" t="str">
        <f t="shared" si="303"/>
        <v/>
      </c>
      <c r="AL266" s="341"/>
      <c r="AM266" s="341"/>
      <c r="AN266" s="342"/>
      <c r="AO266" s="236" t="str">
        <f>IF(ISBLANK(AD262),(IFERROR(IF(AND(AH265="Probabilidad",AH266="Probabilidad"),(AQ265-(+AQ265*AK266)),IF(AND(AH265="Impacto",AH266="Probabilidad"),(AQ264-(+AQ264*AK266)),IF(AH266="Impacto",AQ265,""))),""))," ")</f>
        <v/>
      </c>
      <c r="AP266" s="174" t="str">
        <f>IF(ISBLANK(AD262),(IFERROR(IF(AO266="","",IF(AO266&lt;=0.2,"Muy Baja",IF(AO266&lt;=0.4,"Baja",IF(AO266&lt;=0.6,"Media",IF(AO266&lt;=0.8,"Alta","Muy Alta"))))),""))," ")</f>
        <v/>
      </c>
      <c r="AQ266" s="237" t="str">
        <f t="shared" si="304"/>
        <v/>
      </c>
      <c r="AR266" s="283" t="str">
        <f t="shared" si="305"/>
        <v/>
      </c>
      <c r="AS266" s="237" t="str">
        <f>IFERROR(IF(AND(AH265="Impacto",AH266="Impacto"),(AS265-(+AS265*AK266)),IF(AND(AH265="Probabilidad",AH266="Impacto"),(AS264-(+AS264*AK266)),IF(AH266="Probabilidad",AS265,""))),"")</f>
        <v/>
      </c>
      <c r="AT266" s="239" t="str">
        <f t="shared" si="306"/>
        <v/>
      </c>
      <c r="AU266" s="510"/>
      <c r="AV266" s="513"/>
      <c r="AW266" s="507"/>
      <c r="AX266" s="516"/>
      <c r="AY266" s="343"/>
      <c r="AZ266" s="209"/>
      <c r="BA266" s="207"/>
      <c r="BB266" s="207"/>
      <c r="BC266" s="208"/>
      <c r="BD266" s="208"/>
      <c r="BE266" s="208"/>
      <c r="BF266" s="209"/>
      <c r="BG266" s="460"/>
      <c r="BH266" s="215"/>
      <c r="BI266" s="210"/>
      <c r="BJ266" s="210"/>
      <c r="BK266" s="210"/>
      <c r="BL266" s="207"/>
      <c r="BM266" s="207"/>
      <c r="BN266" s="207"/>
      <c r="BO266" s="282"/>
      <c r="BP266" s="282"/>
      <c r="BQ266" s="284"/>
      <c r="BR266" s="213"/>
      <c r="BS266" s="213" t="str">
        <f>IF(AND('MAPA DE RIESGOS'!$AP266="Muy Alta",'MAPA DE RIESGOS'!$AR266="Leve"),CONCATENATE("R",'MAPA DE RIESGOS'!$H266,"C",'MAPA DE RIESGOS'!$AF266),"")</f>
        <v/>
      </c>
      <c r="BT266" s="213"/>
      <c r="BU266" s="213"/>
      <c r="BV266" s="213"/>
      <c r="BW266" s="213"/>
      <c r="BX266" s="213"/>
      <c r="BY266" s="213"/>
      <c r="BZ266" s="213"/>
      <c r="CA266" s="213"/>
      <c r="CB266" s="213"/>
      <c r="CC266" s="213"/>
      <c r="CD266" s="213"/>
      <c r="CE266" s="213"/>
      <c r="CF266" s="213"/>
      <c r="CG266" s="213"/>
      <c r="CH266" s="213"/>
      <c r="CI266" s="213"/>
      <c r="CJ266" s="213"/>
      <c r="CK266" s="213"/>
    </row>
    <row r="267" spans="1:89" s="214" customFormat="1" ht="28.5" hidden="1" customHeight="1">
      <c r="A267" s="477"/>
      <c r="B267" s="501"/>
      <c r="C267" s="451"/>
      <c r="D267" s="451"/>
      <c r="E267" s="454"/>
      <c r="F267" s="454"/>
      <c r="G267" s="459"/>
      <c r="H267" s="384">
        <v>42</v>
      </c>
      <c r="I267" s="458"/>
      <c r="J267" s="461"/>
      <c r="K267" s="461"/>
      <c r="L267" s="461"/>
      <c r="M267" s="455" t="str">
        <f t="shared" si="282"/>
        <v xml:space="preserve">Posibilidad de perdida de  debido a amenazas como y vulderabilidades, afectando a los activos de información de </v>
      </c>
      <c r="N267" s="455"/>
      <c r="O267" s="455"/>
      <c r="P267" s="532"/>
      <c r="Q267" s="492"/>
      <c r="R267" s="495"/>
      <c r="S267" s="495"/>
      <c r="T267" s="495"/>
      <c r="U267" s="495"/>
      <c r="V267" s="535"/>
      <c r="W267" s="520"/>
      <c r="X267" s="538"/>
      <c r="Y267" s="541"/>
      <c r="Z267" s="544"/>
      <c r="AA267" s="520"/>
      <c r="AB267" s="523"/>
      <c r="AC267" s="526"/>
      <c r="AD267" s="529"/>
      <c r="AE267" s="508"/>
      <c r="AF267" s="205">
        <v>6</v>
      </c>
      <c r="AG267" s="206"/>
      <c r="AH267" s="234" t="str">
        <f t="shared" si="302"/>
        <v/>
      </c>
      <c r="AI267" s="340"/>
      <c r="AJ267" s="340"/>
      <c r="AK267" s="235" t="str">
        <f t="shared" si="303"/>
        <v/>
      </c>
      <c r="AL267" s="341"/>
      <c r="AM267" s="341"/>
      <c r="AN267" s="342"/>
      <c r="AO267" s="236" t="str">
        <f>IF(ISBLANK(AD262),(IFERROR(IF(AND(AH265="Probabilidad",AH267="Probabilidad"),(AQ265-(+AQ265*AK267)),IF(AND(AH265="Impacto",AH267="Probabilidad"),(AQ264-(+AQ264*AK267)),IF(AH267="Impacto",AQ265,""))),""))," ")</f>
        <v/>
      </c>
      <c r="AP267" s="174" t="str">
        <f>IF(ISBLANK(AD262),(IFERROR(IF(AO267="","",IF(AO267&lt;=0.2,"Muy Baja",IF(AO267&lt;=0.4,"Baja",IF(AO267&lt;=0.6,"Media",IF(AO267&lt;=0.8,"Alta","Muy Alta"))))),"")), " ")</f>
        <v/>
      </c>
      <c r="AQ267" s="237" t="str">
        <f t="shared" si="304"/>
        <v/>
      </c>
      <c r="AR267" s="283" t="str">
        <f t="shared" si="305"/>
        <v/>
      </c>
      <c r="AS267" s="237" t="str">
        <f>IFERROR(IF(AND(AH266="Impacto",AH267="Impacto"),(AS265-(+AS266*AK267)),IF(AND(AH265="Probabilidad",AH267="Impacto"),(AS264-(+AS264*AK267)),IF(AH267="Probabilidad",AS265,""))),"")</f>
        <v/>
      </c>
      <c r="AT267" s="239" t="str">
        <f t="shared" si="306"/>
        <v/>
      </c>
      <c r="AU267" s="511"/>
      <c r="AV267" s="514"/>
      <c r="AW267" s="508"/>
      <c r="AX267" s="517"/>
      <c r="AY267" s="343"/>
      <c r="AZ267" s="209"/>
      <c r="BA267" s="207"/>
      <c r="BB267" s="207"/>
      <c r="BC267" s="208"/>
      <c r="BD267" s="208"/>
      <c r="BE267" s="208"/>
      <c r="BF267" s="209"/>
      <c r="BG267" s="461"/>
      <c r="BH267" s="215"/>
      <c r="BI267" s="210"/>
      <c r="BJ267" s="210"/>
      <c r="BK267" s="210"/>
      <c r="BL267" s="207"/>
      <c r="BM267" s="207"/>
      <c r="BN267" s="207"/>
      <c r="BO267" s="282"/>
      <c r="BP267" s="282"/>
      <c r="BQ267" s="284"/>
      <c r="BR267" s="213"/>
      <c r="BS267" s="213" t="str">
        <f>IF(AND('MAPA DE RIESGOS'!$AP267="Muy Alta",'MAPA DE RIESGOS'!$AR267="Leve"),CONCATENATE("R",'MAPA DE RIESGOS'!$H267,"C",'MAPA DE RIESGOS'!$AF267),"")</f>
        <v/>
      </c>
      <c r="BT267" s="213"/>
      <c r="BU267" s="213"/>
      <c r="BV267" s="213"/>
      <c r="BW267" s="213"/>
      <c r="BX267" s="213"/>
      <c r="BY267" s="213"/>
      <c r="BZ267" s="213"/>
      <c r="CA267" s="213"/>
      <c r="CB267" s="213"/>
      <c r="CC267" s="213"/>
      <c r="CD267" s="213"/>
      <c r="CE267" s="213"/>
      <c r="CF267" s="213"/>
      <c r="CG267" s="213"/>
      <c r="CH267" s="213"/>
      <c r="CI267" s="213"/>
      <c r="CJ267" s="213"/>
      <c r="CK267" s="213"/>
    </row>
    <row r="268" spans="1:89" s="214" customFormat="1" ht="90.5" customHeight="1">
      <c r="A268" s="477"/>
      <c r="B268" s="501" t="s">
        <v>959</v>
      </c>
      <c r="C268" s="451"/>
      <c r="D268" s="451" t="str">
        <f>IFERROR((VLOOKUP($B268,'Listados Datos'!$D$3:$F$18,3,FALSE))," ")</f>
        <v xml:space="preserve">Disponer de herramientas tecnológicas que apoyen de manera eficiente y oportuna las labores misionales y estrategicas de la entidad. Según lo establecido en el Plan Operativo Anual de la entidad. </v>
      </c>
      <c r="E268" s="454"/>
      <c r="F268" s="454" t="s">
        <v>973</v>
      </c>
      <c r="G268" s="459">
        <v>43</v>
      </c>
      <c r="H268" s="384">
        <v>43</v>
      </c>
      <c r="I268" s="456" t="s">
        <v>1256</v>
      </c>
      <c r="J268" s="468" t="s">
        <v>243</v>
      </c>
      <c r="K268" s="468" t="s">
        <v>1256</v>
      </c>
      <c r="L268" s="468" t="s">
        <v>1436</v>
      </c>
      <c r="M268" s="453" t="str">
        <f t="shared" si="282"/>
        <v xml:space="preserve">Posibilidad de perdida de Disponibilidad debido a amenazas como Accesibilidad a los sistemas de información alojados en la nubey vulderabilidades, afectando a los activos de información de Servidores virtuales </v>
      </c>
      <c r="N268" s="453" t="s">
        <v>932</v>
      </c>
      <c r="O268" s="453" t="s">
        <v>837</v>
      </c>
      <c r="P268" s="530">
        <v>228</v>
      </c>
      <c r="Q268" s="490" t="s">
        <v>88</v>
      </c>
      <c r="R268" s="493" t="s">
        <v>1440</v>
      </c>
      <c r="S268" s="493" t="s">
        <v>1256</v>
      </c>
      <c r="T268" s="493"/>
      <c r="U268" s="493"/>
      <c r="V268" s="533" t="str">
        <f t="shared" ref="V268" si="316">IF(ISBLANK(AC268),(IF(P268&lt;=0,"",IF(P268&lt;=2,"Muy Baja",IF(P268&lt;=24,"Baja",IF(P268&lt;=500,"Media",IF(P268&lt;=5000,"Alta","Muy Alta"))))))," ")</f>
        <v>Media</v>
      </c>
      <c r="W268" s="518">
        <f t="shared" ref="W268" si="317">IF(ISBLANK(AC268),(IF(V268="","",IF(V268="Muy Baja",20%,IF(V268="Baja",40%,IF(V268="Media",60%,IF(V268="Alta",80%,IF(V268="Muy Alta",100%,0)))))))," ")</f>
        <v>0.6</v>
      </c>
      <c r="X268" s="536" t="s">
        <v>307</v>
      </c>
      <c r="Y268" s="539" t="str">
        <f>IF(X268&gt;0,IF(NOT(ISERROR(MATCH(X268,'Listados Datos'!$N$3:$N$4,0))),'Listados Datos'!$N$6&amp;"Por favor no seleccionar este criterios de impacto (Afectación Económica o presupuestal y/o Pérdida Reputacional)",'Listados Datos'!$N$7),"")</f>
        <v>✔</v>
      </c>
      <c r="Z268" s="542"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518">
        <f>IF(Z268="","",IF(Z268="Leve",20%,IF(Z268="Menor",40%,IF(Z268="Moderado",60%,IF(Z268="Mayor",80%,IF(Z268="Catastrófico",100%,0))))))</f>
        <v>0.6</v>
      </c>
      <c r="AB268" s="521"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524"/>
      <c r="AD268" s="527"/>
      <c r="AE268" s="506" t="str">
        <f t="shared" ref="AE268" si="318">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206" t="s">
        <v>1459</v>
      </c>
      <c r="AH268" s="234" t="str">
        <f t="shared" si="302"/>
        <v>Probabilidad</v>
      </c>
      <c r="AI268" s="340" t="s">
        <v>314</v>
      </c>
      <c r="AJ268" s="340" t="s">
        <v>319</v>
      </c>
      <c r="AK268" s="235" t="str">
        <f t="shared" si="303"/>
        <v>40%</v>
      </c>
      <c r="AL268" s="341" t="s">
        <v>323</v>
      </c>
      <c r="AM268" s="341" t="s">
        <v>327</v>
      </c>
      <c r="AN268" s="342" t="s">
        <v>330</v>
      </c>
      <c r="AO268" s="236">
        <f>IF(ISBLANK(AD268),(IFERROR(IF(AH268="Probabilidad",(W268-(+W268*AK268)),IF(AH268="Impacto",W268,"")),""))," ")</f>
        <v>0.36</v>
      </c>
      <c r="AP268" s="174" t="str">
        <f>IF(ISBLANK(AD268), (IFERROR(IF(AO268="","",IF(AO268&lt;=0.2,"Muy Baja",IF(AO268&lt;=0.4,"Baja",IF(AO268&lt;=0.6,"Media",IF(AO268&lt;=0.8,"Alta","Muy Alta"))))),""))," ")</f>
        <v>Baja</v>
      </c>
      <c r="AQ268" s="237">
        <f t="shared" si="304"/>
        <v>0.36</v>
      </c>
      <c r="AR268" s="283" t="str">
        <f t="shared" si="305"/>
        <v>Moderado</v>
      </c>
      <c r="AS268" s="237">
        <f>IFERROR(IF(AH268="Impacto",(AA268-(+AA268*AK268)),IF(AH268="Probabilidad",AA268,"")),"")</f>
        <v>0.6</v>
      </c>
      <c r="AT268" s="239" t="str">
        <f t="shared" si="306"/>
        <v>Moderado</v>
      </c>
      <c r="AU268" s="509"/>
      <c r="AV268" s="512" t="str">
        <f>IF(ISBLANK(AD268), " ", AD268)</f>
        <v xml:space="preserve"> </v>
      </c>
      <c r="AW268" s="506" t="str">
        <f t="shared" ref="AW268" si="319">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515" t="s">
        <v>337</v>
      </c>
      <c r="AY268" s="441" t="s">
        <v>1635</v>
      </c>
      <c r="AZ268" s="437" t="s">
        <v>1332</v>
      </c>
      <c r="BA268" s="437" t="s">
        <v>973</v>
      </c>
      <c r="BB268" s="437" t="s">
        <v>1063</v>
      </c>
      <c r="BC268" s="439">
        <v>44562</v>
      </c>
      <c r="BD268" s="439">
        <v>44926</v>
      </c>
      <c r="BE268" s="437" t="s">
        <v>1333</v>
      </c>
      <c r="BF268" s="437" t="s">
        <v>1333</v>
      </c>
      <c r="BG268" s="468" t="s">
        <v>1334</v>
      </c>
      <c r="BH268" s="215"/>
      <c r="BI268" s="210"/>
      <c r="BJ268" s="210"/>
      <c r="BK268" s="210"/>
      <c r="BL268" s="207"/>
      <c r="BM268" s="207"/>
      <c r="BN268" s="207"/>
      <c r="BO268" s="282"/>
      <c r="BP268" s="282"/>
      <c r="BQ268" s="284"/>
      <c r="BR268" s="213"/>
      <c r="BS268" s="213" t="str">
        <f>IF(AND('MAPA DE RIESGOS'!$AP268="Muy Alta",'MAPA DE RIESGOS'!$AR268="Leve"),CONCATENATE("R",'MAPA DE RIESGOS'!$H268,"C",'MAPA DE RIESGOS'!$AF268),"")</f>
        <v/>
      </c>
      <c r="BT268" s="213"/>
      <c r="BU268" s="213"/>
      <c r="BV268" s="213"/>
      <c r="BW268" s="213"/>
      <c r="BX268" s="213"/>
      <c r="BY268" s="213"/>
      <c r="BZ268" s="213"/>
      <c r="CA268" s="213"/>
      <c r="CB268" s="213"/>
      <c r="CC268" s="213"/>
      <c r="CD268" s="213"/>
      <c r="CE268" s="213"/>
      <c r="CF268" s="213"/>
      <c r="CG268" s="213"/>
      <c r="CH268" s="213"/>
      <c r="CI268" s="213"/>
      <c r="CJ268" s="213"/>
      <c r="CK268" s="213"/>
    </row>
    <row r="269" spans="1:89" s="214" customFormat="1" ht="55" customHeight="1">
      <c r="A269" s="477"/>
      <c r="B269" s="501"/>
      <c r="C269" s="451"/>
      <c r="D269" s="451"/>
      <c r="E269" s="454"/>
      <c r="F269" s="454"/>
      <c r="G269" s="459"/>
      <c r="H269" s="384">
        <v>43</v>
      </c>
      <c r="I269" s="457"/>
      <c r="J269" s="460"/>
      <c r="K269" s="460"/>
      <c r="L269" s="460"/>
      <c r="M269" s="454" t="str">
        <f t="shared" si="282"/>
        <v xml:space="preserve">Posibilidad de perdida de  debido a amenazas como y vulderabilidades, afectando a los activos de información de </v>
      </c>
      <c r="N269" s="454"/>
      <c r="O269" s="454"/>
      <c r="P269" s="531"/>
      <c r="Q269" s="491"/>
      <c r="R269" s="494"/>
      <c r="S269" s="494"/>
      <c r="T269" s="494"/>
      <c r="U269" s="494"/>
      <c r="V269" s="534"/>
      <c r="W269" s="519"/>
      <c r="X269" s="537"/>
      <c r="Y269" s="540"/>
      <c r="Z269" s="543"/>
      <c r="AA269" s="519"/>
      <c r="AB269" s="522"/>
      <c r="AC269" s="525"/>
      <c r="AD269" s="528"/>
      <c r="AE269" s="507"/>
      <c r="AF269" s="205">
        <v>2</v>
      </c>
      <c r="AG269" s="206" t="s">
        <v>1460</v>
      </c>
      <c r="AH269" s="234" t="str">
        <f t="shared" si="302"/>
        <v>Probabilidad</v>
      </c>
      <c r="AI269" s="340" t="s">
        <v>314</v>
      </c>
      <c r="AJ269" s="340" t="s">
        <v>319</v>
      </c>
      <c r="AK269" s="235" t="str">
        <f t="shared" si="303"/>
        <v>40%</v>
      </c>
      <c r="AL269" s="341" t="s">
        <v>323</v>
      </c>
      <c r="AM269" s="341" t="s">
        <v>327</v>
      </c>
      <c r="AN269" s="342" t="s">
        <v>330</v>
      </c>
      <c r="AO269" s="236">
        <f>IF(ISBLANK(AD268),(IFERROR(IF(AND(AH268="Probabilidad",AH269="Probabilidad"),(AQ268-(+AQ268*AK269)),IF(AH269="Probabilidad",(W268-(+W268*AK269)),IF(AH269="Impacto",AQ268,""))),""))," ")</f>
        <v>0.216</v>
      </c>
      <c r="AP269" s="174" t="str">
        <f>IF(ISBLANK(AD268),(IFERROR(IF(AO269="","",IF(AO269&lt;=0.2,"Muy Baja",IF(AO269&lt;=0.4,"Baja",IF(AO269&lt;=0.6,"Media",IF(AO269&lt;=0.8,"Alta","Muy Alta"))))),""))," ")</f>
        <v>Baja</v>
      </c>
      <c r="AQ269" s="237">
        <f t="shared" si="304"/>
        <v>0.216</v>
      </c>
      <c r="AR269" s="283" t="str">
        <f t="shared" si="305"/>
        <v>Moderado</v>
      </c>
      <c r="AS269" s="237">
        <f>IFERROR(IF(AND(AH268="Impacto",AH269="Impacto"),(AS268-(+AS268*AK269)),IF(AH269="Impacto",(AA268-(+AA268*AK269)),IF(AH269="Probabilidad",AS268,""))),"")</f>
        <v>0.6</v>
      </c>
      <c r="AT269" s="239" t="str">
        <f t="shared" si="306"/>
        <v>Moderado</v>
      </c>
      <c r="AU269" s="510"/>
      <c r="AV269" s="513"/>
      <c r="AW269" s="507"/>
      <c r="AX269" s="516"/>
      <c r="AY269" s="443"/>
      <c r="AZ269" s="444"/>
      <c r="BA269" s="444"/>
      <c r="BB269" s="444"/>
      <c r="BC269" s="445"/>
      <c r="BD269" s="445"/>
      <c r="BE269" s="444"/>
      <c r="BF269" s="444"/>
      <c r="BG269" s="460"/>
      <c r="BH269" s="215"/>
      <c r="BI269" s="210"/>
      <c r="BJ269" s="210"/>
      <c r="BK269" s="210"/>
      <c r="BL269" s="207"/>
      <c r="BM269" s="207"/>
      <c r="BN269" s="207"/>
      <c r="BO269" s="282"/>
      <c r="BP269" s="282"/>
      <c r="BQ269" s="284"/>
      <c r="BR269" s="213"/>
      <c r="BS269" s="213" t="str">
        <f>IF(AND('MAPA DE RIESGOS'!$AP269="Muy Alta",'MAPA DE RIESGOS'!$AR269="Leve"),CONCATENATE("R",'MAPA DE RIESGOS'!$H269,"C",'MAPA DE RIESGOS'!$AF269),"")</f>
        <v/>
      </c>
      <c r="BT269" s="213"/>
      <c r="BU269" s="213"/>
      <c r="BV269" s="213"/>
      <c r="BW269" s="213"/>
      <c r="BX269" s="213"/>
      <c r="BY269" s="213"/>
      <c r="BZ269" s="213"/>
      <c r="CA269" s="213"/>
      <c r="CB269" s="213"/>
      <c r="CC269" s="213"/>
      <c r="CD269" s="213"/>
      <c r="CE269" s="213"/>
      <c r="CF269" s="213"/>
      <c r="CG269" s="213"/>
      <c r="CH269" s="213"/>
      <c r="CI269" s="213"/>
      <c r="CJ269" s="213"/>
      <c r="CK269" s="213"/>
    </row>
    <row r="270" spans="1:89" s="214" customFormat="1" ht="55" customHeight="1">
      <c r="A270" s="477"/>
      <c r="B270" s="501"/>
      <c r="C270" s="451"/>
      <c r="D270" s="451"/>
      <c r="E270" s="454"/>
      <c r="F270" s="454"/>
      <c r="G270" s="459"/>
      <c r="H270" s="384">
        <v>43</v>
      </c>
      <c r="I270" s="457"/>
      <c r="J270" s="460"/>
      <c r="K270" s="460"/>
      <c r="L270" s="460"/>
      <c r="M270" s="454" t="str">
        <f t="shared" si="282"/>
        <v xml:space="preserve">Posibilidad de perdida de  debido a amenazas como y vulderabilidades, afectando a los activos de información de </v>
      </c>
      <c r="N270" s="454"/>
      <c r="O270" s="454"/>
      <c r="P270" s="531"/>
      <c r="Q270" s="491"/>
      <c r="R270" s="494"/>
      <c r="S270" s="494"/>
      <c r="T270" s="494"/>
      <c r="U270" s="494"/>
      <c r="V270" s="534"/>
      <c r="W270" s="519"/>
      <c r="X270" s="537"/>
      <c r="Y270" s="540"/>
      <c r="Z270" s="543"/>
      <c r="AA270" s="519"/>
      <c r="AB270" s="522"/>
      <c r="AC270" s="525"/>
      <c r="AD270" s="528"/>
      <c r="AE270" s="507"/>
      <c r="AF270" s="205">
        <v>3</v>
      </c>
      <c r="AG270" s="206" t="s">
        <v>1461</v>
      </c>
      <c r="AH270" s="234" t="str">
        <f t="shared" si="302"/>
        <v>Probabilidad</v>
      </c>
      <c r="AI270" s="340" t="s">
        <v>314</v>
      </c>
      <c r="AJ270" s="340" t="s">
        <v>319</v>
      </c>
      <c r="AK270" s="235" t="str">
        <f t="shared" si="303"/>
        <v>40%</v>
      </c>
      <c r="AL270" s="341" t="s">
        <v>323</v>
      </c>
      <c r="AM270" s="341" t="s">
        <v>327</v>
      </c>
      <c r="AN270" s="342" t="s">
        <v>330</v>
      </c>
      <c r="AO270" s="236">
        <f>IF(ISBLANK(AD268),(IFERROR(IF(AND(AH269="Probabilidad",AH270="Probabilidad"),(AQ269-(+AQ269*AK270)),IF(AND(AH269="Impacto",AH270="Probabilidad"),(AQ268-(+AQ268*AK270)),IF(AH270="Impacto",AQ269,""))),""))," ")</f>
        <v>0.12959999999999999</v>
      </c>
      <c r="AP270" s="174" t="str">
        <f>IF(ISBLANK(AD268),(IFERROR(IF(AO270="","",IF(AO270&lt;=0.2,"Muy Baja",IF(AO270&lt;=0.4,"Baja",IF(AO270&lt;=0.6,"Media",IF(AO270&lt;=0.8,"Alta","Muy Alta"))))),""))," ")</f>
        <v>Muy Baja</v>
      </c>
      <c r="AQ270" s="237">
        <f t="shared" si="304"/>
        <v>0.12959999999999999</v>
      </c>
      <c r="AR270" s="283" t="str">
        <f t="shared" si="305"/>
        <v>Moderado</v>
      </c>
      <c r="AS270" s="237">
        <f>IFERROR(IF(AND(AH269="Impacto",AH270="Impacto"),(AS269-(+AS269*AK270)),IF(AND(AH269="Probabilidad",AH270="Impacto"),(AS268-(+AS268*AK270)),IF(AH270="Probabilidad",AS269,""))),"")</f>
        <v>0.6</v>
      </c>
      <c r="AT270" s="239" t="str">
        <f t="shared" si="306"/>
        <v>Moderado</v>
      </c>
      <c r="AU270" s="510"/>
      <c r="AV270" s="513"/>
      <c r="AW270" s="507"/>
      <c r="AX270" s="516"/>
      <c r="AY270" s="443"/>
      <c r="AZ270" s="444"/>
      <c r="BA270" s="444"/>
      <c r="BB270" s="444"/>
      <c r="BC270" s="445"/>
      <c r="BD270" s="445"/>
      <c r="BE270" s="444"/>
      <c r="BF270" s="444"/>
      <c r="BG270" s="460"/>
      <c r="BH270" s="215"/>
      <c r="BI270" s="210"/>
      <c r="BJ270" s="210"/>
      <c r="BK270" s="210"/>
      <c r="BL270" s="207"/>
      <c r="BM270" s="207"/>
      <c r="BN270" s="207"/>
      <c r="BO270" s="282"/>
      <c r="BP270" s="282"/>
      <c r="BQ270" s="284"/>
      <c r="BR270" s="213"/>
      <c r="BS270" s="213" t="str">
        <f>IF(AND('MAPA DE RIESGOS'!$AP270="Muy Alta",'MAPA DE RIESGOS'!$AR270="Leve"),CONCATENATE("R",'MAPA DE RIESGOS'!$H270,"C",'MAPA DE RIESGOS'!$AF270),"")</f>
        <v/>
      </c>
      <c r="BT270" s="213"/>
      <c r="BU270" s="213"/>
      <c r="BV270" s="213"/>
      <c r="BW270" s="213"/>
      <c r="BX270" s="213"/>
      <c r="BY270" s="213"/>
      <c r="BZ270" s="213"/>
      <c r="CA270" s="213"/>
      <c r="CB270" s="213"/>
      <c r="CC270" s="213"/>
      <c r="CD270" s="213"/>
      <c r="CE270" s="213"/>
      <c r="CF270" s="213"/>
      <c r="CG270" s="213"/>
      <c r="CH270" s="213"/>
      <c r="CI270" s="213"/>
      <c r="CJ270" s="213"/>
      <c r="CK270" s="213"/>
    </row>
    <row r="271" spans="1:89" s="214" customFormat="1" ht="55" customHeight="1">
      <c r="A271" s="477"/>
      <c r="B271" s="501"/>
      <c r="C271" s="451"/>
      <c r="D271" s="451"/>
      <c r="E271" s="454"/>
      <c r="F271" s="454"/>
      <c r="G271" s="459"/>
      <c r="H271" s="384">
        <v>43</v>
      </c>
      <c r="I271" s="457"/>
      <c r="J271" s="460"/>
      <c r="K271" s="460"/>
      <c r="L271" s="460"/>
      <c r="M271" s="454" t="str">
        <f t="shared" si="282"/>
        <v xml:space="preserve">Posibilidad de perdida de  debido a amenazas como y vulderabilidades, afectando a los activos de información de </v>
      </c>
      <c r="N271" s="454"/>
      <c r="O271" s="454"/>
      <c r="P271" s="531"/>
      <c r="Q271" s="491"/>
      <c r="R271" s="494"/>
      <c r="S271" s="494"/>
      <c r="T271" s="494"/>
      <c r="U271" s="494"/>
      <c r="V271" s="534"/>
      <c r="W271" s="519"/>
      <c r="X271" s="537"/>
      <c r="Y271" s="540"/>
      <c r="Z271" s="543"/>
      <c r="AA271" s="519"/>
      <c r="AB271" s="522"/>
      <c r="AC271" s="525"/>
      <c r="AD271" s="528"/>
      <c r="AE271" s="507"/>
      <c r="AF271" s="205">
        <v>4</v>
      </c>
      <c r="AG271" s="206" t="s">
        <v>1462</v>
      </c>
      <c r="AH271" s="234" t="str">
        <f t="shared" si="302"/>
        <v>Probabilidad</v>
      </c>
      <c r="AI271" s="340" t="s">
        <v>314</v>
      </c>
      <c r="AJ271" s="340" t="s">
        <v>319</v>
      </c>
      <c r="AK271" s="235" t="str">
        <f t="shared" si="303"/>
        <v>40%</v>
      </c>
      <c r="AL271" s="341" t="s">
        <v>323</v>
      </c>
      <c r="AM271" s="341" t="s">
        <v>327</v>
      </c>
      <c r="AN271" s="342" t="s">
        <v>330</v>
      </c>
      <c r="AO271" s="236">
        <f>IF(ISBLANK(AD268),(IFERROR(IF(AND(AH270="Probabilidad",AH271="Probabilidad"),(AQ270-(+AQ270*AK271)),IF(AND(AH270="Impacto",AH271="Probabilidad"),(AQ269-(+AQ269*AK271)),IF(AH271="Impacto",AQ270,""))),""))," ")</f>
        <v>7.7759999999999996E-2</v>
      </c>
      <c r="AP271" s="174" t="str">
        <f>IF(ISBLANK(AD268),(IFERROR(IF(AO271="","",IF(AO271&lt;=0.2,"Muy Baja",IF(AO271&lt;=0.4,"Baja",IF(AO271&lt;=0.6,"Media",IF(AO271&lt;=0.8,"Alta","Muy Alta"))))),""))," ")</f>
        <v>Muy Baja</v>
      </c>
      <c r="AQ271" s="237">
        <f t="shared" si="304"/>
        <v>7.7759999999999996E-2</v>
      </c>
      <c r="AR271" s="283" t="str">
        <f t="shared" si="305"/>
        <v>Moderado</v>
      </c>
      <c r="AS271" s="237">
        <f>IFERROR(IF(AND(AH270="Impacto",AH271="Impacto"),(AS270-(+AS270*AK271)),IF(AND(AH270="Probabilidad",AH271="Impacto"),(AS269-(+AS269*AK271)),IF(AH271="Probabilidad",AS270,""))),"")</f>
        <v>0.6</v>
      </c>
      <c r="AT271" s="239" t="str">
        <f t="shared" si="306"/>
        <v>Moderado</v>
      </c>
      <c r="AU271" s="510"/>
      <c r="AV271" s="513"/>
      <c r="AW271" s="507"/>
      <c r="AX271" s="516"/>
      <c r="AY271" s="442"/>
      <c r="AZ271" s="438"/>
      <c r="BA271" s="438"/>
      <c r="BB271" s="438"/>
      <c r="BC271" s="440"/>
      <c r="BD271" s="440"/>
      <c r="BE271" s="438"/>
      <c r="BF271" s="438"/>
      <c r="BG271" s="460"/>
      <c r="BH271" s="215"/>
      <c r="BI271" s="210"/>
      <c r="BJ271" s="210"/>
      <c r="BK271" s="210"/>
      <c r="BL271" s="207"/>
      <c r="BM271" s="207"/>
      <c r="BN271" s="207"/>
      <c r="BO271" s="282"/>
      <c r="BP271" s="282"/>
      <c r="BQ271" s="284"/>
      <c r="BR271" s="213"/>
      <c r="BS271" s="213" t="str">
        <f>IF(AND('MAPA DE RIESGOS'!$AP271="Muy Alta",'MAPA DE RIESGOS'!$AR271="Leve"),CONCATENATE("R",'MAPA DE RIESGOS'!$H271,"C",'MAPA DE RIESGOS'!$AF271),"")</f>
        <v/>
      </c>
      <c r="BT271" s="213"/>
      <c r="BU271" s="213"/>
      <c r="BV271" s="213"/>
      <c r="BW271" s="213"/>
      <c r="BX271" s="213"/>
      <c r="BY271" s="213"/>
      <c r="BZ271" s="213"/>
      <c r="CA271" s="213"/>
      <c r="CB271" s="213"/>
      <c r="CC271" s="213"/>
      <c r="CD271" s="213"/>
      <c r="CE271" s="213"/>
      <c r="CF271" s="213"/>
      <c r="CG271" s="213"/>
      <c r="CH271" s="213"/>
      <c r="CI271" s="213"/>
      <c r="CJ271" s="213"/>
      <c r="CK271" s="213"/>
    </row>
    <row r="272" spans="1:89" s="214" customFormat="1" ht="28.5" hidden="1" customHeight="1">
      <c r="A272" s="477"/>
      <c r="B272" s="501"/>
      <c r="C272" s="451"/>
      <c r="D272" s="451"/>
      <c r="E272" s="454"/>
      <c r="F272" s="454"/>
      <c r="G272" s="459"/>
      <c r="H272" s="384">
        <v>43</v>
      </c>
      <c r="I272" s="457"/>
      <c r="J272" s="460"/>
      <c r="K272" s="460"/>
      <c r="L272" s="460"/>
      <c r="M272" s="454" t="str">
        <f t="shared" si="282"/>
        <v xml:space="preserve">Posibilidad de perdida de  debido a amenazas como y vulderabilidades, afectando a los activos de información de </v>
      </c>
      <c r="N272" s="454"/>
      <c r="O272" s="454"/>
      <c r="P272" s="531"/>
      <c r="Q272" s="491"/>
      <c r="R272" s="494"/>
      <c r="S272" s="494"/>
      <c r="T272" s="494"/>
      <c r="U272" s="494"/>
      <c r="V272" s="534"/>
      <c r="W272" s="519"/>
      <c r="X272" s="537"/>
      <c r="Y272" s="540"/>
      <c r="Z272" s="543"/>
      <c r="AA272" s="519"/>
      <c r="AB272" s="522"/>
      <c r="AC272" s="525"/>
      <c r="AD272" s="528"/>
      <c r="AE272" s="507"/>
      <c r="AF272" s="205">
        <v>5</v>
      </c>
      <c r="AG272" s="206"/>
      <c r="AH272" s="234" t="str">
        <f t="shared" si="302"/>
        <v/>
      </c>
      <c r="AI272" s="340"/>
      <c r="AJ272" s="340"/>
      <c r="AK272" s="235" t="str">
        <f t="shared" si="303"/>
        <v/>
      </c>
      <c r="AL272" s="341"/>
      <c r="AM272" s="341"/>
      <c r="AN272" s="342"/>
      <c r="AO272" s="236" t="str">
        <f>IF(ISBLANK(AD268),(IFERROR(IF(AND(AH271="Probabilidad",AH272="Probabilidad"),(AQ271-(+AQ271*AK272)),IF(AND(AH271="Impacto",AH272="Probabilidad"),(AQ270-(+AQ270*AK272)),IF(AH272="Impacto",AQ271,""))),""))," ")</f>
        <v/>
      </c>
      <c r="AP272" s="174" t="str">
        <f>IF(ISBLANK(AD268),(IFERROR(IF(AO272="","",IF(AO272&lt;=0.2,"Muy Baja",IF(AO272&lt;=0.4,"Baja",IF(AO272&lt;=0.6,"Media",IF(AO272&lt;=0.8,"Alta","Muy Alta"))))),""))," ")</f>
        <v/>
      </c>
      <c r="AQ272" s="237" t="str">
        <f t="shared" si="304"/>
        <v/>
      </c>
      <c r="AR272" s="283" t="str">
        <f t="shared" si="305"/>
        <v/>
      </c>
      <c r="AS272" s="237" t="str">
        <f>IFERROR(IF(AND(AH271="Impacto",AH272="Impacto"),(AS271-(+AS271*AK272)),IF(AND(AH271="Probabilidad",AH272="Impacto"),(AS270-(+AS270*AK272)),IF(AH272="Probabilidad",AS271,""))),"")</f>
        <v/>
      </c>
      <c r="AT272" s="239" t="str">
        <f t="shared" si="306"/>
        <v/>
      </c>
      <c r="AU272" s="510"/>
      <c r="AV272" s="513"/>
      <c r="AW272" s="507"/>
      <c r="AX272" s="516"/>
      <c r="AY272" s="343"/>
      <c r="AZ272" s="209"/>
      <c r="BA272" s="207"/>
      <c r="BB272" s="207"/>
      <c r="BC272" s="208"/>
      <c r="BD272" s="208"/>
      <c r="BE272" s="208"/>
      <c r="BF272" s="209"/>
      <c r="BG272" s="460"/>
      <c r="BH272" s="215"/>
      <c r="BI272" s="210"/>
      <c r="BJ272" s="210"/>
      <c r="BK272" s="210"/>
      <c r="BL272" s="207"/>
      <c r="BM272" s="207"/>
      <c r="BN272" s="207"/>
      <c r="BO272" s="282"/>
      <c r="BP272" s="282"/>
      <c r="BQ272" s="284"/>
      <c r="BR272" s="213"/>
      <c r="BS272" s="213" t="str">
        <f>IF(AND('MAPA DE RIESGOS'!$AP272="Muy Alta",'MAPA DE RIESGOS'!$AR272="Leve"),CONCATENATE("R",'MAPA DE RIESGOS'!$H272,"C",'MAPA DE RIESGOS'!$AF272),"")</f>
        <v/>
      </c>
      <c r="BT272" s="213"/>
      <c r="BU272" s="213"/>
      <c r="BV272" s="213"/>
      <c r="BW272" s="213"/>
      <c r="BX272" s="213"/>
      <c r="BY272" s="213"/>
      <c r="BZ272" s="213"/>
      <c r="CA272" s="213"/>
      <c r="CB272" s="213"/>
      <c r="CC272" s="213"/>
      <c r="CD272" s="213"/>
      <c r="CE272" s="213"/>
      <c r="CF272" s="213"/>
      <c r="CG272" s="213"/>
      <c r="CH272" s="213"/>
      <c r="CI272" s="213"/>
      <c r="CJ272" s="213"/>
      <c r="CK272" s="213"/>
    </row>
    <row r="273" spans="1:89" s="214" customFormat="1" ht="28.5" hidden="1" customHeight="1">
      <c r="A273" s="477"/>
      <c r="B273" s="501"/>
      <c r="C273" s="451"/>
      <c r="D273" s="451"/>
      <c r="E273" s="454"/>
      <c r="F273" s="454"/>
      <c r="G273" s="459"/>
      <c r="H273" s="384">
        <v>43</v>
      </c>
      <c r="I273" s="458"/>
      <c r="J273" s="461"/>
      <c r="K273" s="461"/>
      <c r="L273" s="461"/>
      <c r="M273" s="455" t="str">
        <f t="shared" si="282"/>
        <v xml:space="preserve">Posibilidad de perdida de  debido a amenazas como y vulderabilidades, afectando a los activos de información de </v>
      </c>
      <c r="N273" s="455"/>
      <c r="O273" s="455"/>
      <c r="P273" s="532"/>
      <c r="Q273" s="492"/>
      <c r="R273" s="495"/>
      <c r="S273" s="495"/>
      <c r="T273" s="495"/>
      <c r="U273" s="495"/>
      <c r="V273" s="535"/>
      <c r="W273" s="520"/>
      <c r="X273" s="538"/>
      <c r="Y273" s="541"/>
      <c r="Z273" s="544"/>
      <c r="AA273" s="520"/>
      <c r="AB273" s="523"/>
      <c r="AC273" s="526"/>
      <c r="AD273" s="529"/>
      <c r="AE273" s="508"/>
      <c r="AF273" s="205">
        <v>6</v>
      </c>
      <c r="AG273" s="206"/>
      <c r="AH273" s="234" t="str">
        <f t="shared" si="302"/>
        <v/>
      </c>
      <c r="AI273" s="340"/>
      <c r="AJ273" s="340"/>
      <c r="AK273" s="235" t="str">
        <f t="shared" si="303"/>
        <v/>
      </c>
      <c r="AL273" s="341"/>
      <c r="AM273" s="341"/>
      <c r="AN273" s="342"/>
      <c r="AO273" s="236" t="str">
        <f>IF(ISBLANK(AD268),(IFERROR(IF(AND(AH271="Probabilidad",AH273="Probabilidad"),(AQ271-(+AQ271*AK273)),IF(AND(AH271="Impacto",AH273="Probabilidad"),(AQ270-(+AQ270*AK273)),IF(AH273="Impacto",AQ271,""))),""))," ")</f>
        <v/>
      </c>
      <c r="AP273" s="174" t="str">
        <f>IF(ISBLANK(AD268),(IFERROR(IF(AO273="","",IF(AO273&lt;=0.2,"Muy Baja",IF(AO273&lt;=0.4,"Baja",IF(AO273&lt;=0.6,"Media",IF(AO273&lt;=0.8,"Alta","Muy Alta"))))),"")), " ")</f>
        <v/>
      </c>
      <c r="AQ273" s="237" t="str">
        <f t="shared" si="304"/>
        <v/>
      </c>
      <c r="AR273" s="283" t="str">
        <f t="shared" si="305"/>
        <v/>
      </c>
      <c r="AS273" s="237" t="str">
        <f>IFERROR(IF(AND(AH272="Impacto",AH273="Impacto"),(AS271-(+AS272*AK273)),IF(AND(AH271="Probabilidad",AH273="Impacto"),(AS270-(+AS270*AK273)),IF(AH273="Probabilidad",AS271,""))),"")</f>
        <v/>
      </c>
      <c r="AT273" s="239" t="str">
        <f t="shared" si="306"/>
        <v/>
      </c>
      <c r="AU273" s="511"/>
      <c r="AV273" s="514"/>
      <c r="AW273" s="508"/>
      <c r="AX273" s="517"/>
      <c r="AY273" s="343"/>
      <c r="AZ273" s="209"/>
      <c r="BA273" s="207"/>
      <c r="BB273" s="207"/>
      <c r="BC273" s="208"/>
      <c r="BD273" s="208"/>
      <c r="BE273" s="208"/>
      <c r="BF273" s="209"/>
      <c r="BG273" s="461"/>
      <c r="BH273" s="215"/>
      <c r="BI273" s="210"/>
      <c r="BJ273" s="210"/>
      <c r="BK273" s="210"/>
      <c r="BL273" s="207"/>
      <c r="BM273" s="207"/>
      <c r="BN273" s="207"/>
      <c r="BO273" s="282"/>
      <c r="BP273" s="282"/>
      <c r="BQ273" s="284"/>
      <c r="BR273" s="213"/>
      <c r="BS273" s="213" t="str">
        <f>IF(AND('MAPA DE RIESGOS'!$AP273="Muy Alta",'MAPA DE RIESGOS'!$AR273="Leve"),CONCATENATE("R",'MAPA DE RIESGOS'!$H273,"C",'MAPA DE RIESGOS'!$AF273),"")</f>
        <v/>
      </c>
      <c r="BT273" s="213"/>
      <c r="BU273" s="213"/>
      <c r="BV273" s="213"/>
      <c r="BW273" s="213"/>
      <c r="BX273" s="213"/>
      <c r="BY273" s="213"/>
      <c r="BZ273" s="213"/>
      <c r="CA273" s="213"/>
      <c r="CB273" s="213"/>
      <c r="CC273" s="213"/>
      <c r="CD273" s="213"/>
      <c r="CE273" s="213"/>
      <c r="CF273" s="213"/>
      <c r="CG273" s="213"/>
      <c r="CH273" s="213"/>
      <c r="CI273" s="213"/>
      <c r="CJ273" s="213"/>
      <c r="CK273" s="213"/>
    </row>
    <row r="274" spans="1:89" s="214" customFormat="1" ht="85" customHeight="1">
      <c r="A274" s="477"/>
      <c r="B274" s="501" t="s">
        <v>959</v>
      </c>
      <c r="C274" s="451"/>
      <c r="D274" s="451" t="str">
        <f>IFERROR((VLOOKUP($B274,'Listados Datos'!$D$3:$F$18,3,FALSE))," ")</f>
        <v xml:space="preserve">Disponer de herramientas tecnológicas que apoyen de manera eficiente y oportuna las labores misionales y estrategicas de la entidad. Según lo establecido en el Plan Operativo Anual de la entidad. </v>
      </c>
      <c r="E274" s="454"/>
      <c r="F274" s="454" t="s">
        <v>973</v>
      </c>
      <c r="G274" s="459">
        <v>44</v>
      </c>
      <c r="H274" s="384">
        <v>44</v>
      </c>
      <c r="I274" s="456" t="s">
        <v>1257</v>
      </c>
      <c r="J274" s="468" t="s">
        <v>243</v>
      </c>
      <c r="K274" s="468" t="s">
        <v>1257</v>
      </c>
      <c r="L274" s="468" t="s">
        <v>1437</v>
      </c>
      <c r="M274" s="453" t="str">
        <f t="shared" si="282"/>
        <v>Posibilidad de perdida de Confidencialidad y Disponibilidad debido a amenazas como Ataques Ciberseguridady vulderabilidades, afectando a los activos de información de Servidores Cloud/on premise
Información digital</v>
      </c>
      <c r="N274" s="453" t="s">
        <v>932</v>
      </c>
      <c r="O274" s="453" t="s">
        <v>837</v>
      </c>
      <c r="P274" s="530">
        <v>228</v>
      </c>
      <c r="Q274" s="490" t="s">
        <v>89</v>
      </c>
      <c r="R274" s="493" t="s">
        <v>1441</v>
      </c>
      <c r="S274" s="493" t="s">
        <v>1257</v>
      </c>
      <c r="T274" s="493"/>
      <c r="U274" s="493"/>
      <c r="V274" s="533" t="str">
        <f t="shared" ref="V274" si="320">IF(ISBLANK(AC274),(IF(P274&lt;=0,"",IF(P274&lt;=2,"Muy Baja",IF(P274&lt;=24,"Baja",IF(P274&lt;=500,"Media",IF(P274&lt;=5000,"Alta","Muy Alta"))))))," ")</f>
        <v>Media</v>
      </c>
      <c r="W274" s="518">
        <f t="shared" ref="W274" si="321">IF(ISBLANK(AC274),(IF(V274="","",IF(V274="Muy Baja",20%,IF(V274="Baja",40%,IF(V274="Media",60%,IF(V274="Alta",80%,IF(V274="Muy Alta",100%,0)))))))," ")</f>
        <v>0.6</v>
      </c>
      <c r="X274" s="536" t="s">
        <v>307</v>
      </c>
      <c r="Y274" s="539" t="str">
        <f>IF(X274&gt;0,IF(NOT(ISERROR(MATCH(X274,'Listados Datos'!$N$3:$N$4,0))),'Listados Datos'!$N$6&amp;"Por favor no seleccionar este criterios de impacto (Afectación Económica o presupuestal y/o Pérdida Reputacional)",'Listados Datos'!$N$7),"")</f>
        <v>✔</v>
      </c>
      <c r="Z274" s="542"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518">
        <f>IF(Z274="","",IF(Z274="Leve",20%,IF(Z274="Menor",40%,IF(Z274="Moderado",60%,IF(Z274="Mayor",80%,IF(Z274="Catastrófico",100%,0))))))</f>
        <v>0.6</v>
      </c>
      <c r="AB274" s="521"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524"/>
      <c r="AD274" s="527"/>
      <c r="AE274" s="506" t="str">
        <f t="shared" ref="AE274" si="322">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206" t="s">
        <v>1463</v>
      </c>
      <c r="AH274" s="234" t="str">
        <f t="shared" si="302"/>
        <v>Probabilidad</v>
      </c>
      <c r="AI274" s="340" t="s">
        <v>314</v>
      </c>
      <c r="AJ274" s="340" t="s">
        <v>319</v>
      </c>
      <c r="AK274" s="235" t="str">
        <f t="shared" si="303"/>
        <v>40%</v>
      </c>
      <c r="AL274" s="341" t="s">
        <v>323</v>
      </c>
      <c r="AM274" s="341" t="s">
        <v>327</v>
      </c>
      <c r="AN274" s="342" t="s">
        <v>330</v>
      </c>
      <c r="AO274" s="236">
        <f>IF(ISBLANK(AD274),(IFERROR(IF(AH274="Probabilidad",(W274-(+W274*AK274)),IF(AH274="Impacto",W274,"")),""))," ")</f>
        <v>0.36</v>
      </c>
      <c r="AP274" s="174" t="str">
        <f>IF(ISBLANK(AD274), (IFERROR(IF(AO274="","",IF(AO274&lt;=0.2,"Muy Baja",IF(AO274&lt;=0.4,"Baja",IF(AO274&lt;=0.6,"Media",IF(AO274&lt;=0.8,"Alta","Muy Alta"))))),""))," ")</f>
        <v>Baja</v>
      </c>
      <c r="AQ274" s="237">
        <f t="shared" si="304"/>
        <v>0.36</v>
      </c>
      <c r="AR274" s="283" t="str">
        <f t="shared" si="305"/>
        <v>Moderado</v>
      </c>
      <c r="AS274" s="237">
        <f>IFERROR(IF(AH274="Impacto",(AA274-(+AA274*AK274)),IF(AH274="Probabilidad",AA274,"")),"")</f>
        <v>0.6</v>
      </c>
      <c r="AT274" s="239" t="str">
        <f t="shared" si="306"/>
        <v>Moderado</v>
      </c>
      <c r="AU274" s="509"/>
      <c r="AV274" s="512" t="str">
        <f>IF(ISBLANK(AD274), " ", AD274)</f>
        <v xml:space="preserve"> </v>
      </c>
      <c r="AW274" s="506" t="str">
        <f t="shared" ref="AW274" si="323">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515" t="s">
        <v>337</v>
      </c>
      <c r="AY274" s="441" t="s">
        <v>1636</v>
      </c>
      <c r="AZ274" s="437" t="s">
        <v>1335</v>
      </c>
      <c r="BA274" s="437" t="s">
        <v>973</v>
      </c>
      <c r="BB274" s="437" t="s">
        <v>1329</v>
      </c>
      <c r="BC274" s="439">
        <v>44562</v>
      </c>
      <c r="BD274" s="439">
        <v>44926</v>
      </c>
      <c r="BE274" s="437" t="s">
        <v>1336</v>
      </c>
      <c r="BF274" s="437" t="s">
        <v>1336</v>
      </c>
      <c r="BG274" s="468" t="s">
        <v>1337</v>
      </c>
      <c r="BH274" s="215"/>
      <c r="BI274" s="210"/>
      <c r="BJ274" s="210"/>
      <c r="BK274" s="210"/>
      <c r="BL274" s="207"/>
      <c r="BM274" s="207"/>
      <c r="BN274" s="207"/>
      <c r="BO274" s="282"/>
      <c r="BP274" s="282"/>
      <c r="BQ274" s="284"/>
      <c r="BR274" s="213"/>
      <c r="BS274" s="213" t="str">
        <f>IF(AND('MAPA DE RIESGOS'!$AP274="Muy Alta",'MAPA DE RIESGOS'!$AR274="Leve"),CONCATENATE("R",'MAPA DE RIESGOS'!$H274,"C",'MAPA DE RIESGOS'!$AF274),"")</f>
        <v/>
      </c>
      <c r="BT274" s="213"/>
      <c r="BU274" s="213"/>
      <c r="BV274" s="213"/>
      <c r="BW274" s="213"/>
      <c r="BX274" s="213"/>
      <c r="BY274" s="213"/>
      <c r="BZ274" s="213"/>
      <c r="CA274" s="213"/>
      <c r="CB274" s="213"/>
      <c r="CC274" s="213"/>
      <c r="CD274" s="213"/>
      <c r="CE274" s="213"/>
      <c r="CF274" s="213"/>
      <c r="CG274" s="213"/>
      <c r="CH274" s="213"/>
      <c r="CI274" s="213"/>
      <c r="CJ274" s="213"/>
      <c r="CK274" s="213"/>
    </row>
    <row r="275" spans="1:89" s="214" customFormat="1" ht="55" customHeight="1">
      <c r="A275" s="477"/>
      <c r="B275" s="501"/>
      <c r="C275" s="451"/>
      <c r="D275" s="451"/>
      <c r="E275" s="454"/>
      <c r="F275" s="454"/>
      <c r="G275" s="459"/>
      <c r="H275" s="384">
        <v>44</v>
      </c>
      <c r="I275" s="457"/>
      <c r="J275" s="460"/>
      <c r="K275" s="460"/>
      <c r="L275" s="460"/>
      <c r="M275" s="454" t="str">
        <f t="shared" si="282"/>
        <v xml:space="preserve">Posibilidad de perdida de  debido a amenazas como y vulderabilidades, afectando a los activos de información de </v>
      </c>
      <c r="N275" s="454"/>
      <c r="O275" s="454"/>
      <c r="P275" s="531"/>
      <c r="Q275" s="491"/>
      <c r="R275" s="494"/>
      <c r="S275" s="494"/>
      <c r="T275" s="494"/>
      <c r="U275" s="494"/>
      <c r="V275" s="534"/>
      <c r="W275" s="519"/>
      <c r="X275" s="537"/>
      <c r="Y275" s="540"/>
      <c r="Z275" s="543"/>
      <c r="AA275" s="519"/>
      <c r="AB275" s="522"/>
      <c r="AC275" s="525"/>
      <c r="AD275" s="528"/>
      <c r="AE275" s="507"/>
      <c r="AF275" s="205">
        <v>2</v>
      </c>
      <c r="AG275" s="206" t="s">
        <v>1464</v>
      </c>
      <c r="AH275" s="234" t="str">
        <f t="shared" si="302"/>
        <v>Probabilidad</v>
      </c>
      <c r="AI275" s="340" t="s">
        <v>314</v>
      </c>
      <c r="AJ275" s="340" t="s">
        <v>319</v>
      </c>
      <c r="AK275" s="235" t="str">
        <f t="shared" si="303"/>
        <v>40%</v>
      </c>
      <c r="AL275" s="341" t="s">
        <v>323</v>
      </c>
      <c r="AM275" s="341" t="s">
        <v>327</v>
      </c>
      <c r="AN275" s="342" t="s">
        <v>330</v>
      </c>
      <c r="AO275" s="236">
        <f>IF(ISBLANK(AD274),(IFERROR(IF(AND(AH274="Probabilidad",AH275="Probabilidad"),(AQ274-(+AQ274*AK275)),IF(AH275="Probabilidad",(W274-(+W274*AK275)),IF(AH275="Impacto",AQ274,""))),""))," ")</f>
        <v>0.216</v>
      </c>
      <c r="AP275" s="174" t="str">
        <f>IF(ISBLANK(AD274),(IFERROR(IF(AO275="","",IF(AO275&lt;=0.2,"Muy Baja",IF(AO275&lt;=0.4,"Baja",IF(AO275&lt;=0.6,"Media",IF(AO275&lt;=0.8,"Alta","Muy Alta"))))),""))," ")</f>
        <v>Baja</v>
      </c>
      <c r="AQ275" s="237">
        <f t="shared" si="304"/>
        <v>0.216</v>
      </c>
      <c r="AR275" s="283" t="str">
        <f t="shared" si="305"/>
        <v>Moderado</v>
      </c>
      <c r="AS275" s="237">
        <f>IFERROR(IF(AND(AH274="Impacto",AH275="Impacto"),(AS274-(+AS274*AK275)),IF(AH275="Impacto",(AA274-(+AA274*AK275)),IF(AH275="Probabilidad",AS274,""))),"")</f>
        <v>0.6</v>
      </c>
      <c r="AT275" s="239" t="str">
        <f t="shared" si="306"/>
        <v>Moderado</v>
      </c>
      <c r="AU275" s="510"/>
      <c r="AV275" s="513"/>
      <c r="AW275" s="507"/>
      <c r="AX275" s="516"/>
      <c r="AY275" s="443"/>
      <c r="AZ275" s="444"/>
      <c r="BA275" s="444"/>
      <c r="BB275" s="444"/>
      <c r="BC275" s="445"/>
      <c r="BD275" s="445"/>
      <c r="BE275" s="444"/>
      <c r="BF275" s="444"/>
      <c r="BG275" s="460"/>
      <c r="BH275" s="215"/>
      <c r="BI275" s="210"/>
      <c r="BJ275" s="210"/>
      <c r="BK275" s="210"/>
      <c r="BL275" s="207"/>
      <c r="BM275" s="207"/>
      <c r="BN275" s="207"/>
      <c r="BO275" s="282"/>
      <c r="BP275" s="282"/>
      <c r="BQ275" s="284"/>
      <c r="BR275" s="213"/>
      <c r="BS275" s="213" t="str">
        <f>IF(AND('MAPA DE RIESGOS'!$AP275="Muy Alta",'MAPA DE RIESGOS'!$AR275="Leve"),CONCATENATE("R",'MAPA DE RIESGOS'!$H275,"C",'MAPA DE RIESGOS'!$AF275),"")</f>
        <v/>
      </c>
      <c r="BT275" s="213"/>
      <c r="BU275" s="213"/>
      <c r="BV275" s="213"/>
      <c r="BW275" s="213"/>
      <c r="BX275" s="213"/>
      <c r="BY275" s="213"/>
      <c r="BZ275" s="213"/>
      <c r="CA275" s="213"/>
      <c r="CB275" s="213"/>
      <c r="CC275" s="213"/>
      <c r="CD275" s="213"/>
      <c r="CE275" s="213"/>
      <c r="CF275" s="213"/>
      <c r="CG275" s="213"/>
      <c r="CH275" s="213"/>
      <c r="CI275" s="213"/>
      <c r="CJ275" s="213"/>
      <c r="CK275" s="213"/>
    </row>
    <row r="276" spans="1:89" s="214" customFormat="1" ht="55" customHeight="1">
      <c r="A276" s="477"/>
      <c r="B276" s="501"/>
      <c r="C276" s="451"/>
      <c r="D276" s="451"/>
      <c r="E276" s="454"/>
      <c r="F276" s="454"/>
      <c r="G276" s="459"/>
      <c r="H276" s="384">
        <v>44</v>
      </c>
      <c r="I276" s="457"/>
      <c r="J276" s="460"/>
      <c r="K276" s="460"/>
      <c r="L276" s="460"/>
      <c r="M276" s="454" t="str">
        <f t="shared" si="282"/>
        <v xml:space="preserve">Posibilidad de perdida de  debido a amenazas como y vulderabilidades, afectando a los activos de información de </v>
      </c>
      <c r="N276" s="454"/>
      <c r="O276" s="454"/>
      <c r="P276" s="531"/>
      <c r="Q276" s="491"/>
      <c r="R276" s="494"/>
      <c r="S276" s="494"/>
      <c r="T276" s="494"/>
      <c r="U276" s="494"/>
      <c r="V276" s="534"/>
      <c r="W276" s="519"/>
      <c r="X276" s="537"/>
      <c r="Y276" s="540"/>
      <c r="Z276" s="543"/>
      <c r="AA276" s="519"/>
      <c r="AB276" s="522"/>
      <c r="AC276" s="525"/>
      <c r="AD276" s="528"/>
      <c r="AE276" s="507"/>
      <c r="AF276" s="205">
        <v>3</v>
      </c>
      <c r="AG276" s="206" t="s">
        <v>1465</v>
      </c>
      <c r="AH276" s="234" t="str">
        <f t="shared" si="302"/>
        <v>Probabilidad</v>
      </c>
      <c r="AI276" s="340" t="s">
        <v>314</v>
      </c>
      <c r="AJ276" s="340" t="s">
        <v>319</v>
      </c>
      <c r="AK276" s="235" t="str">
        <f t="shared" si="303"/>
        <v>40%</v>
      </c>
      <c r="AL276" s="341" t="s">
        <v>323</v>
      </c>
      <c r="AM276" s="341" t="s">
        <v>327</v>
      </c>
      <c r="AN276" s="342" t="s">
        <v>330</v>
      </c>
      <c r="AO276" s="236">
        <f>IF(ISBLANK(AD274),(IFERROR(IF(AND(AH275="Probabilidad",AH276="Probabilidad"),(AQ275-(+AQ275*AK276)),IF(AND(AH275="Impacto",AH276="Probabilidad"),(AQ274-(+AQ274*AK276)),IF(AH276="Impacto",AQ275,""))),""))," ")</f>
        <v>0.12959999999999999</v>
      </c>
      <c r="AP276" s="174" t="str">
        <f>IF(ISBLANK(AD274),(IFERROR(IF(AO276="","",IF(AO276&lt;=0.2,"Muy Baja",IF(AO276&lt;=0.4,"Baja",IF(AO276&lt;=0.6,"Media",IF(AO276&lt;=0.8,"Alta","Muy Alta"))))),""))," ")</f>
        <v>Muy Baja</v>
      </c>
      <c r="AQ276" s="237">
        <f t="shared" si="304"/>
        <v>0.12959999999999999</v>
      </c>
      <c r="AR276" s="283" t="str">
        <f t="shared" si="305"/>
        <v>Moderado</v>
      </c>
      <c r="AS276" s="237">
        <f>IFERROR(IF(AND(AH275="Impacto",AH276="Impacto"),(AS275-(+AS275*AK276)),IF(AND(AH275="Probabilidad",AH276="Impacto"),(AS274-(+AS274*AK276)),IF(AH276="Probabilidad",AS275,""))),"")</f>
        <v>0.6</v>
      </c>
      <c r="AT276" s="239" t="str">
        <f t="shared" si="306"/>
        <v>Moderado</v>
      </c>
      <c r="AU276" s="510"/>
      <c r="AV276" s="513"/>
      <c r="AW276" s="507"/>
      <c r="AX276" s="516"/>
      <c r="AY276" s="442"/>
      <c r="AZ276" s="438"/>
      <c r="BA276" s="438"/>
      <c r="BB276" s="438"/>
      <c r="BC276" s="440"/>
      <c r="BD276" s="440"/>
      <c r="BE276" s="438"/>
      <c r="BF276" s="438"/>
      <c r="BG276" s="460"/>
      <c r="BH276" s="215"/>
      <c r="BI276" s="210"/>
      <c r="BJ276" s="210"/>
      <c r="BK276" s="210"/>
      <c r="BL276" s="207"/>
      <c r="BM276" s="207"/>
      <c r="BN276" s="207"/>
      <c r="BO276" s="282"/>
      <c r="BP276" s="282"/>
      <c r="BQ276" s="284"/>
      <c r="BR276" s="213"/>
      <c r="BS276" s="213" t="str">
        <f>IF(AND('MAPA DE RIESGOS'!$AP276="Muy Alta",'MAPA DE RIESGOS'!$AR276="Leve"),CONCATENATE("R",'MAPA DE RIESGOS'!$H276,"C",'MAPA DE RIESGOS'!$AF276),"")</f>
        <v/>
      </c>
      <c r="BT276" s="213"/>
      <c r="BU276" s="213"/>
      <c r="BV276" s="213"/>
      <c r="BW276" s="213"/>
      <c r="BX276" s="213"/>
      <c r="BY276" s="213"/>
      <c r="BZ276" s="213"/>
      <c r="CA276" s="213"/>
      <c r="CB276" s="213"/>
      <c r="CC276" s="213"/>
      <c r="CD276" s="213"/>
      <c r="CE276" s="213"/>
      <c r="CF276" s="213"/>
      <c r="CG276" s="213"/>
      <c r="CH276" s="213"/>
      <c r="CI276" s="213"/>
      <c r="CJ276" s="213"/>
      <c r="CK276" s="213"/>
    </row>
    <row r="277" spans="1:89" s="214" customFormat="1" ht="28.5" hidden="1" customHeight="1">
      <c r="A277" s="477"/>
      <c r="B277" s="501"/>
      <c r="C277" s="451"/>
      <c r="D277" s="451"/>
      <c r="E277" s="454"/>
      <c r="F277" s="454"/>
      <c r="G277" s="459"/>
      <c r="H277" s="384">
        <v>44</v>
      </c>
      <c r="I277" s="457"/>
      <c r="J277" s="460"/>
      <c r="K277" s="460"/>
      <c r="L277" s="460"/>
      <c r="M277" s="454" t="str">
        <f t="shared" si="282"/>
        <v xml:space="preserve">Posibilidad de perdida de  debido a amenazas como y vulderabilidades, afectando a los activos de información de </v>
      </c>
      <c r="N277" s="454"/>
      <c r="O277" s="454"/>
      <c r="P277" s="531"/>
      <c r="Q277" s="491"/>
      <c r="R277" s="494"/>
      <c r="S277" s="494"/>
      <c r="T277" s="494"/>
      <c r="U277" s="494"/>
      <c r="V277" s="534"/>
      <c r="W277" s="519"/>
      <c r="X277" s="537"/>
      <c r="Y277" s="540"/>
      <c r="Z277" s="543"/>
      <c r="AA277" s="519"/>
      <c r="AB277" s="522"/>
      <c r="AC277" s="525"/>
      <c r="AD277" s="528"/>
      <c r="AE277" s="507"/>
      <c r="AF277" s="205">
        <v>4</v>
      </c>
      <c r="AG277" s="206"/>
      <c r="AH277" s="234" t="str">
        <f t="shared" si="302"/>
        <v/>
      </c>
      <c r="AI277" s="340"/>
      <c r="AJ277" s="340"/>
      <c r="AK277" s="235" t="str">
        <f t="shared" si="303"/>
        <v/>
      </c>
      <c r="AL277" s="341"/>
      <c r="AM277" s="341"/>
      <c r="AN277" s="342"/>
      <c r="AO277" s="236" t="str">
        <f>IF(ISBLANK(AD274),(IFERROR(IF(AND(AH276="Probabilidad",AH277="Probabilidad"),(AQ276-(+AQ276*AK277)),IF(AND(AH276="Impacto",AH277="Probabilidad"),(AQ275-(+AQ275*AK277)),IF(AH277="Impacto",AQ276,""))),""))," ")</f>
        <v/>
      </c>
      <c r="AP277" s="174" t="str">
        <f>IF(ISBLANK(AD274),(IFERROR(IF(AO277="","",IF(AO277&lt;=0.2,"Muy Baja",IF(AO277&lt;=0.4,"Baja",IF(AO277&lt;=0.6,"Media",IF(AO277&lt;=0.8,"Alta","Muy Alta"))))),""))," ")</f>
        <v/>
      </c>
      <c r="AQ277" s="237" t="str">
        <f t="shared" si="304"/>
        <v/>
      </c>
      <c r="AR277" s="283" t="str">
        <f t="shared" si="305"/>
        <v/>
      </c>
      <c r="AS277" s="237" t="str">
        <f>IFERROR(IF(AND(AH276="Impacto",AH277="Impacto"),(AS276-(+AS276*AK277)),IF(AND(AH276="Probabilidad",AH277="Impacto"),(AS275-(+AS275*AK277)),IF(AH277="Probabilidad",AS276,""))),"")</f>
        <v/>
      </c>
      <c r="AT277" s="239" t="str">
        <f t="shared" si="306"/>
        <v/>
      </c>
      <c r="AU277" s="510"/>
      <c r="AV277" s="513"/>
      <c r="AW277" s="507"/>
      <c r="AX277" s="516"/>
      <c r="AY277" s="343"/>
      <c r="AZ277" s="209"/>
      <c r="BA277" s="207"/>
      <c r="BB277" s="207"/>
      <c r="BC277" s="208"/>
      <c r="BD277" s="208"/>
      <c r="BE277" s="208"/>
      <c r="BF277" s="209"/>
      <c r="BG277" s="460"/>
      <c r="BH277" s="215"/>
      <c r="BI277" s="210"/>
      <c r="BJ277" s="210"/>
      <c r="BK277" s="210"/>
      <c r="BL277" s="207"/>
      <c r="BM277" s="207"/>
      <c r="BN277" s="207"/>
      <c r="BO277" s="282"/>
      <c r="BP277" s="282"/>
      <c r="BQ277" s="284"/>
      <c r="BR277" s="213"/>
      <c r="BS277" s="213" t="str">
        <f>IF(AND('MAPA DE RIESGOS'!$AP277="Muy Alta",'MAPA DE RIESGOS'!$AR277="Leve"),CONCATENATE("R",'MAPA DE RIESGOS'!$H277,"C",'MAPA DE RIESGOS'!$AF277),"")</f>
        <v/>
      </c>
      <c r="BT277" s="213"/>
      <c r="BU277" s="213"/>
      <c r="BV277" s="213"/>
      <c r="BW277" s="213"/>
      <c r="BX277" s="213"/>
      <c r="BY277" s="213"/>
      <c r="BZ277" s="213"/>
      <c r="CA277" s="213"/>
      <c r="CB277" s="213"/>
      <c r="CC277" s="213"/>
      <c r="CD277" s="213"/>
      <c r="CE277" s="213"/>
      <c r="CF277" s="213"/>
      <c r="CG277" s="213"/>
      <c r="CH277" s="213"/>
      <c r="CI277" s="213"/>
      <c r="CJ277" s="213"/>
      <c r="CK277" s="213"/>
    </row>
    <row r="278" spans="1:89" s="214" customFormat="1" ht="28.5" hidden="1" customHeight="1">
      <c r="A278" s="477"/>
      <c r="B278" s="501"/>
      <c r="C278" s="451"/>
      <c r="D278" s="451"/>
      <c r="E278" s="454"/>
      <c r="F278" s="454"/>
      <c r="G278" s="459"/>
      <c r="H278" s="384">
        <v>44</v>
      </c>
      <c r="I278" s="457"/>
      <c r="J278" s="460"/>
      <c r="K278" s="460"/>
      <c r="L278" s="460"/>
      <c r="M278" s="454" t="str">
        <f t="shared" si="282"/>
        <v xml:space="preserve">Posibilidad de perdida de  debido a amenazas como y vulderabilidades, afectando a los activos de información de </v>
      </c>
      <c r="N278" s="454"/>
      <c r="O278" s="454"/>
      <c r="P278" s="531"/>
      <c r="Q278" s="491"/>
      <c r="R278" s="494"/>
      <c r="S278" s="494"/>
      <c r="T278" s="494"/>
      <c r="U278" s="494"/>
      <c r="V278" s="534"/>
      <c r="W278" s="519"/>
      <c r="X278" s="537"/>
      <c r="Y278" s="540"/>
      <c r="Z278" s="543"/>
      <c r="AA278" s="519"/>
      <c r="AB278" s="522"/>
      <c r="AC278" s="525"/>
      <c r="AD278" s="528"/>
      <c r="AE278" s="507"/>
      <c r="AF278" s="205">
        <v>5</v>
      </c>
      <c r="AG278" s="206"/>
      <c r="AH278" s="234" t="str">
        <f t="shared" si="302"/>
        <v/>
      </c>
      <c r="AI278" s="340"/>
      <c r="AJ278" s="340"/>
      <c r="AK278" s="235" t="str">
        <f t="shared" si="303"/>
        <v/>
      </c>
      <c r="AL278" s="341"/>
      <c r="AM278" s="341"/>
      <c r="AN278" s="342"/>
      <c r="AO278" s="236" t="str">
        <f>IF(ISBLANK(AD274),(IFERROR(IF(AND(AH277="Probabilidad",AH278="Probabilidad"),(AQ277-(+AQ277*AK278)),IF(AND(AH277="Impacto",AH278="Probabilidad"),(AQ276-(+AQ276*AK278)),IF(AH278="Impacto",AQ277,""))),""))," ")</f>
        <v/>
      </c>
      <c r="AP278" s="174" t="str">
        <f>IF(ISBLANK(AD274),(IFERROR(IF(AO278="","",IF(AO278&lt;=0.2,"Muy Baja",IF(AO278&lt;=0.4,"Baja",IF(AO278&lt;=0.6,"Media",IF(AO278&lt;=0.8,"Alta","Muy Alta"))))),""))," ")</f>
        <v/>
      </c>
      <c r="AQ278" s="237" t="str">
        <f t="shared" si="304"/>
        <v/>
      </c>
      <c r="AR278" s="283" t="str">
        <f t="shared" si="305"/>
        <v/>
      </c>
      <c r="AS278" s="237" t="str">
        <f>IFERROR(IF(AND(AH277="Impacto",AH278="Impacto"),(AS277-(+AS277*AK278)),IF(AND(AH277="Probabilidad",AH278="Impacto"),(AS276-(+AS276*AK278)),IF(AH278="Probabilidad",AS277,""))),"")</f>
        <v/>
      </c>
      <c r="AT278" s="239" t="str">
        <f t="shared" si="306"/>
        <v/>
      </c>
      <c r="AU278" s="510"/>
      <c r="AV278" s="513"/>
      <c r="AW278" s="507"/>
      <c r="AX278" s="516"/>
      <c r="AY278" s="343"/>
      <c r="AZ278" s="209"/>
      <c r="BA278" s="207"/>
      <c r="BB278" s="207"/>
      <c r="BC278" s="208"/>
      <c r="BD278" s="208"/>
      <c r="BE278" s="208"/>
      <c r="BF278" s="209"/>
      <c r="BG278" s="460"/>
      <c r="BH278" s="215"/>
      <c r="BI278" s="210"/>
      <c r="BJ278" s="210"/>
      <c r="BK278" s="210"/>
      <c r="BL278" s="207"/>
      <c r="BM278" s="207"/>
      <c r="BN278" s="207"/>
      <c r="BO278" s="282"/>
      <c r="BP278" s="282"/>
      <c r="BQ278" s="284"/>
      <c r="BR278" s="213"/>
      <c r="BS278" s="213" t="str">
        <f>IF(AND('MAPA DE RIESGOS'!$AP278="Muy Alta",'MAPA DE RIESGOS'!$AR278="Leve"),CONCATENATE("R",'MAPA DE RIESGOS'!$H278,"C",'MAPA DE RIESGOS'!$AF278),"")</f>
        <v/>
      </c>
      <c r="BT278" s="213"/>
      <c r="BU278" s="213"/>
      <c r="BV278" s="213"/>
      <c r="BW278" s="213"/>
      <c r="BX278" s="213"/>
      <c r="BY278" s="213"/>
      <c r="BZ278" s="213"/>
      <c r="CA278" s="213"/>
      <c r="CB278" s="213"/>
      <c r="CC278" s="213"/>
      <c r="CD278" s="213"/>
      <c r="CE278" s="213"/>
      <c r="CF278" s="213"/>
      <c r="CG278" s="213"/>
      <c r="CH278" s="213"/>
      <c r="CI278" s="213"/>
      <c r="CJ278" s="213"/>
      <c r="CK278" s="213"/>
    </row>
    <row r="279" spans="1:89" s="214" customFormat="1" ht="28.5" hidden="1" customHeight="1">
      <c r="A279" s="478"/>
      <c r="B279" s="502"/>
      <c r="C279" s="452"/>
      <c r="D279" s="452"/>
      <c r="E279" s="455"/>
      <c r="F279" s="455"/>
      <c r="G279" s="459"/>
      <c r="H279" s="384">
        <v>44</v>
      </c>
      <c r="I279" s="458"/>
      <c r="J279" s="461"/>
      <c r="K279" s="461"/>
      <c r="L279" s="461"/>
      <c r="M279" s="455" t="str">
        <f t="shared" si="282"/>
        <v xml:space="preserve">Posibilidad de perdida de  debido a amenazas como y vulderabilidades, afectando a los activos de información de </v>
      </c>
      <c r="N279" s="455"/>
      <c r="O279" s="455"/>
      <c r="P279" s="532"/>
      <c r="Q279" s="492"/>
      <c r="R279" s="495"/>
      <c r="S279" s="495"/>
      <c r="T279" s="495"/>
      <c r="U279" s="495"/>
      <c r="V279" s="535"/>
      <c r="W279" s="520"/>
      <c r="X279" s="538"/>
      <c r="Y279" s="541"/>
      <c r="Z279" s="544"/>
      <c r="AA279" s="520"/>
      <c r="AB279" s="523"/>
      <c r="AC279" s="526"/>
      <c r="AD279" s="529"/>
      <c r="AE279" s="508"/>
      <c r="AF279" s="205">
        <v>6</v>
      </c>
      <c r="AG279" s="206"/>
      <c r="AH279" s="234" t="str">
        <f t="shared" si="302"/>
        <v/>
      </c>
      <c r="AI279" s="340"/>
      <c r="AJ279" s="340"/>
      <c r="AK279" s="235" t="str">
        <f t="shared" si="303"/>
        <v/>
      </c>
      <c r="AL279" s="341"/>
      <c r="AM279" s="341"/>
      <c r="AN279" s="342"/>
      <c r="AO279" s="236" t="str">
        <f>IF(ISBLANK(AD274),(IFERROR(IF(AND(AH277="Probabilidad",AH279="Probabilidad"),(AQ277-(+AQ277*AK279)),IF(AND(AH277="Impacto",AH279="Probabilidad"),(AQ276-(+AQ276*AK279)),IF(AH279="Impacto",AQ277,""))),""))," ")</f>
        <v/>
      </c>
      <c r="AP279" s="174" t="str">
        <f>IF(ISBLANK(AD274),(IFERROR(IF(AO279="","",IF(AO279&lt;=0.2,"Muy Baja",IF(AO279&lt;=0.4,"Baja",IF(AO279&lt;=0.6,"Media",IF(AO279&lt;=0.8,"Alta","Muy Alta"))))),"")), " ")</f>
        <v/>
      </c>
      <c r="AQ279" s="237" t="str">
        <f t="shared" si="304"/>
        <v/>
      </c>
      <c r="AR279" s="283" t="str">
        <f t="shared" si="305"/>
        <v/>
      </c>
      <c r="AS279" s="237" t="str">
        <f>IFERROR(IF(AND(AH278="Impacto",AH279="Impacto"),(AS277-(+AS278*AK279)),IF(AND(AH277="Probabilidad",AH279="Impacto"),(AS276-(+AS276*AK279)),IF(AH279="Probabilidad",AS277,""))),"")</f>
        <v/>
      </c>
      <c r="AT279" s="239" t="str">
        <f t="shared" si="306"/>
        <v/>
      </c>
      <c r="AU279" s="511"/>
      <c r="AV279" s="514"/>
      <c r="AW279" s="508"/>
      <c r="AX279" s="517"/>
      <c r="AY279" s="343"/>
      <c r="AZ279" s="209"/>
      <c r="BA279" s="207"/>
      <c r="BB279" s="207"/>
      <c r="BC279" s="208"/>
      <c r="BD279" s="208"/>
      <c r="BE279" s="208"/>
      <c r="BF279" s="209"/>
      <c r="BG279" s="461"/>
      <c r="BH279" s="215"/>
      <c r="BI279" s="210"/>
      <c r="BJ279" s="210"/>
      <c r="BK279" s="210"/>
      <c r="BL279" s="207"/>
      <c r="BM279" s="207"/>
      <c r="BN279" s="207"/>
      <c r="BO279" s="282"/>
      <c r="BP279" s="282"/>
      <c r="BQ279" s="284"/>
      <c r="BR279" s="213"/>
      <c r="BS279" s="213" t="str">
        <f>IF(AND('MAPA DE RIESGOS'!$AP279="Muy Alta",'MAPA DE RIESGOS'!$AR279="Leve"),CONCATENATE("R",'MAPA DE RIESGOS'!$H279,"C",'MAPA DE RIESGOS'!$AF279),"")</f>
        <v/>
      </c>
      <c r="BT279" s="213"/>
      <c r="BU279" s="213"/>
      <c r="BV279" s="213"/>
      <c r="BW279" s="213"/>
      <c r="BX279" s="213"/>
      <c r="BY279" s="213"/>
      <c r="BZ279" s="213"/>
      <c r="CA279" s="213"/>
      <c r="CB279" s="213"/>
      <c r="CC279" s="213"/>
      <c r="CD279" s="213"/>
      <c r="CE279" s="213"/>
      <c r="CF279" s="213"/>
      <c r="CG279" s="213"/>
      <c r="CH279" s="213"/>
      <c r="CI279" s="213"/>
      <c r="CJ279" s="213"/>
      <c r="CK279" s="213"/>
    </row>
    <row r="280" spans="1:89" s="214" customFormat="1" ht="128.5" customHeight="1">
      <c r="A280" s="476">
        <v>8</v>
      </c>
      <c r="B280" s="500" t="s">
        <v>890</v>
      </c>
      <c r="C280" s="450"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450"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453" t="s">
        <v>1259</v>
      </c>
      <c r="F280" s="453" t="s">
        <v>968</v>
      </c>
      <c r="G280" s="459">
        <v>45</v>
      </c>
      <c r="H280" s="384">
        <v>45</v>
      </c>
      <c r="I280" s="456" t="s">
        <v>1260</v>
      </c>
      <c r="J280" s="468" t="s">
        <v>244</v>
      </c>
      <c r="K280" s="468" t="s">
        <v>1260</v>
      </c>
      <c r="L280" s="468" t="s">
        <v>1467</v>
      </c>
      <c r="M280" s="453" t="str">
        <f t="shared" ref="M280" si="324">+CONCATENATE("Posibilidad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453" t="s">
        <v>108</v>
      </c>
      <c r="O280" s="453" t="s">
        <v>836</v>
      </c>
      <c r="P280" s="530">
        <v>228</v>
      </c>
      <c r="Q280" s="490"/>
      <c r="R280" s="493"/>
      <c r="S280" s="493"/>
      <c r="T280" s="493"/>
      <c r="U280" s="493"/>
      <c r="V280" s="533" t="str">
        <f t="shared" ref="V280" si="325">IF(ISBLANK(AC280),(IF(P280&lt;=0,"",IF(P280&lt;=2,"Muy Baja",IF(P280&lt;=24,"Baja",IF(P280&lt;=500,"Media",IF(P280&lt;=5000,"Alta","Muy Alta"))))))," ")</f>
        <v>Media</v>
      </c>
      <c r="W280" s="518">
        <f t="shared" ref="W280" si="326">IF(ISBLANK(AC280),(IF(V280="","",IF(V280="Muy Baja",20%,IF(V280="Baja",40%,IF(V280="Media",60%,IF(V280="Alta",80%,IF(V280="Muy Alta",100%,0)))))))," ")</f>
        <v>0.6</v>
      </c>
      <c r="X280" s="536" t="s">
        <v>1717</v>
      </c>
      <c r="Y280" s="539" t="str">
        <f>IF(X280&gt;0,IF(NOT(ISERROR(MATCH(X280,'Listados Datos'!$N$3:$N$4,0))),'Listados Datos'!$N$6&amp;"Por favor no seleccionar este criterios de impacto (Afectación Económica o presupuestal y/o Pérdida Reputacional)",'Listados Datos'!$N$7),"")</f>
        <v>✔</v>
      </c>
      <c r="Z280" s="542" t="str">
        <f>IF(OR(X280='Listados Datos'!$R$3,X280='Listados Datos'!$S$3),"Leve",IF(OR(X280='Listados Datos'!$R$4,X280='Listados Datos'!$S$4),"Menor",IF(OR(X280='Listados Datos'!$R$5,X280='Listados Datos'!$S$5),"Moderado",IF(OR(X280='Listados Datos'!$R$6,X280='Listados Datos'!$S$6),"Mayor",IF(OR(X280='Listados Datos'!$R$7,X280='Listados Datos'!$S$7),"Catastrófico","")))))</f>
        <v/>
      </c>
      <c r="AA280" s="518" t="str">
        <f>IF(Z280="","",IF(Z280="Leve",20%,IF(Z280="Menor",40%,IF(Z280="Moderado",60%,IF(Z280="Mayor",80%,IF(Z280="Catastrófico",100%,0))))))</f>
        <v/>
      </c>
      <c r="AB280" s="521"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
      </c>
      <c r="AC280" s="524"/>
      <c r="AD280" s="527"/>
      <c r="AE280" s="506" t="str">
        <f t="shared" ref="AE280" si="327">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206" t="s">
        <v>1508</v>
      </c>
      <c r="AH280" s="234" t="str">
        <f t="shared" si="302"/>
        <v>Probabilidad</v>
      </c>
      <c r="AI280" s="340" t="s">
        <v>314</v>
      </c>
      <c r="AJ280" s="340" t="s">
        <v>319</v>
      </c>
      <c r="AK280" s="235" t="str">
        <f t="shared" si="303"/>
        <v>40%</v>
      </c>
      <c r="AL280" s="341" t="s">
        <v>323</v>
      </c>
      <c r="AM280" s="341" t="s">
        <v>327</v>
      </c>
      <c r="AN280" s="342" t="s">
        <v>330</v>
      </c>
      <c r="AO280" s="236">
        <f>IF(ISBLANK(AD280),(IFERROR(IF(AH280="Probabilidad",(W280-(+W280*AK280)),IF(AH280="Impacto",W280,"")),""))," ")</f>
        <v>0.36</v>
      </c>
      <c r="AP280" s="174" t="str">
        <f>IF(ISBLANK(AD280), (IFERROR(IF(AO280="","",IF(AO280&lt;=0.2,"Muy Baja",IF(AO280&lt;=0.4,"Baja",IF(AO280&lt;=0.6,"Media",IF(AO280&lt;=0.8,"Alta","Muy Alta"))))),""))," ")</f>
        <v>Baja</v>
      </c>
      <c r="AQ280" s="237">
        <f t="shared" si="304"/>
        <v>0.36</v>
      </c>
      <c r="AR280" s="283" t="str">
        <f t="shared" si="305"/>
        <v/>
      </c>
      <c r="AS280" s="237" t="str">
        <f>IFERROR(IF(AH280="Impacto",(AA280-(+AA280*AK280)),IF(AH280="Probabilidad",AA280,"")),"")</f>
        <v/>
      </c>
      <c r="AT280" s="239" t="str">
        <f t="shared" si="306"/>
        <v/>
      </c>
      <c r="AU280" s="509"/>
      <c r="AV280" s="512" t="str">
        <f>IF(ISBLANK(AD280), " ", AD280)</f>
        <v xml:space="preserve"> </v>
      </c>
      <c r="AW280" s="506" t="str">
        <f t="shared" ref="AW280" si="328">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515" t="s">
        <v>337</v>
      </c>
      <c r="AY280" s="343" t="s">
        <v>1637</v>
      </c>
      <c r="AZ280" s="209" t="s">
        <v>1338</v>
      </c>
      <c r="BA280" s="207" t="s">
        <v>968</v>
      </c>
      <c r="BB280" s="207" t="s">
        <v>1069</v>
      </c>
      <c r="BC280" s="208">
        <v>44562</v>
      </c>
      <c r="BD280" s="208">
        <v>44926</v>
      </c>
      <c r="BE280" s="208" t="s">
        <v>1193</v>
      </c>
      <c r="BF280" s="209" t="s">
        <v>1638</v>
      </c>
      <c r="BG280" s="468" t="s">
        <v>1339</v>
      </c>
      <c r="BH280" s="215"/>
      <c r="BI280" s="210"/>
      <c r="BJ280" s="210"/>
      <c r="BK280" s="210"/>
      <c r="BL280" s="207"/>
      <c r="BM280" s="207"/>
      <c r="BN280" s="207"/>
      <c r="BO280" s="282"/>
      <c r="BP280" s="282"/>
      <c r="BQ280" s="284"/>
      <c r="BR280" s="213"/>
      <c r="BS280" s="213" t="str">
        <f>IF(AND('MAPA DE RIESGOS'!$AP280="Muy Alta",'MAPA DE RIESGOS'!$AR280="Leve"),CONCATENATE("R",'MAPA DE RIESGOS'!$H280,"C",'MAPA DE RIESGOS'!$AF280),"")</f>
        <v/>
      </c>
      <c r="BT280" s="213"/>
      <c r="BU280" s="213"/>
      <c r="BV280" s="213"/>
      <c r="BW280" s="213"/>
      <c r="BX280" s="213"/>
      <c r="BY280" s="213"/>
      <c r="BZ280" s="213"/>
      <c r="CA280" s="213"/>
      <c r="CB280" s="213"/>
      <c r="CC280" s="213"/>
      <c r="CD280" s="213"/>
      <c r="CE280" s="213"/>
      <c r="CF280" s="213"/>
      <c r="CG280" s="213"/>
      <c r="CH280" s="213"/>
      <c r="CI280" s="213"/>
      <c r="CJ280" s="213"/>
      <c r="CK280" s="213"/>
    </row>
    <row r="281" spans="1:89" s="214" customFormat="1" ht="28.5" hidden="1" customHeight="1">
      <c r="A281" s="477"/>
      <c r="B281" s="501"/>
      <c r="C281" s="451"/>
      <c r="D281" s="451"/>
      <c r="E281" s="454"/>
      <c r="F281" s="454"/>
      <c r="G281" s="459"/>
      <c r="H281" s="384">
        <v>45</v>
      </c>
      <c r="I281" s="457"/>
      <c r="J281" s="460"/>
      <c r="K281" s="460"/>
      <c r="L281" s="460"/>
      <c r="M281" s="454"/>
      <c r="N281" s="454"/>
      <c r="O281" s="454"/>
      <c r="P281" s="531"/>
      <c r="Q281" s="491"/>
      <c r="R281" s="494"/>
      <c r="S281" s="494"/>
      <c r="T281" s="494"/>
      <c r="U281" s="494"/>
      <c r="V281" s="534"/>
      <c r="W281" s="519"/>
      <c r="X281" s="537"/>
      <c r="Y281" s="540"/>
      <c r="Z281" s="543"/>
      <c r="AA281" s="519"/>
      <c r="AB281" s="522"/>
      <c r="AC281" s="525"/>
      <c r="AD281" s="528"/>
      <c r="AE281" s="507"/>
      <c r="AF281" s="205">
        <v>2</v>
      </c>
      <c r="AG281" s="206"/>
      <c r="AH281" s="234" t="str">
        <f t="shared" si="302"/>
        <v/>
      </c>
      <c r="AI281" s="340"/>
      <c r="AJ281" s="340"/>
      <c r="AK281" s="235" t="str">
        <f t="shared" si="303"/>
        <v/>
      </c>
      <c r="AL281" s="341"/>
      <c r="AM281" s="341"/>
      <c r="AN281" s="342"/>
      <c r="AO281" s="236" t="str">
        <f>IF(ISBLANK(AD280),(IFERROR(IF(AND(AH280="Probabilidad",AH281="Probabilidad"),(AQ280-(+AQ280*AK281)),IF(AH281="Probabilidad",(W280-(+W280*AK281)),IF(AH281="Impacto",AQ280,""))),""))," ")</f>
        <v/>
      </c>
      <c r="AP281" s="174" t="str">
        <f>IF(ISBLANK(AD280),(IFERROR(IF(AO281="","",IF(AO281&lt;=0.2,"Muy Baja",IF(AO281&lt;=0.4,"Baja",IF(AO281&lt;=0.6,"Media",IF(AO281&lt;=0.8,"Alta","Muy Alta"))))),""))," ")</f>
        <v/>
      </c>
      <c r="AQ281" s="237" t="str">
        <f t="shared" si="304"/>
        <v/>
      </c>
      <c r="AR281" s="283" t="str">
        <f t="shared" si="305"/>
        <v/>
      </c>
      <c r="AS281" s="237" t="str">
        <f>IFERROR(IF(AND(AH280="Impacto",AH281="Impacto"),(AS280-(+AS280*AK281)),IF(AH281="Impacto",(AA280-(+AA280*AK281)),IF(AH281="Probabilidad",AS280,""))),"")</f>
        <v/>
      </c>
      <c r="AT281" s="239" t="str">
        <f t="shared" si="306"/>
        <v/>
      </c>
      <c r="AU281" s="510"/>
      <c r="AV281" s="513"/>
      <c r="AW281" s="507"/>
      <c r="AX281" s="516"/>
      <c r="AY281" s="343"/>
      <c r="AZ281" s="209"/>
      <c r="BA281" s="207"/>
      <c r="BB281" s="207"/>
      <c r="BC281" s="208"/>
      <c r="BD281" s="208"/>
      <c r="BE281" s="208"/>
      <c r="BF281" s="209"/>
      <c r="BG281" s="460"/>
      <c r="BH281" s="215"/>
      <c r="BI281" s="210"/>
      <c r="BJ281" s="210"/>
      <c r="BK281" s="210"/>
      <c r="BL281" s="207"/>
      <c r="BM281" s="207"/>
      <c r="BN281" s="207"/>
      <c r="BO281" s="282"/>
      <c r="BP281" s="282"/>
      <c r="BQ281" s="284"/>
      <c r="BR281" s="213"/>
      <c r="BS281" s="213" t="str">
        <f>IF(AND('MAPA DE RIESGOS'!$AP281="Muy Alta",'MAPA DE RIESGOS'!$AR281="Leve"),CONCATENATE("R",'MAPA DE RIESGOS'!$H281,"C",'MAPA DE RIESGOS'!$AF281),"")</f>
        <v/>
      </c>
      <c r="BT281" s="213"/>
      <c r="BU281" s="213"/>
      <c r="BV281" s="213"/>
      <c r="BW281" s="213"/>
      <c r="BX281" s="213"/>
      <c r="BY281" s="213"/>
      <c r="BZ281" s="213"/>
      <c r="CA281" s="213"/>
      <c r="CB281" s="213"/>
      <c r="CC281" s="213"/>
      <c r="CD281" s="213"/>
      <c r="CE281" s="213"/>
      <c r="CF281" s="213"/>
      <c r="CG281" s="213"/>
      <c r="CH281" s="213"/>
      <c r="CI281" s="213"/>
      <c r="CJ281" s="213"/>
      <c r="CK281" s="213"/>
    </row>
    <row r="282" spans="1:89" s="214" customFormat="1" ht="28.5" hidden="1" customHeight="1">
      <c r="A282" s="477"/>
      <c r="B282" s="501"/>
      <c r="C282" s="451"/>
      <c r="D282" s="451"/>
      <c r="E282" s="454"/>
      <c r="F282" s="454"/>
      <c r="G282" s="459"/>
      <c r="H282" s="384">
        <v>45</v>
      </c>
      <c r="I282" s="457"/>
      <c r="J282" s="460"/>
      <c r="K282" s="460"/>
      <c r="L282" s="460"/>
      <c r="M282" s="454"/>
      <c r="N282" s="454"/>
      <c r="O282" s="454"/>
      <c r="P282" s="531"/>
      <c r="Q282" s="491"/>
      <c r="R282" s="494"/>
      <c r="S282" s="494"/>
      <c r="T282" s="494"/>
      <c r="U282" s="494"/>
      <c r="V282" s="534"/>
      <c r="W282" s="519"/>
      <c r="X282" s="537"/>
      <c r="Y282" s="540"/>
      <c r="Z282" s="543"/>
      <c r="AA282" s="519"/>
      <c r="AB282" s="522"/>
      <c r="AC282" s="525"/>
      <c r="AD282" s="528"/>
      <c r="AE282" s="507"/>
      <c r="AF282" s="205">
        <v>3</v>
      </c>
      <c r="AG282" s="206"/>
      <c r="AH282" s="234" t="str">
        <f t="shared" si="302"/>
        <v/>
      </c>
      <c r="AI282" s="340"/>
      <c r="AJ282" s="340"/>
      <c r="AK282" s="235" t="str">
        <f t="shared" si="303"/>
        <v/>
      </c>
      <c r="AL282" s="341"/>
      <c r="AM282" s="341"/>
      <c r="AN282" s="342"/>
      <c r="AO282" s="236" t="str">
        <f>IF(ISBLANK(AD280),(IFERROR(IF(AND(AH281="Probabilidad",AH282="Probabilidad"),(AQ281-(+AQ281*AK282)),IF(AND(AH281="Impacto",AH282="Probabilidad"),(AQ280-(+AQ280*AK282)),IF(AH282="Impacto",AQ281,""))),""))," ")</f>
        <v/>
      </c>
      <c r="AP282" s="174" t="str">
        <f>IF(ISBLANK(AD280),(IFERROR(IF(AO282="","",IF(AO282&lt;=0.2,"Muy Baja",IF(AO282&lt;=0.4,"Baja",IF(AO282&lt;=0.6,"Media",IF(AO282&lt;=0.8,"Alta","Muy Alta"))))),""))," ")</f>
        <v/>
      </c>
      <c r="AQ282" s="237" t="str">
        <f t="shared" si="304"/>
        <v/>
      </c>
      <c r="AR282" s="283" t="str">
        <f t="shared" si="305"/>
        <v/>
      </c>
      <c r="AS282" s="237" t="str">
        <f>IFERROR(IF(AND(AH281="Impacto",AH282="Impacto"),(AS281-(+AS281*AK282)),IF(AND(AH281="Probabilidad",AH282="Impacto"),(AS280-(+AS280*AK282)),IF(AH282="Probabilidad",AS281,""))),"")</f>
        <v/>
      </c>
      <c r="AT282" s="239" t="str">
        <f t="shared" si="306"/>
        <v/>
      </c>
      <c r="AU282" s="510"/>
      <c r="AV282" s="513"/>
      <c r="AW282" s="507"/>
      <c r="AX282" s="516"/>
      <c r="AY282" s="343"/>
      <c r="AZ282" s="209"/>
      <c r="BA282" s="207"/>
      <c r="BB282" s="207"/>
      <c r="BC282" s="208"/>
      <c r="BD282" s="208"/>
      <c r="BE282" s="208"/>
      <c r="BF282" s="209"/>
      <c r="BG282" s="460"/>
      <c r="BH282" s="215"/>
      <c r="BI282" s="210"/>
      <c r="BJ282" s="210"/>
      <c r="BK282" s="210"/>
      <c r="BL282" s="207"/>
      <c r="BM282" s="207"/>
      <c r="BN282" s="207"/>
      <c r="BO282" s="282"/>
      <c r="BP282" s="282"/>
      <c r="BQ282" s="284"/>
      <c r="BR282" s="213"/>
      <c r="BS282" s="213" t="str">
        <f>IF(AND('MAPA DE RIESGOS'!$AP282="Muy Alta",'MAPA DE RIESGOS'!$AR282="Leve"),CONCATENATE("R",'MAPA DE RIESGOS'!$H282,"C",'MAPA DE RIESGOS'!$AF282),"")</f>
        <v/>
      </c>
      <c r="BT282" s="213"/>
      <c r="BU282" s="213"/>
      <c r="BV282" s="213"/>
      <c r="BW282" s="213"/>
      <c r="BX282" s="213"/>
      <c r="BY282" s="213"/>
      <c r="BZ282" s="213"/>
      <c r="CA282" s="213"/>
      <c r="CB282" s="213"/>
      <c r="CC282" s="213"/>
      <c r="CD282" s="213"/>
      <c r="CE282" s="213"/>
      <c r="CF282" s="213"/>
      <c r="CG282" s="213"/>
      <c r="CH282" s="213"/>
      <c r="CI282" s="213"/>
      <c r="CJ282" s="213"/>
      <c r="CK282" s="213"/>
    </row>
    <row r="283" spans="1:89" s="214" customFormat="1" ht="28.5" hidden="1" customHeight="1">
      <c r="A283" s="477"/>
      <c r="B283" s="501"/>
      <c r="C283" s="451"/>
      <c r="D283" s="451"/>
      <c r="E283" s="454"/>
      <c r="F283" s="454"/>
      <c r="G283" s="459"/>
      <c r="H283" s="384">
        <v>45</v>
      </c>
      <c r="I283" s="457"/>
      <c r="J283" s="460"/>
      <c r="K283" s="460"/>
      <c r="L283" s="460"/>
      <c r="M283" s="454"/>
      <c r="N283" s="454"/>
      <c r="O283" s="454"/>
      <c r="P283" s="531"/>
      <c r="Q283" s="491"/>
      <c r="R283" s="494"/>
      <c r="S283" s="494"/>
      <c r="T283" s="494"/>
      <c r="U283" s="494"/>
      <c r="V283" s="534"/>
      <c r="W283" s="519"/>
      <c r="X283" s="537"/>
      <c r="Y283" s="540"/>
      <c r="Z283" s="543"/>
      <c r="AA283" s="519"/>
      <c r="AB283" s="522"/>
      <c r="AC283" s="525"/>
      <c r="AD283" s="528"/>
      <c r="AE283" s="507"/>
      <c r="AF283" s="205">
        <v>4</v>
      </c>
      <c r="AG283" s="206"/>
      <c r="AH283" s="234" t="str">
        <f t="shared" si="302"/>
        <v/>
      </c>
      <c r="AI283" s="340"/>
      <c r="AJ283" s="340"/>
      <c r="AK283" s="235" t="str">
        <f t="shared" si="303"/>
        <v/>
      </c>
      <c r="AL283" s="341"/>
      <c r="AM283" s="341"/>
      <c r="AN283" s="342"/>
      <c r="AO283" s="236" t="str">
        <f>IF(ISBLANK(AD280),(IFERROR(IF(AND(AH282="Probabilidad",AH283="Probabilidad"),(AQ282-(+AQ282*AK283)),IF(AND(AH282="Impacto",AH283="Probabilidad"),(AQ281-(+AQ281*AK283)),IF(AH283="Impacto",AQ282,""))),""))," ")</f>
        <v/>
      </c>
      <c r="AP283" s="174" t="str">
        <f>IF(ISBLANK(AD280),(IFERROR(IF(AO283="","",IF(AO283&lt;=0.2,"Muy Baja",IF(AO283&lt;=0.4,"Baja",IF(AO283&lt;=0.6,"Media",IF(AO283&lt;=0.8,"Alta","Muy Alta"))))),""))," ")</f>
        <v/>
      </c>
      <c r="AQ283" s="237" t="str">
        <f t="shared" si="304"/>
        <v/>
      </c>
      <c r="AR283" s="283" t="str">
        <f t="shared" si="305"/>
        <v/>
      </c>
      <c r="AS283" s="237" t="str">
        <f>IFERROR(IF(AND(AH282="Impacto",AH283="Impacto"),(AS282-(+AS282*AK283)),IF(AND(AH282="Probabilidad",AH283="Impacto"),(AS281-(+AS281*AK283)),IF(AH283="Probabilidad",AS282,""))),"")</f>
        <v/>
      </c>
      <c r="AT283" s="239" t="str">
        <f t="shared" si="306"/>
        <v/>
      </c>
      <c r="AU283" s="510"/>
      <c r="AV283" s="513"/>
      <c r="AW283" s="507"/>
      <c r="AX283" s="516"/>
      <c r="AY283" s="343"/>
      <c r="AZ283" s="209"/>
      <c r="BA283" s="207"/>
      <c r="BB283" s="207"/>
      <c r="BC283" s="208"/>
      <c r="BD283" s="208"/>
      <c r="BE283" s="208"/>
      <c r="BF283" s="209"/>
      <c r="BG283" s="460"/>
      <c r="BH283" s="215"/>
      <c r="BI283" s="210"/>
      <c r="BJ283" s="210"/>
      <c r="BK283" s="210"/>
      <c r="BL283" s="207"/>
      <c r="BM283" s="207"/>
      <c r="BN283" s="207"/>
      <c r="BO283" s="282"/>
      <c r="BP283" s="282"/>
      <c r="BQ283" s="284"/>
      <c r="BR283" s="213"/>
      <c r="BS283" s="213" t="str">
        <f>IF(AND('MAPA DE RIESGOS'!$AP283="Muy Alta",'MAPA DE RIESGOS'!$AR283="Leve"),CONCATENATE("R",'MAPA DE RIESGOS'!$H283,"C",'MAPA DE RIESGOS'!$AF283),"")</f>
        <v/>
      </c>
      <c r="BT283" s="213"/>
      <c r="BU283" s="213"/>
      <c r="BV283" s="213"/>
      <c r="BW283" s="213"/>
      <c r="BX283" s="213"/>
      <c r="BY283" s="213"/>
      <c r="BZ283" s="213"/>
      <c r="CA283" s="213"/>
      <c r="CB283" s="213"/>
      <c r="CC283" s="213"/>
      <c r="CD283" s="213"/>
      <c r="CE283" s="213"/>
      <c r="CF283" s="213"/>
      <c r="CG283" s="213"/>
      <c r="CH283" s="213"/>
      <c r="CI283" s="213"/>
      <c r="CJ283" s="213"/>
      <c r="CK283" s="213"/>
    </row>
    <row r="284" spans="1:89" s="214" customFormat="1" ht="28.5" hidden="1" customHeight="1">
      <c r="A284" s="477"/>
      <c r="B284" s="501"/>
      <c r="C284" s="451"/>
      <c r="D284" s="451"/>
      <c r="E284" s="454"/>
      <c r="F284" s="454"/>
      <c r="G284" s="459"/>
      <c r="H284" s="384">
        <v>45</v>
      </c>
      <c r="I284" s="457"/>
      <c r="J284" s="460"/>
      <c r="K284" s="460"/>
      <c r="L284" s="460"/>
      <c r="M284" s="454"/>
      <c r="N284" s="454"/>
      <c r="O284" s="454"/>
      <c r="P284" s="531"/>
      <c r="Q284" s="491"/>
      <c r="R284" s="494"/>
      <c r="S284" s="494"/>
      <c r="T284" s="494"/>
      <c r="U284" s="494"/>
      <c r="V284" s="534"/>
      <c r="W284" s="519"/>
      <c r="X284" s="537"/>
      <c r="Y284" s="540"/>
      <c r="Z284" s="543"/>
      <c r="AA284" s="519"/>
      <c r="AB284" s="522"/>
      <c r="AC284" s="525"/>
      <c r="AD284" s="528"/>
      <c r="AE284" s="507"/>
      <c r="AF284" s="205">
        <v>5</v>
      </c>
      <c r="AG284" s="206"/>
      <c r="AH284" s="234" t="str">
        <f t="shared" si="302"/>
        <v/>
      </c>
      <c r="AI284" s="340"/>
      <c r="AJ284" s="340"/>
      <c r="AK284" s="235" t="str">
        <f t="shared" si="303"/>
        <v/>
      </c>
      <c r="AL284" s="341"/>
      <c r="AM284" s="341"/>
      <c r="AN284" s="342"/>
      <c r="AO284" s="236" t="str">
        <f>IF(ISBLANK(AD280),(IFERROR(IF(AND(AH283="Probabilidad",AH284="Probabilidad"),(AQ283-(+AQ283*AK284)),IF(AND(AH283="Impacto",AH284="Probabilidad"),(AQ282-(+AQ282*AK284)),IF(AH284="Impacto",AQ283,""))),""))," ")</f>
        <v/>
      </c>
      <c r="AP284" s="174" t="str">
        <f>IF(ISBLANK(AD280),(IFERROR(IF(AO284="","",IF(AO284&lt;=0.2,"Muy Baja",IF(AO284&lt;=0.4,"Baja",IF(AO284&lt;=0.6,"Media",IF(AO284&lt;=0.8,"Alta","Muy Alta"))))),""))," ")</f>
        <v/>
      </c>
      <c r="AQ284" s="237" t="str">
        <f t="shared" si="304"/>
        <v/>
      </c>
      <c r="AR284" s="283" t="str">
        <f t="shared" si="305"/>
        <v/>
      </c>
      <c r="AS284" s="237" t="str">
        <f>IFERROR(IF(AND(AH283="Impacto",AH284="Impacto"),(AS283-(+AS283*AK284)),IF(AND(AH283="Probabilidad",AH284="Impacto"),(AS282-(+AS282*AK284)),IF(AH284="Probabilidad",AS283,""))),"")</f>
        <v/>
      </c>
      <c r="AT284" s="239" t="str">
        <f t="shared" si="306"/>
        <v/>
      </c>
      <c r="AU284" s="510"/>
      <c r="AV284" s="513"/>
      <c r="AW284" s="507"/>
      <c r="AX284" s="516"/>
      <c r="AY284" s="343"/>
      <c r="AZ284" s="209"/>
      <c r="BA284" s="207"/>
      <c r="BB284" s="207"/>
      <c r="BC284" s="208"/>
      <c r="BD284" s="208"/>
      <c r="BE284" s="208"/>
      <c r="BF284" s="209"/>
      <c r="BG284" s="460"/>
      <c r="BH284" s="215"/>
      <c r="BI284" s="210"/>
      <c r="BJ284" s="210"/>
      <c r="BK284" s="210"/>
      <c r="BL284" s="207"/>
      <c r="BM284" s="207"/>
      <c r="BN284" s="207"/>
      <c r="BO284" s="282"/>
      <c r="BP284" s="282"/>
      <c r="BQ284" s="284"/>
      <c r="BR284" s="213"/>
      <c r="BS284" s="213" t="str">
        <f>IF(AND('MAPA DE RIESGOS'!$AP284="Muy Alta",'MAPA DE RIESGOS'!$AR284="Leve"),CONCATENATE("R",'MAPA DE RIESGOS'!$H284,"C",'MAPA DE RIESGOS'!$AF284),"")</f>
        <v/>
      </c>
      <c r="BT284" s="213"/>
      <c r="BU284" s="213"/>
      <c r="BV284" s="213"/>
      <c r="BW284" s="213"/>
      <c r="BX284" s="213"/>
      <c r="BY284" s="213"/>
      <c r="BZ284" s="213"/>
      <c r="CA284" s="213"/>
      <c r="CB284" s="213"/>
      <c r="CC284" s="213"/>
      <c r="CD284" s="213"/>
      <c r="CE284" s="213"/>
      <c r="CF284" s="213"/>
      <c r="CG284" s="213"/>
      <c r="CH284" s="213"/>
      <c r="CI284" s="213"/>
      <c r="CJ284" s="213"/>
      <c r="CK284" s="213"/>
    </row>
    <row r="285" spans="1:89" s="214" customFormat="1" ht="28.5" hidden="1" customHeight="1">
      <c r="A285" s="477"/>
      <c r="B285" s="501"/>
      <c r="C285" s="451"/>
      <c r="D285" s="451"/>
      <c r="E285" s="454"/>
      <c r="F285" s="454"/>
      <c r="G285" s="459"/>
      <c r="H285" s="384">
        <v>45</v>
      </c>
      <c r="I285" s="458"/>
      <c r="J285" s="461"/>
      <c r="K285" s="461"/>
      <c r="L285" s="461"/>
      <c r="M285" s="455"/>
      <c r="N285" s="455"/>
      <c r="O285" s="455"/>
      <c r="P285" s="532"/>
      <c r="Q285" s="492"/>
      <c r="R285" s="495"/>
      <c r="S285" s="495"/>
      <c r="T285" s="495"/>
      <c r="U285" s="495"/>
      <c r="V285" s="535"/>
      <c r="W285" s="520"/>
      <c r="X285" s="538"/>
      <c r="Y285" s="541"/>
      <c r="Z285" s="544"/>
      <c r="AA285" s="520"/>
      <c r="AB285" s="523"/>
      <c r="AC285" s="526"/>
      <c r="AD285" s="529"/>
      <c r="AE285" s="508"/>
      <c r="AF285" s="205">
        <v>6</v>
      </c>
      <c r="AG285" s="206"/>
      <c r="AH285" s="234" t="str">
        <f t="shared" si="302"/>
        <v/>
      </c>
      <c r="AI285" s="340"/>
      <c r="AJ285" s="340"/>
      <c r="AK285" s="235" t="str">
        <f t="shared" si="303"/>
        <v/>
      </c>
      <c r="AL285" s="341"/>
      <c r="AM285" s="341"/>
      <c r="AN285" s="342"/>
      <c r="AO285" s="236" t="str">
        <f>IF(ISBLANK(AD280),(IFERROR(IF(AND(AH283="Probabilidad",AH285="Probabilidad"),(AQ283-(+AQ283*AK285)),IF(AND(AH283="Impacto",AH285="Probabilidad"),(AQ282-(+AQ282*AK285)),IF(AH285="Impacto",AQ283,""))),""))," ")</f>
        <v/>
      </c>
      <c r="AP285" s="174" t="str">
        <f>IF(ISBLANK(AD280),(IFERROR(IF(AO285="","",IF(AO285&lt;=0.2,"Muy Baja",IF(AO285&lt;=0.4,"Baja",IF(AO285&lt;=0.6,"Media",IF(AO285&lt;=0.8,"Alta","Muy Alta"))))),"")), " ")</f>
        <v/>
      </c>
      <c r="AQ285" s="237" t="str">
        <f t="shared" si="304"/>
        <v/>
      </c>
      <c r="AR285" s="283" t="str">
        <f t="shared" si="305"/>
        <v/>
      </c>
      <c r="AS285" s="237" t="str">
        <f>IFERROR(IF(AND(AH284="Impacto",AH285="Impacto"),(AS283-(+AS284*AK285)),IF(AND(AH283="Probabilidad",AH285="Impacto"),(AS282-(+AS282*AK285)),IF(AH285="Probabilidad",AS283,""))),"")</f>
        <v/>
      </c>
      <c r="AT285" s="239" t="str">
        <f t="shared" si="306"/>
        <v/>
      </c>
      <c r="AU285" s="511"/>
      <c r="AV285" s="514"/>
      <c r="AW285" s="508"/>
      <c r="AX285" s="517"/>
      <c r="AY285" s="343"/>
      <c r="AZ285" s="209"/>
      <c r="BA285" s="207"/>
      <c r="BB285" s="207"/>
      <c r="BC285" s="208"/>
      <c r="BD285" s="208"/>
      <c r="BE285" s="208"/>
      <c r="BF285" s="209"/>
      <c r="BG285" s="461"/>
      <c r="BH285" s="215"/>
      <c r="BI285" s="210"/>
      <c r="BJ285" s="210"/>
      <c r="BK285" s="210"/>
      <c r="BL285" s="207"/>
      <c r="BM285" s="207"/>
      <c r="BN285" s="207"/>
      <c r="BO285" s="282"/>
      <c r="BP285" s="282"/>
      <c r="BQ285" s="284"/>
      <c r="BR285" s="213"/>
      <c r="BS285" s="213" t="str">
        <f>IF(AND('MAPA DE RIESGOS'!$AP285="Muy Alta",'MAPA DE RIESGOS'!$AR285="Leve"),CONCATENATE("R",'MAPA DE RIESGOS'!$H285,"C",'MAPA DE RIESGOS'!$AF285),"")</f>
        <v/>
      </c>
      <c r="BT285" s="213"/>
      <c r="BU285" s="213"/>
      <c r="BV285" s="213"/>
      <c r="BW285" s="213"/>
      <c r="BX285" s="213"/>
      <c r="BY285" s="213"/>
      <c r="BZ285" s="213"/>
      <c r="CA285" s="213"/>
      <c r="CB285" s="213"/>
      <c r="CC285" s="213"/>
      <c r="CD285" s="213"/>
      <c r="CE285" s="213"/>
      <c r="CF285" s="213"/>
      <c r="CG285" s="213"/>
      <c r="CH285" s="213"/>
      <c r="CI285" s="213"/>
      <c r="CJ285" s="213"/>
      <c r="CK285" s="213"/>
    </row>
    <row r="286" spans="1:89" s="214" customFormat="1" ht="96.5" customHeight="1">
      <c r="A286" s="477"/>
      <c r="B286" s="501" t="s">
        <v>890</v>
      </c>
      <c r="C286" s="451"/>
      <c r="D286" s="451"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54"/>
      <c r="F286" s="454" t="s">
        <v>968</v>
      </c>
      <c r="G286" s="459">
        <v>46</v>
      </c>
      <c r="H286" s="384">
        <v>46</v>
      </c>
      <c r="I286" s="456" t="s">
        <v>1261</v>
      </c>
      <c r="J286" s="468" t="s">
        <v>244</v>
      </c>
      <c r="K286" s="468" t="s">
        <v>1261</v>
      </c>
      <c r="L286" s="468" t="s">
        <v>1468</v>
      </c>
      <c r="M286" s="453" t="str">
        <f t="shared" ref="M286" si="329">+CONCATENATE("Posibilidad de afectación ", J286, " por ", K286," debido a ", L286)</f>
        <v>Posibilidad de afectación Económico y Reputacional por Inadecuada formulación y elaboración del Plan Anual de Adquisiciones debido a Plan Anual de Adquisiciones mal formulado.</v>
      </c>
      <c r="N286" s="453" t="s">
        <v>108</v>
      </c>
      <c r="O286" s="453" t="s">
        <v>836</v>
      </c>
      <c r="P286" s="530">
        <v>1</v>
      </c>
      <c r="Q286" s="490"/>
      <c r="R286" s="493"/>
      <c r="S286" s="493"/>
      <c r="T286" s="493"/>
      <c r="U286" s="493"/>
      <c r="V286" s="533" t="str">
        <f t="shared" ref="V286" si="330">IF(ISBLANK(AC286),(IF(P286&lt;=0,"",IF(P286&lt;=2,"Muy Baja",IF(P286&lt;=24,"Baja",IF(P286&lt;=500,"Media",IF(P286&lt;=5000,"Alta","Muy Alta"))))))," ")</f>
        <v>Muy Baja</v>
      </c>
      <c r="W286" s="518">
        <f t="shared" ref="W286" si="331">IF(ISBLANK(AC286),(IF(V286="","",IF(V286="Muy Baja",20%,IF(V286="Baja",40%,IF(V286="Media",60%,IF(V286="Alta",80%,IF(V286="Muy Alta",100%,0)))))))," ")</f>
        <v>0.2</v>
      </c>
      <c r="X286" s="536" t="s">
        <v>307</v>
      </c>
      <c r="Y286" s="539" t="str">
        <f>IF(X286&gt;0,IF(NOT(ISERROR(MATCH(X286,'Listados Datos'!$N$3:$N$4,0))),'Listados Datos'!$N$6&amp;"Por favor no seleccionar este criterios de impacto (Afectación Económica o presupuestal y/o Pérdida Reputacional)",'Listados Datos'!$N$7),"")</f>
        <v>✔</v>
      </c>
      <c r="Z286" s="542"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518">
        <f>IF(Z286="","",IF(Z286="Leve",20%,IF(Z286="Menor",40%,IF(Z286="Moderado",60%,IF(Z286="Mayor",80%,IF(Z286="Catastrófico",100%,0))))))</f>
        <v>0.6</v>
      </c>
      <c r="AB286" s="521"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524"/>
      <c r="AD286" s="527"/>
      <c r="AE286" s="506" t="str">
        <f t="shared" ref="AE286" si="332">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206" t="s">
        <v>1509</v>
      </c>
      <c r="AH286" s="234" t="str">
        <f t="shared" si="302"/>
        <v>Probabilidad</v>
      </c>
      <c r="AI286" s="340" t="s">
        <v>314</v>
      </c>
      <c r="AJ286" s="340" t="s">
        <v>319</v>
      </c>
      <c r="AK286" s="235" t="str">
        <f t="shared" si="303"/>
        <v>40%</v>
      </c>
      <c r="AL286" s="341" t="s">
        <v>323</v>
      </c>
      <c r="AM286" s="341" t="s">
        <v>327</v>
      </c>
      <c r="AN286" s="342" t="s">
        <v>330</v>
      </c>
      <c r="AO286" s="236">
        <f>IF(ISBLANK(AD286),(IFERROR(IF(AH286="Probabilidad",(W286-(+W286*AK286)),IF(AH286="Impacto",W286,"")),""))," ")</f>
        <v>0.12</v>
      </c>
      <c r="AP286" s="174" t="str">
        <f>IF(ISBLANK(AD286), (IFERROR(IF(AO286="","",IF(AO286&lt;=0.2,"Muy Baja",IF(AO286&lt;=0.4,"Baja",IF(AO286&lt;=0.6,"Media",IF(AO286&lt;=0.8,"Alta","Muy Alta"))))),""))," ")</f>
        <v>Muy Baja</v>
      </c>
      <c r="AQ286" s="237">
        <f t="shared" si="304"/>
        <v>0.12</v>
      </c>
      <c r="AR286" s="283" t="str">
        <f t="shared" si="305"/>
        <v>Moderado</v>
      </c>
      <c r="AS286" s="237">
        <f>IFERROR(IF(AH286="Impacto",(AA286-(+AA286*AK286)),IF(AH286="Probabilidad",AA286,"")),"")</f>
        <v>0.6</v>
      </c>
      <c r="AT286" s="239" t="str">
        <f t="shared" si="306"/>
        <v>Moderado</v>
      </c>
      <c r="AU286" s="509"/>
      <c r="AV286" s="512" t="str">
        <f>IF(ISBLANK(AD286), " ", AD286)</f>
        <v xml:space="preserve"> </v>
      </c>
      <c r="AW286" s="506" t="str">
        <f t="shared" ref="AW286" si="33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515" t="s">
        <v>337</v>
      </c>
      <c r="AY286" s="343" t="s">
        <v>1639</v>
      </c>
      <c r="AZ286" s="209" t="s">
        <v>1640</v>
      </c>
      <c r="BA286" s="207" t="s">
        <v>968</v>
      </c>
      <c r="BB286" s="207" t="s">
        <v>1069</v>
      </c>
      <c r="BC286" s="208">
        <v>44562</v>
      </c>
      <c r="BD286" s="208">
        <v>44926</v>
      </c>
      <c r="BE286" s="208" t="s">
        <v>1340</v>
      </c>
      <c r="BF286" s="209" t="s">
        <v>1340</v>
      </c>
      <c r="BG286" s="468" t="s">
        <v>1341</v>
      </c>
      <c r="BH286" s="215"/>
      <c r="BI286" s="210"/>
      <c r="BJ286" s="210"/>
      <c r="BK286" s="210"/>
      <c r="BL286" s="207"/>
      <c r="BM286" s="207"/>
      <c r="BN286" s="207"/>
      <c r="BO286" s="282"/>
      <c r="BP286" s="282"/>
      <c r="BQ286" s="284"/>
      <c r="BR286" s="213"/>
      <c r="BS286" s="213" t="str">
        <f>IF(AND('MAPA DE RIESGOS'!$AP286="Muy Alta",'MAPA DE RIESGOS'!$AR286="Leve"),CONCATENATE("R",'MAPA DE RIESGOS'!$H286,"C",'MAPA DE RIESGOS'!$AF286),"")</f>
        <v/>
      </c>
      <c r="BT286" s="213"/>
      <c r="BU286" s="213"/>
      <c r="BV286" s="213"/>
      <c r="BW286" s="213"/>
      <c r="BX286" s="213"/>
      <c r="BY286" s="213"/>
      <c r="BZ286" s="213"/>
      <c r="CA286" s="213"/>
      <c r="CB286" s="213"/>
      <c r="CC286" s="213"/>
      <c r="CD286" s="213"/>
      <c r="CE286" s="213"/>
      <c r="CF286" s="213"/>
      <c r="CG286" s="213"/>
      <c r="CH286" s="213"/>
      <c r="CI286" s="213"/>
      <c r="CJ286" s="213"/>
      <c r="CK286" s="213"/>
    </row>
    <row r="287" spans="1:89" s="214" customFormat="1" ht="28.5" hidden="1" customHeight="1">
      <c r="A287" s="477"/>
      <c r="B287" s="501"/>
      <c r="C287" s="451"/>
      <c r="D287" s="451"/>
      <c r="E287" s="454"/>
      <c r="F287" s="454"/>
      <c r="G287" s="459"/>
      <c r="H287" s="384">
        <v>46</v>
      </c>
      <c r="I287" s="457"/>
      <c r="J287" s="460"/>
      <c r="K287" s="460"/>
      <c r="L287" s="460"/>
      <c r="M287" s="454"/>
      <c r="N287" s="454"/>
      <c r="O287" s="454"/>
      <c r="P287" s="531"/>
      <c r="Q287" s="491"/>
      <c r="R287" s="494"/>
      <c r="S287" s="494"/>
      <c r="T287" s="494"/>
      <c r="U287" s="494"/>
      <c r="V287" s="534"/>
      <c r="W287" s="519"/>
      <c r="X287" s="537"/>
      <c r="Y287" s="540"/>
      <c r="Z287" s="543"/>
      <c r="AA287" s="519"/>
      <c r="AB287" s="522"/>
      <c r="AC287" s="525"/>
      <c r="AD287" s="528"/>
      <c r="AE287" s="507"/>
      <c r="AF287" s="205">
        <v>2</v>
      </c>
      <c r="AG287" s="206"/>
      <c r="AH287" s="234" t="str">
        <f t="shared" si="302"/>
        <v/>
      </c>
      <c r="AI287" s="340"/>
      <c r="AJ287" s="340"/>
      <c r="AK287" s="235" t="str">
        <f t="shared" si="303"/>
        <v/>
      </c>
      <c r="AL287" s="341"/>
      <c r="AM287" s="341"/>
      <c r="AN287" s="342"/>
      <c r="AO287" s="236" t="str">
        <f>IF(ISBLANK(AD286),(IFERROR(IF(AND(AH286="Probabilidad",AH287="Probabilidad"),(AQ286-(+AQ286*AK287)),IF(AH287="Probabilidad",(W286-(+W286*AK287)),IF(AH287="Impacto",AQ286,""))),""))," ")</f>
        <v/>
      </c>
      <c r="AP287" s="174" t="str">
        <f>IF(ISBLANK(AD286),(IFERROR(IF(AO287="","",IF(AO287&lt;=0.2,"Muy Baja",IF(AO287&lt;=0.4,"Baja",IF(AO287&lt;=0.6,"Media",IF(AO287&lt;=0.8,"Alta","Muy Alta"))))),""))," ")</f>
        <v/>
      </c>
      <c r="AQ287" s="237" t="str">
        <f t="shared" si="304"/>
        <v/>
      </c>
      <c r="AR287" s="283" t="str">
        <f t="shared" si="305"/>
        <v/>
      </c>
      <c r="AS287" s="237" t="str">
        <f>IFERROR(IF(AND(AH286="Impacto",AH287="Impacto"),(AS286-(+AS286*AK287)),IF(AH287="Impacto",(AA286-(+AA286*AK287)),IF(AH287="Probabilidad",AS286,""))),"")</f>
        <v/>
      </c>
      <c r="AT287" s="239" t="str">
        <f t="shared" si="306"/>
        <v/>
      </c>
      <c r="AU287" s="510"/>
      <c r="AV287" s="513"/>
      <c r="AW287" s="507"/>
      <c r="AX287" s="516"/>
      <c r="AY287" s="343"/>
      <c r="AZ287" s="209"/>
      <c r="BA287" s="207"/>
      <c r="BB287" s="207"/>
      <c r="BC287" s="208"/>
      <c r="BD287" s="208"/>
      <c r="BE287" s="208"/>
      <c r="BF287" s="209"/>
      <c r="BG287" s="460"/>
      <c r="BH287" s="215"/>
      <c r="BI287" s="210"/>
      <c r="BJ287" s="210"/>
      <c r="BK287" s="210"/>
      <c r="BL287" s="207"/>
      <c r="BM287" s="207"/>
      <c r="BN287" s="207"/>
      <c r="BO287" s="282"/>
      <c r="BP287" s="282"/>
      <c r="BQ287" s="284"/>
      <c r="BR287" s="213"/>
      <c r="BS287" s="213" t="str">
        <f>IF(AND('MAPA DE RIESGOS'!$AP287="Muy Alta",'MAPA DE RIESGOS'!$AR287="Leve"),CONCATENATE("R",'MAPA DE RIESGOS'!$H287,"C",'MAPA DE RIESGOS'!$AF287),"")</f>
        <v/>
      </c>
      <c r="BT287" s="213"/>
      <c r="BU287" s="213"/>
      <c r="BV287" s="213"/>
      <c r="BW287" s="213"/>
      <c r="BX287" s="213"/>
      <c r="BY287" s="213"/>
      <c r="BZ287" s="213"/>
      <c r="CA287" s="213"/>
      <c r="CB287" s="213"/>
      <c r="CC287" s="213"/>
      <c r="CD287" s="213"/>
      <c r="CE287" s="213"/>
      <c r="CF287" s="213"/>
      <c r="CG287" s="213"/>
      <c r="CH287" s="213"/>
      <c r="CI287" s="213"/>
      <c r="CJ287" s="213"/>
      <c r="CK287" s="213"/>
    </row>
    <row r="288" spans="1:89" s="214" customFormat="1" ht="28.5" hidden="1" customHeight="1">
      <c r="A288" s="477"/>
      <c r="B288" s="501"/>
      <c r="C288" s="451"/>
      <c r="D288" s="451"/>
      <c r="E288" s="454"/>
      <c r="F288" s="454"/>
      <c r="G288" s="459"/>
      <c r="H288" s="384">
        <v>46</v>
      </c>
      <c r="I288" s="457"/>
      <c r="J288" s="460"/>
      <c r="K288" s="460"/>
      <c r="L288" s="460"/>
      <c r="M288" s="454"/>
      <c r="N288" s="454"/>
      <c r="O288" s="454"/>
      <c r="P288" s="531"/>
      <c r="Q288" s="491"/>
      <c r="R288" s="494"/>
      <c r="S288" s="494"/>
      <c r="T288" s="494"/>
      <c r="U288" s="494"/>
      <c r="V288" s="534"/>
      <c r="W288" s="519"/>
      <c r="X288" s="537"/>
      <c r="Y288" s="540"/>
      <c r="Z288" s="543"/>
      <c r="AA288" s="519"/>
      <c r="AB288" s="522"/>
      <c r="AC288" s="525"/>
      <c r="AD288" s="528"/>
      <c r="AE288" s="507"/>
      <c r="AF288" s="205">
        <v>3</v>
      </c>
      <c r="AG288" s="206"/>
      <c r="AH288" s="234" t="str">
        <f t="shared" si="302"/>
        <v/>
      </c>
      <c r="AI288" s="340"/>
      <c r="AJ288" s="340"/>
      <c r="AK288" s="235" t="str">
        <f t="shared" si="303"/>
        <v/>
      </c>
      <c r="AL288" s="341"/>
      <c r="AM288" s="341"/>
      <c r="AN288" s="342"/>
      <c r="AO288" s="236" t="str">
        <f>IF(ISBLANK(AD286),(IFERROR(IF(AND(AH287="Probabilidad",AH288="Probabilidad"),(AQ287-(+AQ287*AK288)),IF(AND(AH287="Impacto",AH288="Probabilidad"),(AQ286-(+AQ286*AK288)),IF(AH288="Impacto",AQ287,""))),""))," ")</f>
        <v/>
      </c>
      <c r="AP288" s="174" t="str">
        <f>IF(ISBLANK(AD286),(IFERROR(IF(AO288="","",IF(AO288&lt;=0.2,"Muy Baja",IF(AO288&lt;=0.4,"Baja",IF(AO288&lt;=0.6,"Media",IF(AO288&lt;=0.8,"Alta","Muy Alta"))))),""))," ")</f>
        <v/>
      </c>
      <c r="AQ288" s="237" t="str">
        <f t="shared" si="304"/>
        <v/>
      </c>
      <c r="AR288" s="283" t="str">
        <f t="shared" si="305"/>
        <v/>
      </c>
      <c r="AS288" s="237" t="str">
        <f>IFERROR(IF(AND(AH287="Impacto",AH288="Impacto"),(AS287-(+AS287*AK288)),IF(AND(AH287="Probabilidad",AH288="Impacto"),(AS286-(+AS286*AK288)),IF(AH288="Probabilidad",AS287,""))),"")</f>
        <v/>
      </c>
      <c r="AT288" s="239" t="str">
        <f t="shared" si="306"/>
        <v/>
      </c>
      <c r="AU288" s="510"/>
      <c r="AV288" s="513"/>
      <c r="AW288" s="507"/>
      <c r="AX288" s="516"/>
      <c r="AY288" s="343"/>
      <c r="AZ288" s="209"/>
      <c r="BA288" s="207"/>
      <c r="BB288" s="207"/>
      <c r="BC288" s="208"/>
      <c r="BD288" s="208"/>
      <c r="BE288" s="208"/>
      <c r="BF288" s="209"/>
      <c r="BG288" s="460"/>
      <c r="BH288" s="215"/>
      <c r="BI288" s="210"/>
      <c r="BJ288" s="210"/>
      <c r="BK288" s="210"/>
      <c r="BL288" s="207"/>
      <c r="BM288" s="207"/>
      <c r="BN288" s="207"/>
      <c r="BO288" s="282"/>
      <c r="BP288" s="282"/>
      <c r="BQ288" s="284"/>
      <c r="BR288" s="213"/>
      <c r="BS288" s="213" t="str">
        <f>IF(AND('MAPA DE RIESGOS'!$AP288="Muy Alta",'MAPA DE RIESGOS'!$AR288="Leve"),CONCATENATE("R",'MAPA DE RIESGOS'!$H288,"C",'MAPA DE RIESGOS'!$AF288),"")</f>
        <v/>
      </c>
      <c r="BT288" s="213"/>
      <c r="BU288" s="213"/>
      <c r="BV288" s="213"/>
      <c r="BW288" s="213"/>
      <c r="BX288" s="213"/>
      <c r="BY288" s="213"/>
      <c r="BZ288" s="213"/>
      <c r="CA288" s="213"/>
      <c r="CB288" s="213"/>
      <c r="CC288" s="213"/>
      <c r="CD288" s="213"/>
      <c r="CE288" s="213"/>
      <c r="CF288" s="213"/>
      <c r="CG288" s="213"/>
      <c r="CH288" s="213"/>
      <c r="CI288" s="213"/>
      <c r="CJ288" s="213"/>
      <c r="CK288" s="213"/>
    </row>
    <row r="289" spans="1:89" s="214" customFormat="1" ht="28.5" hidden="1" customHeight="1">
      <c r="A289" s="477"/>
      <c r="B289" s="501"/>
      <c r="C289" s="451"/>
      <c r="D289" s="451"/>
      <c r="E289" s="454"/>
      <c r="F289" s="454"/>
      <c r="G289" s="459"/>
      <c r="H289" s="384">
        <v>46</v>
      </c>
      <c r="I289" s="457"/>
      <c r="J289" s="460"/>
      <c r="K289" s="460"/>
      <c r="L289" s="460"/>
      <c r="M289" s="454"/>
      <c r="N289" s="454"/>
      <c r="O289" s="454"/>
      <c r="P289" s="531"/>
      <c r="Q289" s="491"/>
      <c r="R289" s="494"/>
      <c r="S289" s="494"/>
      <c r="T289" s="494"/>
      <c r="U289" s="494"/>
      <c r="V289" s="534"/>
      <c r="W289" s="519"/>
      <c r="X289" s="537"/>
      <c r="Y289" s="540"/>
      <c r="Z289" s="543"/>
      <c r="AA289" s="519"/>
      <c r="AB289" s="522"/>
      <c r="AC289" s="525"/>
      <c r="AD289" s="528"/>
      <c r="AE289" s="507"/>
      <c r="AF289" s="205">
        <v>4</v>
      </c>
      <c r="AG289" s="206"/>
      <c r="AH289" s="234" t="str">
        <f t="shared" si="302"/>
        <v/>
      </c>
      <c r="AI289" s="340"/>
      <c r="AJ289" s="340"/>
      <c r="AK289" s="235" t="str">
        <f t="shared" si="303"/>
        <v/>
      </c>
      <c r="AL289" s="341"/>
      <c r="AM289" s="341"/>
      <c r="AN289" s="342"/>
      <c r="AO289" s="236" t="str">
        <f>IF(ISBLANK(AD286),(IFERROR(IF(AND(AH288="Probabilidad",AH289="Probabilidad"),(AQ288-(+AQ288*AK289)),IF(AND(AH288="Impacto",AH289="Probabilidad"),(AQ287-(+AQ287*AK289)),IF(AH289="Impacto",AQ288,""))),""))," ")</f>
        <v/>
      </c>
      <c r="AP289" s="174" t="str">
        <f>IF(ISBLANK(AD286),(IFERROR(IF(AO289="","",IF(AO289&lt;=0.2,"Muy Baja",IF(AO289&lt;=0.4,"Baja",IF(AO289&lt;=0.6,"Media",IF(AO289&lt;=0.8,"Alta","Muy Alta"))))),""))," ")</f>
        <v/>
      </c>
      <c r="AQ289" s="237" t="str">
        <f t="shared" si="304"/>
        <v/>
      </c>
      <c r="AR289" s="283" t="str">
        <f t="shared" si="305"/>
        <v/>
      </c>
      <c r="AS289" s="237" t="str">
        <f>IFERROR(IF(AND(AH288="Impacto",AH289="Impacto"),(AS288-(+AS288*AK289)),IF(AND(AH288="Probabilidad",AH289="Impacto"),(AS287-(+AS287*AK289)),IF(AH289="Probabilidad",AS288,""))),"")</f>
        <v/>
      </c>
      <c r="AT289" s="239" t="str">
        <f t="shared" si="306"/>
        <v/>
      </c>
      <c r="AU289" s="510"/>
      <c r="AV289" s="513"/>
      <c r="AW289" s="507"/>
      <c r="AX289" s="516"/>
      <c r="AY289" s="343"/>
      <c r="AZ289" s="209"/>
      <c r="BA289" s="207"/>
      <c r="BB289" s="207"/>
      <c r="BC289" s="208"/>
      <c r="BD289" s="208"/>
      <c r="BE289" s="208"/>
      <c r="BF289" s="209"/>
      <c r="BG289" s="460"/>
      <c r="BH289" s="215"/>
      <c r="BI289" s="210"/>
      <c r="BJ289" s="210"/>
      <c r="BK289" s="210"/>
      <c r="BL289" s="207"/>
      <c r="BM289" s="207"/>
      <c r="BN289" s="207"/>
      <c r="BO289" s="282"/>
      <c r="BP289" s="282"/>
      <c r="BQ289" s="284"/>
      <c r="BR289" s="213"/>
      <c r="BS289" s="213" t="str">
        <f>IF(AND('MAPA DE RIESGOS'!$AP289="Muy Alta",'MAPA DE RIESGOS'!$AR289="Leve"),CONCATENATE("R",'MAPA DE RIESGOS'!$H289,"C",'MAPA DE RIESGOS'!$AF289),"")</f>
        <v/>
      </c>
      <c r="BT289" s="213"/>
      <c r="BU289" s="213"/>
      <c r="BV289" s="213"/>
      <c r="BW289" s="213"/>
      <c r="BX289" s="213"/>
      <c r="BY289" s="213"/>
      <c r="BZ289" s="213"/>
      <c r="CA289" s="213"/>
      <c r="CB289" s="213"/>
      <c r="CC289" s="213"/>
      <c r="CD289" s="213"/>
      <c r="CE289" s="213"/>
      <c r="CF289" s="213"/>
      <c r="CG289" s="213"/>
      <c r="CH289" s="213"/>
      <c r="CI289" s="213"/>
      <c r="CJ289" s="213"/>
      <c r="CK289" s="213"/>
    </row>
    <row r="290" spans="1:89" s="214" customFormat="1" ht="28.5" hidden="1" customHeight="1">
      <c r="A290" s="477"/>
      <c r="B290" s="501"/>
      <c r="C290" s="451"/>
      <c r="D290" s="451"/>
      <c r="E290" s="454"/>
      <c r="F290" s="454"/>
      <c r="G290" s="459"/>
      <c r="H290" s="384">
        <v>46</v>
      </c>
      <c r="I290" s="457"/>
      <c r="J290" s="460"/>
      <c r="K290" s="460"/>
      <c r="L290" s="460"/>
      <c r="M290" s="454"/>
      <c r="N290" s="454"/>
      <c r="O290" s="454"/>
      <c r="P290" s="531"/>
      <c r="Q290" s="491"/>
      <c r="R290" s="494"/>
      <c r="S290" s="494"/>
      <c r="T290" s="494"/>
      <c r="U290" s="494"/>
      <c r="V290" s="534"/>
      <c r="W290" s="519"/>
      <c r="X290" s="537"/>
      <c r="Y290" s="540"/>
      <c r="Z290" s="543"/>
      <c r="AA290" s="519"/>
      <c r="AB290" s="522"/>
      <c r="AC290" s="525"/>
      <c r="AD290" s="528"/>
      <c r="AE290" s="507"/>
      <c r="AF290" s="205">
        <v>5</v>
      </c>
      <c r="AG290" s="206"/>
      <c r="AH290" s="234" t="str">
        <f t="shared" si="302"/>
        <v/>
      </c>
      <c r="AI290" s="340"/>
      <c r="AJ290" s="340"/>
      <c r="AK290" s="235" t="str">
        <f t="shared" si="303"/>
        <v/>
      </c>
      <c r="AL290" s="341"/>
      <c r="AM290" s="341"/>
      <c r="AN290" s="342"/>
      <c r="AO290" s="236" t="str">
        <f>IF(ISBLANK(AD286),(IFERROR(IF(AND(AH289="Probabilidad",AH290="Probabilidad"),(AQ289-(+AQ289*AK290)),IF(AND(AH289="Impacto",AH290="Probabilidad"),(AQ288-(+AQ288*AK290)),IF(AH290="Impacto",AQ289,""))),""))," ")</f>
        <v/>
      </c>
      <c r="AP290" s="174" t="str">
        <f>IF(ISBLANK(AD286),(IFERROR(IF(AO290="","",IF(AO290&lt;=0.2,"Muy Baja",IF(AO290&lt;=0.4,"Baja",IF(AO290&lt;=0.6,"Media",IF(AO290&lt;=0.8,"Alta","Muy Alta"))))),""))," ")</f>
        <v/>
      </c>
      <c r="AQ290" s="237" t="str">
        <f t="shared" si="304"/>
        <v/>
      </c>
      <c r="AR290" s="283" t="str">
        <f t="shared" si="305"/>
        <v/>
      </c>
      <c r="AS290" s="237" t="str">
        <f>IFERROR(IF(AND(AH289="Impacto",AH290="Impacto"),(AS289-(+AS289*AK290)),IF(AND(AH289="Probabilidad",AH290="Impacto"),(AS288-(+AS288*AK290)),IF(AH290="Probabilidad",AS289,""))),"")</f>
        <v/>
      </c>
      <c r="AT290" s="239" t="str">
        <f t="shared" si="306"/>
        <v/>
      </c>
      <c r="AU290" s="510"/>
      <c r="AV290" s="513"/>
      <c r="AW290" s="507"/>
      <c r="AX290" s="516"/>
      <c r="AY290" s="343"/>
      <c r="AZ290" s="209"/>
      <c r="BA290" s="207"/>
      <c r="BB290" s="207"/>
      <c r="BC290" s="208"/>
      <c r="BD290" s="208"/>
      <c r="BE290" s="208"/>
      <c r="BF290" s="209"/>
      <c r="BG290" s="460"/>
      <c r="BH290" s="215"/>
      <c r="BI290" s="210"/>
      <c r="BJ290" s="210"/>
      <c r="BK290" s="210"/>
      <c r="BL290" s="207"/>
      <c r="BM290" s="207"/>
      <c r="BN290" s="207"/>
      <c r="BO290" s="282"/>
      <c r="BP290" s="282"/>
      <c r="BQ290" s="284"/>
      <c r="BR290" s="213"/>
      <c r="BS290" s="213" t="str">
        <f>IF(AND('MAPA DE RIESGOS'!$AP290="Muy Alta",'MAPA DE RIESGOS'!$AR290="Leve"),CONCATENATE("R",'MAPA DE RIESGOS'!$H290,"C",'MAPA DE RIESGOS'!$AF290),"")</f>
        <v/>
      </c>
      <c r="BT290" s="213"/>
      <c r="BU290" s="213"/>
      <c r="BV290" s="213"/>
      <c r="BW290" s="213"/>
      <c r="BX290" s="213"/>
      <c r="BY290" s="213"/>
      <c r="BZ290" s="213"/>
      <c r="CA290" s="213"/>
      <c r="CB290" s="213"/>
      <c r="CC290" s="213"/>
      <c r="CD290" s="213"/>
      <c r="CE290" s="213"/>
      <c r="CF290" s="213"/>
      <c r="CG290" s="213"/>
      <c r="CH290" s="213"/>
      <c r="CI290" s="213"/>
      <c r="CJ290" s="213"/>
      <c r="CK290" s="213"/>
    </row>
    <row r="291" spans="1:89" s="214" customFormat="1" ht="28.5" hidden="1" customHeight="1">
      <c r="A291" s="477"/>
      <c r="B291" s="501"/>
      <c r="C291" s="451"/>
      <c r="D291" s="451"/>
      <c r="E291" s="454"/>
      <c r="F291" s="454"/>
      <c r="G291" s="459"/>
      <c r="H291" s="384">
        <v>46</v>
      </c>
      <c r="I291" s="458"/>
      <c r="J291" s="461"/>
      <c r="K291" s="461"/>
      <c r="L291" s="461"/>
      <c r="M291" s="455"/>
      <c r="N291" s="455"/>
      <c r="O291" s="455"/>
      <c r="P291" s="532"/>
      <c r="Q291" s="492"/>
      <c r="R291" s="495"/>
      <c r="S291" s="495"/>
      <c r="T291" s="495"/>
      <c r="U291" s="495"/>
      <c r="V291" s="535"/>
      <c r="W291" s="520"/>
      <c r="X291" s="538"/>
      <c r="Y291" s="541"/>
      <c r="Z291" s="544"/>
      <c r="AA291" s="520"/>
      <c r="AB291" s="523"/>
      <c r="AC291" s="526"/>
      <c r="AD291" s="529"/>
      <c r="AE291" s="508"/>
      <c r="AF291" s="205">
        <v>6</v>
      </c>
      <c r="AG291" s="206"/>
      <c r="AH291" s="234" t="str">
        <f t="shared" si="302"/>
        <v/>
      </c>
      <c r="AI291" s="340"/>
      <c r="AJ291" s="340"/>
      <c r="AK291" s="235" t="str">
        <f t="shared" si="303"/>
        <v/>
      </c>
      <c r="AL291" s="341"/>
      <c r="AM291" s="341"/>
      <c r="AN291" s="342"/>
      <c r="AO291" s="236" t="str">
        <f>IF(ISBLANK(AD286),(IFERROR(IF(AND(AH289="Probabilidad",AH291="Probabilidad"),(AQ289-(+AQ289*AK291)),IF(AND(AH289="Impacto",AH291="Probabilidad"),(AQ288-(+AQ288*AK291)),IF(AH291="Impacto",AQ289,""))),""))," ")</f>
        <v/>
      </c>
      <c r="AP291" s="174" t="str">
        <f>IF(ISBLANK(AD286),(IFERROR(IF(AO291="","",IF(AO291&lt;=0.2,"Muy Baja",IF(AO291&lt;=0.4,"Baja",IF(AO291&lt;=0.6,"Media",IF(AO291&lt;=0.8,"Alta","Muy Alta"))))),"")), " ")</f>
        <v/>
      </c>
      <c r="AQ291" s="237" t="str">
        <f t="shared" si="304"/>
        <v/>
      </c>
      <c r="AR291" s="283" t="str">
        <f t="shared" si="305"/>
        <v/>
      </c>
      <c r="AS291" s="237" t="str">
        <f>IFERROR(IF(AND(AH290="Impacto",AH291="Impacto"),(AS289-(+AS290*AK291)),IF(AND(AH289="Probabilidad",AH291="Impacto"),(AS288-(+AS288*AK291)),IF(AH291="Probabilidad",AS289,""))),"")</f>
        <v/>
      </c>
      <c r="AT291" s="239" t="str">
        <f t="shared" si="306"/>
        <v/>
      </c>
      <c r="AU291" s="511"/>
      <c r="AV291" s="514"/>
      <c r="AW291" s="508"/>
      <c r="AX291" s="517"/>
      <c r="AY291" s="343"/>
      <c r="AZ291" s="209"/>
      <c r="BA291" s="207"/>
      <c r="BB291" s="207"/>
      <c r="BC291" s="208"/>
      <c r="BD291" s="208"/>
      <c r="BE291" s="208"/>
      <c r="BF291" s="209"/>
      <c r="BG291" s="461"/>
      <c r="BH291" s="215"/>
      <c r="BI291" s="210"/>
      <c r="BJ291" s="210"/>
      <c r="BK291" s="210"/>
      <c r="BL291" s="207"/>
      <c r="BM291" s="207"/>
      <c r="BN291" s="207"/>
      <c r="BO291" s="282"/>
      <c r="BP291" s="282"/>
      <c r="BQ291" s="284"/>
      <c r="BR291" s="213"/>
      <c r="BS291" s="213" t="str">
        <f>IF(AND('MAPA DE RIESGOS'!$AP291="Muy Alta",'MAPA DE RIESGOS'!$AR291="Leve"),CONCATENATE("R",'MAPA DE RIESGOS'!$H291,"C",'MAPA DE RIESGOS'!$AF291),"")</f>
        <v/>
      </c>
      <c r="BT291" s="213"/>
      <c r="BU291" s="213"/>
      <c r="BV291" s="213"/>
      <c r="BW291" s="213"/>
      <c r="BX291" s="213"/>
      <c r="BY291" s="213"/>
      <c r="BZ291" s="213"/>
      <c r="CA291" s="213"/>
      <c r="CB291" s="213"/>
      <c r="CC291" s="213"/>
      <c r="CD291" s="213"/>
      <c r="CE291" s="213"/>
      <c r="CF291" s="213"/>
      <c r="CG291" s="213"/>
      <c r="CH291" s="213"/>
      <c r="CI291" s="213"/>
      <c r="CJ291" s="213"/>
      <c r="CK291" s="213"/>
    </row>
    <row r="292" spans="1:89" s="214" customFormat="1" ht="133.5" customHeight="1">
      <c r="A292" s="477"/>
      <c r="B292" s="501" t="s">
        <v>890</v>
      </c>
      <c r="C292" s="451"/>
      <c r="D292" s="451"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54"/>
      <c r="F292" s="454" t="s">
        <v>968</v>
      </c>
      <c r="G292" s="459">
        <v>47</v>
      </c>
      <c r="H292" s="384">
        <v>47</v>
      </c>
      <c r="I292" s="456" t="s">
        <v>1262</v>
      </c>
      <c r="J292" s="468" t="s">
        <v>243</v>
      </c>
      <c r="K292" s="468" t="s">
        <v>1262</v>
      </c>
      <c r="L292" s="468" t="s">
        <v>1469</v>
      </c>
      <c r="M292" s="453" t="str">
        <f t="shared" ref="M292" si="334">+CONCATENATE("Posibilidad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453" t="s">
        <v>108</v>
      </c>
      <c r="O292" s="453" t="s">
        <v>836</v>
      </c>
      <c r="P292" s="530">
        <v>12</v>
      </c>
      <c r="Q292" s="490"/>
      <c r="R292" s="493"/>
      <c r="S292" s="493"/>
      <c r="T292" s="493"/>
      <c r="U292" s="493"/>
      <c r="V292" s="533" t="str">
        <f t="shared" ref="V292" si="335">IF(ISBLANK(AC292),(IF(P292&lt;=0,"",IF(P292&lt;=2,"Muy Baja",IF(P292&lt;=24,"Baja",IF(P292&lt;=500,"Media",IF(P292&lt;=5000,"Alta","Muy Alta"))))))," ")</f>
        <v>Baja</v>
      </c>
      <c r="W292" s="518">
        <f t="shared" ref="W292" si="336">IF(ISBLANK(AC292),(IF(V292="","",IF(V292="Muy Baja",20%,IF(V292="Baja",40%,IF(V292="Media",60%,IF(V292="Alta",80%,IF(V292="Muy Alta",100%,0)))))))," ")</f>
        <v>0.4</v>
      </c>
      <c r="X292" s="536" t="s">
        <v>307</v>
      </c>
      <c r="Y292" s="539" t="str">
        <f>IF(X292&gt;0,IF(NOT(ISERROR(MATCH(X292,'Listados Datos'!$N$3:$N$4,0))),'Listados Datos'!$N$6&amp;"Por favor no seleccionar este criterios de impacto (Afectación Económica o presupuestal y/o Pérdida Reputacional)",'Listados Datos'!$N$7),"")</f>
        <v>✔</v>
      </c>
      <c r="Z292" s="542"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518">
        <f>IF(Z292="","",IF(Z292="Leve",20%,IF(Z292="Menor",40%,IF(Z292="Moderado",60%,IF(Z292="Mayor",80%,IF(Z292="Catastrófico",100%,0))))))</f>
        <v>0.6</v>
      </c>
      <c r="AB292" s="521"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524"/>
      <c r="AD292" s="527"/>
      <c r="AE292" s="506" t="str">
        <f t="shared" ref="AE292" si="337">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206" t="s">
        <v>1510</v>
      </c>
      <c r="AH292" s="234" t="str">
        <f t="shared" si="302"/>
        <v>Probabilidad</v>
      </c>
      <c r="AI292" s="340" t="s">
        <v>314</v>
      </c>
      <c r="AJ292" s="340" t="s">
        <v>319</v>
      </c>
      <c r="AK292" s="235" t="str">
        <f t="shared" si="303"/>
        <v>40%</v>
      </c>
      <c r="AL292" s="341" t="s">
        <v>323</v>
      </c>
      <c r="AM292" s="341" t="s">
        <v>327</v>
      </c>
      <c r="AN292" s="342" t="s">
        <v>330</v>
      </c>
      <c r="AO292" s="236">
        <f>IF(ISBLANK(AD292),(IFERROR(IF(AH292="Probabilidad",(W292-(+W292*AK292)),IF(AH292="Impacto",W292,"")),""))," ")</f>
        <v>0.24</v>
      </c>
      <c r="AP292" s="174" t="str">
        <f>IF(ISBLANK(AD292), (IFERROR(IF(AO292="","",IF(AO292&lt;=0.2,"Muy Baja",IF(AO292&lt;=0.4,"Baja",IF(AO292&lt;=0.6,"Media",IF(AO292&lt;=0.8,"Alta","Muy Alta"))))),""))," ")</f>
        <v>Baja</v>
      </c>
      <c r="AQ292" s="237">
        <f t="shared" si="304"/>
        <v>0.24</v>
      </c>
      <c r="AR292" s="283" t="str">
        <f t="shared" si="305"/>
        <v>Moderado</v>
      </c>
      <c r="AS292" s="237">
        <f>IFERROR(IF(AH292="Impacto",(AA292-(+AA292*AK292)),IF(AH292="Probabilidad",AA292,"")),"")</f>
        <v>0.6</v>
      </c>
      <c r="AT292" s="239" t="str">
        <f t="shared" si="306"/>
        <v>Moderado</v>
      </c>
      <c r="AU292" s="509"/>
      <c r="AV292" s="512" t="str">
        <f>IF(ISBLANK(AD292), " ", AD292)</f>
        <v xml:space="preserve"> </v>
      </c>
      <c r="AW292" s="506" t="str">
        <f t="shared" ref="AW292" si="338">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515" t="s">
        <v>337</v>
      </c>
      <c r="AY292" s="343" t="s">
        <v>1641</v>
      </c>
      <c r="AZ292" s="209" t="s">
        <v>1342</v>
      </c>
      <c r="BA292" s="207" t="s">
        <v>968</v>
      </c>
      <c r="BB292" s="207" t="s">
        <v>1069</v>
      </c>
      <c r="BC292" s="208">
        <v>44562</v>
      </c>
      <c r="BD292" s="208">
        <v>44926</v>
      </c>
      <c r="BE292" s="208" t="s">
        <v>1342</v>
      </c>
      <c r="BF292" s="209" t="s">
        <v>1342</v>
      </c>
      <c r="BG292" s="468" t="s">
        <v>1343</v>
      </c>
      <c r="BH292" s="215"/>
      <c r="BI292" s="210"/>
      <c r="BJ292" s="210"/>
      <c r="BK292" s="210"/>
      <c r="BL292" s="207"/>
      <c r="BM292" s="207"/>
      <c r="BN292" s="207"/>
      <c r="BO292" s="282"/>
      <c r="BP292" s="282"/>
      <c r="BQ292" s="284"/>
      <c r="BR292" s="213"/>
      <c r="BS292" s="213" t="str">
        <f>IF(AND('MAPA DE RIESGOS'!$AP292="Muy Alta",'MAPA DE RIESGOS'!$AR292="Leve"),CONCATENATE("R",'MAPA DE RIESGOS'!$H292,"C",'MAPA DE RIESGOS'!$AF292),"")</f>
        <v/>
      </c>
      <c r="BT292" s="213"/>
      <c r="BU292" s="213"/>
      <c r="BV292" s="213"/>
      <c r="BW292" s="213"/>
      <c r="BX292" s="213"/>
      <c r="BY292" s="213"/>
      <c r="BZ292" s="213"/>
      <c r="CA292" s="213"/>
      <c r="CB292" s="213"/>
      <c r="CC292" s="213"/>
      <c r="CD292" s="213"/>
      <c r="CE292" s="213"/>
      <c r="CF292" s="213"/>
      <c r="CG292" s="213"/>
      <c r="CH292" s="213"/>
      <c r="CI292" s="213"/>
      <c r="CJ292" s="213"/>
      <c r="CK292" s="213"/>
    </row>
    <row r="293" spans="1:89" s="214" customFormat="1" ht="28.5" hidden="1" customHeight="1">
      <c r="A293" s="477"/>
      <c r="B293" s="501"/>
      <c r="C293" s="451"/>
      <c r="D293" s="451"/>
      <c r="E293" s="454"/>
      <c r="F293" s="454"/>
      <c r="G293" s="459"/>
      <c r="H293" s="384">
        <v>47</v>
      </c>
      <c r="I293" s="457"/>
      <c r="J293" s="460"/>
      <c r="K293" s="460"/>
      <c r="L293" s="460"/>
      <c r="M293" s="454"/>
      <c r="N293" s="454"/>
      <c r="O293" s="454"/>
      <c r="P293" s="531"/>
      <c r="Q293" s="491"/>
      <c r="R293" s="494"/>
      <c r="S293" s="494"/>
      <c r="T293" s="494"/>
      <c r="U293" s="494"/>
      <c r="V293" s="534"/>
      <c r="W293" s="519"/>
      <c r="X293" s="537"/>
      <c r="Y293" s="540"/>
      <c r="Z293" s="543"/>
      <c r="AA293" s="519"/>
      <c r="AB293" s="522"/>
      <c r="AC293" s="525"/>
      <c r="AD293" s="528"/>
      <c r="AE293" s="507"/>
      <c r="AF293" s="205">
        <v>2</v>
      </c>
      <c r="AG293" s="206"/>
      <c r="AH293" s="234" t="str">
        <f t="shared" si="302"/>
        <v/>
      </c>
      <c r="AI293" s="340"/>
      <c r="AJ293" s="340"/>
      <c r="AK293" s="235" t="str">
        <f t="shared" si="303"/>
        <v/>
      </c>
      <c r="AL293" s="341"/>
      <c r="AM293" s="341"/>
      <c r="AN293" s="342"/>
      <c r="AO293" s="236" t="str">
        <f>IF(ISBLANK(AD292),(IFERROR(IF(AND(AH292="Probabilidad",AH293="Probabilidad"),(AQ292-(+AQ292*AK293)),IF(AH293="Probabilidad",(W292-(+W292*AK293)),IF(AH293="Impacto",AQ292,""))),""))," ")</f>
        <v/>
      </c>
      <c r="AP293" s="174" t="str">
        <f>IF(ISBLANK(AD292),(IFERROR(IF(AO293="","",IF(AO293&lt;=0.2,"Muy Baja",IF(AO293&lt;=0.4,"Baja",IF(AO293&lt;=0.6,"Media",IF(AO293&lt;=0.8,"Alta","Muy Alta"))))),""))," ")</f>
        <v/>
      </c>
      <c r="AQ293" s="237" t="str">
        <f t="shared" si="304"/>
        <v/>
      </c>
      <c r="AR293" s="283" t="str">
        <f t="shared" si="305"/>
        <v/>
      </c>
      <c r="AS293" s="237" t="str">
        <f>IFERROR(IF(AND(AH292="Impacto",AH293="Impacto"),(AS292-(+AS292*AK293)),IF(AH293="Impacto",(AA292-(+AA292*AK293)),IF(AH293="Probabilidad",AS292,""))),"")</f>
        <v/>
      </c>
      <c r="AT293" s="239" t="str">
        <f t="shared" si="306"/>
        <v/>
      </c>
      <c r="AU293" s="510"/>
      <c r="AV293" s="513"/>
      <c r="AW293" s="507"/>
      <c r="AX293" s="516"/>
      <c r="AY293" s="343"/>
      <c r="AZ293" s="209"/>
      <c r="BA293" s="207"/>
      <c r="BB293" s="207"/>
      <c r="BC293" s="208"/>
      <c r="BD293" s="208"/>
      <c r="BE293" s="208"/>
      <c r="BF293" s="209"/>
      <c r="BG293" s="460"/>
      <c r="BH293" s="215"/>
      <c r="BI293" s="210"/>
      <c r="BJ293" s="210"/>
      <c r="BK293" s="210"/>
      <c r="BL293" s="207"/>
      <c r="BM293" s="207"/>
      <c r="BN293" s="207"/>
      <c r="BO293" s="282"/>
      <c r="BP293" s="282"/>
      <c r="BQ293" s="284"/>
      <c r="BR293" s="213"/>
      <c r="BS293" s="213" t="str">
        <f>IF(AND('MAPA DE RIESGOS'!$AP293="Muy Alta",'MAPA DE RIESGOS'!$AR293="Leve"),CONCATENATE("R",'MAPA DE RIESGOS'!$H293,"C",'MAPA DE RIESGOS'!$AF293),"")</f>
        <v/>
      </c>
      <c r="BT293" s="213"/>
      <c r="BU293" s="213"/>
      <c r="BV293" s="213"/>
      <c r="BW293" s="213"/>
      <c r="BX293" s="213"/>
      <c r="BY293" s="213"/>
      <c r="BZ293" s="213"/>
      <c r="CA293" s="213"/>
      <c r="CB293" s="213"/>
      <c r="CC293" s="213"/>
      <c r="CD293" s="213"/>
      <c r="CE293" s="213"/>
      <c r="CF293" s="213"/>
      <c r="CG293" s="213"/>
      <c r="CH293" s="213"/>
      <c r="CI293" s="213"/>
      <c r="CJ293" s="213"/>
      <c r="CK293" s="213"/>
    </row>
    <row r="294" spans="1:89" s="214" customFormat="1" ht="28.5" hidden="1" customHeight="1">
      <c r="A294" s="477"/>
      <c r="B294" s="501"/>
      <c r="C294" s="451"/>
      <c r="D294" s="451"/>
      <c r="E294" s="454"/>
      <c r="F294" s="454"/>
      <c r="G294" s="459"/>
      <c r="H294" s="384">
        <v>47</v>
      </c>
      <c r="I294" s="457"/>
      <c r="J294" s="460"/>
      <c r="K294" s="460"/>
      <c r="L294" s="460"/>
      <c r="M294" s="454"/>
      <c r="N294" s="454"/>
      <c r="O294" s="454"/>
      <c r="P294" s="531"/>
      <c r="Q294" s="491"/>
      <c r="R294" s="494"/>
      <c r="S294" s="494"/>
      <c r="T294" s="494"/>
      <c r="U294" s="494"/>
      <c r="V294" s="534"/>
      <c r="W294" s="519"/>
      <c r="X294" s="537"/>
      <c r="Y294" s="540"/>
      <c r="Z294" s="543"/>
      <c r="AA294" s="519"/>
      <c r="AB294" s="522"/>
      <c r="AC294" s="525"/>
      <c r="AD294" s="528"/>
      <c r="AE294" s="507"/>
      <c r="AF294" s="205">
        <v>3</v>
      </c>
      <c r="AG294" s="206"/>
      <c r="AH294" s="234" t="str">
        <f t="shared" si="302"/>
        <v/>
      </c>
      <c r="AI294" s="340"/>
      <c r="AJ294" s="340"/>
      <c r="AK294" s="235" t="str">
        <f t="shared" si="303"/>
        <v/>
      </c>
      <c r="AL294" s="341"/>
      <c r="AM294" s="341"/>
      <c r="AN294" s="342"/>
      <c r="AO294" s="236" t="str">
        <f>IF(ISBLANK(AD292),(IFERROR(IF(AND(AH293="Probabilidad",AH294="Probabilidad"),(AQ293-(+AQ293*AK294)),IF(AND(AH293="Impacto",AH294="Probabilidad"),(AQ292-(+AQ292*AK294)),IF(AH294="Impacto",AQ293,""))),""))," ")</f>
        <v/>
      </c>
      <c r="AP294" s="174" t="str">
        <f>IF(ISBLANK(AD292),(IFERROR(IF(AO294="","",IF(AO294&lt;=0.2,"Muy Baja",IF(AO294&lt;=0.4,"Baja",IF(AO294&lt;=0.6,"Media",IF(AO294&lt;=0.8,"Alta","Muy Alta"))))),""))," ")</f>
        <v/>
      </c>
      <c r="AQ294" s="237" t="str">
        <f t="shared" si="304"/>
        <v/>
      </c>
      <c r="AR294" s="283" t="str">
        <f t="shared" si="305"/>
        <v/>
      </c>
      <c r="AS294" s="237" t="str">
        <f>IFERROR(IF(AND(AH293="Impacto",AH294="Impacto"),(AS293-(+AS293*AK294)),IF(AND(AH293="Probabilidad",AH294="Impacto"),(AS292-(+AS292*AK294)),IF(AH294="Probabilidad",AS293,""))),"")</f>
        <v/>
      </c>
      <c r="AT294" s="239" t="str">
        <f t="shared" si="306"/>
        <v/>
      </c>
      <c r="AU294" s="510"/>
      <c r="AV294" s="513"/>
      <c r="AW294" s="507"/>
      <c r="AX294" s="516"/>
      <c r="AY294" s="343"/>
      <c r="AZ294" s="209"/>
      <c r="BA294" s="207"/>
      <c r="BB294" s="207"/>
      <c r="BC294" s="208"/>
      <c r="BD294" s="208"/>
      <c r="BE294" s="208"/>
      <c r="BF294" s="209"/>
      <c r="BG294" s="460"/>
      <c r="BH294" s="215"/>
      <c r="BI294" s="210"/>
      <c r="BJ294" s="210"/>
      <c r="BK294" s="210"/>
      <c r="BL294" s="207"/>
      <c r="BM294" s="207"/>
      <c r="BN294" s="207"/>
      <c r="BO294" s="282"/>
      <c r="BP294" s="282"/>
      <c r="BQ294" s="284"/>
      <c r="BR294" s="213"/>
      <c r="BS294" s="213" t="str">
        <f>IF(AND('MAPA DE RIESGOS'!$AP294="Muy Alta",'MAPA DE RIESGOS'!$AR294="Leve"),CONCATENATE("R",'MAPA DE RIESGOS'!$H294,"C",'MAPA DE RIESGOS'!$AF294),"")</f>
        <v/>
      </c>
      <c r="BT294" s="213"/>
      <c r="BU294" s="213"/>
      <c r="BV294" s="213"/>
      <c r="BW294" s="213"/>
      <c r="BX294" s="213"/>
      <c r="BY294" s="213"/>
      <c r="BZ294" s="213"/>
      <c r="CA294" s="213"/>
      <c r="CB294" s="213"/>
      <c r="CC294" s="213"/>
      <c r="CD294" s="213"/>
      <c r="CE294" s="213"/>
      <c r="CF294" s="213"/>
      <c r="CG294" s="213"/>
      <c r="CH294" s="213"/>
      <c r="CI294" s="213"/>
      <c r="CJ294" s="213"/>
      <c r="CK294" s="213"/>
    </row>
    <row r="295" spans="1:89" s="214" customFormat="1" ht="28.5" hidden="1" customHeight="1">
      <c r="A295" s="477"/>
      <c r="B295" s="501"/>
      <c r="C295" s="451"/>
      <c r="D295" s="451"/>
      <c r="E295" s="454"/>
      <c r="F295" s="454"/>
      <c r="G295" s="459"/>
      <c r="H295" s="384">
        <v>47</v>
      </c>
      <c r="I295" s="457"/>
      <c r="J295" s="460"/>
      <c r="K295" s="460"/>
      <c r="L295" s="460"/>
      <c r="M295" s="454"/>
      <c r="N295" s="454"/>
      <c r="O295" s="454"/>
      <c r="P295" s="531"/>
      <c r="Q295" s="491"/>
      <c r="R295" s="494"/>
      <c r="S295" s="494"/>
      <c r="T295" s="494"/>
      <c r="U295" s="494"/>
      <c r="V295" s="534"/>
      <c r="W295" s="519"/>
      <c r="X295" s="537"/>
      <c r="Y295" s="540"/>
      <c r="Z295" s="543"/>
      <c r="AA295" s="519"/>
      <c r="AB295" s="522"/>
      <c r="AC295" s="525"/>
      <c r="AD295" s="528"/>
      <c r="AE295" s="507"/>
      <c r="AF295" s="205">
        <v>4</v>
      </c>
      <c r="AG295" s="206"/>
      <c r="AH295" s="234" t="str">
        <f t="shared" si="302"/>
        <v/>
      </c>
      <c r="AI295" s="340"/>
      <c r="AJ295" s="340"/>
      <c r="AK295" s="235" t="str">
        <f t="shared" si="303"/>
        <v/>
      </c>
      <c r="AL295" s="341"/>
      <c r="AM295" s="341"/>
      <c r="AN295" s="342"/>
      <c r="AO295" s="236" t="str">
        <f>IF(ISBLANK(AD292),(IFERROR(IF(AND(AH294="Probabilidad",AH295="Probabilidad"),(AQ294-(+AQ294*AK295)),IF(AND(AH294="Impacto",AH295="Probabilidad"),(AQ293-(+AQ293*AK295)),IF(AH295="Impacto",AQ294,""))),""))," ")</f>
        <v/>
      </c>
      <c r="AP295" s="174" t="str">
        <f>IF(ISBLANK(AD292),(IFERROR(IF(AO295="","",IF(AO295&lt;=0.2,"Muy Baja",IF(AO295&lt;=0.4,"Baja",IF(AO295&lt;=0.6,"Media",IF(AO295&lt;=0.8,"Alta","Muy Alta"))))),""))," ")</f>
        <v/>
      </c>
      <c r="AQ295" s="237" t="str">
        <f t="shared" si="304"/>
        <v/>
      </c>
      <c r="AR295" s="283" t="str">
        <f t="shared" si="305"/>
        <v/>
      </c>
      <c r="AS295" s="237" t="str">
        <f>IFERROR(IF(AND(AH294="Impacto",AH295="Impacto"),(AS294-(+AS294*AK295)),IF(AND(AH294="Probabilidad",AH295="Impacto"),(AS293-(+AS293*AK295)),IF(AH295="Probabilidad",AS294,""))),"")</f>
        <v/>
      </c>
      <c r="AT295" s="239" t="str">
        <f t="shared" si="306"/>
        <v/>
      </c>
      <c r="AU295" s="510"/>
      <c r="AV295" s="513"/>
      <c r="AW295" s="507"/>
      <c r="AX295" s="516"/>
      <c r="AY295" s="343"/>
      <c r="AZ295" s="209"/>
      <c r="BA295" s="207"/>
      <c r="BB295" s="207"/>
      <c r="BC295" s="208"/>
      <c r="BD295" s="208"/>
      <c r="BE295" s="208"/>
      <c r="BF295" s="209"/>
      <c r="BG295" s="460"/>
      <c r="BH295" s="215"/>
      <c r="BI295" s="210"/>
      <c r="BJ295" s="210"/>
      <c r="BK295" s="210"/>
      <c r="BL295" s="207"/>
      <c r="BM295" s="207"/>
      <c r="BN295" s="207"/>
      <c r="BO295" s="282"/>
      <c r="BP295" s="282"/>
      <c r="BQ295" s="284"/>
      <c r="BR295" s="213"/>
      <c r="BS295" s="213" t="str">
        <f>IF(AND('MAPA DE RIESGOS'!$AP295="Muy Alta",'MAPA DE RIESGOS'!$AR295="Leve"),CONCATENATE("R",'MAPA DE RIESGOS'!$H295,"C",'MAPA DE RIESGOS'!$AF295),"")</f>
        <v/>
      </c>
      <c r="BT295" s="213"/>
      <c r="BU295" s="213"/>
      <c r="BV295" s="213"/>
      <c r="BW295" s="213"/>
      <c r="BX295" s="213"/>
      <c r="BY295" s="213"/>
      <c r="BZ295" s="213"/>
      <c r="CA295" s="213"/>
      <c r="CB295" s="213"/>
      <c r="CC295" s="213"/>
      <c r="CD295" s="213"/>
      <c r="CE295" s="213"/>
      <c r="CF295" s="213"/>
      <c r="CG295" s="213"/>
      <c r="CH295" s="213"/>
      <c r="CI295" s="213"/>
      <c r="CJ295" s="213"/>
      <c r="CK295" s="213"/>
    </row>
    <row r="296" spans="1:89" s="214" customFormat="1" ht="28.5" hidden="1" customHeight="1">
      <c r="A296" s="477"/>
      <c r="B296" s="501"/>
      <c r="C296" s="451"/>
      <c r="D296" s="451"/>
      <c r="E296" s="454"/>
      <c r="F296" s="454"/>
      <c r="G296" s="459"/>
      <c r="H296" s="384">
        <v>47</v>
      </c>
      <c r="I296" s="457"/>
      <c r="J296" s="460"/>
      <c r="K296" s="460"/>
      <c r="L296" s="460"/>
      <c r="M296" s="454"/>
      <c r="N296" s="454"/>
      <c r="O296" s="454"/>
      <c r="P296" s="531"/>
      <c r="Q296" s="491"/>
      <c r="R296" s="494"/>
      <c r="S296" s="494"/>
      <c r="T296" s="494"/>
      <c r="U296" s="494"/>
      <c r="V296" s="534"/>
      <c r="W296" s="519"/>
      <c r="X296" s="537"/>
      <c r="Y296" s="540"/>
      <c r="Z296" s="543"/>
      <c r="AA296" s="519"/>
      <c r="AB296" s="522"/>
      <c r="AC296" s="525"/>
      <c r="AD296" s="528"/>
      <c r="AE296" s="507"/>
      <c r="AF296" s="205">
        <v>5</v>
      </c>
      <c r="AG296" s="206"/>
      <c r="AH296" s="234" t="str">
        <f t="shared" si="302"/>
        <v/>
      </c>
      <c r="AI296" s="340"/>
      <c r="AJ296" s="340"/>
      <c r="AK296" s="235" t="str">
        <f t="shared" si="303"/>
        <v/>
      </c>
      <c r="AL296" s="341"/>
      <c r="AM296" s="341"/>
      <c r="AN296" s="342"/>
      <c r="AO296" s="236" t="str">
        <f>IF(ISBLANK(AD292),(IFERROR(IF(AND(AH295="Probabilidad",AH296="Probabilidad"),(AQ295-(+AQ295*AK296)),IF(AND(AH295="Impacto",AH296="Probabilidad"),(AQ294-(+AQ294*AK296)),IF(AH296="Impacto",AQ295,""))),""))," ")</f>
        <v/>
      </c>
      <c r="AP296" s="174" t="str">
        <f>IF(ISBLANK(AD292),(IFERROR(IF(AO296="","",IF(AO296&lt;=0.2,"Muy Baja",IF(AO296&lt;=0.4,"Baja",IF(AO296&lt;=0.6,"Media",IF(AO296&lt;=0.8,"Alta","Muy Alta"))))),""))," ")</f>
        <v/>
      </c>
      <c r="AQ296" s="237" t="str">
        <f t="shared" si="304"/>
        <v/>
      </c>
      <c r="AR296" s="283" t="str">
        <f t="shared" si="305"/>
        <v/>
      </c>
      <c r="AS296" s="237" t="str">
        <f>IFERROR(IF(AND(AH295="Impacto",AH296="Impacto"),(AS295-(+AS295*AK296)),IF(AND(AH295="Probabilidad",AH296="Impacto"),(AS294-(+AS294*AK296)),IF(AH296="Probabilidad",AS295,""))),"")</f>
        <v/>
      </c>
      <c r="AT296" s="239" t="str">
        <f t="shared" si="306"/>
        <v/>
      </c>
      <c r="AU296" s="510"/>
      <c r="AV296" s="513"/>
      <c r="AW296" s="507"/>
      <c r="AX296" s="516"/>
      <c r="AY296" s="343"/>
      <c r="AZ296" s="209"/>
      <c r="BA296" s="207"/>
      <c r="BB296" s="207"/>
      <c r="BC296" s="208"/>
      <c r="BD296" s="208"/>
      <c r="BE296" s="208"/>
      <c r="BF296" s="209"/>
      <c r="BG296" s="460"/>
      <c r="BH296" s="215"/>
      <c r="BI296" s="210"/>
      <c r="BJ296" s="210"/>
      <c r="BK296" s="210"/>
      <c r="BL296" s="207"/>
      <c r="BM296" s="207"/>
      <c r="BN296" s="207"/>
      <c r="BO296" s="282"/>
      <c r="BP296" s="282"/>
      <c r="BQ296" s="284"/>
      <c r="BR296" s="213"/>
      <c r="BS296" s="213" t="str">
        <f>IF(AND('MAPA DE RIESGOS'!$AP296="Muy Alta",'MAPA DE RIESGOS'!$AR296="Leve"),CONCATENATE("R",'MAPA DE RIESGOS'!$H296,"C",'MAPA DE RIESGOS'!$AF296),"")</f>
        <v/>
      </c>
      <c r="BT296" s="213"/>
      <c r="BU296" s="213"/>
      <c r="BV296" s="213"/>
      <c r="BW296" s="213"/>
      <c r="BX296" s="213"/>
      <c r="BY296" s="213"/>
      <c r="BZ296" s="213"/>
      <c r="CA296" s="213"/>
      <c r="CB296" s="213"/>
      <c r="CC296" s="213"/>
      <c r="CD296" s="213"/>
      <c r="CE296" s="213"/>
      <c r="CF296" s="213"/>
      <c r="CG296" s="213"/>
      <c r="CH296" s="213"/>
      <c r="CI296" s="213"/>
      <c r="CJ296" s="213"/>
      <c r="CK296" s="213"/>
    </row>
    <row r="297" spans="1:89" s="214" customFormat="1" ht="28.5" hidden="1" customHeight="1">
      <c r="A297" s="477"/>
      <c r="B297" s="501"/>
      <c r="C297" s="451"/>
      <c r="D297" s="451"/>
      <c r="E297" s="454"/>
      <c r="F297" s="454"/>
      <c r="G297" s="459"/>
      <c r="H297" s="384">
        <v>47</v>
      </c>
      <c r="I297" s="458"/>
      <c r="J297" s="461"/>
      <c r="K297" s="461"/>
      <c r="L297" s="461"/>
      <c r="M297" s="455"/>
      <c r="N297" s="455"/>
      <c r="O297" s="455"/>
      <c r="P297" s="532"/>
      <c r="Q297" s="492"/>
      <c r="R297" s="495"/>
      <c r="S297" s="495"/>
      <c r="T297" s="495"/>
      <c r="U297" s="495"/>
      <c r="V297" s="535"/>
      <c r="W297" s="520"/>
      <c r="X297" s="538"/>
      <c r="Y297" s="541"/>
      <c r="Z297" s="544"/>
      <c r="AA297" s="520"/>
      <c r="AB297" s="523"/>
      <c r="AC297" s="526"/>
      <c r="AD297" s="529"/>
      <c r="AE297" s="508"/>
      <c r="AF297" s="205">
        <v>6</v>
      </c>
      <c r="AG297" s="206"/>
      <c r="AH297" s="234" t="str">
        <f t="shared" si="302"/>
        <v/>
      </c>
      <c r="AI297" s="340"/>
      <c r="AJ297" s="340"/>
      <c r="AK297" s="235" t="str">
        <f t="shared" si="303"/>
        <v/>
      </c>
      <c r="AL297" s="341"/>
      <c r="AM297" s="341"/>
      <c r="AN297" s="342"/>
      <c r="AO297" s="236" t="str">
        <f>IF(ISBLANK(AD292),(IFERROR(IF(AND(AH295="Probabilidad",AH297="Probabilidad"),(AQ295-(+AQ295*AK297)),IF(AND(AH295="Impacto",AH297="Probabilidad"),(AQ294-(+AQ294*AK297)),IF(AH297="Impacto",AQ295,""))),""))," ")</f>
        <v/>
      </c>
      <c r="AP297" s="174" t="str">
        <f>IF(ISBLANK(AD292),(IFERROR(IF(AO297="","",IF(AO297&lt;=0.2,"Muy Baja",IF(AO297&lt;=0.4,"Baja",IF(AO297&lt;=0.6,"Media",IF(AO297&lt;=0.8,"Alta","Muy Alta"))))),"")), " ")</f>
        <v/>
      </c>
      <c r="AQ297" s="237" t="str">
        <f t="shared" si="304"/>
        <v/>
      </c>
      <c r="AR297" s="283" t="str">
        <f t="shared" si="305"/>
        <v/>
      </c>
      <c r="AS297" s="237" t="str">
        <f>IFERROR(IF(AND(AH296="Impacto",AH297="Impacto"),(AS295-(+AS296*AK297)),IF(AND(AH295="Probabilidad",AH297="Impacto"),(AS294-(+AS294*AK297)),IF(AH297="Probabilidad",AS295,""))),"")</f>
        <v/>
      </c>
      <c r="AT297" s="239" t="str">
        <f t="shared" si="306"/>
        <v/>
      </c>
      <c r="AU297" s="511"/>
      <c r="AV297" s="514"/>
      <c r="AW297" s="508"/>
      <c r="AX297" s="517"/>
      <c r="AY297" s="343"/>
      <c r="AZ297" s="209"/>
      <c r="BA297" s="207"/>
      <c r="BB297" s="207"/>
      <c r="BC297" s="208"/>
      <c r="BD297" s="208"/>
      <c r="BE297" s="208"/>
      <c r="BF297" s="209"/>
      <c r="BG297" s="461"/>
      <c r="BH297" s="215"/>
      <c r="BI297" s="210"/>
      <c r="BJ297" s="210"/>
      <c r="BK297" s="210"/>
      <c r="BL297" s="207"/>
      <c r="BM297" s="207"/>
      <c r="BN297" s="207"/>
      <c r="BO297" s="282"/>
      <c r="BP297" s="282"/>
      <c r="BQ297" s="284"/>
      <c r="BR297" s="213"/>
      <c r="BS297" s="213" t="str">
        <f>IF(AND('MAPA DE RIESGOS'!$AP297="Muy Alta",'MAPA DE RIESGOS'!$AR297="Leve"),CONCATENATE("R",'MAPA DE RIESGOS'!$H297,"C",'MAPA DE RIESGOS'!$AF297),"")</f>
        <v/>
      </c>
      <c r="BT297" s="213"/>
      <c r="BU297" s="213"/>
      <c r="BV297" s="213"/>
      <c r="BW297" s="213"/>
      <c r="BX297" s="213"/>
      <c r="BY297" s="213"/>
      <c r="BZ297" s="213"/>
      <c r="CA297" s="213"/>
      <c r="CB297" s="213"/>
      <c r="CC297" s="213"/>
      <c r="CD297" s="213"/>
      <c r="CE297" s="213"/>
      <c r="CF297" s="213"/>
      <c r="CG297" s="213"/>
      <c r="CH297" s="213"/>
      <c r="CI297" s="213"/>
      <c r="CJ297" s="213"/>
      <c r="CK297" s="213"/>
    </row>
    <row r="298" spans="1:89" s="214" customFormat="1" ht="105" customHeight="1">
      <c r="A298" s="477"/>
      <c r="B298" s="501" t="s">
        <v>890</v>
      </c>
      <c r="C298" s="451"/>
      <c r="D298" s="451"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54"/>
      <c r="F298" s="454" t="s">
        <v>968</v>
      </c>
      <c r="G298" s="459">
        <v>48</v>
      </c>
      <c r="H298" s="384">
        <v>48</v>
      </c>
      <c r="I298" s="456" t="s">
        <v>1263</v>
      </c>
      <c r="J298" s="468" t="s">
        <v>243</v>
      </c>
      <c r="K298" s="468" t="s">
        <v>1263</v>
      </c>
      <c r="L298" s="468" t="s">
        <v>1470</v>
      </c>
      <c r="M298" s="453" t="str">
        <f t="shared" ref="M298" si="339">+CONCATENATE("Posibilidad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453" t="s">
        <v>108</v>
      </c>
      <c r="O298" s="453" t="s">
        <v>836</v>
      </c>
      <c r="P298" s="530">
        <v>12</v>
      </c>
      <c r="Q298" s="490"/>
      <c r="R298" s="493"/>
      <c r="S298" s="493"/>
      <c r="T298" s="493"/>
      <c r="U298" s="493"/>
      <c r="V298" s="533" t="str">
        <f t="shared" ref="V298" si="340">IF(ISBLANK(AC298),(IF(P298&lt;=0,"",IF(P298&lt;=2,"Muy Baja",IF(P298&lt;=24,"Baja",IF(P298&lt;=500,"Media",IF(P298&lt;=5000,"Alta","Muy Alta"))))))," ")</f>
        <v>Baja</v>
      </c>
      <c r="W298" s="518">
        <f t="shared" ref="W298" si="341">IF(ISBLANK(AC298),(IF(V298="","",IF(V298="Muy Baja",20%,IF(V298="Baja",40%,IF(V298="Media",60%,IF(V298="Alta",80%,IF(V298="Muy Alta",100%,0)))))))," ")</f>
        <v>0.4</v>
      </c>
      <c r="X298" s="536" t="s">
        <v>307</v>
      </c>
      <c r="Y298" s="539" t="str">
        <f>IF(X298&gt;0,IF(NOT(ISERROR(MATCH(X298,'Listados Datos'!$N$3:$N$4,0))),'Listados Datos'!$N$6&amp;"Por favor no seleccionar este criterios de impacto (Afectación Económica o presupuestal y/o Pérdida Reputacional)",'Listados Datos'!$N$7),"")</f>
        <v>✔</v>
      </c>
      <c r="Z298" s="542"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518">
        <f>IF(Z298="","",IF(Z298="Leve",20%,IF(Z298="Menor",40%,IF(Z298="Moderado",60%,IF(Z298="Mayor",80%,IF(Z298="Catastrófico",100%,0))))))</f>
        <v>0.6</v>
      </c>
      <c r="AB298" s="521"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524"/>
      <c r="AD298" s="527"/>
      <c r="AE298" s="506" t="str">
        <f t="shared" ref="AE298" si="342">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206" t="s">
        <v>1511</v>
      </c>
      <c r="AH298" s="234" t="str">
        <f t="shared" si="302"/>
        <v>Probabilidad</v>
      </c>
      <c r="AI298" s="340" t="s">
        <v>314</v>
      </c>
      <c r="AJ298" s="340" t="s">
        <v>319</v>
      </c>
      <c r="AK298" s="235" t="str">
        <f t="shared" si="303"/>
        <v>40%</v>
      </c>
      <c r="AL298" s="341" t="s">
        <v>323</v>
      </c>
      <c r="AM298" s="341" t="s">
        <v>327</v>
      </c>
      <c r="AN298" s="342" t="s">
        <v>330</v>
      </c>
      <c r="AO298" s="236">
        <f>IF(ISBLANK(AD298),(IFERROR(IF(AH298="Probabilidad",(W298-(+W298*AK298)),IF(AH298="Impacto",W298,"")),""))," ")</f>
        <v>0.24</v>
      </c>
      <c r="AP298" s="174" t="str">
        <f>IF(ISBLANK(AD298), (IFERROR(IF(AO298="","",IF(AO298&lt;=0.2,"Muy Baja",IF(AO298&lt;=0.4,"Baja",IF(AO298&lt;=0.6,"Media",IF(AO298&lt;=0.8,"Alta","Muy Alta"))))),""))," ")</f>
        <v>Baja</v>
      </c>
      <c r="AQ298" s="237">
        <f t="shared" si="304"/>
        <v>0.24</v>
      </c>
      <c r="AR298" s="283" t="str">
        <f t="shared" si="305"/>
        <v>Moderado</v>
      </c>
      <c r="AS298" s="237">
        <f>IFERROR(IF(AH298="Impacto",(AA298-(+AA298*AK298)),IF(AH298="Probabilidad",AA298,"")),"")</f>
        <v>0.6</v>
      </c>
      <c r="AT298" s="239" t="str">
        <f t="shared" si="306"/>
        <v>Moderado</v>
      </c>
      <c r="AU298" s="509"/>
      <c r="AV298" s="512" t="str">
        <f>IF(ISBLANK(AD298), " ", AD298)</f>
        <v xml:space="preserve"> </v>
      </c>
      <c r="AW298" s="506" t="str">
        <f t="shared" ref="AW298" si="34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515" t="s">
        <v>337</v>
      </c>
      <c r="AY298" s="343" t="s">
        <v>1642</v>
      </c>
      <c r="AZ298" s="209" t="s">
        <v>1344</v>
      </c>
      <c r="BA298" s="207" t="s">
        <v>968</v>
      </c>
      <c r="BB298" s="207" t="s">
        <v>1069</v>
      </c>
      <c r="BC298" s="208">
        <v>44562</v>
      </c>
      <c r="BD298" s="208">
        <v>44926</v>
      </c>
      <c r="BE298" s="208" t="s">
        <v>1344</v>
      </c>
      <c r="BF298" s="209" t="s">
        <v>1344</v>
      </c>
      <c r="BG298" s="468" t="s">
        <v>1345</v>
      </c>
      <c r="BH298" s="215"/>
      <c r="BI298" s="210"/>
      <c r="BJ298" s="210"/>
      <c r="BK298" s="210"/>
      <c r="BL298" s="207"/>
      <c r="BM298" s="207"/>
      <c r="BN298" s="207"/>
      <c r="BO298" s="282"/>
      <c r="BP298" s="282"/>
      <c r="BQ298" s="284"/>
      <c r="BR298" s="213"/>
      <c r="BS298" s="213" t="str">
        <f>IF(AND('MAPA DE RIESGOS'!$AP298="Muy Alta",'MAPA DE RIESGOS'!$AR298="Leve"),CONCATENATE("R",'MAPA DE RIESGOS'!$H298,"C",'MAPA DE RIESGOS'!$AF298),"")</f>
        <v/>
      </c>
      <c r="BT298" s="213"/>
      <c r="BU298" s="213"/>
      <c r="BV298" s="213"/>
      <c r="BW298" s="213"/>
      <c r="BX298" s="213"/>
      <c r="BY298" s="213"/>
      <c r="BZ298" s="213"/>
      <c r="CA298" s="213"/>
      <c r="CB298" s="213"/>
      <c r="CC298" s="213"/>
      <c r="CD298" s="213"/>
      <c r="CE298" s="213"/>
      <c r="CF298" s="213"/>
      <c r="CG298" s="213"/>
      <c r="CH298" s="213"/>
      <c r="CI298" s="213"/>
      <c r="CJ298" s="213"/>
      <c r="CK298" s="213"/>
    </row>
    <row r="299" spans="1:89" s="214" customFormat="1" ht="28.5" hidden="1" customHeight="1">
      <c r="A299" s="477"/>
      <c r="B299" s="501"/>
      <c r="C299" s="451"/>
      <c r="D299" s="451"/>
      <c r="E299" s="454"/>
      <c r="F299" s="454"/>
      <c r="G299" s="459"/>
      <c r="H299" s="384">
        <v>48</v>
      </c>
      <c r="I299" s="457"/>
      <c r="J299" s="460"/>
      <c r="K299" s="460"/>
      <c r="L299" s="460"/>
      <c r="M299" s="454"/>
      <c r="N299" s="454"/>
      <c r="O299" s="454"/>
      <c r="P299" s="531"/>
      <c r="Q299" s="491"/>
      <c r="R299" s="494"/>
      <c r="S299" s="494"/>
      <c r="T299" s="494"/>
      <c r="U299" s="494"/>
      <c r="V299" s="534"/>
      <c r="W299" s="519"/>
      <c r="X299" s="537"/>
      <c r="Y299" s="540"/>
      <c r="Z299" s="543"/>
      <c r="AA299" s="519"/>
      <c r="AB299" s="522"/>
      <c r="AC299" s="525"/>
      <c r="AD299" s="528"/>
      <c r="AE299" s="507"/>
      <c r="AF299" s="205">
        <v>2</v>
      </c>
      <c r="AG299" s="206"/>
      <c r="AH299" s="234" t="str">
        <f t="shared" si="302"/>
        <v/>
      </c>
      <c r="AI299" s="340"/>
      <c r="AJ299" s="340"/>
      <c r="AK299" s="235" t="str">
        <f t="shared" si="303"/>
        <v/>
      </c>
      <c r="AL299" s="341"/>
      <c r="AM299" s="341"/>
      <c r="AN299" s="342"/>
      <c r="AO299" s="236" t="str">
        <f>IF(ISBLANK(AD298),(IFERROR(IF(AND(AH298="Probabilidad",AH299="Probabilidad"),(AQ298-(+AQ298*AK299)),IF(AH299="Probabilidad",(W298-(+W298*AK299)),IF(AH299="Impacto",AQ298,""))),""))," ")</f>
        <v/>
      </c>
      <c r="AP299" s="174" t="str">
        <f>IF(ISBLANK(AD298),(IFERROR(IF(AO299="","",IF(AO299&lt;=0.2,"Muy Baja",IF(AO299&lt;=0.4,"Baja",IF(AO299&lt;=0.6,"Media",IF(AO299&lt;=0.8,"Alta","Muy Alta"))))),""))," ")</f>
        <v/>
      </c>
      <c r="AQ299" s="237" t="str">
        <f t="shared" si="304"/>
        <v/>
      </c>
      <c r="AR299" s="283" t="str">
        <f t="shared" si="305"/>
        <v/>
      </c>
      <c r="AS299" s="237" t="str">
        <f>IFERROR(IF(AND(AH298="Impacto",AH299="Impacto"),(AS298-(+AS298*AK299)),IF(AH299="Impacto",(AA298-(+AA298*AK299)),IF(AH299="Probabilidad",AS298,""))),"")</f>
        <v/>
      </c>
      <c r="AT299" s="239" t="str">
        <f t="shared" si="306"/>
        <v/>
      </c>
      <c r="AU299" s="510"/>
      <c r="AV299" s="513"/>
      <c r="AW299" s="507"/>
      <c r="AX299" s="516"/>
      <c r="AY299" s="343"/>
      <c r="AZ299" s="209"/>
      <c r="BA299" s="207"/>
      <c r="BB299" s="207"/>
      <c r="BC299" s="208"/>
      <c r="BD299" s="208"/>
      <c r="BE299" s="208"/>
      <c r="BF299" s="209"/>
      <c r="BG299" s="460"/>
      <c r="BH299" s="215"/>
      <c r="BI299" s="210"/>
      <c r="BJ299" s="210"/>
      <c r="BK299" s="210"/>
      <c r="BL299" s="207"/>
      <c r="BM299" s="207"/>
      <c r="BN299" s="207"/>
      <c r="BO299" s="282"/>
      <c r="BP299" s="282"/>
      <c r="BQ299" s="284"/>
      <c r="BR299" s="213"/>
      <c r="BS299" s="213" t="str">
        <f>IF(AND('MAPA DE RIESGOS'!$AP299="Muy Alta",'MAPA DE RIESGOS'!$AR299="Leve"),CONCATENATE("R",'MAPA DE RIESGOS'!$H299,"C",'MAPA DE RIESGOS'!$AF299),"")</f>
        <v/>
      </c>
      <c r="BT299" s="213"/>
      <c r="BU299" s="213"/>
      <c r="BV299" s="213"/>
      <c r="BW299" s="213"/>
      <c r="BX299" s="213"/>
      <c r="BY299" s="213"/>
      <c r="BZ299" s="213"/>
      <c r="CA299" s="213"/>
      <c r="CB299" s="213"/>
      <c r="CC299" s="213"/>
      <c r="CD299" s="213"/>
      <c r="CE299" s="213"/>
      <c r="CF299" s="213"/>
      <c r="CG299" s="213"/>
      <c r="CH299" s="213"/>
      <c r="CI299" s="213"/>
      <c r="CJ299" s="213"/>
      <c r="CK299" s="213"/>
    </row>
    <row r="300" spans="1:89" s="214" customFormat="1" ht="28.5" hidden="1" customHeight="1">
      <c r="A300" s="477"/>
      <c r="B300" s="501"/>
      <c r="C300" s="451"/>
      <c r="D300" s="451"/>
      <c r="E300" s="454"/>
      <c r="F300" s="454"/>
      <c r="G300" s="459"/>
      <c r="H300" s="384">
        <v>48</v>
      </c>
      <c r="I300" s="457"/>
      <c r="J300" s="460"/>
      <c r="K300" s="460"/>
      <c r="L300" s="460"/>
      <c r="M300" s="454"/>
      <c r="N300" s="454"/>
      <c r="O300" s="454"/>
      <c r="P300" s="531"/>
      <c r="Q300" s="491"/>
      <c r="R300" s="494"/>
      <c r="S300" s="494"/>
      <c r="T300" s="494"/>
      <c r="U300" s="494"/>
      <c r="V300" s="534"/>
      <c r="W300" s="519"/>
      <c r="X300" s="537"/>
      <c r="Y300" s="540"/>
      <c r="Z300" s="543"/>
      <c r="AA300" s="519"/>
      <c r="AB300" s="522"/>
      <c r="AC300" s="525"/>
      <c r="AD300" s="528"/>
      <c r="AE300" s="507"/>
      <c r="AF300" s="205">
        <v>3</v>
      </c>
      <c r="AG300" s="206"/>
      <c r="AH300" s="234" t="str">
        <f t="shared" si="302"/>
        <v/>
      </c>
      <c r="AI300" s="340"/>
      <c r="AJ300" s="340"/>
      <c r="AK300" s="235" t="str">
        <f t="shared" si="303"/>
        <v/>
      </c>
      <c r="AL300" s="341"/>
      <c r="AM300" s="341"/>
      <c r="AN300" s="342"/>
      <c r="AO300" s="236" t="str">
        <f>IF(ISBLANK(AD298),(IFERROR(IF(AND(AH299="Probabilidad",AH300="Probabilidad"),(AQ299-(+AQ299*AK300)),IF(AND(AH299="Impacto",AH300="Probabilidad"),(AQ298-(+AQ298*AK300)),IF(AH300="Impacto",AQ299,""))),""))," ")</f>
        <v/>
      </c>
      <c r="AP300" s="174" t="str">
        <f>IF(ISBLANK(AD298),(IFERROR(IF(AO300="","",IF(AO300&lt;=0.2,"Muy Baja",IF(AO300&lt;=0.4,"Baja",IF(AO300&lt;=0.6,"Media",IF(AO300&lt;=0.8,"Alta","Muy Alta"))))),""))," ")</f>
        <v/>
      </c>
      <c r="AQ300" s="237" t="str">
        <f t="shared" si="304"/>
        <v/>
      </c>
      <c r="AR300" s="283" t="str">
        <f t="shared" si="305"/>
        <v/>
      </c>
      <c r="AS300" s="237" t="str">
        <f>IFERROR(IF(AND(AH299="Impacto",AH300="Impacto"),(AS299-(+AS299*AK300)),IF(AND(AH299="Probabilidad",AH300="Impacto"),(AS298-(+AS298*AK300)),IF(AH300="Probabilidad",AS299,""))),"")</f>
        <v/>
      </c>
      <c r="AT300" s="239" t="str">
        <f t="shared" si="306"/>
        <v/>
      </c>
      <c r="AU300" s="510"/>
      <c r="AV300" s="513"/>
      <c r="AW300" s="507"/>
      <c r="AX300" s="516"/>
      <c r="AY300" s="343"/>
      <c r="AZ300" s="209"/>
      <c r="BA300" s="207"/>
      <c r="BB300" s="207"/>
      <c r="BC300" s="208"/>
      <c r="BD300" s="208"/>
      <c r="BE300" s="208"/>
      <c r="BF300" s="209"/>
      <c r="BG300" s="460"/>
      <c r="BH300" s="215"/>
      <c r="BI300" s="210"/>
      <c r="BJ300" s="210"/>
      <c r="BK300" s="210"/>
      <c r="BL300" s="207"/>
      <c r="BM300" s="207"/>
      <c r="BN300" s="207"/>
      <c r="BO300" s="282"/>
      <c r="BP300" s="282"/>
      <c r="BQ300" s="284"/>
      <c r="BR300" s="213"/>
      <c r="BS300" s="213" t="str">
        <f>IF(AND('MAPA DE RIESGOS'!$AP300="Muy Alta",'MAPA DE RIESGOS'!$AR300="Leve"),CONCATENATE("R",'MAPA DE RIESGOS'!$H300,"C",'MAPA DE RIESGOS'!$AF300),"")</f>
        <v/>
      </c>
      <c r="BT300" s="213"/>
      <c r="BU300" s="213"/>
      <c r="BV300" s="213"/>
      <c r="BW300" s="213"/>
      <c r="BX300" s="213"/>
      <c r="BY300" s="213"/>
      <c r="BZ300" s="213"/>
      <c r="CA300" s="213"/>
      <c r="CB300" s="213"/>
      <c r="CC300" s="213"/>
      <c r="CD300" s="213"/>
      <c r="CE300" s="213"/>
      <c r="CF300" s="213"/>
      <c r="CG300" s="213"/>
      <c r="CH300" s="213"/>
      <c r="CI300" s="213"/>
      <c r="CJ300" s="213"/>
      <c r="CK300" s="213"/>
    </row>
    <row r="301" spans="1:89" s="214" customFormat="1" ht="28.5" hidden="1" customHeight="1">
      <c r="A301" s="477"/>
      <c r="B301" s="501"/>
      <c r="C301" s="451"/>
      <c r="D301" s="451"/>
      <c r="E301" s="454"/>
      <c r="F301" s="454"/>
      <c r="G301" s="459"/>
      <c r="H301" s="384">
        <v>48</v>
      </c>
      <c r="I301" s="457"/>
      <c r="J301" s="460"/>
      <c r="K301" s="460"/>
      <c r="L301" s="460"/>
      <c r="M301" s="454"/>
      <c r="N301" s="454"/>
      <c r="O301" s="454"/>
      <c r="P301" s="531"/>
      <c r="Q301" s="491"/>
      <c r="R301" s="494"/>
      <c r="S301" s="494"/>
      <c r="T301" s="494"/>
      <c r="U301" s="494"/>
      <c r="V301" s="534"/>
      <c r="W301" s="519"/>
      <c r="X301" s="537"/>
      <c r="Y301" s="540"/>
      <c r="Z301" s="543"/>
      <c r="AA301" s="519"/>
      <c r="AB301" s="522"/>
      <c r="AC301" s="525"/>
      <c r="AD301" s="528"/>
      <c r="AE301" s="507"/>
      <c r="AF301" s="205">
        <v>4</v>
      </c>
      <c r="AG301" s="206"/>
      <c r="AH301" s="234" t="str">
        <f t="shared" si="302"/>
        <v/>
      </c>
      <c r="AI301" s="340"/>
      <c r="AJ301" s="340"/>
      <c r="AK301" s="235" t="str">
        <f t="shared" si="303"/>
        <v/>
      </c>
      <c r="AL301" s="341"/>
      <c r="AM301" s="341"/>
      <c r="AN301" s="342"/>
      <c r="AO301" s="236" t="str">
        <f>IF(ISBLANK(AD298),(IFERROR(IF(AND(AH300="Probabilidad",AH301="Probabilidad"),(AQ300-(+AQ300*AK301)),IF(AND(AH300="Impacto",AH301="Probabilidad"),(AQ299-(+AQ299*AK301)),IF(AH301="Impacto",AQ300,""))),""))," ")</f>
        <v/>
      </c>
      <c r="AP301" s="174" t="str">
        <f>IF(ISBLANK(AD298),(IFERROR(IF(AO301="","",IF(AO301&lt;=0.2,"Muy Baja",IF(AO301&lt;=0.4,"Baja",IF(AO301&lt;=0.6,"Media",IF(AO301&lt;=0.8,"Alta","Muy Alta"))))),""))," ")</f>
        <v/>
      </c>
      <c r="AQ301" s="237" t="str">
        <f t="shared" si="304"/>
        <v/>
      </c>
      <c r="AR301" s="283" t="str">
        <f t="shared" si="305"/>
        <v/>
      </c>
      <c r="AS301" s="237" t="str">
        <f>IFERROR(IF(AND(AH300="Impacto",AH301="Impacto"),(AS300-(+AS300*AK301)),IF(AND(AH300="Probabilidad",AH301="Impacto"),(AS299-(+AS299*AK301)),IF(AH301="Probabilidad",AS300,""))),"")</f>
        <v/>
      </c>
      <c r="AT301" s="239" t="str">
        <f t="shared" si="306"/>
        <v/>
      </c>
      <c r="AU301" s="510"/>
      <c r="AV301" s="513"/>
      <c r="AW301" s="507"/>
      <c r="AX301" s="516"/>
      <c r="AY301" s="343"/>
      <c r="AZ301" s="209"/>
      <c r="BA301" s="207"/>
      <c r="BB301" s="207"/>
      <c r="BC301" s="208"/>
      <c r="BD301" s="208"/>
      <c r="BE301" s="208"/>
      <c r="BF301" s="209"/>
      <c r="BG301" s="460"/>
      <c r="BH301" s="215"/>
      <c r="BI301" s="210"/>
      <c r="BJ301" s="210"/>
      <c r="BK301" s="210"/>
      <c r="BL301" s="207"/>
      <c r="BM301" s="207"/>
      <c r="BN301" s="207"/>
      <c r="BO301" s="282"/>
      <c r="BP301" s="282"/>
      <c r="BQ301" s="284"/>
      <c r="BR301" s="213"/>
      <c r="BS301" s="213" t="str">
        <f>IF(AND('MAPA DE RIESGOS'!$AP301="Muy Alta",'MAPA DE RIESGOS'!$AR301="Leve"),CONCATENATE("R",'MAPA DE RIESGOS'!$H301,"C",'MAPA DE RIESGOS'!$AF301),"")</f>
        <v/>
      </c>
      <c r="BT301" s="213"/>
      <c r="BU301" s="213"/>
      <c r="BV301" s="213"/>
      <c r="BW301" s="213"/>
      <c r="BX301" s="213"/>
      <c r="BY301" s="213"/>
      <c r="BZ301" s="213"/>
      <c r="CA301" s="213"/>
      <c r="CB301" s="213"/>
      <c r="CC301" s="213"/>
      <c r="CD301" s="213"/>
      <c r="CE301" s="213"/>
      <c r="CF301" s="213"/>
      <c r="CG301" s="213"/>
      <c r="CH301" s="213"/>
      <c r="CI301" s="213"/>
      <c r="CJ301" s="213"/>
      <c r="CK301" s="213"/>
    </row>
    <row r="302" spans="1:89" s="214" customFormat="1" ht="28.5" hidden="1" customHeight="1">
      <c r="A302" s="477"/>
      <c r="B302" s="501"/>
      <c r="C302" s="451"/>
      <c r="D302" s="451"/>
      <c r="E302" s="454"/>
      <c r="F302" s="454"/>
      <c r="G302" s="459"/>
      <c r="H302" s="384">
        <v>48</v>
      </c>
      <c r="I302" s="457"/>
      <c r="J302" s="460"/>
      <c r="K302" s="460"/>
      <c r="L302" s="460"/>
      <c r="M302" s="454"/>
      <c r="N302" s="454"/>
      <c r="O302" s="454"/>
      <c r="P302" s="531"/>
      <c r="Q302" s="491"/>
      <c r="R302" s="494"/>
      <c r="S302" s="494"/>
      <c r="T302" s="494"/>
      <c r="U302" s="494"/>
      <c r="V302" s="534"/>
      <c r="W302" s="519"/>
      <c r="X302" s="537"/>
      <c r="Y302" s="540"/>
      <c r="Z302" s="543"/>
      <c r="AA302" s="519"/>
      <c r="AB302" s="522"/>
      <c r="AC302" s="525"/>
      <c r="AD302" s="528"/>
      <c r="AE302" s="507"/>
      <c r="AF302" s="205">
        <v>5</v>
      </c>
      <c r="AG302" s="206"/>
      <c r="AH302" s="234" t="str">
        <f t="shared" si="302"/>
        <v/>
      </c>
      <c r="AI302" s="340"/>
      <c r="AJ302" s="340"/>
      <c r="AK302" s="235" t="str">
        <f t="shared" si="303"/>
        <v/>
      </c>
      <c r="AL302" s="341"/>
      <c r="AM302" s="341"/>
      <c r="AN302" s="342"/>
      <c r="AO302" s="236" t="str">
        <f>IF(ISBLANK(AD298),(IFERROR(IF(AND(AH301="Probabilidad",AH302="Probabilidad"),(AQ301-(+AQ301*AK302)),IF(AND(AH301="Impacto",AH302="Probabilidad"),(AQ300-(+AQ300*AK302)),IF(AH302="Impacto",AQ301,""))),""))," ")</f>
        <v/>
      </c>
      <c r="AP302" s="174" t="str">
        <f>IF(ISBLANK(AD298),(IFERROR(IF(AO302="","",IF(AO302&lt;=0.2,"Muy Baja",IF(AO302&lt;=0.4,"Baja",IF(AO302&lt;=0.6,"Media",IF(AO302&lt;=0.8,"Alta","Muy Alta"))))),""))," ")</f>
        <v/>
      </c>
      <c r="AQ302" s="237" t="str">
        <f t="shared" si="304"/>
        <v/>
      </c>
      <c r="AR302" s="283" t="str">
        <f t="shared" si="305"/>
        <v/>
      </c>
      <c r="AS302" s="237" t="str">
        <f>IFERROR(IF(AND(AH301="Impacto",AH302="Impacto"),(AS301-(+AS301*AK302)),IF(AND(AH301="Probabilidad",AH302="Impacto"),(AS300-(+AS300*AK302)),IF(AH302="Probabilidad",AS301,""))),"")</f>
        <v/>
      </c>
      <c r="AT302" s="239" t="str">
        <f t="shared" si="306"/>
        <v/>
      </c>
      <c r="AU302" s="510"/>
      <c r="AV302" s="513"/>
      <c r="AW302" s="507"/>
      <c r="AX302" s="516"/>
      <c r="AY302" s="343"/>
      <c r="AZ302" s="209"/>
      <c r="BA302" s="207"/>
      <c r="BB302" s="207"/>
      <c r="BC302" s="208"/>
      <c r="BD302" s="208"/>
      <c r="BE302" s="208"/>
      <c r="BF302" s="209"/>
      <c r="BG302" s="460"/>
      <c r="BH302" s="215"/>
      <c r="BI302" s="210"/>
      <c r="BJ302" s="210"/>
      <c r="BK302" s="210"/>
      <c r="BL302" s="207"/>
      <c r="BM302" s="207"/>
      <c r="BN302" s="207"/>
      <c r="BO302" s="282"/>
      <c r="BP302" s="282"/>
      <c r="BQ302" s="284"/>
      <c r="BR302" s="213"/>
      <c r="BS302" s="213" t="str">
        <f>IF(AND('MAPA DE RIESGOS'!$AP302="Muy Alta",'MAPA DE RIESGOS'!$AR302="Leve"),CONCATENATE("R",'MAPA DE RIESGOS'!$H302,"C",'MAPA DE RIESGOS'!$AF302),"")</f>
        <v/>
      </c>
      <c r="BT302" s="213"/>
      <c r="BU302" s="213"/>
      <c r="BV302" s="213"/>
      <c r="BW302" s="213"/>
      <c r="BX302" s="213"/>
      <c r="BY302" s="213"/>
      <c r="BZ302" s="213"/>
      <c r="CA302" s="213"/>
      <c r="CB302" s="213"/>
      <c r="CC302" s="213"/>
      <c r="CD302" s="213"/>
      <c r="CE302" s="213"/>
      <c r="CF302" s="213"/>
      <c r="CG302" s="213"/>
      <c r="CH302" s="213"/>
      <c r="CI302" s="213"/>
      <c r="CJ302" s="213"/>
      <c r="CK302" s="213"/>
    </row>
    <row r="303" spans="1:89" s="214" customFormat="1" ht="28.5" hidden="1" customHeight="1">
      <c r="A303" s="477"/>
      <c r="B303" s="501"/>
      <c r="C303" s="451"/>
      <c r="D303" s="451"/>
      <c r="E303" s="454"/>
      <c r="F303" s="454"/>
      <c r="G303" s="459"/>
      <c r="H303" s="384">
        <v>48</v>
      </c>
      <c r="I303" s="458"/>
      <c r="J303" s="461"/>
      <c r="K303" s="461"/>
      <c r="L303" s="461"/>
      <c r="M303" s="455"/>
      <c r="N303" s="455"/>
      <c r="O303" s="455"/>
      <c r="P303" s="532"/>
      <c r="Q303" s="492"/>
      <c r="R303" s="495"/>
      <c r="S303" s="495"/>
      <c r="T303" s="495"/>
      <c r="U303" s="495"/>
      <c r="V303" s="535"/>
      <c r="W303" s="520"/>
      <c r="X303" s="538"/>
      <c r="Y303" s="541"/>
      <c r="Z303" s="544"/>
      <c r="AA303" s="520"/>
      <c r="AB303" s="523"/>
      <c r="AC303" s="526"/>
      <c r="AD303" s="529"/>
      <c r="AE303" s="508"/>
      <c r="AF303" s="205">
        <v>6</v>
      </c>
      <c r="AG303" s="206"/>
      <c r="AH303" s="234" t="str">
        <f t="shared" si="302"/>
        <v/>
      </c>
      <c r="AI303" s="340"/>
      <c r="AJ303" s="340"/>
      <c r="AK303" s="235" t="str">
        <f t="shared" si="303"/>
        <v/>
      </c>
      <c r="AL303" s="341"/>
      <c r="AM303" s="341"/>
      <c r="AN303" s="342"/>
      <c r="AO303" s="236" t="str">
        <f>IF(ISBLANK(AD298),(IFERROR(IF(AND(AH301="Probabilidad",AH303="Probabilidad"),(AQ301-(+AQ301*AK303)),IF(AND(AH301="Impacto",AH303="Probabilidad"),(AQ300-(+AQ300*AK303)),IF(AH303="Impacto",AQ301,""))),""))," ")</f>
        <v/>
      </c>
      <c r="AP303" s="174" t="str">
        <f>IF(ISBLANK(AD298),(IFERROR(IF(AO303="","",IF(AO303&lt;=0.2,"Muy Baja",IF(AO303&lt;=0.4,"Baja",IF(AO303&lt;=0.6,"Media",IF(AO303&lt;=0.8,"Alta","Muy Alta"))))),"")), " ")</f>
        <v/>
      </c>
      <c r="AQ303" s="237" t="str">
        <f t="shared" si="304"/>
        <v/>
      </c>
      <c r="AR303" s="283" t="str">
        <f t="shared" si="305"/>
        <v/>
      </c>
      <c r="AS303" s="237" t="str">
        <f>IFERROR(IF(AND(AH302="Impacto",AH303="Impacto"),(AS301-(+AS302*AK303)),IF(AND(AH301="Probabilidad",AH303="Impacto"),(AS300-(+AS300*AK303)),IF(AH303="Probabilidad",AS301,""))),"")</f>
        <v/>
      </c>
      <c r="AT303" s="239" t="str">
        <f t="shared" si="306"/>
        <v/>
      </c>
      <c r="AU303" s="511"/>
      <c r="AV303" s="514"/>
      <c r="AW303" s="508"/>
      <c r="AX303" s="517"/>
      <c r="AY303" s="343"/>
      <c r="AZ303" s="209"/>
      <c r="BA303" s="207"/>
      <c r="BB303" s="207"/>
      <c r="BC303" s="208"/>
      <c r="BD303" s="208"/>
      <c r="BE303" s="208"/>
      <c r="BF303" s="209"/>
      <c r="BG303" s="461"/>
      <c r="BH303" s="215"/>
      <c r="BI303" s="210"/>
      <c r="BJ303" s="210"/>
      <c r="BK303" s="210"/>
      <c r="BL303" s="207"/>
      <c r="BM303" s="207"/>
      <c r="BN303" s="207"/>
      <c r="BO303" s="282"/>
      <c r="BP303" s="282"/>
      <c r="BQ303" s="284"/>
      <c r="BR303" s="213"/>
      <c r="BS303" s="213" t="str">
        <f>IF(AND('MAPA DE RIESGOS'!$AP303="Muy Alta",'MAPA DE RIESGOS'!$AR303="Leve"),CONCATENATE("R",'MAPA DE RIESGOS'!$H303,"C",'MAPA DE RIESGOS'!$AF303),"")</f>
        <v/>
      </c>
      <c r="BT303" s="213"/>
      <c r="BU303" s="213"/>
      <c r="BV303" s="213"/>
      <c r="BW303" s="213"/>
      <c r="BX303" s="213"/>
      <c r="BY303" s="213"/>
      <c r="BZ303" s="213"/>
      <c r="CA303" s="213"/>
      <c r="CB303" s="213"/>
      <c r="CC303" s="213"/>
      <c r="CD303" s="213"/>
      <c r="CE303" s="213"/>
      <c r="CF303" s="213"/>
      <c r="CG303" s="213"/>
      <c r="CH303" s="213"/>
      <c r="CI303" s="213"/>
      <c r="CJ303" s="213"/>
      <c r="CK303" s="213"/>
    </row>
    <row r="304" spans="1:89" s="214" customFormat="1" ht="74" customHeight="1">
      <c r="A304" s="477"/>
      <c r="B304" s="501" t="s">
        <v>890</v>
      </c>
      <c r="C304" s="451"/>
      <c r="D304" s="451"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54"/>
      <c r="F304" s="454" t="s">
        <v>968</v>
      </c>
      <c r="G304" s="459">
        <v>49</v>
      </c>
      <c r="H304" s="384">
        <v>49</v>
      </c>
      <c r="I304" s="456" t="s">
        <v>1264</v>
      </c>
      <c r="J304" s="468" t="s">
        <v>243</v>
      </c>
      <c r="K304" s="468" t="s">
        <v>1264</v>
      </c>
      <c r="L304" s="468" t="s">
        <v>1471</v>
      </c>
      <c r="M304" s="453" t="str">
        <f t="shared" ref="M304" si="344">+CONCATENATE("Posibilidad de afectación ", J304, " por ", K304," debido a ", L304)</f>
        <v>Posibilidad de afectación Reputacional por Suscripción del contrato sin el lleno de requisitos. debido a Contrato sin el lleno de los requisitos</v>
      </c>
      <c r="N304" s="453" t="s">
        <v>108</v>
      </c>
      <c r="O304" s="453" t="s">
        <v>836</v>
      </c>
      <c r="P304" s="530">
        <v>12</v>
      </c>
      <c r="Q304" s="490"/>
      <c r="R304" s="493"/>
      <c r="S304" s="493"/>
      <c r="T304" s="493"/>
      <c r="U304" s="493"/>
      <c r="V304" s="533" t="str">
        <f t="shared" ref="V304" si="345">IF(ISBLANK(AC304),(IF(P304&lt;=0,"",IF(P304&lt;=2,"Muy Baja",IF(P304&lt;=24,"Baja",IF(P304&lt;=500,"Media",IF(P304&lt;=5000,"Alta","Muy Alta"))))))," ")</f>
        <v>Baja</v>
      </c>
      <c r="W304" s="518">
        <f t="shared" ref="W304" si="346">IF(ISBLANK(AC304),(IF(V304="","",IF(V304="Muy Baja",20%,IF(V304="Baja",40%,IF(V304="Media",60%,IF(V304="Alta",80%,IF(V304="Muy Alta",100%,0)))))))," ")</f>
        <v>0.4</v>
      </c>
      <c r="X304" s="536" t="s">
        <v>307</v>
      </c>
      <c r="Y304" s="539" t="str">
        <f>IF(X304&gt;0,IF(NOT(ISERROR(MATCH(X304,'Listados Datos'!$N$3:$N$4,0))),'Listados Datos'!$N$6&amp;"Por favor no seleccionar este criterios de impacto (Afectación Económica o presupuestal y/o Pérdida Reputacional)",'Listados Datos'!$N$7),"")</f>
        <v>✔</v>
      </c>
      <c r="Z304" s="542"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518">
        <f>IF(Z304="","",IF(Z304="Leve",20%,IF(Z304="Menor",40%,IF(Z304="Moderado",60%,IF(Z304="Mayor",80%,IF(Z304="Catastrófico",100%,0))))))</f>
        <v>0.6</v>
      </c>
      <c r="AB304" s="521"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524"/>
      <c r="AD304" s="527"/>
      <c r="AE304" s="506" t="str">
        <f t="shared" ref="AE304" si="347">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206" t="s">
        <v>1510</v>
      </c>
      <c r="AH304" s="234" t="str">
        <f t="shared" si="302"/>
        <v>Probabilidad</v>
      </c>
      <c r="AI304" s="340" t="s">
        <v>314</v>
      </c>
      <c r="AJ304" s="340" t="s">
        <v>319</v>
      </c>
      <c r="AK304" s="235" t="str">
        <f t="shared" si="303"/>
        <v>40%</v>
      </c>
      <c r="AL304" s="341" t="s">
        <v>323</v>
      </c>
      <c r="AM304" s="341" t="s">
        <v>327</v>
      </c>
      <c r="AN304" s="342" t="s">
        <v>330</v>
      </c>
      <c r="AO304" s="236">
        <f>IF(ISBLANK(AD304),(IFERROR(IF(AH304="Probabilidad",(W304-(+W304*AK304)),IF(AH304="Impacto",W304,"")),""))," ")</f>
        <v>0.24</v>
      </c>
      <c r="AP304" s="174" t="str">
        <f>IF(ISBLANK(AD304), (IFERROR(IF(AO304="","",IF(AO304&lt;=0.2,"Muy Baja",IF(AO304&lt;=0.4,"Baja",IF(AO304&lt;=0.6,"Media",IF(AO304&lt;=0.8,"Alta","Muy Alta"))))),""))," ")</f>
        <v>Baja</v>
      </c>
      <c r="AQ304" s="237">
        <f t="shared" si="304"/>
        <v>0.24</v>
      </c>
      <c r="AR304" s="283" t="str">
        <f t="shared" si="305"/>
        <v>Moderado</v>
      </c>
      <c r="AS304" s="237">
        <f>IFERROR(IF(AH304="Impacto",(AA304-(+AA304*AK304)),IF(AH304="Probabilidad",AA304,"")),"")</f>
        <v>0.6</v>
      </c>
      <c r="AT304" s="239" t="str">
        <f t="shared" si="306"/>
        <v>Moderado</v>
      </c>
      <c r="AU304" s="509"/>
      <c r="AV304" s="512" t="str">
        <f>IF(ISBLANK(AD304), " ", AD304)</f>
        <v xml:space="preserve"> </v>
      </c>
      <c r="AW304" s="506" t="str">
        <f t="shared" ref="AW304" si="348">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515" t="s">
        <v>337</v>
      </c>
      <c r="AY304" s="343" t="s">
        <v>1643</v>
      </c>
      <c r="AZ304" s="209" t="s">
        <v>1346</v>
      </c>
      <c r="BA304" s="207" t="s">
        <v>968</v>
      </c>
      <c r="BB304" s="207" t="s">
        <v>1069</v>
      </c>
      <c r="BC304" s="208">
        <v>44562</v>
      </c>
      <c r="BD304" s="208">
        <v>44926</v>
      </c>
      <c r="BE304" s="208" t="s">
        <v>1346</v>
      </c>
      <c r="BF304" s="209" t="s">
        <v>1346</v>
      </c>
      <c r="BG304" s="468" t="s">
        <v>1347</v>
      </c>
      <c r="BH304" s="215"/>
      <c r="BI304" s="210"/>
      <c r="BJ304" s="210"/>
      <c r="BK304" s="210"/>
      <c r="BL304" s="207"/>
      <c r="BM304" s="207"/>
      <c r="BN304" s="207"/>
      <c r="BO304" s="282"/>
      <c r="BP304" s="282"/>
      <c r="BQ304" s="284"/>
      <c r="BR304" s="213"/>
      <c r="BS304" s="213" t="str">
        <f>IF(AND('MAPA DE RIESGOS'!$AP304="Muy Alta",'MAPA DE RIESGOS'!$AR304="Leve"),CONCATENATE("R",'MAPA DE RIESGOS'!$H304,"C",'MAPA DE RIESGOS'!$AF304),"")</f>
        <v/>
      </c>
      <c r="BT304" s="213"/>
      <c r="BU304" s="213"/>
      <c r="BV304" s="213"/>
      <c r="BW304" s="213"/>
      <c r="BX304" s="213"/>
      <c r="BY304" s="213"/>
      <c r="BZ304" s="213"/>
      <c r="CA304" s="213"/>
      <c r="CB304" s="213"/>
      <c r="CC304" s="213"/>
      <c r="CD304" s="213"/>
      <c r="CE304" s="213"/>
      <c r="CF304" s="213"/>
      <c r="CG304" s="213"/>
      <c r="CH304" s="213"/>
      <c r="CI304" s="213"/>
      <c r="CJ304" s="213"/>
      <c r="CK304" s="213"/>
    </row>
    <row r="305" spans="1:89" s="214" customFormat="1" ht="28.5" hidden="1" customHeight="1">
      <c r="A305" s="477"/>
      <c r="B305" s="501"/>
      <c r="C305" s="451"/>
      <c r="D305" s="451"/>
      <c r="E305" s="454"/>
      <c r="F305" s="454"/>
      <c r="G305" s="459"/>
      <c r="H305" s="384">
        <v>49</v>
      </c>
      <c r="I305" s="457"/>
      <c r="J305" s="460"/>
      <c r="K305" s="460"/>
      <c r="L305" s="460"/>
      <c r="M305" s="454"/>
      <c r="N305" s="454"/>
      <c r="O305" s="454"/>
      <c r="P305" s="531"/>
      <c r="Q305" s="491"/>
      <c r="R305" s="494"/>
      <c r="S305" s="494"/>
      <c r="T305" s="494"/>
      <c r="U305" s="494"/>
      <c r="V305" s="534"/>
      <c r="W305" s="519"/>
      <c r="X305" s="537"/>
      <c r="Y305" s="540"/>
      <c r="Z305" s="543"/>
      <c r="AA305" s="519"/>
      <c r="AB305" s="522"/>
      <c r="AC305" s="525"/>
      <c r="AD305" s="528"/>
      <c r="AE305" s="507"/>
      <c r="AF305" s="205">
        <v>2</v>
      </c>
      <c r="AG305" s="206"/>
      <c r="AH305" s="234" t="str">
        <f t="shared" si="302"/>
        <v/>
      </c>
      <c r="AI305" s="340"/>
      <c r="AJ305" s="340"/>
      <c r="AK305" s="235" t="str">
        <f t="shared" si="303"/>
        <v/>
      </c>
      <c r="AL305" s="341"/>
      <c r="AM305" s="341"/>
      <c r="AN305" s="342"/>
      <c r="AO305" s="236" t="str">
        <f>IF(ISBLANK(AD304),(IFERROR(IF(AND(AH304="Probabilidad",AH305="Probabilidad"),(AQ304-(+AQ304*AK305)),IF(AH305="Probabilidad",(W304-(+W304*AK305)),IF(AH305="Impacto",AQ304,""))),""))," ")</f>
        <v/>
      </c>
      <c r="AP305" s="174" t="str">
        <f>IF(ISBLANK(AD304),(IFERROR(IF(AO305="","",IF(AO305&lt;=0.2,"Muy Baja",IF(AO305&lt;=0.4,"Baja",IF(AO305&lt;=0.6,"Media",IF(AO305&lt;=0.8,"Alta","Muy Alta"))))),""))," ")</f>
        <v/>
      </c>
      <c r="AQ305" s="237" t="str">
        <f t="shared" si="304"/>
        <v/>
      </c>
      <c r="AR305" s="283" t="str">
        <f t="shared" si="305"/>
        <v/>
      </c>
      <c r="AS305" s="237" t="str">
        <f>IFERROR(IF(AND(AH304="Impacto",AH305="Impacto"),(AS304-(+AS304*AK305)),IF(AH305="Impacto",(AA304-(+AA304*AK305)),IF(AH305="Probabilidad",AS304,""))),"")</f>
        <v/>
      </c>
      <c r="AT305" s="239" t="str">
        <f t="shared" si="306"/>
        <v/>
      </c>
      <c r="AU305" s="510"/>
      <c r="AV305" s="513"/>
      <c r="AW305" s="507"/>
      <c r="AX305" s="516"/>
      <c r="AY305" s="343"/>
      <c r="AZ305" s="209"/>
      <c r="BA305" s="207"/>
      <c r="BB305" s="207"/>
      <c r="BC305" s="208"/>
      <c r="BD305" s="208"/>
      <c r="BE305" s="208"/>
      <c r="BF305" s="209"/>
      <c r="BG305" s="460"/>
      <c r="BH305" s="215"/>
      <c r="BI305" s="210"/>
      <c r="BJ305" s="210"/>
      <c r="BK305" s="210"/>
      <c r="BL305" s="207"/>
      <c r="BM305" s="207"/>
      <c r="BN305" s="207"/>
      <c r="BO305" s="282"/>
      <c r="BP305" s="282"/>
      <c r="BQ305" s="284"/>
      <c r="BR305" s="213"/>
      <c r="BS305" s="213" t="str">
        <f>IF(AND('MAPA DE RIESGOS'!$AP305="Muy Alta",'MAPA DE RIESGOS'!$AR305="Leve"),CONCATENATE("R",'MAPA DE RIESGOS'!$H305,"C",'MAPA DE RIESGOS'!$AF305),"")</f>
        <v/>
      </c>
      <c r="BT305" s="213"/>
      <c r="BU305" s="213"/>
      <c r="BV305" s="213"/>
      <c r="BW305" s="213"/>
      <c r="BX305" s="213"/>
      <c r="BY305" s="213"/>
      <c r="BZ305" s="213"/>
      <c r="CA305" s="213"/>
      <c r="CB305" s="213"/>
      <c r="CC305" s="213"/>
      <c r="CD305" s="213"/>
      <c r="CE305" s="213"/>
      <c r="CF305" s="213"/>
      <c r="CG305" s="213"/>
      <c r="CH305" s="213"/>
      <c r="CI305" s="213"/>
      <c r="CJ305" s="213"/>
      <c r="CK305" s="213"/>
    </row>
    <row r="306" spans="1:89" s="214" customFormat="1" ht="28.5" hidden="1" customHeight="1">
      <c r="A306" s="477"/>
      <c r="B306" s="501"/>
      <c r="C306" s="451"/>
      <c r="D306" s="451"/>
      <c r="E306" s="454"/>
      <c r="F306" s="454"/>
      <c r="G306" s="459"/>
      <c r="H306" s="384">
        <v>49</v>
      </c>
      <c r="I306" s="457"/>
      <c r="J306" s="460"/>
      <c r="K306" s="460"/>
      <c r="L306" s="460"/>
      <c r="M306" s="454"/>
      <c r="N306" s="454"/>
      <c r="O306" s="454"/>
      <c r="P306" s="531"/>
      <c r="Q306" s="491"/>
      <c r="R306" s="494"/>
      <c r="S306" s="494"/>
      <c r="T306" s="494"/>
      <c r="U306" s="494"/>
      <c r="V306" s="534"/>
      <c r="W306" s="519"/>
      <c r="X306" s="537"/>
      <c r="Y306" s="540"/>
      <c r="Z306" s="543"/>
      <c r="AA306" s="519"/>
      <c r="AB306" s="522"/>
      <c r="AC306" s="525"/>
      <c r="AD306" s="528"/>
      <c r="AE306" s="507"/>
      <c r="AF306" s="205">
        <v>3</v>
      </c>
      <c r="AG306" s="206"/>
      <c r="AH306" s="234" t="str">
        <f t="shared" si="302"/>
        <v/>
      </c>
      <c r="AI306" s="340"/>
      <c r="AJ306" s="340"/>
      <c r="AK306" s="235" t="str">
        <f t="shared" si="303"/>
        <v/>
      </c>
      <c r="AL306" s="341"/>
      <c r="AM306" s="341"/>
      <c r="AN306" s="342"/>
      <c r="AO306" s="236" t="str">
        <f>IF(ISBLANK(AD304),(IFERROR(IF(AND(AH305="Probabilidad",AH306="Probabilidad"),(AQ305-(+AQ305*AK306)),IF(AND(AH305="Impacto",AH306="Probabilidad"),(AQ304-(+AQ304*AK306)),IF(AH306="Impacto",AQ305,""))),""))," ")</f>
        <v/>
      </c>
      <c r="AP306" s="174" t="str">
        <f>IF(ISBLANK(AD304),(IFERROR(IF(AO306="","",IF(AO306&lt;=0.2,"Muy Baja",IF(AO306&lt;=0.4,"Baja",IF(AO306&lt;=0.6,"Media",IF(AO306&lt;=0.8,"Alta","Muy Alta"))))),""))," ")</f>
        <v/>
      </c>
      <c r="AQ306" s="237" t="str">
        <f t="shared" si="304"/>
        <v/>
      </c>
      <c r="AR306" s="283" t="str">
        <f t="shared" si="305"/>
        <v/>
      </c>
      <c r="AS306" s="237" t="str">
        <f>IFERROR(IF(AND(AH305="Impacto",AH306="Impacto"),(AS305-(+AS305*AK306)),IF(AND(AH305="Probabilidad",AH306="Impacto"),(AS304-(+AS304*AK306)),IF(AH306="Probabilidad",AS305,""))),"")</f>
        <v/>
      </c>
      <c r="AT306" s="239" t="str">
        <f t="shared" si="306"/>
        <v/>
      </c>
      <c r="AU306" s="510"/>
      <c r="AV306" s="513"/>
      <c r="AW306" s="507"/>
      <c r="AX306" s="516"/>
      <c r="AY306" s="343"/>
      <c r="AZ306" s="209"/>
      <c r="BA306" s="207"/>
      <c r="BB306" s="207"/>
      <c r="BC306" s="208"/>
      <c r="BD306" s="208"/>
      <c r="BE306" s="208"/>
      <c r="BF306" s="209"/>
      <c r="BG306" s="460"/>
      <c r="BH306" s="215"/>
      <c r="BI306" s="210"/>
      <c r="BJ306" s="210"/>
      <c r="BK306" s="210"/>
      <c r="BL306" s="207"/>
      <c r="BM306" s="207"/>
      <c r="BN306" s="207"/>
      <c r="BO306" s="282"/>
      <c r="BP306" s="282"/>
      <c r="BQ306" s="284"/>
      <c r="BR306" s="213"/>
      <c r="BS306" s="213" t="str">
        <f>IF(AND('MAPA DE RIESGOS'!$AP306="Muy Alta",'MAPA DE RIESGOS'!$AR306="Leve"),CONCATENATE("R",'MAPA DE RIESGOS'!$H306,"C",'MAPA DE RIESGOS'!$AF306),"")</f>
        <v/>
      </c>
      <c r="BT306" s="213"/>
      <c r="BU306" s="213"/>
      <c r="BV306" s="213"/>
      <c r="BW306" s="213"/>
      <c r="BX306" s="213"/>
      <c r="BY306" s="213"/>
      <c r="BZ306" s="213"/>
      <c r="CA306" s="213"/>
      <c r="CB306" s="213"/>
      <c r="CC306" s="213"/>
      <c r="CD306" s="213"/>
      <c r="CE306" s="213"/>
      <c r="CF306" s="213"/>
      <c r="CG306" s="213"/>
      <c r="CH306" s="213"/>
      <c r="CI306" s="213"/>
      <c r="CJ306" s="213"/>
      <c r="CK306" s="213"/>
    </row>
    <row r="307" spans="1:89" s="214" customFormat="1" ht="28.5" hidden="1" customHeight="1">
      <c r="A307" s="477"/>
      <c r="B307" s="501"/>
      <c r="C307" s="451"/>
      <c r="D307" s="451"/>
      <c r="E307" s="454"/>
      <c r="F307" s="454"/>
      <c r="G307" s="459"/>
      <c r="H307" s="384">
        <v>49</v>
      </c>
      <c r="I307" s="457"/>
      <c r="J307" s="460"/>
      <c r="K307" s="460"/>
      <c r="L307" s="460"/>
      <c r="M307" s="454"/>
      <c r="N307" s="454"/>
      <c r="O307" s="454"/>
      <c r="P307" s="531"/>
      <c r="Q307" s="491"/>
      <c r="R307" s="494"/>
      <c r="S307" s="494"/>
      <c r="T307" s="494"/>
      <c r="U307" s="494"/>
      <c r="V307" s="534"/>
      <c r="W307" s="519"/>
      <c r="X307" s="537"/>
      <c r="Y307" s="540"/>
      <c r="Z307" s="543"/>
      <c r="AA307" s="519"/>
      <c r="AB307" s="522"/>
      <c r="AC307" s="525"/>
      <c r="AD307" s="528"/>
      <c r="AE307" s="507"/>
      <c r="AF307" s="205">
        <v>4</v>
      </c>
      <c r="AG307" s="206"/>
      <c r="AH307" s="234" t="str">
        <f t="shared" si="302"/>
        <v/>
      </c>
      <c r="AI307" s="340"/>
      <c r="AJ307" s="340"/>
      <c r="AK307" s="235" t="str">
        <f t="shared" si="303"/>
        <v/>
      </c>
      <c r="AL307" s="341"/>
      <c r="AM307" s="341"/>
      <c r="AN307" s="342"/>
      <c r="AO307" s="236" t="str">
        <f>IF(ISBLANK(AD304),(IFERROR(IF(AND(AH306="Probabilidad",AH307="Probabilidad"),(AQ306-(+AQ306*AK307)),IF(AND(AH306="Impacto",AH307="Probabilidad"),(AQ305-(+AQ305*AK307)),IF(AH307="Impacto",AQ306,""))),""))," ")</f>
        <v/>
      </c>
      <c r="AP307" s="174" t="str">
        <f>IF(ISBLANK(AD304),(IFERROR(IF(AO307="","",IF(AO307&lt;=0.2,"Muy Baja",IF(AO307&lt;=0.4,"Baja",IF(AO307&lt;=0.6,"Media",IF(AO307&lt;=0.8,"Alta","Muy Alta"))))),""))," ")</f>
        <v/>
      </c>
      <c r="AQ307" s="237" t="str">
        <f t="shared" si="304"/>
        <v/>
      </c>
      <c r="AR307" s="283" t="str">
        <f t="shared" si="305"/>
        <v/>
      </c>
      <c r="AS307" s="237" t="str">
        <f>IFERROR(IF(AND(AH306="Impacto",AH307="Impacto"),(AS306-(+AS306*AK307)),IF(AND(AH306="Probabilidad",AH307="Impacto"),(AS305-(+AS305*AK307)),IF(AH307="Probabilidad",AS306,""))),"")</f>
        <v/>
      </c>
      <c r="AT307" s="239" t="str">
        <f t="shared" si="306"/>
        <v/>
      </c>
      <c r="AU307" s="510"/>
      <c r="AV307" s="513"/>
      <c r="AW307" s="507"/>
      <c r="AX307" s="516"/>
      <c r="AY307" s="343"/>
      <c r="AZ307" s="209"/>
      <c r="BA307" s="207"/>
      <c r="BB307" s="207"/>
      <c r="BC307" s="208"/>
      <c r="BD307" s="208"/>
      <c r="BE307" s="208"/>
      <c r="BF307" s="209"/>
      <c r="BG307" s="460"/>
      <c r="BH307" s="215"/>
      <c r="BI307" s="210"/>
      <c r="BJ307" s="210"/>
      <c r="BK307" s="210"/>
      <c r="BL307" s="207"/>
      <c r="BM307" s="207"/>
      <c r="BN307" s="207"/>
      <c r="BO307" s="282"/>
      <c r="BP307" s="282"/>
      <c r="BQ307" s="284"/>
      <c r="BR307" s="213"/>
      <c r="BS307" s="213" t="str">
        <f>IF(AND('MAPA DE RIESGOS'!$AP307="Muy Alta",'MAPA DE RIESGOS'!$AR307="Leve"),CONCATENATE("R",'MAPA DE RIESGOS'!$H307,"C",'MAPA DE RIESGOS'!$AF307),"")</f>
        <v/>
      </c>
      <c r="BT307" s="213"/>
      <c r="BU307" s="213"/>
      <c r="BV307" s="213"/>
      <c r="BW307" s="213"/>
      <c r="BX307" s="213"/>
      <c r="BY307" s="213"/>
      <c r="BZ307" s="213"/>
      <c r="CA307" s="213"/>
      <c r="CB307" s="213"/>
      <c r="CC307" s="213"/>
      <c r="CD307" s="213"/>
      <c r="CE307" s="213"/>
      <c r="CF307" s="213"/>
      <c r="CG307" s="213"/>
      <c r="CH307" s="213"/>
      <c r="CI307" s="213"/>
      <c r="CJ307" s="213"/>
      <c r="CK307" s="213"/>
    </row>
    <row r="308" spans="1:89" s="214" customFormat="1" ht="28.5" hidden="1" customHeight="1">
      <c r="A308" s="477"/>
      <c r="B308" s="501"/>
      <c r="C308" s="451"/>
      <c r="D308" s="451"/>
      <c r="E308" s="454"/>
      <c r="F308" s="454"/>
      <c r="G308" s="459"/>
      <c r="H308" s="384">
        <v>49</v>
      </c>
      <c r="I308" s="457"/>
      <c r="J308" s="460"/>
      <c r="K308" s="460"/>
      <c r="L308" s="460"/>
      <c r="M308" s="454"/>
      <c r="N308" s="454"/>
      <c r="O308" s="454"/>
      <c r="P308" s="531"/>
      <c r="Q308" s="491"/>
      <c r="R308" s="494"/>
      <c r="S308" s="494"/>
      <c r="T308" s="494"/>
      <c r="U308" s="494"/>
      <c r="V308" s="534"/>
      <c r="W308" s="519"/>
      <c r="X308" s="537"/>
      <c r="Y308" s="540"/>
      <c r="Z308" s="543"/>
      <c r="AA308" s="519"/>
      <c r="AB308" s="522"/>
      <c r="AC308" s="525"/>
      <c r="AD308" s="528"/>
      <c r="AE308" s="507"/>
      <c r="AF308" s="205">
        <v>5</v>
      </c>
      <c r="AG308" s="206"/>
      <c r="AH308" s="234" t="str">
        <f t="shared" si="302"/>
        <v/>
      </c>
      <c r="AI308" s="340"/>
      <c r="AJ308" s="340"/>
      <c r="AK308" s="235" t="str">
        <f t="shared" si="303"/>
        <v/>
      </c>
      <c r="AL308" s="341"/>
      <c r="AM308" s="341"/>
      <c r="AN308" s="342"/>
      <c r="AO308" s="236" t="str">
        <f>IF(ISBLANK(AD304),(IFERROR(IF(AND(AH307="Probabilidad",AH308="Probabilidad"),(AQ307-(+AQ307*AK308)),IF(AND(AH307="Impacto",AH308="Probabilidad"),(AQ306-(+AQ306*AK308)),IF(AH308="Impacto",AQ307,""))),""))," ")</f>
        <v/>
      </c>
      <c r="AP308" s="174" t="str">
        <f>IF(ISBLANK(AD304),(IFERROR(IF(AO308="","",IF(AO308&lt;=0.2,"Muy Baja",IF(AO308&lt;=0.4,"Baja",IF(AO308&lt;=0.6,"Media",IF(AO308&lt;=0.8,"Alta","Muy Alta"))))),""))," ")</f>
        <v/>
      </c>
      <c r="AQ308" s="237" t="str">
        <f t="shared" si="304"/>
        <v/>
      </c>
      <c r="AR308" s="283" t="str">
        <f t="shared" si="305"/>
        <v/>
      </c>
      <c r="AS308" s="237" t="str">
        <f>IFERROR(IF(AND(AH307="Impacto",AH308="Impacto"),(AS307-(+AS307*AK308)),IF(AND(AH307="Probabilidad",AH308="Impacto"),(AS306-(+AS306*AK308)),IF(AH308="Probabilidad",AS307,""))),"")</f>
        <v/>
      </c>
      <c r="AT308" s="239" t="str">
        <f t="shared" si="306"/>
        <v/>
      </c>
      <c r="AU308" s="510"/>
      <c r="AV308" s="513"/>
      <c r="AW308" s="507"/>
      <c r="AX308" s="516"/>
      <c r="AY308" s="343"/>
      <c r="AZ308" s="209"/>
      <c r="BA308" s="207"/>
      <c r="BB308" s="207"/>
      <c r="BC308" s="208"/>
      <c r="BD308" s="208"/>
      <c r="BE308" s="208"/>
      <c r="BF308" s="209"/>
      <c r="BG308" s="460"/>
      <c r="BH308" s="215"/>
      <c r="BI308" s="210"/>
      <c r="BJ308" s="210"/>
      <c r="BK308" s="210"/>
      <c r="BL308" s="207"/>
      <c r="BM308" s="207"/>
      <c r="BN308" s="207"/>
      <c r="BO308" s="282"/>
      <c r="BP308" s="282"/>
      <c r="BQ308" s="284"/>
      <c r="BR308" s="213"/>
      <c r="BS308" s="213" t="str">
        <f>IF(AND('MAPA DE RIESGOS'!$AP308="Muy Alta",'MAPA DE RIESGOS'!$AR308="Leve"),CONCATENATE("R",'MAPA DE RIESGOS'!$H308,"C",'MAPA DE RIESGOS'!$AF308),"")</f>
        <v/>
      </c>
      <c r="BT308" s="213"/>
      <c r="BU308" s="213"/>
      <c r="BV308" s="213"/>
      <c r="BW308" s="213"/>
      <c r="BX308" s="213"/>
      <c r="BY308" s="213"/>
      <c r="BZ308" s="213"/>
      <c r="CA308" s="213"/>
      <c r="CB308" s="213"/>
      <c r="CC308" s="213"/>
      <c r="CD308" s="213"/>
      <c r="CE308" s="213"/>
      <c r="CF308" s="213"/>
      <c r="CG308" s="213"/>
      <c r="CH308" s="213"/>
      <c r="CI308" s="213"/>
      <c r="CJ308" s="213"/>
      <c r="CK308" s="213"/>
    </row>
    <row r="309" spans="1:89" s="214" customFormat="1" ht="28.5" hidden="1" customHeight="1">
      <c r="A309" s="477"/>
      <c r="B309" s="501"/>
      <c r="C309" s="451"/>
      <c r="D309" s="451"/>
      <c r="E309" s="454"/>
      <c r="F309" s="454"/>
      <c r="G309" s="459"/>
      <c r="H309" s="384">
        <v>49</v>
      </c>
      <c r="I309" s="458"/>
      <c r="J309" s="461"/>
      <c r="K309" s="461"/>
      <c r="L309" s="461"/>
      <c r="M309" s="455"/>
      <c r="N309" s="455"/>
      <c r="O309" s="455"/>
      <c r="P309" s="532"/>
      <c r="Q309" s="492"/>
      <c r="R309" s="495"/>
      <c r="S309" s="495"/>
      <c r="T309" s="495"/>
      <c r="U309" s="495"/>
      <c r="V309" s="535"/>
      <c r="W309" s="520"/>
      <c r="X309" s="538"/>
      <c r="Y309" s="541"/>
      <c r="Z309" s="544"/>
      <c r="AA309" s="520"/>
      <c r="AB309" s="523"/>
      <c r="AC309" s="526"/>
      <c r="AD309" s="529"/>
      <c r="AE309" s="508"/>
      <c r="AF309" s="205">
        <v>6</v>
      </c>
      <c r="AG309" s="206"/>
      <c r="AH309" s="234" t="str">
        <f t="shared" si="302"/>
        <v/>
      </c>
      <c r="AI309" s="340"/>
      <c r="AJ309" s="340"/>
      <c r="AK309" s="235" t="str">
        <f t="shared" si="303"/>
        <v/>
      </c>
      <c r="AL309" s="341"/>
      <c r="AM309" s="341"/>
      <c r="AN309" s="342"/>
      <c r="AO309" s="236" t="str">
        <f>IF(ISBLANK(AD304),(IFERROR(IF(AND(AH307="Probabilidad",AH309="Probabilidad"),(AQ307-(+AQ307*AK309)),IF(AND(AH307="Impacto",AH309="Probabilidad"),(AQ306-(+AQ306*AK309)),IF(AH309="Impacto",AQ307,""))),""))," ")</f>
        <v/>
      </c>
      <c r="AP309" s="174" t="str">
        <f>IF(ISBLANK(AD304),(IFERROR(IF(AO309="","",IF(AO309&lt;=0.2,"Muy Baja",IF(AO309&lt;=0.4,"Baja",IF(AO309&lt;=0.6,"Media",IF(AO309&lt;=0.8,"Alta","Muy Alta"))))),"")), " ")</f>
        <v/>
      </c>
      <c r="AQ309" s="237" t="str">
        <f t="shared" si="304"/>
        <v/>
      </c>
      <c r="AR309" s="283" t="str">
        <f t="shared" si="305"/>
        <v/>
      </c>
      <c r="AS309" s="237" t="str">
        <f>IFERROR(IF(AND(AH308="Impacto",AH309="Impacto"),(AS307-(+AS308*AK309)),IF(AND(AH307="Probabilidad",AH309="Impacto"),(AS306-(+AS306*AK309)),IF(AH309="Probabilidad",AS307,""))),"")</f>
        <v/>
      </c>
      <c r="AT309" s="239" t="str">
        <f t="shared" si="306"/>
        <v/>
      </c>
      <c r="AU309" s="511"/>
      <c r="AV309" s="514"/>
      <c r="AW309" s="508"/>
      <c r="AX309" s="517"/>
      <c r="AY309" s="343"/>
      <c r="AZ309" s="209"/>
      <c r="BA309" s="207"/>
      <c r="BB309" s="207"/>
      <c r="BC309" s="208"/>
      <c r="BD309" s="208"/>
      <c r="BE309" s="208"/>
      <c r="BF309" s="209"/>
      <c r="BG309" s="461"/>
      <c r="BH309" s="215"/>
      <c r="BI309" s="210"/>
      <c r="BJ309" s="210"/>
      <c r="BK309" s="210"/>
      <c r="BL309" s="207"/>
      <c r="BM309" s="207"/>
      <c r="BN309" s="207"/>
      <c r="BO309" s="282"/>
      <c r="BP309" s="282"/>
      <c r="BQ309" s="284"/>
      <c r="BR309" s="213"/>
      <c r="BS309" s="213" t="str">
        <f>IF(AND('MAPA DE RIESGOS'!$AP309="Muy Alta",'MAPA DE RIESGOS'!$AR309="Leve"),CONCATENATE("R",'MAPA DE RIESGOS'!$H309,"C",'MAPA DE RIESGOS'!$AF309),"")</f>
        <v/>
      </c>
      <c r="BT309" s="213"/>
      <c r="BU309" s="213"/>
      <c r="BV309" s="213"/>
      <c r="BW309" s="213"/>
      <c r="BX309" s="213"/>
      <c r="BY309" s="213"/>
      <c r="BZ309" s="213"/>
      <c r="CA309" s="213"/>
      <c r="CB309" s="213"/>
      <c r="CC309" s="213"/>
      <c r="CD309" s="213"/>
      <c r="CE309" s="213"/>
      <c r="CF309" s="213"/>
      <c r="CG309" s="213"/>
      <c r="CH309" s="213"/>
      <c r="CI309" s="213"/>
      <c r="CJ309" s="213"/>
      <c r="CK309" s="213"/>
    </row>
    <row r="310" spans="1:89" s="214" customFormat="1" ht="59.5" customHeight="1">
      <c r="A310" s="477"/>
      <c r="B310" s="501" t="s">
        <v>890</v>
      </c>
      <c r="C310" s="451"/>
      <c r="D310" s="451"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54"/>
      <c r="F310" s="454" t="s">
        <v>968</v>
      </c>
      <c r="G310" s="459">
        <v>50</v>
      </c>
      <c r="H310" s="384">
        <v>50</v>
      </c>
      <c r="I310" s="456" t="s">
        <v>1265</v>
      </c>
      <c r="J310" s="468" t="s">
        <v>244</v>
      </c>
      <c r="K310" s="468" t="s">
        <v>1265</v>
      </c>
      <c r="L310" s="468" t="s">
        <v>1472</v>
      </c>
      <c r="M310" s="453" t="str">
        <f t="shared" ref="M310" si="349">+CONCATENATE("Posibilidad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453" t="s">
        <v>108</v>
      </c>
      <c r="O310" s="453" t="s">
        <v>836</v>
      </c>
      <c r="P310" s="530">
        <v>228</v>
      </c>
      <c r="Q310" s="490"/>
      <c r="R310" s="493"/>
      <c r="S310" s="493"/>
      <c r="T310" s="493"/>
      <c r="U310" s="493"/>
      <c r="V310" s="533" t="str">
        <f t="shared" ref="V310" si="350">IF(ISBLANK(AC310),(IF(P310&lt;=0,"",IF(P310&lt;=2,"Muy Baja",IF(P310&lt;=24,"Baja",IF(P310&lt;=500,"Media",IF(P310&lt;=5000,"Alta","Muy Alta"))))))," ")</f>
        <v>Media</v>
      </c>
      <c r="W310" s="518">
        <f t="shared" ref="W310" si="351">IF(ISBLANK(AC310),(IF(V310="","",IF(V310="Muy Baja",20%,IF(V310="Baja",40%,IF(V310="Media",60%,IF(V310="Alta",80%,IF(V310="Muy Alta",100%,0)))))))," ")</f>
        <v>0.6</v>
      </c>
      <c r="X310" s="536" t="s">
        <v>307</v>
      </c>
      <c r="Y310" s="539" t="str">
        <f>IF(X310&gt;0,IF(NOT(ISERROR(MATCH(X310,'Listados Datos'!$N$3:$N$4,0))),'Listados Datos'!$N$6&amp;"Por favor no seleccionar este criterios de impacto (Afectación Económica o presupuestal y/o Pérdida Reputacional)",'Listados Datos'!$N$7),"")</f>
        <v>✔</v>
      </c>
      <c r="Z310" s="542"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518">
        <f>IF(Z310="","",IF(Z310="Leve",20%,IF(Z310="Menor",40%,IF(Z310="Moderado",60%,IF(Z310="Mayor",80%,IF(Z310="Catastrófico",100%,0))))))</f>
        <v>0.6</v>
      </c>
      <c r="AB310" s="521"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524"/>
      <c r="AD310" s="527"/>
      <c r="AE310" s="506" t="str">
        <f t="shared" ref="AE310" si="352">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206" t="s">
        <v>1512</v>
      </c>
      <c r="AH310" s="234" t="str">
        <f t="shared" ref="AH310:AH369" si="353">IF(OR(AI310="Preventivo",AI310="Detectivo"),"Probabilidad",IF(AI310="Correctivo","Impacto",""))</f>
        <v>Probabilidad</v>
      </c>
      <c r="AI310" s="340" t="s">
        <v>314</v>
      </c>
      <c r="AJ310" s="340" t="s">
        <v>319</v>
      </c>
      <c r="AK310" s="235" t="str">
        <f t="shared" ref="AK310:AK369" si="354">IF(AND(AI310="Preventivo",AJ310="Automático"),"50%",IF(AND(AI310="Preventivo",AJ310="Manual"),"40%",IF(AND(AI310="Detectivo",AJ310="Automático"),"40%",IF(AND(AI310="Detectivo",AJ310="Manual"),"30%",IF(AND(AI310="Correctivo",AJ310="Automático"),"35%",IF(AND(AI310="Correctivo",AJ310="Manual"),"25%",""))))))</f>
        <v>40%</v>
      </c>
      <c r="AL310" s="341" t="s">
        <v>323</v>
      </c>
      <c r="AM310" s="341" t="s">
        <v>327</v>
      </c>
      <c r="AN310" s="342" t="s">
        <v>330</v>
      </c>
      <c r="AO310" s="236">
        <f>IF(ISBLANK(AD310),(IFERROR(IF(AH310="Probabilidad",(W310-(+W310*AK310)),IF(AH310="Impacto",W310,"")),""))," ")</f>
        <v>0.36</v>
      </c>
      <c r="AP310" s="174" t="str">
        <f>IF(ISBLANK(AD310), (IFERROR(IF(AO310="","",IF(AO310&lt;=0.2,"Muy Baja",IF(AO310&lt;=0.4,"Baja",IF(AO310&lt;=0.6,"Media",IF(AO310&lt;=0.8,"Alta","Muy Alta"))))),""))," ")</f>
        <v>Baja</v>
      </c>
      <c r="AQ310" s="237">
        <f t="shared" ref="AQ310:AQ369" si="355">+AO310</f>
        <v>0.36</v>
      </c>
      <c r="AR310" s="283" t="str">
        <f t="shared" ref="AR310:AR369" si="356">IFERROR(IF(AS310="","",IF(AS310&lt;=0.2,"Leve",IF(AS310&lt;=0.4,"Menor",IF(AS310&lt;=0.6,"Moderado",IF(AS310&lt;=0.8,"Mayor","Catastrófico"))))),"")</f>
        <v>Moderado</v>
      </c>
      <c r="AS310" s="237">
        <f>IFERROR(IF(AH310="Impacto",(AA310-(+AA310*AK310)),IF(AH310="Probabilidad",AA310,"")),"")</f>
        <v>0.6</v>
      </c>
      <c r="AT310" s="239" t="str">
        <f t="shared" ref="AT310:AT369" si="357">IFERROR(IF(OR(AND(AP310="Muy Baja",AR310="Leve"),AND(AP310="Muy Baja",AR310="Menor"),AND(AP310="Baja",AR310="Leve")),"Bajo",IF(OR(AND(AP310="Muy baja",AR310="Moderado"),AND(AP310="Baja",AR310="Menor"),AND(AP310="Baja",AR310="Moderado"),AND(AP310="Media",AR310="Leve"),AND(AP310="Media",AR310="Menor"),AND(AP310="Media",AR310="Moderado"),AND(AP310="Alta",AR310="Leve"),AND(AP310="Alta",AR310="Menor")),"Moderado",IF(OR(AND(AP310="Muy Baja",AR310="Mayor"),AND(AP310="Baja",AR310="Mayor"),AND(AP310="Media",AR310="Mayor"),AND(AP310="Alta",AR310="Moderado"),AND(AP310="Alta",AR310="Mayor"),AND(AP310="Muy Alta",AR310="Leve"),AND(AP310="Muy Alta",AR310="Menor"),AND(AP310="Muy Alta",AR310="Moderado"),AND(AP310="Muy Alta",AR310="Mayor")),"Alto",IF(OR(AND(AP310="Muy Baja",AR310="Catastrófico"),AND(AP310="Baja",AR310="Catastrófico"),AND(AP310="Media",AR310="Catastrófico"),AND(AP310="Alta",AR310="Catastrófico"),AND(AP310="Muy Alta",AR310="Catastrófico")),"Extremo","")))),"")</f>
        <v>Moderado</v>
      </c>
      <c r="AU310" s="509"/>
      <c r="AV310" s="512" t="str">
        <f>IF(ISBLANK(AD310), " ", AD310)</f>
        <v xml:space="preserve"> </v>
      </c>
      <c r="AW310" s="506" t="str">
        <f t="shared" ref="AW310" si="358">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515" t="s">
        <v>337</v>
      </c>
      <c r="AY310" s="441" t="s">
        <v>1644</v>
      </c>
      <c r="AZ310" s="437" t="s">
        <v>1348</v>
      </c>
      <c r="BA310" s="437" t="s">
        <v>968</v>
      </c>
      <c r="BB310" s="437" t="s">
        <v>1069</v>
      </c>
      <c r="BC310" s="439">
        <v>44562</v>
      </c>
      <c r="BD310" s="439">
        <v>44926</v>
      </c>
      <c r="BE310" s="437" t="s">
        <v>1348</v>
      </c>
      <c r="BF310" s="437" t="s">
        <v>1348</v>
      </c>
      <c r="BG310" s="468" t="s">
        <v>1343</v>
      </c>
      <c r="BH310" s="215"/>
      <c r="BI310" s="210"/>
      <c r="BJ310" s="210"/>
      <c r="BK310" s="210"/>
      <c r="BL310" s="207"/>
      <c r="BM310" s="207"/>
      <c r="BN310" s="207"/>
      <c r="BO310" s="282"/>
      <c r="BP310" s="282"/>
      <c r="BQ310" s="284"/>
      <c r="BR310" s="213"/>
      <c r="BS310" s="213" t="str">
        <f>IF(AND('MAPA DE RIESGOS'!$AP310="Muy Alta",'MAPA DE RIESGOS'!$AR310="Leve"),CONCATENATE("R",'MAPA DE RIESGOS'!$H310,"C",'MAPA DE RIESGOS'!$AF310),"")</f>
        <v/>
      </c>
      <c r="BT310" s="213"/>
      <c r="BU310" s="213"/>
      <c r="BV310" s="213"/>
      <c r="BW310" s="213"/>
      <c r="BX310" s="213"/>
      <c r="BY310" s="213"/>
      <c r="BZ310" s="213"/>
      <c r="CA310" s="213"/>
      <c r="CB310" s="213"/>
      <c r="CC310" s="213"/>
      <c r="CD310" s="213"/>
      <c r="CE310" s="213"/>
      <c r="CF310" s="213"/>
      <c r="CG310" s="213"/>
      <c r="CH310" s="213"/>
      <c r="CI310" s="213"/>
      <c r="CJ310" s="213"/>
      <c r="CK310" s="213"/>
    </row>
    <row r="311" spans="1:89" s="214" customFormat="1" ht="59.5" customHeight="1">
      <c r="A311" s="477"/>
      <c r="B311" s="501"/>
      <c r="C311" s="451"/>
      <c r="D311" s="451"/>
      <c r="E311" s="454"/>
      <c r="F311" s="454"/>
      <c r="G311" s="459"/>
      <c r="H311" s="384">
        <v>50</v>
      </c>
      <c r="I311" s="457"/>
      <c r="J311" s="460"/>
      <c r="K311" s="460"/>
      <c r="L311" s="460"/>
      <c r="M311" s="454"/>
      <c r="N311" s="454"/>
      <c r="O311" s="454"/>
      <c r="P311" s="531"/>
      <c r="Q311" s="491"/>
      <c r="R311" s="494"/>
      <c r="S311" s="494"/>
      <c r="T311" s="494"/>
      <c r="U311" s="494"/>
      <c r="V311" s="534"/>
      <c r="W311" s="519"/>
      <c r="X311" s="537"/>
      <c r="Y311" s="540"/>
      <c r="Z311" s="543"/>
      <c r="AA311" s="519"/>
      <c r="AB311" s="522"/>
      <c r="AC311" s="525"/>
      <c r="AD311" s="528"/>
      <c r="AE311" s="507"/>
      <c r="AF311" s="205">
        <v>2</v>
      </c>
      <c r="AG311" s="206" t="s">
        <v>1513</v>
      </c>
      <c r="AH311" s="234" t="str">
        <f t="shared" si="353"/>
        <v>Probabilidad</v>
      </c>
      <c r="AI311" s="340" t="s">
        <v>314</v>
      </c>
      <c r="AJ311" s="340" t="s">
        <v>319</v>
      </c>
      <c r="AK311" s="235" t="str">
        <f t="shared" si="354"/>
        <v>40%</v>
      </c>
      <c r="AL311" s="341" t="s">
        <v>323</v>
      </c>
      <c r="AM311" s="341" t="s">
        <v>327</v>
      </c>
      <c r="AN311" s="342" t="s">
        <v>330</v>
      </c>
      <c r="AO311" s="236">
        <f>IF(ISBLANK(AD310),(IFERROR(IF(AND(AH310="Probabilidad",AH311="Probabilidad"),(AQ310-(+AQ310*AK311)),IF(AH311="Probabilidad",(W310-(+W310*AK311)),IF(AH311="Impacto",AQ310,""))),""))," ")</f>
        <v>0.216</v>
      </c>
      <c r="AP311" s="174" t="str">
        <f>IF(ISBLANK(AD310),(IFERROR(IF(AO311="","",IF(AO311&lt;=0.2,"Muy Baja",IF(AO311&lt;=0.4,"Baja",IF(AO311&lt;=0.6,"Media",IF(AO311&lt;=0.8,"Alta","Muy Alta"))))),""))," ")</f>
        <v>Baja</v>
      </c>
      <c r="AQ311" s="237">
        <f t="shared" si="355"/>
        <v>0.216</v>
      </c>
      <c r="AR311" s="283" t="str">
        <f t="shared" si="356"/>
        <v>Moderado</v>
      </c>
      <c r="AS311" s="237">
        <f>IFERROR(IF(AND(AH310="Impacto",AH311="Impacto"),(AS310-(+AS310*AK311)),IF(AH311="Impacto",(AA310-(+AA310*AK311)),IF(AH311="Probabilidad",AS310,""))),"")</f>
        <v>0.6</v>
      </c>
      <c r="AT311" s="239" t="str">
        <f t="shared" si="357"/>
        <v>Moderado</v>
      </c>
      <c r="AU311" s="510"/>
      <c r="AV311" s="513"/>
      <c r="AW311" s="507"/>
      <c r="AX311" s="516"/>
      <c r="AY311" s="442"/>
      <c r="AZ311" s="438"/>
      <c r="BA311" s="438"/>
      <c r="BB311" s="438"/>
      <c r="BC311" s="440"/>
      <c r="BD311" s="440"/>
      <c r="BE311" s="438"/>
      <c r="BF311" s="438"/>
      <c r="BG311" s="460"/>
      <c r="BH311" s="215"/>
      <c r="BI311" s="210"/>
      <c r="BJ311" s="210"/>
      <c r="BK311" s="210"/>
      <c r="BL311" s="207"/>
      <c r="BM311" s="207"/>
      <c r="BN311" s="207"/>
      <c r="BO311" s="282"/>
      <c r="BP311" s="282"/>
      <c r="BQ311" s="284"/>
      <c r="BR311" s="213"/>
      <c r="BS311" s="213" t="str">
        <f>IF(AND('MAPA DE RIESGOS'!$AP311="Muy Alta",'MAPA DE RIESGOS'!$AR311="Leve"),CONCATENATE("R",'MAPA DE RIESGOS'!$H311,"C",'MAPA DE RIESGOS'!$AF311),"")</f>
        <v/>
      </c>
      <c r="BT311" s="213"/>
      <c r="BU311" s="213"/>
      <c r="BV311" s="213"/>
      <c r="BW311" s="213"/>
      <c r="BX311" s="213"/>
      <c r="BY311" s="213"/>
      <c r="BZ311" s="213"/>
      <c r="CA311" s="213"/>
      <c r="CB311" s="213"/>
      <c r="CC311" s="213"/>
      <c r="CD311" s="213"/>
      <c r="CE311" s="213"/>
      <c r="CF311" s="213"/>
      <c r="CG311" s="213"/>
      <c r="CH311" s="213"/>
      <c r="CI311" s="213"/>
      <c r="CJ311" s="213"/>
      <c r="CK311" s="213"/>
    </row>
    <row r="312" spans="1:89" s="214" customFormat="1" ht="28.5" hidden="1" customHeight="1">
      <c r="A312" s="477"/>
      <c r="B312" s="501"/>
      <c r="C312" s="451"/>
      <c r="D312" s="451"/>
      <c r="E312" s="454"/>
      <c r="F312" s="454"/>
      <c r="G312" s="459"/>
      <c r="H312" s="384">
        <v>50</v>
      </c>
      <c r="I312" s="457"/>
      <c r="J312" s="460"/>
      <c r="K312" s="460"/>
      <c r="L312" s="460"/>
      <c r="M312" s="454"/>
      <c r="N312" s="454"/>
      <c r="O312" s="454"/>
      <c r="P312" s="531"/>
      <c r="Q312" s="491"/>
      <c r="R312" s="494"/>
      <c r="S312" s="494"/>
      <c r="T312" s="494"/>
      <c r="U312" s="494"/>
      <c r="V312" s="534"/>
      <c r="W312" s="519"/>
      <c r="X312" s="537"/>
      <c r="Y312" s="540"/>
      <c r="Z312" s="543"/>
      <c r="AA312" s="519"/>
      <c r="AB312" s="522"/>
      <c r="AC312" s="525"/>
      <c r="AD312" s="528"/>
      <c r="AE312" s="507"/>
      <c r="AF312" s="205">
        <v>3</v>
      </c>
      <c r="AG312" s="206"/>
      <c r="AH312" s="234" t="str">
        <f t="shared" si="353"/>
        <v/>
      </c>
      <c r="AI312" s="340"/>
      <c r="AJ312" s="340"/>
      <c r="AK312" s="235" t="str">
        <f t="shared" si="354"/>
        <v/>
      </c>
      <c r="AL312" s="341"/>
      <c r="AM312" s="341"/>
      <c r="AN312" s="342"/>
      <c r="AO312" s="236" t="str">
        <f>IF(ISBLANK(AD310),(IFERROR(IF(AND(AH311="Probabilidad",AH312="Probabilidad"),(AQ311-(+AQ311*AK312)),IF(AND(AH311="Impacto",AH312="Probabilidad"),(AQ310-(+AQ310*AK312)),IF(AH312="Impacto",AQ311,""))),""))," ")</f>
        <v/>
      </c>
      <c r="AP312" s="174" t="str">
        <f>IF(ISBLANK(AD310),(IFERROR(IF(AO312="","",IF(AO312&lt;=0.2,"Muy Baja",IF(AO312&lt;=0.4,"Baja",IF(AO312&lt;=0.6,"Media",IF(AO312&lt;=0.8,"Alta","Muy Alta"))))),""))," ")</f>
        <v/>
      </c>
      <c r="AQ312" s="237" t="str">
        <f t="shared" si="355"/>
        <v/>
      </c>
      <c r="AR312" s="283" t="str">
        <f t="shared" si="356"/>
        <v/>
      </c>
      <c r="AS312" s="237" t="str">
        <f>IFERROR(IF(AND(AH311="Impacto",AH312="Impacto"),(AS311-(+AS311*AK312)),IF(AND(AH311="Probabilidad",AH312="Impacto"),(AS310-(+AS310*AK312)),IF(AH312="Probabilidad",AS311,""))),"")</f>
        <v/>
      </c>
      <c r="AT312" s="239" t="str">
        <f t="shared" si="357"/>
        <v/>
      </c>
      <c r="AU312" s="510"/>
      <c r="AV312" s="513"/>
      <c r="AW312" s="507"/>
      <c r="AX312" s="516"/>
      <c r="AY312" s="343"/>
      <c r="AZ312" s="209"/>
      <c r="BA312" s="207"/>
      <c r="BB312" s="207"/>
      <c r="BC312" s="208"/>
      <c r="BD312" s="208"/>
      <c r="BE312" s="208"/>
      <c r="BF312" s="209"/>
      <c r="BG312" s="460"/>
      <c r="BH312" s="215"/>
      <c r="BI312" s="210"/>
      <c r="BJ312" s="210"/>
      <c r="BK312" s="210"/>
      <c r="BL312" s="207"/>
      <c r="BM312" s="207"/>
      <c r="BN312" s="207"/>
      <c r="BO312" s="282"/>
      <c r="BP312" s="282"/>
      <c r="BQ312" s="284"/>
      <c r="BR312" s="213"/>
      <c r="BS312" s="213" t="str">
        <f>IF(AND('MAPA DE RIESGOS'!$AP312="Muy Alta",'MAPA DE RIESGOS'!$AR312="Leve"),CONCATENATE("R",'MAPA DE RIESGOS'!$H312,"C",'MAPA DE RIESGOS'!$AF312),"")</f>
        <v/>
      </c>
      <c r="BT312" s="213"/>
      <c r="BU312" s="213"/>
      <c r="BV312" s="213"/>
      <c r="BW312" s="213"/>
      <c r="BX312" s="213"/>
      <c r="BY312" s="213"/>
      <c r="BZ312" s="213"/>
      <c r="CA312" s="213"/>
      <c r="CB312" s="213"/>
      <c r="CC312" s="213"/>
      <c r="CD312" s="213"/>
      <c r="CE312" s="213"/>
      <c r="CF312" s="213"/>
      <c r="CG312" s="213"/>
      <c r="CH312" s="213"/>
      <c r="CI312" s="213"/>
      <c r="CJ312" s="213"/>
      <c r="CK312" s="213"/>
    </row>
    <row r="313" spans="1:89" s="214" customFormat="1" ht="28.5" hidden="1" customHeight="1">
      <c r="A313" s="477"/>
      <c r="B313" s="501"/>
      <c r="C313" s="451"/>
      <c r="D313" s="451"/>
      <c r="E313" s="454"/>
      <c r="F313" s="454"/>
      <c r="G313" s="459"/>
      <c r="H313" s="384">
        <v>50</v>
      </c>
      <c r="I313" s="457"/>
      <c r="J313" s="460"/>
      <c r="K313" s="460"/>
      <c r="L313" s="460"/>
      <c r="M313" s="454"/>
      <c r="N313" s="454"/>
      <c r="O313" s="454"/>
      <c r="P313" s="531"/>
      <c r="Q313" s="491"/>
      <c r="R313" s="494"/>
      <c r="S313" s="494"/>
      <c r="T313" s="494"/>
      <c r="U313" s="494"/>
      <c r="V313" s="534"/>
      <c r="W313" s="519"/>
      <c r="X313" s="537"/>
      <c r="Y313" s="540"/>
      <c r="Z313" s="543"/>
      <c r="AA313" s="519"/>
      <c r="AB313" s="522"/>
      <c r="AC313" s="525"/>
      <c r="AD313" s="528"/>
      <c r="AE313" s="507"/>
      <c r="AF313" s="205">
        <v>4</v>
      </c>
      <c r="AG313" s="206"/>
      <c r="AH313" s="234" t="str">
        <f t="shared" si="353"/>
        <v/>
      </c>
      <c r="AI313" s="340"/>
      <c r="AJ313" s="340"/>
      <c r="AK313" s="235" t="str">
        <f t="shared" si="354"/>
        <v/>
      </c>
      <c r="AL313" s="341"/>
      <c r="AM313" s="341"/>
      <c r="AN313" s="342"/>
      <c r="AO313" s="236" t="str">
        <f>IF(ISBLANK(AD310),(IFERROR(IF(AND(AH312="Probabilidad",AH313="Probabilidad"),(AQ312-(+AQ312*AK313)),IF(AND(AH312="Impacto",AH313="Probabilidad"),(AQ311-(+AQ311*AK313)),IF(AH313="Impacto",AQ312,""))),""))," ")</f>
        <v/>
      </c>
      <c r="AP313" s="174" t="str">
        <f>IF(ISBLANK(AD310),(IFERROR(IF(AO313="","",IF(AO313&lt;=0.2,"Muy Baja",IF(AO313&lt;=0.4,"Baja",IF(AO313&lt;=0.6,"Media",IF(AO313&lt;=0.8,"Alta","Muy Alta"))))),""))," ")</f>
        <v/>
      </c>
      <c r="AQ313" s="237" t="str">
        <f t="shared" si="355"/>
        <v/>
      </c>
      <c r="AR313" s="283" t="str">
        <f t="shared" si="356"/>
        <v/>
      </c>
      <c r="AS313" s="237" t="str">
        <f>IFERROR(IF(AND(AH312="Impacto",AH313="Impacto"),(AS312-(+AS312*AK313)),IF(AND(AH312="Probabilidad",AH313="Impacto"),(AS311-(+AS311*AK313)),IF(AH313="Probabilidad",AS312,""))),"")</f>
        <v/>
      </c>
      <c r="AT313" s="239" t="str">
        <f t="shared" si="357"/>
        <v/>
      </c>
      <c r="AU313" s="510"/>
      <c r="AV313" s="513"/>
      <c r="AW313" s="507"/>
      <c r="AX313" s="516"/>
      <c r="AY313" s="343"/>
      <c r="AZ313" s="209"/>
      <c r="BA313" s="207"/>
      <c r="BB313" s="207"/>
      <c r="BC313" s="208"/>
      <c r="BD313" s="208"/>
      <c r="BE313" s="208"/>
      <c r="BF313" s="209"/>
      <c r="BG313" s="460"/>
      <c r="BH313" s="215"/>
      <c r="BI313" s="210"/>
      <c r="BJ313" s="210"/>
      <c r="BK313" s="210"/>
      <c r="BL313" s="207"/>
      <c r="BM313" s="207"/>
      <c r="BN313" s="207"/>
      <c r="BO313" s="282"/>
      <c r="BP313" s="282"/>
      <c r="BQ313" s="284"/>
      <c r="BR313" s="213"/>
      <c r="BS313" s="213" t="str">
        <f>IF(AND('MAPA DE RIESGOS'!$AP313="Muy Alta",'MAPA DE RIESGOS'!$AR313="Leve"),CONCATENATE("R",'MAPA DE RIESGOS'!$H313,"C",'MAPA DE RIESGOS'!$AF313),"")</f>
        <v/>
      </c>
      <c r="BT313" s="213"/>
      <c r="BU313" s="213"/>
      <c r="BV313" s="213"/>
      <c r="BW313" s="213"/>
      <c r="BX313" s="213"/>
      <c r="BY313" s="213"/>
      <c r="BZ313" s="213"/>
      <c r="CA313" s="213"/>
      <c r="CB313" s="213"/>
      <c r="CC313" s="213"/>
      <c r="CD313" s="213"/>
      <c r="CE313" s="213"/>
      <c r="CF313" s="213"/>
      <c r="CG313" s="213"/>
      <c r="CH313" s="213"/>
      <c r="CI313" s="213"/>
      <c r="CJ313" s="213"/>
      <c r="CK313" s="213"/>
    </row>
    <row r="314" spans="1:89" s="214" customFormat="1" ht="28.5" hidden="1" customHeight="1">
      <c r="A314" s="477"/>
      <c r="B314" s="501"/>
      <c r="C314" s="451"/>
      <c r="D314" s="451"/>
      <c r="E314" s="454"/>
      <c r="F314" s="454"/>
      <c r="G314" s="459"/>
      <c r="H314" s="384">
        <v>50</v>
      </c>
      <c r="I314" s="457"/>
      <c r="J314" s="460"/>
      <c r="K314" s="460"/>
      <c r="L314" s="460"/>
      <c r="M314" s="454"/>
      <c r="N314" s="454"/>
      <c r="O314" s="454"/>
      <c r="P314" s="531"/>
      <c r="Q314" s="491"/>
      <c r="R314" s="494"/>
      <c r="S314" s="494"/>
      <c r="T314" s="494"/>
      <c r="U314" s="494"/>
      <c r="V314" s="534"/>
      <c r="W314" s="519"/>
      <c r="X314" s="537"/>
      <c r="Y314" s="540"/>
      <c r="Z314" s="543"/>
      <c r="AA314" s="519"/>
      <c r="AB314" s="522"/>
      <c r="AC314" s="525"/>
      <c r="AD314" s="528"/>
      <c r="AE314" s="507"/>
      <c r="AF314" s="205">
        <v>5</v>
      </c>
      <c r="AG314" s="206"/>
      <c r="AH314" s="234" t="str">
        <f t="shared" si="353"/>
        <v/>
      </c>
      <c r="AI314" s="340"/>
      <c r="AJ314" s="340"/>
      <c r="AK314" s="235" t="str">
        <f t="shared" si="354"/>
        <v/>
      </c>
      <c r="AL314" s="341"/>
      <c r="AM314" s="341"/>
      <c r="AN314" s="342"/>
      <c r="AO314" s="236" t="str">
        <f>IF(ISBLANK(AD310),(IFERROR(IF(AND(AH313="Probabilidad",AH314="Probabilidad"),(AQ313-(+AQ313*AK314)),IF(AND(AH313="Impacto",AH314="Probabilidad"),(AQ312-(+AQ312*AK314)),IF(AH314="Impacto",AQ313,""))),""))," ")</f>
        <v/>
      </c>
      <c r="AP314" s="174" t="str">
        <f>IF(ISBLANK(AD310),(IFERROR(IF(AO314="","",IF(AO314&lt;=0.2,"Muy Baja",IF(AO314&lt;=0.4,"Baja",IF(AO314&lt;=0.6,"Media",IF(AO314&lt;=0.8,"Alta","Muy Alta"))))),""))," ")</f>
        <v/>
      </c>
      <c r="AQ314" s="237" t="str">
        <f t="shared" si="355"/>
        <v/>
      </c>
      <c r="AR314" s="283" t="str">
        <f t="shared" si="356"/>
        <v/>
      </c>
      <c r="AS314" s="237" t="str">
        <f>IFERROR(IF(AND(AH313="Impacto",AH314="Impacto"),(AS313-(+AS313*AK314)),IF(AND(AH313="Probabilidad",AH314="Impacto"),(AS312-(+AS312*AK314)),IF(AH314="Probabilidad",AS313,""))),"")</f>
        <v/>
      </c>
      <c r="AT314" s="239" t="str">
        <f t="shared" si="357"/>
        <v/>
      </c>
      <c r="AU314" s="510"/>
      <c r="AV314" s="513"/>
      <c r="AW314" s="507"/>
      <c r="AX314" s="516"/>
      <c r="AY314" s="343"/>
      <c r="AZ314" s="209"/>
      <c r="BA314" s="207"/>
      <c r="BB314" s="207"/>
      <c r="BC314" s="208"/>
      <c r="BD314" s="208"/>
      <c r="BE314" s="208"/>
      <c r="BF314" s="209"/>
      <c r="BG314" s="460"/>
      <c r="BH314" s="215"/>
      <c r="BI314" s="210"/>
      <c r="BJ314" s="210"/>
      <c r="BK314" s="210"/>
      <c r="BL314" s="207"/>
      <c r="BM314" s="207"/>
      <c r="BN314" s="207"/>
      <c r="BO314" s="282"/>
      <c r="BP314" s="282"/>
      <c r="BQ314" s="284"/>
      <c r="BR314" s="213"/>
      <c r="BS314" s="213" t="str">
        <f>IF(AND('MAPA DE RIESGOS'!$AP314="Muy Alta",'MAPA DE RIESGOS'!$AR314="Leve"),CONCATENATE("R",'MAPA DE RIESGOS'!$H314,"C",'MAPA DE RIESGOS'!$AF314),"")</f>
        <v/>
      </c>
      <c r="BT314" s="213"/>
      <c r="BU314" s="213"/>
      <c r="BV314" s="213"/>
      <c r="BW314" s="213"/>
      <c r="BX314" s="213"/>
      <c r="BY314" s="213"/>
      <c r="BZ314" s="213"/>
      <c r="CA314" s="213"/>
      <c r="CB314" s="213"/>
      <c r="CC314" s="213"/>
      <c r="CD314" s="213"/>
      <c r="CE314" s="213"/>
      <c r="CF314" s="213"/>
      <c r="CG314" s="213"/>
      <c r="CH314" s="213"/>
      <c r="CI314" s="213"/>
      <c r="CJ314" s="213"/>
      <c r="CK314" s="213"/>
    </row>
    <row r="315" spans="1:89" s="214" customFormat="1" ht="28.5" hidden="1" customHeight="1">
      <c r="A315" s="477"/>
      <c r="B315" s="501"/>
      <c r="C315" s="451"/>
      <c r="D315" s="451"/>
      <c r="E315" s="454"/>
      <c r="F315" s="454"/>
      <c r="G315" s="459"/>
      <c r="H315" s="384">
        <v>50</v>
      </c>
      <c r="I315" s="458"/>
      <c r="J315" s="461"/>
      <c r="K315" s="461"/>
      <c r="L315" s="461"/>
      <c r="M315" s="455"/>
      <c r="N315" s="455"/>
      <c r="O315" s="455"/>
      <c r="P315" s="532"/>
      <c r="Q315" s="492"/>
      <c r="R315" s="495"/>
      <c r="S315" s="495"/>
      <c r="T315" s="495"/>
      <c r="U315" s="495"/>
      <c r="V315" s="535"/>
      <c r="W315" s="520"/>
      <c r="X315" s="538"/>
      <c r="Y315" s="541"/>
      <c r="Z315" s="544"/>
      <c r="AA315" s="520"/>
      <c r="AB315" s="523"/>
      <c r="AC315" s="526"/>
      <c r="AD315" s="529"/>
      <c r="AE315" s="508"/>
      <c r="AF315" s="205">
        <v>6</v>
      </c>
      <c r="AG315" s="206"/>
      <c r="AH315" s="234" t="str">
        <f t="shared" si="353"/>
        <v/>
      </c>
      <c r="AI315" s="340"/>
      <c r="AJ315" s="340"/>
      <c r="AK315" s="235" t="str">
        <f t="shared" si="354"/>
        <v/>
      </c>
      <c r="AL315" s="341"/>
      <c r="AM315" s="341"/>
      <c r="AN315" s="342"/>
      <c r="AO315" s="236" t="str">
        <f>IF(ISBLANK(AD310),(IFERROR(IF(AND(AH313="Probabilidad",AH315="Probabilidad"),(AQ313-(+AQ313*AK315)),IF(AND(AH313="Impacto",AH315="Probabilidad"),(AQ312-(+AQ312*AK315)),IF(AH315="Impacto",AQ313,""))),""))," ")</f>
        <v/>
      </c>
      <c r="AP315" s="174" t="str">
        <f>IF(ISBLANK(AD310),(IFERROR(IF(AO315="","",IF(AO315&lt;=0.2,"Muy Baja",IF(AO315&lt;=0.4,"Baja",IF(AO315&lt;=0.6,"Media",IF(AO315&lt;=0.8,"Alta","Muy Alta"))))),"")), " ")</f>
        <v/>
      </c>
      <c r="AQ315" s="237" t="str">
        <f t="shared" si="355"/>
        <v/>
      </c>
      <c r="AR315" s="283" t="str">
        <f t="shared" si="356"/>
        <v/>
      </c>
      <c r="AS315" s="237" t="str">
        <f>IFERROR(IF(AND(AH314="Impacto",AH315="Impacto"),(AS313-(+AS314*AK315)),IF(AND(AH313="Probabilidad",AH315="Impacto"),(AS312-(+AS312*AK315)),IF(AH315="Probabilidad",AS313,""))),"")</f>
        <v/>
      </c>
      <c r="AT315" s="239" t="str">
        <f t="shared" si="357"/>
        <v/>
      </c>
      <c r="AU315" s="511"/>
      <c r="AV315" s="514"/>
      <c r="AW315" s="508"/>
      <c r="AX315" s="517"/>
      <c r="AY315" s="343"/>
      <c r="AZ315" s="209"/>
      <c r="BA315" s="207"/>
      <c r="BB315" s="207"/>
      <c r="BC315" s="208"/>
      <c r="BD315" s="208"/>
      <c r="BE315" s="208"/>
      <c r="BF315" s="209"/>
      <c r="BG315" s="461"/>
      <c r="BH315" s="215"/>
      <c r="BI315" s="210"/>
      <c r="BJ315" s="210"/>
      <c r="BK315" s="210"/>
      <c r="BL315" s="207"/>
      <c r="BM315" s="207"/>
      <c r="BN315" s="207"/>
      <c r="BO315" s="282"/>
      <c r="BP315" s="282"/>
      <c r="BQ315" s="284"/>
      <c r="BR315" s="213"/>
      <c r="BS315" s="213" t="str">
        <f>IF(AND('MAPA DE RIESGOS'!$AP315="Muy Alta",'MAPA DE RIESGOS'!$AR315="Leve"),CONCATENATE("R",'MAPA DE RIESGOS'!$H315,"C",'MAPA DE RIESGOS'!$AF315),"")</f>
        <v/>
      </c>
      <c r="BT315" s="213"/>
      <c r="BU315" s="213"/>
      <c r="BV315" s="213"/>
      <c r="BW315" s="213"/>
      <c r="BX315" s="213"/>
      <c r="BY315" s="213"/>
      <c r="BZ315" s="213"/>
      <c r="CA315" s="213"/>
      <c r="CB315" s="213"/>
      <c r="CC315" s="213"/>
      <c r="CD315" s="213"/>
      <c r="CE315" s="213"/>
      <c r="CF315" s="213"/>
      <c r="CG315" s="213"/>
      <c r="CH315" s="213"/>
      <c r="CI315" s="213"/>
      <c r="CJ315" s="213"/>
      <c r="CK315" s="213"/>
    </row>
    <row r="316" spans="1:89" s="214" customFormat="1" ht="71.5" customHeight="1">
      <c r="A316" s="477"/>
      <c r="B316" s="501" t="s">
        <v>890</v>
      </c>
      <c r="C316" s="451"/>
      <c r="D316" s="451"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54"/>
      <c r="F316" s="454" t="s">
        <v>968</v>
      </c>
      <c r="G316" s="459">
        <v>51</v>
      </c>
      <c r="H316" s="384">
        <v>51</v>
      </c>
      <c r="I316" s="456" t="s">
        <v>1266</v>
      </c>
      <c r="J316" s="468" t="s">
        <v>244</v>
      </c>
      <c r="K316" s="468" t="s">
        <v>1266</v>
      </c>
      <c r="L316" s="468" t="s">
        <v>1473</v>
      </c>
      <c r="M316" s="453" t="str">
        <f t="shared" ref="M316" si="359">+CONCATENATE("Posibilidad de afectación ", J316, " por ", K316," debido a ", L316)</f>
        <v>Posibilidad de afectación Económico y Reputacional por Incumplimiento de los términos contractuales o legales para liquidar. debido a Pedida de competencia para liquidar el contrato</v>
      </c>
      <c r="N316" s="453" t="s">
        <v>108</v>
      </c>
      <c r="O316" s="453" t="s">
        <v>836</v>
      </c>
      <c r="P316" s="530">
        <v>228</v>
      </c>
      <c r="Q316" s="490"/>
      <c r="R316" s="493"/>
      <c r="S316" s="493"/>
      <c r="T316" s="493"/>
      <c r="U316" s="493"/>
      <c r="V316" s="533" t="str">
        <f t="shared" ref="V316" si="360">IF(ISBLANK(AC316),(IF(P316&lt;=0,"",IF(P316&lt;=2,"Muy Baja",IF(P316&lt;=24,"Baja",IF(P316&lt;=500,"Media",IF(P316&lt;=5000,"Alta","Muy Alta"))))))," ")</f>
        <v>Media</v>
      </c>
      <c r="W316" s="518">
        <f t="shared" ref="W316" si="361">IF(ISBLANK(AC316),(IF(V316="","",IF(V316="Muy Baja",20%,IF(V316="Baja",40%,IF(V316="Media",60%,IF(V316="Alta",80%,IF(V316="Muy Alta",100%,0)))))))," ")</f>
        <v>0.6</v>
      </c>
      <c r="X316" s="536" t="s">
        <v>307</v>
      </c>
      <c r="Y316" s="539" t="str">
        <f>IF(X316&gt;0,IF(NOT(ISERROR(MATCH(X316,'Listados Datos'!$N$3:$N$4,0))),'Listados Datos'!$N$6&amp;"Por favor no seleccionar este criterios de impacto (Afectación Económica o presupuestal y/o Pérdida Reputacional)",'Listados Datos'!$N$7),"")</f>
        <v>✔</v>
      </c>
      <c r="Z316" s="542"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518">
        <f>IF(Z316="","",IF(Z316="Leve",20%,IF(Z316="Menor",40%,IF(Z316="Moderado",60%,IF(Z316="Mayor",80%,IF(Z316="Catastrófico",100%,0))))))</f>
        <v>0.6</v>
      </c>
      <c r="AB316" s="521"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524"/>
      <c r="AD316" s="527"/>
      <c r="AE316" s="506" t="str">
        <f t="shared" ref="AE316" si="362">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206" t="s">
        <v>1514</v>
      </c>
      <c r="AH316" s="234" t="str">
        <f t="shared" si="353"/>
        <v>Probabilidad</v>
      </c>
      <c r="AI316" s="340" t="s">
        <v>314</v>
      </c>
      <c r="AJ316" s="340" t="s">
        <v>319</v>
      </c>
      <c r="AK316" s="235" t="str">
        <f t="shared" si="354"/>
        <v>40%</v>
      </c>
      <c r="AL316" s="341" t="s">
        <v>323</v>
      </c>
      <c r="AM316" s="341" t="s">
        <v>327</v>
      </c>
      <c r="AN316" s="342" t="s">
        <v>330</v>
      </c>
      <c r="AO316" s="236">
        <f>IF(ISBLANK(AD316),(IFERROR(IF(AH316="Probabilidad",(W316-(+W316*AK316)),IF(AH316="Impacto",W316,"")),""))," ")</f>
        <v>0.36</v>
      </c>
      <c r="AP316" s="174" t="str">
        <f>IF(ISBLANK(AD316), (IFERROR(IF(AO316="","",IF(AO316&lt;=0.2,"Muy Baja",IF(AO316&lt;=0.4,"Baja",IF(AO316&lt;=0.6,"Media",IF(AO316&lt;=0.8,"Alta","Muy Alta"))))),""))," ")</f>
        <v>Baja</v>
      </c>
      <c r="AQ316" s="237">
        <f t="shared" si="355"/>
        <v>0.36</v>
      </c>
      <c r="AR316" s="283" t="str">
        <f t="shared" si="356"/>
        <v>Moderado</v>
      </c>
      <c r="AS316" s="237">
        <f>IFERROR(IF(AH316="Impacto",(AA316-(+AA316*AK316)),IF(AH316="Probabilidad",AA316,"")),"")</f>
        <v>0.6</v>
      </c>
      <c r="AT316" s="239" t="str">
        <f t="shared" si="357"/>
        <v>Moderado</v>
      </c>
      <c r="AU316" s="509"/>
      <c r="AV316" s="512" t="str">
        <f>IF(ISBLANK(AD316), " ", AD316)</f>
        <v xml:space="preserve"> </v>
      </c>
      <c r="AW316" s="506" t="str">
        <f t="shared" ref="AW316" si="363">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515" t="s">
        <v>337</v>
      </c>
      <c r="AY316" s="343" t="s">
        <v>1645</v>
      </c>
      <c r="AZ316" s="209" t="s">
        <v>1348</v>
      </c>
      <c r="BA316" s="207" t="s">
        <v>968</v>
      </c>
      <c r="BB316" s="207" t="s">
        <v>1069</v>
      </c>
      <c r="BC316" s="208">
        <v>44562</v>
      </c>
      <c r="BD316" s="208">
        <v>44926</v>
      </c>
      <c r="BE316" s="208" t="s">
        <v>1348</v>
      </c>
      <c r="BF316" s="208" t="s">
        <v>1348</v>
      </c>
      <c r="BG316" s="468" t="s">
        <v>1349</v>
      </c>
      <c r="BH316" s="215"/>
      <c r="BI316" s="210"/>
      <c r="BJ316" s="210"/>
      <c r="BK316" s="210"/>
      <c r="BL316" s="207"/>
      <c r="BM316" s="207"/>
      <c r="BN316" s="207"/>
      <c r="BO316" s="282"/>
      <c r="BP316" s="282"/>
      <c r="BQ316" s="284"/>
      <c r="BR316" s="213"/>
      <c r="BS316" s="213" t="str">
        <f>IF(AND('MAPA DE RIESGOS'!$AP316="Muy Alta",'MAPA DE RIESGOS'!$AR316="Leve"),CONCATENATE("R",'MAPA DE RIESGOS'!$H316,"C",'MAPA DE RIESGOS'!$AF316),"")</f>
        <v/>
      </c>
      <c r="BT316" s="213"/>
      <c r="BU316" s="213"/>
      <c r="BV316" s="213"/>
      <c r="BW316" s="213"/>
      <c r="BX316" s="213"/>
      <c r="BY316" s="213"/>
      <c r="BZ316" s="213"/>
      <c r="CA316" s="213"/>
      <c r="CB316" s="213"/>
      <c r="CC316" s="213"/>
      <c r="CD316" s="213"/>
      <c r="CE316" s="213"/>
      <c r="CF316" s="213"/>
      <c r="CG316" s="213"/>
      <c r="CH316" s="213"/>
      <c r="CI316" s="213"/>
      <c r="CJ316" s="213"/>
      <c r="CK316" s="213"/>
    </row>
    <row r="317" spans="1:89" s="214" customFormat="1" ht="28.5" hidden="1" customHeight="1">
      <c r="A317" s="477"/>
      <c r="B317" s="501"/>
      <c r="C317" s="451"/>
      <c r="D317" s="451"/>
      <c r="E317" s="454"/>
      <c r="F317" s="454"/>
      <c r="G317" s="459"/>
      <c r="H317" s="384">
        <v>51</v>
      </c>
      <c r="I317" s="457"/>
      <c r="J317" s="460"/>
      <c r="K317" s="460"/>
      <c r="L317" s="460"/>
      <c r="M317" s="454"/>
      <c r="N317" s="454"/>
      <c r="O317" s="454"/>
      <c r="P317" s="531"/>
      <c r="Q317" s="491"/>
      <c r="R317" s="494"/>
      <c r="S317" s="494"/>
      <c r="T317" s="494"/>
      <c r="U317" s="494"/>
      <c r="V317" s="534"/>
      <c r="W317" s="519"/>
      <c r="X317" s="537"/>
      <c r="Y317" s="540"/>
      <c r="Z317" s="543"/>
      <c r="AA317" s="519"/>
      <c r="AB317" s="522"/>
      <c r="AC317" s="525"/>
      <c r="AD317" s="528"/>
      <c r="AE317" s="507"/>
      <c r="AF317" s="205">
        <v>2</v>
      </c>
      <c r="AG317" s="206"/>
      <c r="AH317" s="234" t="str">
        <f t="shared" si="353"/>
        <v/>
      </c>
      <c r="AI317" s="340"/>
      <c r="AJ317" s="340"/>
      <c r="AK317" s="235" t="str">
        <f t="shared" si="354"/>
        <v/>
      </c>
      <c r="AL317" s="341"/>
      <c r="AM317" s="341"/>
      <c r="AN317" s="342"/>
      <c r="AO317" s="236" t="str">
        <f>IF(ISBLANK(AD316),(IFERROR(IF(AND(AH316="Probabilidad",AH317="Probabilidad"),(AQ316-(+AQ316*AK317)),IF(AH317="Probabilidad",(W316-(+W316*AK317)),IF(AH317="Impacto",AQ316,""))),""))," ")</f>
        <v/>
      </c>
      <c r="AP317" s="174" t="str">
        <f>IF(ISBLANK(AD316),(IFERROR(IF(AO317="","",IF(AO317&lt;=0.2,"Muy Baja",IF(AO317&lt;=0.4,"Baja",IF(AO317&lt;=0.6,"Media",IF(AO317&lt;=0.8,"Alta","Muy Alta"))))),""))," ")</f>
        <v/>
      </c>
      <c r="AQ317" s="237" t="str">
        <f t="shared" si="355"/>
        <v/>
      </c>
      <c r="AR317" s="283" t="str">
        <f t="shared" si="356"/>
        <v/>
      </c>
      <c r="AS317" s="237" t="str">
        <f>IFERROR(IF(AND(AH316="Impacto",AH317="Impacto"),(AS316-(+AS316*AK317)),IF(AH317="Impacto",(AA316-(+AA316*AK317)),IF(AH317="Probabilidad",AS316,""))),"")</f>
        <v/>
      </c>
      <c r="AT317" s="239" t="str">
        <f t="shared" si="357"/>
        <v/>
      </c>
      <c r="AU317" s="510"/>
      <c r="AV317" s="513"/>
      <c r="AW317" s="507"/>
      <c r="AX317" s="516"/>
      <c r="AY317" s="343"/>
      <c r="AZ317" s="209"/>
      <c r="BA317" s="207"/>
      <c r="BB317" s="207"/>
      <c r="BC317" s="208"/>
      <c r="BD317" s="208"/>
      <c r="BE317" s="208"/>
      <c r="BF317" s="209"/>
      <c r="BG317" s="460"/>
      <c r="BH317" s="215"/>
      <c r="BI317" s="210"/>
      <c r="BJ317" s="210"/>
      <c r="BK317" s="210"/>
      <c r="BL317" s="207"/>
      <c r="BM317" s="207"/>
      <c r="BN317" s="207"/>
      <c r="BO317" s="282"/>
      <c r="BP317" s="282"/>
      <c r="BQ317" s="284"/>
      <c r="BR317" s="213"/>
      <c r="BS317" s="213" t="str">
        <f>IF(AND('MAPA DE RIESGOS'!$AP317="Muy Alta",'MAPA DE RIESGOS'!$AR317="Leve"),CONCATENATE("R",'MAPA DE RIESGOS'!$H317,"C",'MAPA DE RIESGOS'!$AF317),"")</f>
        <v/>
      </c>
      <c r="BT317" s="213"/>
      <c r="BU317" s="213"/>
      <c r="BV317" s="213"/>
      <c r="BW317" s="213"/>
      <c r="BX317" s="213"/>
      <c r="BY317" s="213"/>
      <c r="BZ317" s="213"/>
      <c r="CA317" s="213"/>
      <c r="CB317" s="213"/>
      <c r="CC317" s="213"/>
      <c r="CD317" s="213"/>
      <c r="CE317" s="213"/>
      <c r="CF317" s="213"/>
      <c r="CG317" s="213"/>
      <c r="CH317" s="213"/>
      <c r="CI317" s="213"/>
      <c r="CJ317" s="213"/>
      <c r="CK317" s="213"/>
    </row>
    <row r="318" spans="1:89" s="214" customFormat="1" ht="28.5" hidden="1" customHeight="1">
      <c r="A318" s="477"/>
      <c r="B318" s="501"/>
      <c r="C318" s="451"/>
      <c r="D318" s="451"/>
      <c r="E318" s="454"/>
      <c r="F318" s="454"/>
      <c r="G318" s="459"/>
      <c r="H318" s="384">
        <v>51</v>
      </c>
      <c r="I318" s="457"/>
      <c r="J318" s="460"/>
      <c r="K318" s="460"/>
      <c r="L318" s="460"/>
      <c r="M318" s="454"/>
      <c r="N318" s="454"/>
      <c r="O318" s="454"/>
      <c r="P318" s="531"/>
      <c r="Q318" s="491"/>
      <c r="R318" s="494"/>
      <c r="S318" s="494"/>
      <c r="T318" s="494"/>
      <c r="U318" s="494"/>
      <c r="V318" s="534"/>
      <c r="W318" s="519"/>
      <c r="X318" s="537"/>
      <c r="Y318" s="540"/>
      <c r="Z318" s="543"/>
      <c r="AA318" s="519"/>
      <c r="AB318" s="522"/>
      <c r="AC318" s="525"/>
      <c r="AD318" s="528"/>
      <c r="AE318" s="507"/>
      <c r="AF318" s="205">
        <v>3</v>
      </c>
      <c r="AG318" s="206"/>
      <c r="AH318" s="234" t="str">
        <f t="shared" si="353"/>
        <v/>
      </c>
      <c r="AI318" s="340"/>
      <c r="AJ318" s="340"/>
      <c r="AK318" s="235" t="str">
        <f t="shared" si="354"/>
        <v/>
      </c>
      <c r="AL318" s="341"/>
      <c r="AM318" s="341"/>
      <c r="AN318" s="342"/>
      <c r="AO318" s="236" t="str">
        <f>IF(ISBLANK(AD316),(IFERROR(IF(AND(AH317="Probabilidad",AH318="Probabilidad"),(AQ317-(+AQ317*AK318)),IF(AND(AH317="Impacto",AH318="Probabilidad"),(AQ316-(+AQ316*AK318)),IF(AH318="Impacto",AQ317,""))),""))," ")</f>
        <v/>
      </c>
      <c r="AP318" s="174" t="str">
        <f>IF(ISBLANK(AD316),(IFERROR(IF(AO318="","",IF(AO318&lt;=0.2,"Muy Baja",IF(AO318&lt;=0.4,"Baja",IF(AO318&lt;=0.6,"Media",IF(AO318&lt;=0.8,"Alta","Muy Alta"))))),""))," ")</f>
        <v/>
      </c>
      <c r="AQ318" s="237" t="str">
        <f t="shared" si="355"/>
        <v/>
      </c>
      <c r="AR318" s="283" t="str">
        <f t="shared" si="356"/>
        <v/>
      </c>
      <c r="AS318" s="237" t="str">
        <f>IFERROR(IF(AND(AH317="Impacto",AH318="Impacto"),(AS317-(+AS317*AK318)),IF(AND(AH317="Probabilidad",AH318="Impacto"),(AS316-(+AS316*AK318)),IF(AH318="Probabilidad",AS317,""))),"")</f>
        <v/>
      </c>
      <c r="AT318" s="239" t="str">
        <f t="shared" si="357"/>
        <v/>
      </c>
      <c r="AU318" s="510"/>
      <c r="AV318" s="513"/>
      <c r="AW318" s="507"/>
      <c r="AX318" s="516"/>
      <c r="AY318" s="343"/>
      <c r="AZ318" s="209"/>
      <c r="BA318" s="207"/>
      <c r="BB318" s="207"/>
      <c r="BC318" s="208"/>
      <c r="BD318" s="208"/>
      <c r="BE318" s="208"/>
      <c r="BF318" s="209"/>
      <c r="BG318" s="460"/>
      <c r="BH318" s="215"/>
      <c r="BI318" s="210"/>
      <c r="BJ318" s="210"/>
      <c r="BK318" s="210"/>
      <c r="BL318" s="207"/>
      <c r="BM318" s="207"/>
      <c r="BN318" s="207"/>
      <c r="BO318" s="282"/>
      <c r="BP318" s="282"/>
      <c r="BQ318" s="284"/>
      <c r="BR318" s="213"/>
      <c r="BS318" s="213" t="str">
        <f>IF(AND('MAPA DE RIESGOS'!$AP318="Muy Alta",'MAPA DE RIESGOS'!$AR318="Leve"),CONCATENATE("R",'MAPA DE RIESGOS'!$H318,"C",'MAPA DE RIESGOS'!$AF318),"")</f>
        <v/>
      </c>
      <c r="BT318" s="213"/>
      <c r="BU318" s="213"/>
      <c r="BV318" s="213"/>
      <c r="BW318" s="213"/>
      <c r="BX318" s="213"/>
      <c r="BY318" s="213"/>
      <c r="BZ318" s="213"/>
      <c r="CA318" s="213"/>
      <c r="CB318" s="213"/>
      <c r="CC318" s="213"/>
      <c r="CD318" s="213"/>
      <c r="CE318" s="213"/>
      <c r="CF318" s="213"/>
      <c r="CG318" s="213"/>
      <c r="CH318" s="213"/>
      <c r="CI318" s="213"/>
      <c r="CJ318" s="213"/>
      <c r="CK318" s="213"/>
    </row>
    <row r="319" spans="1:89" s="214" customFormat="1" ht="28.5" hidden="1" customHeight="1">
      <c r="A319" s="477"/>
      <c r="B319" s="501"/>
      <c r="C319" s="451"/>
      <c r="D319" s="451"/>
      <c r="E319" s="454"/>
      <c r="F319" s="454"/>
      <c r="G319" s="459"/>
      <c r="H319" s="384">
        <v>51</v>
      </c>
      <c r="I319" s="457"/>
      <c r="J319" s="460"/>
      <c r="K319" s="460"/>
      <c r="L319" s="460"/>
      <c r="M319" s="454"/>
      <c r="N319" s="454"/>
      <c r="O319" s="454"/>
      <c r="P319" s="531"/>
      <c r="Q319" s="491"/>
      <c r="R319" s="494"/>
      <c r="S319" s="494"/>
      <c r="T319" s="494"/>
      <c r="U319" s="494"/>
      <c r="V319" s="534"/>
      <c r="W319" s="519"/>
      <c r="X319" s="537"/>
      <c r="Y319" s="540"/>
      <c r="Z319" s="543"/>
      <c r="AA319" s="519"/>
      <c r="AB319" s="522"/>
      <c r="AC319" s="525"/>
      <c r="AD319" s="528"/>
      <c r="AE319" s="507"/>
      <c r="AF319" s="205">
        <v>4</v>
      </c>
      <c r="AG319" s="206"/>
      <c r="AH319" s="234" t="str">
        <f t="shared" si="353"/>
        <v/>
      </c>
      <c r="AI319" s="340"/>
      <c r="AJ319" s="340"/>
      <c r="AK319" s="235" t="str">
        <f t="shared" si="354"/>
        <v/>
      </c>
      <c r="AL319" s="341"/>
      <c r="AM319" s="341"/>
      <c r="AN319" s="342"/>
      <c r="AO319" s="236" t="str">
        <f>IF(ISBLANK(AD316),(IFERROR(IF(AND(AH318="Probabilidad",AH319="Probabilidad"),(AQ318-(+AQ318*AK319)),IF(AND(AH318="Impacto",AH319="Probabilidad"),(AQ317-(+AQ317*AK319)),IF(AH319="Impacto",AQ318,""))),""))," ")</f>
        <v/>
      </c>
      <c r="AP319" s="174" t="str">
        <f>IF(ISBLANK(AD316),(IFERROR(IF(AO319="","",IF(AO319&lt;=0.2,"Muy Baja",IF(AO319&lt;=0.4,"Baja",IF(AO319&lt;=0.6,"Media",IF(AO319&lt;=0.8,"Alta","Muy Alta"))))),""))," ")</f>
        <v/>
      </c>
      <c r="AQ319" s="237" t="str">
        <f t="shared" si="355"/>
        <v/>
      </c>
      <c r="AR319" s="283" t="str">
        <f t="shared" si="356"/>
        <v/>
      </c>
      <c r="AS319" s="237" t="str">
        <f>IFERROR(IF(AND(AH318="Impacto",AH319="Impacto"),(AS318-(+AS318*AK319)),IF(AND(AH318="Probabilidad",AH319="Impacto"),(AS317-(+AS317*AK319)),IF(AH319="Probabilidad",AS318,""))),"")</f>
        <v/>
      </c>
      <c r="AT319" s="239" t="str">
        <f t="shared" si="357"/>
        <v/>
      </c>
      <c r="AU319" s="510"/>
      <c r="AV319" s="513"/>
      <c r="AW319" s="507"/>
      <c r="AX319" s="516"/>
      <c r="AY319" s="343"/>
      <c r="AZ319" s="209"/>
      <c r="BA319" s="207"/>
      <c r="BB319" s="207"/>
      <c r="BC319" s="208"/>
      <c r="BD319" s="208"/>
      <c r="BE319" s="208"/>
      <c r="BF319" s="209"/>
      <c r="BG319" s="460"/>
      <c r="BH319" s="215"/>
      <c r="BI319" s="210"/>
      <c r="BJ319" s="210"/>
      <c r="BK319" s="210"/>
      <c r="BL319" s="207"/>
      <c r="BM319" s="207"/>
      <c r="BN319" s="207"/>
      <c r="BO319" s="282"/>
      <c r="BP319" s="282"/>
      <c r="BQ319" s="284"/>
      <c r="BR319" s="213"/>
      <c r="BS319" s="213" t="str">
        <f>IF(AND('MAPA DE RIESGOS'!$AP319="Muy Alta",'MAPA DE RIESGOS'!$AR319="Leve"),CONCATENATE("R",'MAPA DE RIESGOS'!$H319,"C",'MAPA DE RIESGOS'!$AF319),"")</f>
        <v/>
      </c>
      <c r="BT319" s="213"/>
      <c r="BU319" s="213"/>
      <c r="BV319" s="213"/>
      <c r="BW319" s="213"/>
      <c r="BX319" s="213"/>
      <c r="BY319" s="213"/>
      <c r="BZ319" s="213"/>
      <c r="CA319" s="213"/>
      <c r="CB319" s="213"/>
      <c r="CC319" s="213"/>
      <c r="CD319" s="213"/>
      <c r="CE319" s="213"/>
      <c r="CF319" s="213"/>
      <c r="CG319" s="213"/>
      <c r="CH319" s="213"/>
      <c r="CI319" s="213"/>
      <c r="CJ319" s="213"/>
      <c r="CK319" s="213"/>
    </row>
    <row r="320" spans="1:89" s="214" customFormat="1" ht="28.5" hidden="1" customHeight="1">
      <c r="A320" s="477"/>
      <c r="B320" s="501"/>
      <c r="C320" s="451"/>
      <c r="D320" s="451"/>
      <c r="E320" s="454"/>
      <c r="F320" s="454"/>
      <c r="G320" s="459"/>
      <c r="H320" s="384">
        <v>51</v>
      </c>
      <c r="I320" s="457"/>
      <c r="J320" s="460"/>
      <c r="K320" s="460"/>
      <c r="L320" s="460"/>
      <c r="M320" s="454"/>
      <c r="N320" s="454"/>
      <c r="O320" s="454"/>
      <c r="P320" s="531"/>
      <c r="Q320" s="491"/>
      <c r="R320" s="494"/>
      <c r="S320" s="494"/>
      <c r="T320" s="494"/>
      <c r="U320" s="494"/>
      <c r="V320" s="534"/>
      <c r="W320" s="519"/>
      <c r="X320" s="537"/>
      <c r="Y320" s="540"/>
      <c r="Z320" s="543"/>
      <c r="AA320" s="519"/>
      <c r="AB320" s="522"/>
      <c r="AC320" s="525"/>
      <c r="AD320" s="528"/>
      <c r="AE320" s="507"/>
      <c r="AF320" s="205">
        <v>5</v>
      </c>
      <c r="AG320" s="206"/>
      <c r="AH320" s="234" t="str">
        <f t="shared" si="353"/>
        <v/>
      </c>
      <c r="AI320" s="340"/>
      <c r="AJ320" s="340"/>
      <c r="AK320" s="235" t="str">
        <f t="shared" si="354"/>
        <v/>
      </c>
      <c r="AL320" s="341"/>
      <c r="AM320" s="341"/>
      <c r="AN320" s="342"/>
      <c r="AO320" s="236" t="str">
        <f>IF(ISBLANK(AD316),(IFERROR(IF(AND(AH319="Probabilidad",AH320="Probabilidad"),(AQ319-(+AQ319*AK320)),IF(AND(AH319="Impacto",AH320="Probabilidad"),(AQ318-(+AQ318*AK320)),IF(AH320="Impacto",AQ319,""))),""))," ")</f>
        <v/>
      </c>
      <c r="AP320" s="174" t="str">
        <f>IF(ISBLANK(AD316),(IFERROR(IF(AO320="","",IF(AO320&lt;=0.2,"Muy Baja",IF(AO320&lt;=0.4,"Baja",IF(AO320&lt;=0.6,"Media",IF(AO320&lt;=0.8,"Alta","Muy Alta"))))),""))," ")</f>
        <v/>
      </c>
      <c r="AQ320" s="237" t="str">
        <f t="shared" si="355"/>
        <v/>
      </c>
      <c r="AR320" s="283" t="str">
        <f t="shared" si="356"/>
        <v/>
      </c>
      <c r="AS320" s="237" t="str">
        <f>IFERROR(IF(AND(AH319="Impacto",AH320="Impacto"),(AS319-(+AS319*AK320)),IF(AND(AH319="Probabilidad",AH320="Impacto"),(AS318-(+AS318*AK320)),IF(AH320="Probabilidad",AS319,""))),"")</f>
        <v/>
      </c>
      <c r="AT320" s="239" t="str">
        <f t="shared" si="357"/>
        <v/>
      </c>
      <c r="AU320" s="510"/>
      <c r="AV320" s="513"/>
      <c r="AW320" s="507"/>
      <c r="AX320" s="516"/>
      <c r="AY320" s="343"/>
      <c r="AZ320" s="209"/>
      <c r="BA320" s="207"/>
      <c r="BB320" s="207"/>
      <c r="BC320" s="208"/>
      <c r="BD320" s="208"/>
      <c r="BE320" s="208"/>
      <c r="BF320" s="209"/>
      <c r="BG320" s="460"/>
      <c r="BH320" s="215"/>
      <c r="BI320" s="210"/>
      <c r="BJ320" s="210"/>
      <c r="BK320" s="210"/>
      <c r="BL320" s="207"/>
      <c r="BM320" s="207"/>
      <c r="BN320" s="207"/>
      <c r="BO320" s="282"/>
      <c r="BP320" s="282"/>
      <c r="BQ320" s="284"/>
      <c r="BR320" s="213"/>
      <c r="BS320" s="213" t="str">
        <f>IF(AND('MAPA DE RIESGOS'!$AP320="Muy Alta",'MAPA DE RIESGOS'!$AR320="Leve"),CONCATENATE("R",'MAPA DE RIESGOS'!$H320,"C",'MAPA DE RIESGOS'!$AF320),"")</f>
        <v/>
      </c>
      <c r="BT320" s="213"/>
      <c r="BU320" s="213"/>
      <c r="BV320" s="213"/>
      <c r="BW320" s="213"/>
      <c r="BX320" s="213"/>
      <c r="BY320" s="213"/>
      <c r="BZ320" s="213"/>
      <c r="CA320" s="213"/>
      <c r="CB320" s="213"/>
      <c r="CC320" s="213"/>
      <c r="CD320" s="213"/>
      <c r="CE320" s="213"/>
      <c r="CF320" s="213"/>
      <c r="CG320" s="213"/>
      <c r="CH320" s="213"/>
      <c r="CI320" s="213"/>
      <c r="CJ320" s="213"/>
      <c r="CK320" s="213"/>
    </row>
    <row r="321" spans="1:89" s="214" customFormat="1" ht="28.5" hidden="1" customHeight="1">
      <c r="A321" s="477"/>
      <c r="B321" s="501"/>
      <c r="C321" s="451"/>
      <c r="D321" s="451"/>
      <c r="E321" s="454"/>
      <c r="F321" s="454"/>
      <c r="G321" s="459"/>
      <c r="H321" s="384">
        <v>51</v>
      </c>
      <c r="I321" s="458"/>
      <c r="J321" s="461"/>
      <c r="K321" s="461"/>
      <c r="L321" s="461"/>
      <c r="M321" s="455"/>
      <c r="N321" s="455"/>
      <c r="O321" s="455"/>
      <c r="P321" s="532"/>
      <c r="Q321" s="492"/>
      <c r="R321" s="495"/>
      <c r="S321" s="495"/>
      <c r="T321" s="495"/>
      <c r="U321" s="495"/>
      <c r="V321" s="535"/>
      <c r="W321" s="520"/>
      <c r="X321" s="538"/>
      <c r="Y321" s="541"/>
      <c r="Z321" s="544"/>
      <c r="AA321" s="520"/>
      <c r="AB321" s="523"/>
      <c r="AC321" s="526"/>
      <c r="AD321" s="529"/>
      <c r="AE321" s="508"/>
      <c r="AF321" s="205">
        <v>6</v>
      </c>
      <c r="AG321" s="206"/>
      <c r="AH321" s="234" t="str">
        <f t="shared" si="353"/>
        <v/>
      </c>
      <c r="AI321" s="340"/>
      <c r="AJ321" s="340"/>
      <c r="AK321" s="235" t="str">
        <f t="shared" si="354"/>
        <v/>
      </c>
      <c r="AL321" s="341"/>
      <c r="AM321" s="341"/>
      <c r="AN321" s="342"/>
      <c r="AO321" s="236" t="str">
        <f>IF(ISBLANK(AD316),(IFERROR(IF(AND(AH319="Probabilidad",AH321="Probabilidad"),(AQ319-(+AQ319*AK321)),IF(AND(AH319="Impacto",AH321="Probabilidad"),(AQ318-(+AQ318*AK321)),IF(AH321="Impacto",AQ319,""))),""))," ")</f>
        <v/>
      </c>
      <c r="AP321" s="174" t="str">
        <f>IF(ISBLANK(AD316),(IFERROR(IF(AO321="","",IF(AO321&lt;=0.2,"Muy Baja",IF(AO321&lt;=0.4,"Baja",IF(AO321&lt;=0.6,"Media",IF(AO321&lt;=0.8,"Alta","Muy Alta"))))),"")), " ")</f>
        <v/>
      </c>
      <c r="AQ321" s="237" t="str">
        <f t="shared" si="355"/>
        <v/>
      </c>
      <c r="AR321" s="283" t="str">
        <f t="shared" si="356"/>
        <v/>
      </c>
      <c r="AS321" s="237" t="str">
        <f>IFERROR(IF(AND(AH320="Impacto",AH321="Impacto"),(AS319-(+AS320*AK321)),IF(AND(AH319="Probabilidad",AH321="Impacto"),(AS318-(+AS318*AK321)),IF(AH321="Probabilidad",AS319,""))),"")</f>
        <v/>
      </c>
      <c r="AT321" s="239" t="str">
        <f t="shared" si="357"/>
        <v/>
      </c>
      <c r="AU321" s="511"/>
      <c r="AV321" s="514"/>
      <c r="AW321" s="508"/>
      <c r="AX321" s="517"/>
      <c r="AY321" s="343"/>
      <c r="AZ321" s="209"/>
      <c r="BA321" s="207"/>
      <c r="BB321" s="207"/>
      <c r="BC321" s="208"/>
      <c r="BD321" s="208"/>
      <c r="BE321" s="208"/>
      <c r="BF321" s="209"/>
      <c r="BG321" s="461"/>
      <c r="BH321" s="215"/>
      <c r="BI321" s="210"/>
      <c r="BJ321" s="210"/>
      <c r="BK321" s="210"/>
      <c r="BL321" s="207"/>
      <c r="BM321" s="207"/>
      <c r="BN321" s="207"/>
      <c r="BO321" s="282"/>
      <c r="BP321" s="282"/>
      <c r="BQ321" s="284"/>
      <c r="BR321" s="213"/>
      <c r="BS321" s="213" t="str">
        <f>IF(AND('MAPA DE RIESGOS'!$AP321="Muy Alta",'MAPA DE RIESGOS'!$AR321="Leve"),CONCATENATE("R",'MAPA DE RIESGOS'!$H321,"C",'MAPA DE RIESGOS'!$AF321),"")</f>
        <v/>
      </c>
      <c r="BT321" s="213"/>
      <c r="BU321" s="213"/>
      <c r="BV321" s="213"/>
      <c r="BW321" s="213"/>
      <c r="BX321" s="213"/>
      <c r="BY321" s="213"/>
      <c r="BZ321" s="213"/>
      <c r="CA321" s="213"/>
      <c r="CB321" s="213"/>
      <c r="CC321" s="213"/>
      <c r="CD321" s="213"/>
      <c r="CE321" s="213"/>
      <c r="CF321" s="213"/>
      <c r="CG321" s="213"/>
      <c r="CH321" s="213"/>
      <c r="CI321" s="213"/>
      <c r="CJ321" s="213"/>
      <c r="CK321" s="213"/>
    </row>
    <row r="322" spans="1:89" s="214" customFormat="1" ht="125.5" customHeight="1">
      <c r="A322" s="477"/>
      <c r="B322" s="501" t="s">
        <v>890</v>
      </c>
      <c r="C322" s="451"/>
      <c r="D322" s="451"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54"/>
      <c r="F322" s="454" t="s">
        <v>968</v>
      </c>
      <c r="G322" s="459">
        <v>52</v>
      </c>
      <c r="H322" s="384">
        <v>52</v>
      </c>
      <c r="I322" s="456" t="s">
        <v>1267</v>
      </c>
      <c r="J322" s="468" t="s">
        <v>243</v>
      </c>
      <c r="K322" s="468" t="s">
        <v>1267</v>
      </c>
      <c r="L322" s="468" t="s">
        <v>1474</v>
      </c>
      <c r="M322" s="453" t="str">
        <f t="shared" ref="M322" si="364">+CONCATENATE("Posibilidad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453" t="s">
        <v>108</v>
      </c>
      <c r="O322" s="453" t="s">
        <v>836</v>
      </c>
      <c r="P322" s="530">
        <v>12</v>
      </c>
      <c r="Q322" s="490"/>
      <c r="R322" s="493"/>
      <c r="S322" s="493"/>
      <c r="T322" s="493"/>
      <c r="U322" s="493"/>
      <c r="V322" s="533" t="str">
        <f t="shared" ref="V322" si="365">IF(ISBLANK(AC322),(IF(P322&lt;=0,"",IF(P322&lt;=2,"Muy Baja",IF(P322&lt;=24,"Baja",IF(P322&lt;=500,"Media",IF(P322&lt;=5000,"Alta","Muy Alta"))))))," ")</f>
        <v>Baja</v>
      </c>
      <c r="W322" s="518">
        <f t="shared" ref="W322" si="366">IF(ISBLANK(AC322),(IF(V322="","",IF(V322="Muy Baja",20%,IF(V322="Baja",40%,IF(V322="Media",60%,IF(V322="Alta",80%,IF(V322="Muy Alta",100%,0)))))))," ")</f>
        <v>0.4</v>
      </c>
      <c r="X322" s="536" t="s">
        <v>307</v>
      </c>
      <c r="Y322" s="539" t="str">
        <f>IF(X322&gt;0,IF(NOT(ISERROR(MATCH(X322,'Listados Datos'!$N$3:$N$4,0))),'Listados Datos'!$N$6&amp;"Por favor no seleccionar este criterios de impacto (Afectación Económica o presupuestal y/o Pérdida Reputacional)",'Listados Datos'!$N$7),"")</f>
        <v>✔</v>
      </c>
      <c r="Z322" s="542"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518">
        <f>IF(Z322="","",IF(Z322="Leve",20%,IF(Z322="Menor",40%,IF(Z322="Moderado",60%,IF(Z322="Mayor",80%,IF(Z322="Catastrófico",100%,0))))))</f>
        <v>0.6</v>
      </c>
      <c r="AB322" s="521"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524"/>
      <c r="AD322" s="527"/>
      <c r="AE322" s="506" t="str">
        <f t="shared" ref="AE322" si="367">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206" t="s">
        <v>1515</v>
      </c>
      <c r="AH322" s="234" t="str">
        <f t="shared" si="353"/>
        <v>Probabilidad</v>
      </c>
      <c r="AI322" s="340" t="s">
        <v>314</v>
      </c>
      <c r="AJ322" s="340" t="s">
        <v>319</v>
      </c>
      <c r="AK322" s="235" t="str">
        <f t="shared" si="354"/>
        <v>40%</v>
      </c>
      <c r="AL322" s="341" t="s">
        <v>323</v>
      </c>
      <c r="AM322" s="341" t="s">
        <v>327</v>
      </c>
      <c r="AN322" s="342" t="s">
        <v>330</v>
      </c>
      <c r="AO322" s="236">
        <f>IF(ISBLANK(AD322),(IFERROR(IF(AH322="Probabilidad",(W322-(+W322*AK322)),IF(AH322="Impacto",W322,"")),""))," ")</f>
        <v>0.24</v>
      </c>
      <c r="AP322" s="174" t="str">
        <f>IF(ISBLANK(AD322), (IFERROR(IF(AO322="","",IF(AO322&lt;=0.2,"Muy Baja",IF(AO322&lt;=0.4,"Baja",IF(AO322&lt;=0.6,"Media",IF(AO322&lt;=0.8,"Alta","Muy Alta"))))),""))," ")</f>
        <v>Baja</v>
      </c>
      <c r="AQ322" s="237">
        <f t="shared" si="355"/>
        <v>0.24</v>
      </c>
      <c r="AR322" s="283" t="str">
        <f t="shared" si="356"/>
        <v>Moderado</v>
      </c>
      <c r="AS322" s="237">
        <f>IFERROR(IF(AH322="Impacto",(AA322-(+AA322*AK322)),IF(AH322="Probabilidad",AA322,"")),"")</f>
        <v>0.6</v>
      </c>
      <c r="AT322" s="239" t="str">
        <f t="shared" si="357"/>
        <v>Moderado</v>
      </c>
      <c r="AU322" s="509"/>
      <c r="AV322" s="512" t="str">
        <f>IF(ISBLANK(AD322), " ", AD322)</f>
        <v xml:space="preserve"> </v>
      </c>
      <c r="AW322" s="506" t="str">
        <f t="shared" ref="AW322" si="368">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515" t="s">
        <v>337</v>
      </c>
      <c r="AY322" s="343" t="s">
        <v>1350</v>
      </c>
      <c r="AZ322" s="209" t="s">
        <v>1646</v>
      </c>
      <c r="BA322" s="207" t="s">
        <v>968</v>
      </c>
      <c r="BB322" s="207" t="s">
        <v>1069</v>
      </c>
      <c r="BC322" s="208">
        <v>44562</v>
      </c>
      <c r="BD322" s="208">
        <v>44926</v>
      </c>
      <c r="BE322" s="208" t="s">
        <v>1351</v>
      </c>
      <c r="BF322" s="209" t="s">
        <v>1351</v>
      </c>
      <c r="BG322" s="468" t="s">
        <v>1352</v>
      </c>
      <c r="BH322" s="215"/>
      <c r="BI322" s="210"/>
      <c r="BJ322" s="210"/>
      <c r="BK322" s="210"/>
      <c r="BL322" s="207"/>
      <c r="BM322" s="207"/>
      <c r="BN322" s="207"/>
      <c r="BO322" s="282"/>
      <c r="BP322" s="282"/>
      <c r="BQ322" s="284"/>
      <c r="BR322" s="213"/>
      <c r="BS322" s="213" t="str">
        <f>IF(AND('MAPA DE RIESGOS'!$AP322="Muy Alta",'MAPA DE RIESGOS'!$AR322="Leve"),CONCATENATE("R",'MAPA DE RIESGOS'!$H322,"C",'MAPA DE RIESGOS'!$AF322),"")</f>
        <v/>
      </c>
      <c r="BT322" s="213"/>
      <c r="BU322" s="213"/>
      <c r="BV322" s="213"/>
      <c r="BW322" s="213"/>
      <c r="BX322" s="213"/>
      <c r="BY322" s="213"/>
      <c r="BZ322" s="213"/>
      <c r="CA322" s="213"/>
      <c r="CB322" s="213"/>
      <c r="CC322" s="213"/>
      <c r="CD322" s="213"/>
      <c r="CE322" s="213"/>
      <c r="CF322" s="213"/>
      <c r="CG322" s="213"/>
      <c r="CH322" s="213"/>
      <c r="CI322" s="213"/>
      <c r="CJ322" s="213"/>
      <c r="CK322" s="213"/>
    </row>
    <row r="323" spans="1:89" s="214" customFormat="1" ht="28.5" hidden="1" customHeight="1">
      <c r="A323" s="477"/>
      <c r="B323" s="501"/>
      <c r="C323" s="451"/>
      <c r="D323" s="451"/>
      <c r="E323" s="454"/>
      <c r="F323" s="454"/>
      <c r="G323" s="459"/>
      <c r="H323" s="384">
        <v>52</v>
      </c>
      <c r="I323" s="457"/>
      <c r="J323" s="460"/>
      <c r="K323" s="460"/>
      <c r="L323" s="460"/>
      <c r="M323" s="454"/>
      <c r="N323" s="454"/>
      <c r="O323" s="454"/>
      <c r="P323" s="531"/>
      <c r="Q323" s="491"/>
      <c r="R323" s="494"/>
      <c r="S323" s="494"/>
      <c r="T323" s="494"/>
      <c r="U323" s="494"/>
      <c r="V323" s="534"/>
      <c r="W323" s="519"/>
      <c r="X323" s="537"/>
      <c r="Y323" s="540"/>
      <c r="Z323" s="543"/>
      <c r="AA323" s="519"/>
      <c r="AB323" s="522"/>
      <c r="AC323" s="525"/>
      <c r="AD323" s="528"/>
      <c r="AE323" s="507"/>
      <c r="AF323" s="205">
        <v>2</v>
      </c>
      <c r="AG323" s="206"/>
      <c r="AH323" s="234" t="str">
        <f t="shared" si="353"/>
        <v/>
      </c>
      <c r="AI323" s="340"/>
      <c r="AJ323" s="340"/>
      <c r="AK323" s="235" t="str">
        <f t="shared" si="354"/>
        <v/>
      </c>
      <c r="AL323" s="341"/>
      <c r="AM323" s="341"/>
      <c r="AN323" s="342"/>
      <c r="AO323" s="236" t="str">
        <f>IF(ISBLANK(AD322),(IFERROR(IF(AND(AH322="Probabilidad",AH323="Probabilidad"),(AQ322-(+AQ322*AK323)),IF(AH323="Probabilidad",(W322-(+W322*AK323)),IF(AH323="Impacto",AQ322,""))),""))," ")</f>
        <v/>
      </c>
      <c r="AP323" s="174" t="str">
        <f>IF(ISBLANK(AD322),(IFERROR(IF(AO323="","",IF(AO323&lt;=0.2,"Muy Baja",IF(AO323&lt;=0.4,"Baja",IF(AO323&lt;=0.6,"Media",IF(AO323&lt;=0.8,"Alta","Muy Alta"))))),""))," ")</f>
        <v/>
      </c>
      <c r="AQ323" s="237" t="str">
        <f t="shared" si="355"/>
        <v/>
      </c>
      <c r="AR323" s="283" t="str">
        <f t="shared" si="356"/>
        <v/>
      </c>
      <c r="AS323" s="237" t="str">
        <f>IFERROR(IF(AND(AH322="Impacto",AH323="Impacto"),(AS322-(+AS322*AK323)),IF(AH323="Impacto",(AA322-(+AA322*AK323)),IF(AH323="Probabilidad",AS322,""))),"")</f>
        <v/>
      </c>
      <c r="AT323" s="239" t="str">
        <f t="shared" si="357"/>
        <v/>
      </c>
      <c r="AU323" s="510"/>
      <c r="AV323" s="513"/>
      <c r="AW323" s="507"/>
      <c r="AX323" s="516"/>
      <c r="AY323" s="343"/>
      <c r="AZ323" s="209"/>
      <c r="BA323" s="207"/>
      <c r="BB323" s="207"/>
      <c r="BC323" s="208"/>
      <c r="BD323" s="208"/>
      <c r="BE323" s="208"/>
      <c r="BF323" s="209"/>
      <c r="BG323" s="460"/>
      <c r="BH323" s="215"/>
      <c r="BI323" s="210"/>
      <c r="BJ323" s="210"/>
      <c r="BK323" s="210"/>
      <c r="BL323" s="207"/>
      <c r="BM323" s="207"/>
      <c r="BN323" s="207"/>
      <c r="BO323" s="282"/>
      <c r="BP323" s="282"/>
      <c r="BQ323" s="284"/>
      <c r="BR323" s="213"/>
      <c r="BS323" s="213" t="str">
        <f>IF(AND('MAPA DE RIESGOS'!$AP323="Muy Alta",'MAPA DE RIESGOS'!$AR323="Leve"),CONCATENATE("R",'MAPA DE RIESGOS'!$H323,"C",'MAPA DE RIESGOS'!$AF323),"")</f>
        <v/>
      </c>
      <c r="BT323" s="213"/>
      <c r="BU323" s="213"/>
      <c r="BV323" s="213"/>
      <c r="BW323" s="213"/>
      <c r="BX323" s="213"/>
      <c r="BY323" s="213"/>
      <c r="BZ323" s="213"/>
      <c r="CA323" s="213"/>
      <c r="CB323" s="213"/>
      <c r="CC323" s="213"/>
      <c r="CD323" s="213"/>
      <c r="CE323" s="213"/>
      <c r="CF323" s="213"/>
      <c r="CG323" s="213"/>
      <c r="CH323" s="213"/>
      <c r="CI323" s="213"/>
      <c r="CJ323" s="213"/>
      <c r="CK323" s="213"/>
    </row>
    <row r="324" spans="1:89" s="214" customFormat="1" ht="28.5" hidden="1" customHeight="1">
      <c r="A324" s="477"/>
      <c r="B324" s="501"/>
      <c r="C324" s="451"/>
      <c r="D324" s="451"/>
      <c r="E324" s="454"/>
      <c r="F324" s="454"/>
      <c r="G324" s="459"/>
      <c r="H324" s="384">
        <v>52</v>
      </c>
      <c r="I324" s="457"/>
      <c r="J324" s="460"/>
      <c r="K324" s="460"/>
      <c r="L324" s="460"/>
      <c r="M324" s="454"/>
      <c r="N324" s="454"/>
      <c r="O324" s="454"/>
      <c r="P324" s="531"/>
      <c r="Q324" s="491"/>
      <c r="R324" s="494"/>
      <c r="S324" s="494"/>
      <c r="T324" s="494"/>
      <c r="U324" s="494"/>
      <c r="V324" s="534"/>
      <c r="W324" s="519"/>
      <c r="X324" s="537"/>
      <c r="Y324" s="540"/>
      <c r="Z324" s="543"/>
      <c r="AA324" s="519"/>
      <c r="AB324" s="522"/>
      <c r="AC324" s="525"/>
      <c r="AD324" s="528"/>
      <c r="AE324" s="507"/>
      <c r="AF324" s="205">
        <v>3</v>
      </c>
      <c r="AG324" s="206"/>
      <c r="AH324" s="234" t="str">
        <f t="shared" si="353"/>
        <v/>
      </c>
      <c r="AI324" s="340"/>
      <c r="AJ324" s="340"/>
      <c r="AK324" s="235" t="str">
        <f t="shared" si="354"/>
        <v/>
      </c>
      <c r="AL324" s="341"/>
      <c r="AM324" s="341"/>
      <c r="AN324" s="342"/>
      <c r="AO324" s="236" t="str">
        <f>IF(ISBLANK(AD322),(IFERROR(IF(AND(AH323="Probabilidad",AH324="Probabilidad"),(AQ323-(+AQ323*AK324)),IF(AND(AH323="Impacto",AH324="Probabilidad"),(AQ322-(+AQ322*AK324)),IF(AH324="Impacto",AQ323,""))),""))," ")</f>
        <v/>
      </c>
      <c r="AP324" s="174" t="str">
        <f>IF(ISBLANK(AD322),(IFERROR(IF(AO324="","",IF(AO324&lt;=0.2,"Muy Baja",IF(AO324&lt;=0.4,"Baja",IF(AO324&lt;=0.6,"Media",IF(AO324&lt;=0.8,"Alta","Muy Alta"))))),""))," ")</f>
        <v/>
      </c>
      <c r="AQ324" s="237" t="str">
        <f t="shared" si="355"/>
        <v/>
      </c>
      <c r="AR324" s="283" t="str">
        <f t="shared" si="356"/>
        <v/>
      </c>
      <c r="AS324" s="237" t="str">
        <f>IFERROR(IF(AND(AH323="Impacto",AH324="Impacto"),(AS323-(+AS323*AK324)),IF(AND(AH323="Probabilidad",AH324="Impacto"),(AS322-(+AS322*AK324)),IF(AH324="Probabilidad",AS323,""))),"")</f>
        <v/>
      </c>
      <c r="AT324" s="239" t="str">
        <f t="shared" si="357"/>
        <v/>
      </c>
      <c r="AU324" s="510"/>
      <c r="AV324" s="513"/>
      <c r="AW324" s="507"/>
      <c r="AX324" s="516"/>
      <c r="AY324" s="343"/>
      <c r="AZ324" s="209"/>
      <c r="BA324" s="207"/>
      <c r="BB324" s="207"/>
      <c r="BC324" s="208"/>
      <c r="BD324" s="208"/>
      <c r="BE324" s="208"/>
      <c r="BF324" s="209"/>
      <c r="BG324" s="460"/>
      <c r="BH324" s="215"/>
      <c r="BI324" s="210"/>
      <c r="BJ324" s="210"/>
      <c r="BK324" s="210"/>
      <c r="BL324" s="207"/>
      <c r="BM324" s="207"/>
      <c r="BN324" s="207"/>
      <c r="BO324" s="282"/>
      <c r="BP324" s="282"/>
      <c r="BQ324" s="284"/>
      <c r="BR324" s="213"/>
      <c r="BS324" s="213" t="str">
        <f>IF(AND('MAPA DE RIESGOS'!$AP324="Muy Alta",'MAPA DE RIESGOS'!$AR324="Leve"),CONCATENATE("R",'MAPA DE RIESGOS'!$H324,"C",'MAPA DE RIESGOS'!$AF324),"")</f>
        <v/>
      </c>
      <c r="BT324" s="213"/>
      <c r="BU324" s="213"/>
      <c r="BV324" s="213"/>
      <c r="BW324" s="213"/>
      <c r="BX324" s="213"/>
      <c r="BY324" s="213"/>
      <c r="BZ324" s="213"/>
      <c r="CA324" s="213"/>
      <c r="CB324" s="213"/>
      <c r="CC324" s="213"/>
      <c r="CD324" s="213"/>
      <c r="CE324" s="213"/>
      <c r="CF324" s="213"/>
      <c r="CG324" s="213"/>
      <c r="CH324" s="213"/>
      <c r="CI324" s="213"/>
      <c r="CJ324" s="213"/>
      <c r="CK324" s="213"/>
    </row>
    <row r="325" spans="1:89" s="214" customFormat="1" ht="28.5" hidden="1" customHeight="1">
      <c r="A325" s="477"/>
      <c r="B325" s="501"/>
      <c r="C325" s="451"/>
      <c r="D325" s="451"/>
      <c r="E325" s="454"/>
      <c r="F325" s="454"/>
      <c r="G325" s="459"/>
      <c r="H325" s="384">
        <v>52</v>
      </c>
      <c r="I325" s="457"/>
      <c r="J325" s="460"/>
      <c r="K325" s="460"/>
      <c r="L325" s="460"/>
      <c r="M325" s="454"/>
      <c r="N325" s="454"/>
      <c r="O325" s="454"/>
      <c r="P325" s="531"/>
      <c r="Q325" s="491"/>
      <c r="R325" s="494"/>
      <c r="S325" s="494"/>
      <c r="T325" s="494"/>
      <c r="U325" s="494"/>
      <c r="V325" s="534"/>
      <c r="W325" s="519"/>
      <c r="X325" s="537"/>
      <c r="Y325" s="540"/>
      <c r="Z325" s="543"/>
      <c r="AA325" s="519"/>
      <c r="AB325" s="522"/>
      <c r="AC325" s="525"/>
      <c r="AD325" s="528"/>
      <c r="AE325" s="507"/>
      <c r="AF325" s="205">
        <v>4</v>
      </c>
      <c r="AG325" s="206"/>
      <c r="AH325" s="234" t="str">
        <f t="shared" si="353"/>
        <v/>
      </c>
      <c r="AI325" s="340"/>
      <c r="AJ325" s="340"/>
      <c r="AK325" s="235" t="str">
        <f t="shared" si="354"/>
        <v/>
      </c>
      <c r="AL325" s="341"/>
      <c r="AM325" s="341"/>
      <c r="AN325" s="342"/>
      <c r="AO325" s="236" t="str">
        <f>IF(ISBLANK(AD322),(IFERROR(IF(AND(AH324="Probabilidad",AH325="Probabilidad"),(AQ324-(+AQ324*AK325)),IF(AND(AH324="Impacto",AH325="Probabilidad"),(AQ323-(+AQ323*AK325)),IF(AH325="Impacto",AQ324,""))),""))," ")</f>
        <v/>
      </c>
      <c r="AP325" s="174" t="str">
        <f>IF(ISBLANK(AD322),(IFERROR(IF(AO325="","",IF(AO325&lt;=0.2,"Muy Baja",IF(AO325&lt;=0.4,"Baja",IF(AO325&lt;=0.6,"Media",IF(AO325&lt;=0.8,"Alta","Muy Alta"))))),""))," ")</f>
        <v/>
      </c>
      <c r="AQ325" s="237" t="str">
        <f t="shared" si="355"/>
        <v/>
      </c>
      <c r="AR325" s="283" t="str">
        <f t="shared" si="356"/>
        <v/>
      </c>
      <c r="AS325" s="237" t="str">
        <f>IFERROR(IF(AND(AH324="Impacto",AH325="Impacto"),(AS324-(+AS324*AK325)),IF(AND(AH324="Probabilidad",AH325="Impacto"),(AS323-(+AS323*AK325)),IF(AH325="Probabilidad",AS324,""))),"")</f>
        <v/>
      </c>
      <c r="AT325" s="239" t="str">
        <f t="shared" si="357"/>
        <v/>
      </c>
      <c r="AU325" s="510"/>
      <c r="AV325" s="513"/>
      <c r="AW325" s="507"/>
      <c r="AX325" s="516"/>
      <c r="AY325" s="343"/>
      <c r="AZ325" s="209"/>
      <c r="BA325" s="207"/>
      <c r="BB325" s="207"/>
      <c r="BC325" s="208"/>
      <c r="BD325" s="208"/>
      <c r="BE325" s="208"/>
      <c r="BF325" s="209"/>
      <c r="BG325" s="460"/>
      <c r="BH325" s="215"/>
      <c r="BI325" s="210"/>
      <c r="BJ325" s="210"/>
      <c r="BK325" s="210"/>
      <c r="BL325" s="207"/>
      <c r="BM325" s="207"/>
      <c r="BN325" s="207"/>
      <c r="BO325" s="282"/>
      <c r="BP325" s="282"/>
      <c r="BQ325" s="284"/>
      <c r="BR325" s="213"/>
      <c r="BS325" s="213" t="str">
        <f>IF(AND('MAPA DE RIESGOS'!$AP325="Muy Alta",'MAPA DE RIESGOS'!$AR325="Leve"),CONCATENATE("R",'MAPA DE RIESGOS'!$H325,"C",'MAPA DE RIESGOS'!$AF325),"")</f>
        <v/>
      </c>
      <c r="BT325" s="213"/>
      <c r="BU325" s="213"/>
      <c r="BV325" s="213"/>
      <c r="BW325" s="213"/>
      <c r="BX325" s="213"/>
      <c r="BY325" s="213"/>
      <c r="BZ325" s="213"/>
      <c r="CA325" s="213"/>
      <c r="CB325" s="213"/>
      <c r="CC325" s="213"/>
      <c r="CD325" s="213"/>
      <c r="CE325" s="213"/>
      <c r="CF325" s="213"/>
      <c r="CG325" s="213"/>
      <c r="CH325" s="213"/>
      <c r="CI325" s="213"/>
      <c r="CJ325" s="213"/>
      <c r="CK325" s="213"/>
    </row>
    <row r="326" spans="1:89" s="214" customFormat="1" ht="28.5" hidden="1" customHeight="1">
      <c r="A326" s="477"/>
      <c r="B326" s="501"/>
      <c r="C326" s="451"/>
      <c r="D326" s="451"/>
      <c r="E326" s="454"/>
      <c r="F326" s="454"/>
      <c r="G326" s="459"/>
      <c r="H326" s="384">
        <v>52</v>
      </c>
      <c r="I326" s="457"/>
      <c r="J326" s="460"/>
      <c r="K326" s="460"/>
      <c r="L326" s="460"/>
      <c r="M326" s="454"/>
      <c r="N326" s="454"/>
      <c r="O326" s="454"/>
      <c r="P326" s="531"/>
      <c r="Q326" s="491"/>
      <c r="R326" s="494"/>
      <c r="S326" s="494"/>
      <c r="T326" s="494"/>
      <c r="U326" s="494"/>
      <c r="V326" s="534"/>
      <c r="W326" s="519"/>
      <c r="X326" s="537"/>
      <c r="Y326" s="540"/>
      <c r="Z326" s="543"/>
      <c r="AA326" s="519"/>
      <c r="AB326" s="522"/>
      <c r="AC326" s="525"/>
      <c r="AD326" s="528"/>
      <c r="AE326" s="507"/>
      <c r="AF326" s="205">
        <v>5</v>
      </c>
      <c r="AG326" s="206"/>
      <c r="AH326" s="234" t="str">
        <f t="shared" si="353"/>
        <v/>
      </c>
      <c r="AI326" s="340"/>
      <c r="AJ326" s="340"/>
      <c r="AK326" s="235" t="str">
        <f t="shared" si="354"/>
        <v/>
      </c>
      <c r="AL326" s="341"/>
      <c r="AM326" s="341"/>
      <c r="AN326" s="342"/>
      <c r="AO326" s="236" t="str">
        <f>IF(ISBLANK(AD322),(IFERROR(IF(AND(AH325="Probabilidad",AH326="Probabilidad"),(AQ325-(+AQ325*AK326)),IF(AND(AH325="Impacto",AH326="Probabilidad"),(AQ324-(+AQ324*AK326)),IF(AH326="Impacto",AQ325,""))),""))," ")</f>
        <v/>
      </c>
      <c r="AP326" s="174" t="str">
        <f>IF(ISBLANK(AD322),(IFERROR(IF(AO326="","",IF(AO326&lt;=0.2,"Muy Baja",IF(AO326&lt;=0.4,"Baja",IF(AO326&lt;=0.6,"Media",IF(AO326&lt;=0.8,"Alta","Muy Alta"))))),""))," ")</f>
        <v/>
      </c>
      <c r="AQ326" s="237" t="str">
        <f t="shared" si="355"/>
        <v/>
      </c>
      <c r="AR326" s="283" t="str">
        <f t="shared" si="356"/>
        <v/>
      </c>
      <c r="AS326" s="237" t="str">
        <f>IFERROR(IF(AND(AH325="Impacto",AH326="Impacto"),(AS325-(+AS325*AK326)),IF(AND(AH325="Probabilidad",AH326="Impacto"),(AS324-(+AS324*AK326)),IF(AH326="Probabilidad",AS325,""))),"")</f>
        <v/>
      </c>
      <c r="AT326" s="239" t="str">
        <f t="shared" si="357"/>
        <v/>
      </c>
      <c r="AU326" s="510"/>
      <c r="AV326" s="513"/>
      <c r="AW326" s="507"/>
      <c r="AX326" s="516"/>
      <c r="AY326" s="343"/>
      <c r="AZ326" s="209"/>
      <c r="BA326" s="207"/>
      <c r="BB326" s="207"/>
      <c r="BC326" s="208"/>
      <c r="BD326" s="208"/>
      <c r="BE326" s="208"/>
      <c r="BF326" s="209"/>
      <c r="BG326" s="460"/>
      <c r="BH326" s="215"/>
      <c r="BI326" s="210"/>
      <c r="BJ326" s="210"/>
      <c r="BK326" s="210"/>
      <c r="BL326" s="207"/>
      <c r="BM326" s="207"/>
      <c r="BN326" s="207"/>
      <c r="BO326" s="282"/>
      <c r="BP326" s="282"/>
      <c r="BQ326" s="284"/>
      <c r="BR326" s="213"/>
      <c r="BS326" s="213" t="str">
        <f>IF(AND('MAPA DE RIESGOS'!$AP326="Muy Alta",'MAPA DE RIESGOS'!$AR326="Leve"),CONCATENATE("R",'MAPA DE RIESGOS'!$H326,"C",'MAPA DE RIESGOS'!$AF326),"")</f>
        <v/>
      </c>
      <c r="BT326" s="213"/>
      <c r="BU326" s="213"/>
      <c r="BV326" s="213"/>
      <c r="BW326" s="213"/>
      <c r="BX326" s="213"/>
      <c r="BY326" s="213"/>
      <c r="BZ326" s="213"/>
      <c r="CA326" s="213"/>
      <c r="CB326" s="213"/>
      <c r="CC326" s="213"/>
      <c r="CD326" s="213"/>
      <c r="CE326" s="213"/>
      <c r="CF326" s="213"/>
      <c r="CG326" s="213"/>
      <c r="CH326" s="213"/>
      <c r="CI326" s="213"/>
      <c r="CJ326" s="213"/>
      <c r="CK326" s="213"/>
    </row>
    <row r="327" spans="1:89" s="214" customFormat="1" ht="28.5" hidden="1" customHeight="1">
      <c r="A327" s="477"/>
      <c r="B327" s="501"/>
      <c r="C327" s="451"/>
      <c r="D327" s="451"/>
      <c r="E327" s="454"/>
      <c r="F327" s="454"/>
      <c r="G327" s="459"/>
      <c r="H327" s="384">
        <v>52</v>
      </c>
      <c r="I327" s="458"/>
      <c r="J327" s="461"/>
      <c r="K327" s="461"/>
      <c r="L327" s="461"/>
      <c r="M327" s="455"/>
      <c r="N327" s="455"/>
      <c r="O327" s="455"/>
      <c r="P327" s="532"/>
      <c r="Q327" s="492"/>
      <c r="R327" s="495"/>
      <c r="S327" s="495"/>
      <c r="T327" s="495"/>
      <c r="U327" s="495"/>
      <c r="V327" s="535"/>
      <c r="W327" s="520"/>
      <c r="X327" s="538"/>
      <c r="Y327" s="541"/>
      <c r="Z327" s="544"/>
      <c r="AA327" s="520"/>
      <c r="AB327" s="523"/>
      <c r="AC327" s="526"/>
      <c r="AD327" s="529"/>
      <c r="AE327" s="508"/>
      <c r="AF327" s="205">
        <v>6</v>
      </c>
      <c r="AG327" s="206"/>
      <c r="AH327" s="234" t="str">
        <f t="shared" si="353"/>
        <v/>
      </c>
      <c r="AI327" s="340"/>
      <c r="AJ327" s="340"/>
      <c r="AK327" s="235" t="str">
        <f t="shared" si="354"/>
        <v/>
      </c>
      <c r="AL327" s="341"/>
      <c r="AM327" s="341"/>
      <c r="AN327" s="342"/>
      <c r="AO327" s="236" t="str">
        <f>IF(ISBLANK(AD322),(IFERROR(IF(AND(AH325="Probabilidad",AH327="Probabilidad"),(AQ325-(+AQ325*AK327)),IF(AND(AH325="Impacto",AH327="Probabilidad"),(AQ324-(+AQ324*AK327)),IF(AH327="Impacto",AQ325,""))),""))," ")</f>
        <v/>
      </c>
      <c r="AP327" s="174" t="str">
        <f>IF(ISBLANK(AD322),(IFERROR(IF(AO327="","",IF(AO327&lt;=0.2,"Muy Baja",IF(AO327&lt;=0.4,"Baja",IF(AO327&lt;=0.6,"Media",IF(AO327&lt;=0.8,"Alta","Muy Alta"))))),"")), " ")</f>
        <v/>
      </c>
      <c r="AQ327" s="237" t="str">
        <f t="shared" si="355"/>
        <v/>
      </c>
      <c r="AR327" s="283" t="str">
        <f t="shared" si="356"/>
        <v/>
      </c>
      <c r="AS327" s="237" t="str">
        <f>IFERROR(IF(AND(AH326="Impacto",AH327="Impacto"),(AS325-(+AS326*AK327)),IF(AND(AH325="Probabilidad",AH327="Impacto"),(AS324-(+AS324*AK327)),IF(AH327="Probabilidad",AS325,""))),"")</f>
        <v/>
      </c>
      <c r="AT327" s="239" t="str">
        <f t="shared" si="357"/>
        <v/>
      </c>
      <c r="AU327" s="511"/>
      <c r="AV327" s="514"/>
      <c r="AW327" s="508"/>
      <c r="AX327" s="517"/>
      <c r="AY327" s="343"/>
      <c r="AZ327" s="209"/>
      <c r="BA327" s="207"/>
      <c r="BB327" s="207"/>
      <c r="BC327" s="208"/>
      <c r="BD327" s="208"/>
      <c r="BE327" s="208"/>
      <c r="BF327" s="209"/>
      <c r="BG327" s="461"/>
      <c r="BH327" s="215"/>
      <c r="BI327" s="210"/>
      <c r="BJ327" s="210"/>
      <c r="BK327" s="210"/>
      <c r="BL327" s="207"/>
      <c r="BM327" s="207"/>
      <c r="BN327" s="207"/>
      <c r="BO327" s="282"/>
      <c r="BP327" s="282"/>
      <c r="BQ327" s="284"/>
      <c r="BR327" s="213"/>
      <c r="BS327" s="213" t="str">
        <f>IF(AND('MAPA DE RIESGOS'!$AP327="Muy Alta",'MAPA DE RIESGOS'!$AR327="Leve"),CONCATENATE("R",'MAPA DE RIESGOS'!$H327,"C",'MAPA DE RIESGOS'!$AF327),"")</f>
        <v/>
      </c>
      <c r="BT327" s="213"/>
      <c r="BU327" s="213"/>
      <c r="BV327" s="213"/>
      <c r="BW327" s="213"/>
      <c r="BX327" s="213"/>
      <c r="BY327" s="213"/>
      <c r="BZ327" s="213"/>
      <c r="CA327" s="213"/>
      <c r="CB327" s="213"/>
      <c r="CC327" s="213"/>
      <c r="CD327" s="213"/>
      <c r="CE327" s="213"/>
      <c r="CF327" s="213"/>
      <c r="CG327" s="213"/>
      <c r="CH327" s="213"/>
      <c r="CI327" s="213"/>
      <c r="CJ327" s="213"/>
      <c r="CK327" s="213"/>
    </row>
    <row r="328" spans="1:89" s="214" customFormat="1" ht="140" customHeight="1">
      <c r="A328" s="477"/>
      <c r="B328" s="501" t="s">
        <v>890</v>
      </c>
      <c r="C328" s="451"/>
      <c r="D328" s="451"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54"/>
      <c r="F328" s="454" t="s">
        <v>968</v>
      </c>
      <c r="G328" s="459">
        <v>53</v>
      </c>
      <c r="H328" s="384">
        <v>53</v>
      </c>
      <c r="I328" s="456" t="s">
        <v>1268</v>
      </c>
      <c r="J328" s="468" t="s">
        <v>244</v>
      </c>
      <c r="K328" s="468" t="s">
        <v>1268</v>
      </c>
      <c r="L328" s="468" t="s">
        <v>1475</v>
      </c>
      <c r="M328" s="453" t="str">
        <f t="shared" ref="M328" si="369">+CONCATENATE("Posibilidad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453" t="s">
        <v>108</v>
      </c>
      <c r="O328" s="453" t="s">
        <v>836</v>
      </c>
      <c r="P328" s="530">
        <v>12</v>
      </c>
      <c r="Q328" s="490"/>
      <c r="R328" s="493"/>
      <c r="S328" s="493"/>
      <c r="T328" s="493"/>
      <c r="U328" s="493"/>
      <c r="V328" s="533" t="str">
        <f t="shared" ref="V328" si="370">IF(ISBLANK(AC328),(IF(P328&lt;=0,"",IF(P328&lt;=2,"Muy Baja",IF(P328&lt;=24,"Baja",IF(P328&lt;=500,"Media",IF(P328&lt;=5000,"Alta","Muy Alta"))))))," ")</f>
        <v>Baja</v>
      </c>
      <c r="W328" s="518">
        <f t="shared" ref="W328" si="371">IF(ISBLANK(AC328),(IF(V328="","",IF(V328="Muy Baja",20%,IF(V328="Baja",40%,IF(V328="Media",60%,IF(V328="Alta",80%,IF(V328="Muy Alta",100%,0)))))))," ")</f>
        <v>0.4</v>
      </c>
      <c r="X328" s="536" t="s">
        <v>307</v>
      </c>
      <c r="Y328" s="539" t="str">
        <f>IF(X328&gt;0,IF(NOT(ISERROR(MATCH(X328,'Listados Datos'!$N$3:$N$4,0))),'Listados Datos'!$N$6&amp;"Por favor no seleccionar este criterios de impacto (Afectación Económica o presupuestal y/o Pérdida Reputacional)",'Listados Datos'!$N$7),"")</f>
        <v>✔</v>
      </c>
      <c r="Z328" s="542"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518">
        <f>IF(Z328="","",IF(Z328="Leve",20%,IF(Z328="Menor",40%,IF(Z328="Moderado",60%,IF(Z328="Mayor",80%,IF(Z328="Catastrófico",100%,0))))))</f>
        <v>0.6</v>
      </c>
      <c r="AB328" s="521"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524"/>
      <c r="AD328" s="527"/>
      <c r="AE328" s="506" t="str">
        <f t="shared" ref="AE328" si="372">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206" t="s">
        <v>1515</v>
      </c>
      <c r="AH328" s="234" t="str">
        <f t="shared" si="353"/>
        <v>Probabilidad</v>
      </c>
      <c r="AI328" s="340" t="s">
        <v>314</v>
      </c>
      <c r="AJ328" s="340" t="s">
        <v>319</v>
      </c>
      <c r="AK328" s="235" t="str">
        <f t="shared" si="354"/>
        <v>40%</v>
      </c>
      <c r="AL328" s="341" t="s">
        <v>323</v>
      </c>
      <c r="AM328" s="341" t="s">
        <v>327</v>
      </c>
      <c r="AN328" s="342" t="s">
        <v>330</v>
      </c>
      <c r="AO328" s="236">
        <f>IF(ISBLANK(AD328),(IFERROR(IF(AH328="Probabilidad",(W328-(+W328*AK328)),IF(AH328="Impacto",W328,"")),""))," ")</f>
        <v>0.24</v>
      </c>
      <c r="AP328" s="174" t="str">
        <f>IF(ISBLANK(AD328), (IFERROR(IF(AO328="","",IF(AO328&lt;=0.2,"Muy Baja",IF(AO328&lt;=0.4,"Baja",IF(AO328&lt;=0.6,"Media",IF(AO328&lt;=0.8,"Alta","Muy Alta"))))),""))," ")</f>
        <v>Baja</v>
      </c>
      <c r="AQ328" s="237">
        <f t="shared" si="355"/>
        <v>0.24</v>
      </c>
      <c r="AR328" s="283" t="str">
        <f t="shared" si="356"/>
        <v>Moderado</v>
      </c>
      <c r="AS328" s="237">
        <f>IFERROR(IF(AH328="Impacto",(AA328-(+AA328*AK328)),IF(AH328="Probabilidad",AA328,"")),"")</f>
        <v>0.6</v>
      </c>
      <c r="AT328" s="239" t="str">
        <f t="shared" si="357"/>
        <v>Moderado</v>
      </c>
      <c r="AU328" s="509"/>
      <c r="AV328" s="512" t="str">
        <f>IF(ISBLANK(AD328), " ", AD328)</f>
        <v xml:space="preserve"> </v>
      </c>
      <c r="AW328" s="506" t="str">
        <f t="shared" ref="AW328" si="373">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515" t="s">
        <v>337</v>
      </c>
      <c r="AY328" s="343" t="s">
        <v>1353</v>
      </c>
      <c r="AZ328" s="209" t="s">
        <v>1647</v>
      </c>
      <c r="BA328" s="207" t="s">
        <v>968</v>
      </c>
      <c r="BB328" s="207" t="s">
        <v>1069</v>
      </c>
      <c r="BC328" s="208">
        <v>44562</v>
      </c>
      <c r="BD328" s="208">
        <v>44926</v>
      </c>
      <c r="BE328" s="208" t="s">
        <v>1351</v>
      </c>
      <c r="BF328" s="209" t="s">
        <v>1351</v>
      </c>
      <c r="BG328" s="468" t="s">
        <v>1354</v>
      </c>
      <c r="BH328" s="215"/>
      <c r="BI328" s="210"/>
      <c r="BJ328" s="210"/>
      <c r="BK328" s="210"/>
      <c r="BL328" s="207"/>
      <c r="BM328" s="207"/>
      <c r="BN328" s="207"/>
      <c r="BO328" s="282"/>
      <c r="BP328" s="282"/>
      <c r="BQ328" s="284"/>
      <c r="BR328" s="213"/>
      <c r="BS328" s="213" t="str">
        <f>IF(AND('MAPA DE RIESGOS'!$AP328="Muy Alta",'MAPA DE RIESGOS'!$AR328="Leve"),CONCATENATE("R",'MAPA DE RIESGOS'!$H328,"C",'MAPA DE RIESGOS'!$AF328),"")</f>
        <v/>
      </c>
      <c r="BT328" s="213"/>
      <c r="BU328" s="213"/>
      <c r="BV328" s="213"/>
      <c r="BW328" s="213"/>
      <c r="BX328" s="213"/>
      <c r="BY328" s="213"/>
      <c r="BZ328" s="213"/>
      <c r="CA328" s="213"/>
      <c r="CB328" s="213"/>
      <c r="CC328" s="213"/>
      <c r="CD328" s="213"/>
      <c r="CE328" s="213"/>
      <c r="CF328" s="213"/>
      <c r="CG328" s="213"/>
      <c r="CH328" s="213"/>
      <c r="CI328" s="213"/>
      <c r="CJ328" s="213"/>
      <c r="CK328" s="213"/>
    </row>
    <row r="329" spans="1:89" s="214" customFormat="1" ht="28.5" hidden="1" customHeight="1">
      <c r="A329" s="477"/>
      <c r="B329" s="501"/>
      <c r="C329" s="451"/>
      <c r="D329" s="451"/>
      <c r="E329" s="454"/>
      <c r="F329" s="454"/>
      <c r="G329" s="459"/>
      <c r="H329" s="384">
        <v>53</v>
      </c>
      <c r="I329" s="457"/>
      <c r="J329" s="460"/>
      <c r="K329" s="460"/>
      <c r="L329" s="460"/>
      <c r="M329" s="454"/>
      <c r="N329" s="454"/>
      <c r="O329" s="454"/>
      <c r="P329" s="531"/>
      <c r="Q329" s="491"/>
      <c r="R329" s="494"/>
      <c r="S329" s="494"/>
      <c r="T329" s="494"/>
      <c r="U329" s="494"/>
      <c r="V329" s="534"/>
      <c r="W329" s="519"/>
      <c r="X329" s="537"/>
      <c r="Y329" s="540"/>
      <c r="Z329" s="543"/>
      <c r="AA329" s="519"/>
      <c r="AB329" s="522"/>
      <c r="AC329" s="525"/>
      <c r="AD329" s="528"/>
      <c r="AE329" s="507"/>
      <c r="AF329" s="205">
        <v>2</v>
      </c>
      <c r="AG329" s="206"/>
      <c r="AH329" s="234" t="str">
        <f t="shared" si="353"/>
        <v/>
      </c>
      <c r="AI329" s="340"/>
      <c r="AJ329" s="340"/>
      <c r="AK329" s="235" t="str">
        <f t="shared" si="354"/>
        <v/>
      </c>
      <c r="AL329" s="341"/>
      <c r="AM329" s="341"/>
      <c r="AN329" s="342"/>
      <c r="AO329" s="236" t="str">
        <f>IF(ISBLANK(AD328),(IFERROR(IF(AND(AH328="Probabilidad",AH329="Probabilidad"),(AQ328-(+AQ328*AK329)),IF(AH329="Probabilidad",(W328-(+W328*AK329)),IF(AH329="Impacto",AQ328,""))),""))," ")</f>
        <v/>
      </c>
      <c r="AP329" s="174" t="str">
        <f>IF(ISBLANK(AD328),(IFERROR(IF(AO329="","",IF(AO329&lt;=0.2,"Muy Baja",IF(AO329&lt;=0.4,"Baja",IF(AO329&lt;=0.6,"Media",IF(AO329&lt;=0.8,"Alta","Muy Alta"))))),""))," ")</f>
        <v/>
      </c>
      <c r="AQ329" s="237" t="str">
        <f t="shared" si="355"/>
        <v/>
      </c>
      <c r="AR329" s="283" t="str">
        <f t="shared" si="356"/>
        <v/>
      </c>
      <c r="AS329" s="237" t="str">
        <f>IFERROR(IF(AND(AH328="Impacto",AH329="Impacto"),(AS328-(+AS328*AK329)),IF(AH329="Impacto",(AA328-(+AA328*AK329)),IF(AH329="Probabilidad",AS328,""))),"")</f>
        <v/>
      </c>
      <c r="AT329" s="239" t="str">
        <f t="shared" si="357"/>
        <v/>
      </c>
      <c r="AU329" s="510"/>
      <c r="AV329" s="513"/>
      <c r="AW329" s="507"/>
      <c r="AX329" s="516"/>
      <c r="AY329" s="343"/>
      <c r="AZ329" s="209"/>
      <c r="BA329" s="207"/>
      <c r="BB329" s="207"/>
      <c r="BC329" s="208"/>
      <c r="BD329" s="208"/>
      <c r="BE329" s="208"/>
      <c r="BF329" s="209"/>
      <c r="BG329" s="460"/>
      <c r="BH329" s="215"/>
      <c r="BI329" s="210"/>
      <c r="BJ329" s="210"/>
      <c r="BK329" s="210"/>
      <c r="BL329" s="207"/>
      <c r="BM329" s="207"/>
      <c r="BN329" s="207"/>
      <c r="BO329" s="282"/>
      <c r="BP329" s="282"/>
      <c r="BQ329" s="284"/>
      <c r="BR329" s="213"/>
      <c r="BS329" s="213" t="str">
        <f>IF(AND('MAPA DE RIESGOS'!$AP329="Muy Alta",'MAPA DE RIESGOS'!$AR329="Leve"),CONCATENATE("R",'MAPA DE RIESGOS'!$H329,"C",'MAPA DE RIESGOS'!$AF329),"")</f>
        <v/>
      </c>
      <c r="BT329" s="213"/>
      <c r="BU329" s="213"/>
      <c r="BV329" s="213"/>
      <c r="BW329" s="213"/>
      <c r="BX329" s="213"/>
      <c r="BY329" s="213"/>
      <c r="BZ329" s="213"/>
      <c r="CA329" s="213"/>
      <c r="CB329" s="213"/>
      <c r="CC329" s="213"/>
      <c r="CD329" s="213"/>
      <c r="CE329" s="213"/>
      <c r="CF329" s="213"/>
      <c r="CG329" s="213"/>
      <c r="CH329" s="213"/>
      <c r="CI329" s="213"/>
      <c r="CJ329" s="213"/>
      <c r="CK329" s="213"/>
    </row>
    <row r="330" spans="1:89" s="214" customFormat="1" ht="28.5" hidden="1" customHeight="1">
      <c r="A330" s="477"/>
      <c r="B330" s="501"/>
      <c r="C330" s="451"/>
      <c r="D330" s="451"/>
      <c r="E330" s="454"/>
      <c r="F330" s="454"/>
      <c r="G330" s="459"/>
      <c r="H330" s="384">
        <v>53</v>
      </c>
      <c r="I330" s="457"/>
      <c r="J330" s="460"/>
      <c r="K330" s="460"/>
      <c r="L330" s="460"/>
      <c r="M330" s="454"/>
      <c r="N330" s="454"/>
      <c r="O330" s="454"/>
      <c r="P330" s="531"/>
      <c r="Q330" s="491"/>
      <c r="R330" s="494"/>
      <c r="S330" s="494"/>
      <c r="T330" s="494"/>
      <c r="U330" s="494"/>
      <c r="V330" s="534"/>
      <c r="W330" s="519"/>
      <c r="X330" s="537"/>
      <c r="Y330" s="540"/>
      <c r="Z330" s="543"/>
      <c r="AA330" s="519"/>
      <c r="AB330" s="522"/>
      <c r="AC330" s="525"/>
      <c r="AD330" s="528"/>
      <c r="AE330" s="507"/>
      <c r="AF330" s="205">
        <v>3</v>
      </c>
      <c r="AG330" s="206"/>
      <c r="AH330" s="234" t="str">
        <f t="shared" si="353"/>
        <v/>
      </c>
      <c r="AI330" s="340"/>
      <c r="AJ330" s="340"/>
      <c r="AK330" s="235" t="str">
        <f t="shared" si="354"/>
        <v/>
      </c>
      <c r="AL330" s="341"/>
      <c r="AM330" s="341"/>
      <c r="AN330" s="342"/>
      <c r="AO330" s="236" t="str">
        <f>IF(ISBLANK(AD328),(IFERROR(IF(AND(AH329="Probabilidad",AH330="Probabilidad"),(AQ329-(+AQ329*AK330)),IF(AND(AH329="Impacto",AH330="Probabilidad"),(AQ328-(+AQ328*AK330)),IF(AH330="Impacto",AQ329,""))),""))," ")</f>
        <v/>
      </c>
      <c r="AP330" s="174" t="str">
        <f>IF(ISBLANK(AD328),(IFERROR(IF(AO330="","",IF(AO330&lt;=0.2,"Muy Baja",IF(AO330&lt;=0.4,"Baja",IF(AO330&lt;=0.6,"Media",IF(AO330&lt;=0.8,"Alta","Muy Alta"))))),""))," ")</f>
        <v/>
      </c>
      <c r="AQ330" s="237" t="str">
        <f t="shared" si="355"/>
        <v/>
      </c>
      <c r="AR330" s="283" t="str">
        <f t="shared" si="356"/>
        <v/>
      </c>
      <c r="AS330" s="237" t="str">
        <f>IFERROR(IF(AND(AH329="Impacto",AH330="Impacto"),(AS329-(+AS329*AK330)),IF(AND(AH329="Probabilidad",AH330="Impacto"),(AS328-(+AS328*AK330)),IF(AH330="Probabilidad",AS329,""))),"")</f>
        <v/>
      </c>
      <c r="AT330" s="239" t="str">
        <f t="shared" si="357"/>
        <v/>
      </c>
      <c r="AU330" s="510"/>
      <c r="AV330" s="513"/>
      <c r="AW330" s="507"/>
      <c r="AX330" s="516"/>
      <c r="AY330" s="343"/>
      <c r="AZ330" s="209"/>
      <c r="BA330" s="207"/>
      <c r="BB330" s="207"/>
      <c r="BC330" s="208"/>
      <c r="BD330" s="208"/>
      <c r="BE330" s="208"/>
      <c r="BF330" s="209"/>
      <c r="BG330" s="460"/>
      <c r="BH330" s="215"/>
      <c r="BI330" s="210"/>
      <c r="BJ330" s="210"/>
      <c r="BK330" s="210"/>
      <c r="BL330" s="207"/>
      <c r="BM330" s="207"/>
      <c r="BN330" s="207"/>
      <c r="BO330" s="282"/>
      <c r="BP330" s="282"/>
      <c r="BQ330" s="284"/>
      <c r="BR330" s="213"/>
      <c r="BS330" s="213" t="str">
        <f>IF(AND('MAPA DE RIESGOS'!$AP330="Muy Alta",'MAPA DE RIESGOS'!$AR330="Leve"),CONCATENATE("R",'MAPA DE RIESGOS'!$H330,"C",'MAPA DE RIESGOS'!$AF330),"")</f>
        <v/>
      </c>
      <c r="BT330" s="213"/>
      <c r="BU330" s="213"/>
      <c r="BV330" s="213"/>
      <c r="BW330" s="213"/>
      <c r="BX330" s="213"/>
      <c r="BY330" s="213"/>
      <c r="BZ330" s="213"/>
      <c r="CA330" s="213"/>
      <c r="CB330" s="213"/>
      <c r="CC330" s="213"/>
      <c r="CD330" s="213"/>
      <c r="CE330" s="213"/>
      <c r="CF330" s="213"/>
      <c r="CG330" s="213"/>
      <c r="CH330" s="213"/>
      <c r="CI330" s="213"/>
      <c r="CJ330" s="213"/>
      <c r="CK330" s="213"/>
    </row>
    <row r="331" spans="1:89" s="214" customFormat="1" ht="28.5" hidden="1" customHeight="1">
      <c r="A331" s="477"/>
      <c r="B331" s="501"/>
      <c r="C331" s="451"/>
      <c r="D331" s="451"/>
      <c r="E331" s="454"/>
      <c r="F331" s="454"/>
      <c r="G331" s="459"/>
      <c r="H331" s="384">
        <v>53</v>
      </c>
      <c r="I331" s="457"/>
      <c r="J331" s="460"/>
      <c r="K331" s="460"/>
      <c r="L331" s="460"/>
      <c r="M331" s="454"/>
      <c r="N331" s="454"/>
      <c r="O331" s="454"/>
      <c r="P331" s="531"/>
      <c r="Q331" s="491"/>
      <c r="R331" s="494"/>
      <c r="S331" s="494"/>
      <c r="T331" s="494"/>
      <c r="U331" s="494"/>
      <c r="V331" s="534"/>
      <c r="W331" s="519"/>
      <c r="X331" s="537"/>
      <c r="Y331" s="540"/>
      <c r="Z331" s="543"/>
      <c r="AA331" s="519"/>
      <c r="AB331" s="522"/>
      <c r="AC331" s="525"/>
      <c r="AD331" s="528"/>
      <c r="AE331" s="507"/>
      <c r="AF331" s="205">
        <v>4</v>
      </c>
      <c r="AG331" s="206"/>
      <c r="AH331" s="234" t="str">
        <f t="shared" si="353"/>
        <v/>
      </c>
      <c r="AI331" s="340"/>
      <c r="AJ331" s="340"/>
      <c r="AK331" s="235" t="str">
        <f t="shared" si="354"/>
        <v/>
      </c>
      <c r="AL331" s="341"/>
      <c r="AM331" s="341"/>
      <c r="AN331" s="342"/>
      <c r="AO331" s="236" t="str">
        <f>IF(ISBLANK(AD328),(IFERROR(IF(AND(AH330="Probabilidad",AH331="Probabilidad"),(AQ330-(+AQ330*AK331)),IF(AND(AH330="Impacto",AH331="Probabilidad"),(AQ329-(+AQ329*AK331)),IF(AH331="Impacto",AQ330,""))),""))," ")</f>
        <v/>
      </c>
      <c r="AP331" s="174" t="str">
        <f>IF(ISBLANK(AD328),(IFERROR(IF(AO331="","",IF(AO331&lt;=0.2,"Muy Baja",IF(AO331&lt;=0.4,"Baja",IF(AO331&lt;=0.6,"Media",IF(AO331&lt;=0.8,"Alta","Muy Alta"))))),""))," ")</f>
        <v/>
      </c>
      <c r="AQ331" s="237" t="str">
        <f t="shared" si="355"/>
        <v/>
      </c>
      <c r="AR331" s="283" t="str">
        <f t="shared" si="356"/>
        <v/>
      </c>
      <c r="AS331" s="237" t="str">
        <f>IFERROR(IF(AND(AH330="Impacto",AH331="Impacto"),(AS330-(+AS330*AK331)),IF(AND(AH330="Probabilidad",AH331="Impacto"),(AS329-(+AS329*AK331)),IF(AH331="Probabilidad",AS330,""))),"")</f>
        <v/>
      </c>
      <c r="AT331" s="239" t="str">
        <f t="shared" si="357"/>
        <v/>
      </c>
      <c r="AU331" s="510"/>
      <c r="AV331" s="513"/>
      <c r="AW331" s="507"/>
      <c r="AX331" s="516"/>
      <c r="AY331" s="343"/>
      <c r="AZ331" s="209"/>
      <c r="BA331" s="207"/>
      <c r="BB331" s="207"/>
      <c r="BC331" s="208"/>
      <c r="BD331" s="208"/>
      <c r="BE331" s="208"/>
      <c r="BF331" s="209"/>
      <c r="BG331" s="460"/>
      <c r="BH331" s="215"/>
      <c r="BI331" s="210"/>
      <c r="BJ331" s="210"/>
      <c r="BK331" s="210"/>
      <c r="BL331" s="207"/>
      <c r="BM331" s="207"/>
      <c r="BN331" s="207"/>
      <c r="BO331" s="282"/>
      <c r="BP331" s="282"/>
      <c r="BQ331" s="284"/>
      <c r="BR331" s="213"/>
      <c r="BS331" s="213" t="str">
        <f>IF(AND('MAPA DE RIESGOS'!$AP331="Muy Alta",'MAPA DE RIESGOS'!$AR331="Leve"),CONCATENATE("R",'MAPA DE RIESGOS'!$H331,"C",'MAPA DE RIESGOS'!$AF331),"")</f>
        <v/>
      </c>
      <c r="BT331" s="213"/>
      <c r="BU331" s="213"/>
      <c r="BV331" s="213"/>
      <c r="BW331" s="213"/>
      <c r="BX331" s="213"/>
      <c r="BY331" s="213"/>
      <c r="BZ331" s="213"/>
      <c r="CA331" s="213"/>
      <c r="CB331" s="213"/>
      <c r="CC331" s="213"/>
      <c r="CD331" s="213"/>
      <c r="CE331" s="213"/>
      <c r="CF331" s="213"/>
      <c r="CG331" s="213"/>
      <c r="CH331" s="213"/>
      <c r="CI331" s="213"/>
      <c r="CJ331" s="213"/>
      <c r="CK331" s="213"/>
    </row>
    <row r="332" spans="1:89" s="214" customFormat="1" ht="28.5" hidden="1" customHeight="1">
      <c r="A332" s="477"/>
      <c r="B332" s="501"/>
      <c r="C332" s="451"/>
      <c r="D332" s="451"/>
      <c r="E332" s="454"/>
      <c r="F332" s="454"/>
      <c r="G332" s="459"/>
      <c r="H332" s="384">
        <v>53</v>
      </c>
      <c r="I332" s="457"/>
      <c r="J332" s="460"/>
      <c r="K332" s="460"/>
      <c r="L332" s="460"/>
      <c r="M332" s="454"/>
      <c r="N332" s="454"/>
      <c r="O332" s="454"/>
      <c r="P332" s="531"/>
      <c r="Q332" s="491"/>
      <c r="R332" s="494"/>
      <c r="S332" s="494"/>
      <c r="T332" s="494"/>
      <c r="U332" s="494"/>
      <c r="V332" s="534"/>
      <c r="W332" s="519"/>
      <c r="X332" s="537"/>
      <c r="Y332" s="540"/>
      <c r="Z332" s="543"/>
      <c r="AA332" s="519"/>
      <c r="AB332" s="522"/>
      <c r="AC332" s="525"/>
      <c r="AD332" s="528"/>
      <c r="AE332" s="507"/>
      <c r="AF332" s="205">
        <v>5</v>
      </c>
      <c r="AG332" s="206"/>
      <c r="AH332" s="234" t="str">
        <f t="shared" si="353"/>
        <v/>
      </c>
      <c r="AI332" s="340"/>
      <c r="AJ332" s="340"/>
      <c r="AK332" s="235" t="str">
        <f t="shared" si="354"/>
        <v/>
      </c>
      <c r="AL332" s="341"/>
      <c r="AM332" s="341"/>
      <c r="AN332" s="342"/>
      <c r="AO332" s="236" t="str">
        <f>IF(ISBLANK(AD328),(IFERROR(IF(AND(AH331="Probabilidad",AH332="Probabilidad"),(AQ331-(+AQ331*AK332)),IF(AND(AH331="Impacto",AH332="Probabilidad"),(AQ330-(+AQ330*AK332)),IF(AH332="Impacto",AQ331,""))),""))," ")</f>
        <v/>
      </c>
      <c r="AP332" s="174" t="str">
        <f>IF(ISBLANK(AD328),(IFERROR(IF(AO332="","",IF(AO332&lt;=0.2,"Muy Baja",IF(AO332&lt;=0.4,"Baja",IF(AO332&lt;=0.6,"Media",IF(AO332&lt;=0.8,"Alta","Muy Alta"))))),""))," ")</f>
        <v/>
      </c>
      <c r="AQ332" s="237" t="str">
        <f t="shared" si="355"/>
        <v/>
      </c>
      <c r="AR332" s="283" t="str">
        <f t="shared" si="356"/>
        <v/>
      </c>
      <c r="AS332" s="237" t="str">
        <f>IFERROR(IF(AND(AH331="Impacto",AH332="Impacto"),(AS331-(+AS331*AK332)),IF(AND(AH331="Probabilidad",AH332="Impacto"),(AS330-(+AS330*AK332)),IF(AH332="Probabilidad",AS331,""))),"")</f>
        <v/>
      </c>
      <c r="AT332" s="239" t="str">
        <f t="shared" si="357"/>
        <v/>
      </c>
      <c r="AU332" s="510"/>
      <c r="AV332" s="513"/>
      <c r="AW332" s="507"/>
      <c r="AX332" s="516"/>
      <c r="AY332" s="343"/>
      <c r="AZ332" s="209"/>
      <c r="BA332" s="207"/>
      <c r="BB332" s="207"/>
      <c r="BC332" s="208"/>
      <c r="BD332" s="208"/>
      <c r="BE332" s="208"/>
      <c r="BF332" s="209"/>
      <c r="BG332" s="460"/>
      <c r="BH332" s="215"/>
      <c r="BI332" s="210"/>
      <c r="BJ332" s="210"/>
      <c r="BK332" s="210"/>
      <c r="BL332" s="207"/>
      <c r="BM332" s="207"/>
      <c r="BN332" s="207"/>
      <c r="BO332" s="282"/>
      <c r="BP332" s="282"/>
      <c r="BQ332" s="284"/>
      <c r="BR332" s="213"/>
      <c r="BS332" s="213" t="str">
        <f>IF(AND('MAPA DE RIESGOS'!$AP332="Muy Alta",'MAPA DE RIESGOS'!$AR332="Leve"),CONCATENATE("R",'MAPA DE RIESGOS'!$H332,"C",'MAPA DE RIESGOS'!$AF332),"")</f>
        <v/>
      </c>
      <c r="BT332" s="213"/>
      <c r="BU332" s="213"/>
      <c r="BV332" s="213"/>
      <c r="BW332" s="213"/>
      <c r="BX332" s="213"/>
      <c r="BY332" s="213"/>
      <c r="BZ332" s="213"/>
      <c r="CA332" s="213"/>
      <c r="CB332" s="213"/>
      <c r="CC332" s="213"/>
      <c r="CD332" s="213"/>
      <c r="CE332" s="213"/>
      <c r="CF332" s="213"/>
      <c r="CG332" s="213"/>
      <c r="CH332" s="213"/>
      <c r="CI332" s="213"/>
      <c r="CJ332" s="213"/>
      <c r="CK332" s="213"/>
    </row>
    <row r="333" spans="1:89" s="214" customFormat="1" ht="28.5" hidden="1" customHeight="1">
      <c r="A333" s="477"/>
      <c r="B333" s="501"/>
      <c r="C333" s="451"/>
      <c r="D333" s="451"/>
      <c r="E333" s="454"/>
      <c r="F333" s="454"/>
      <c r="G333" s="459"/>
      <c r="H333" s="384">
        <v>53</v>
      </c>
      <c r="I333" s="458"/>
      <c r="J333" s="461"/>
      <c r="K333" s="461"/>
      <c r="L333" s="461"/>
      <c r="M333" s="455"/>
      <c r="N333" s="455"/>
      <c r="O333" s="455"/>
      <c r="P333" s="532"/>
      <c r="Q333" s="492"/>
      <c r="R333" s="495"/>
      <c r="S333" s="495"/>
      <c r="T333" s="495"/>
      <c r="U333" s="495"/>
      <c r="V333" s="535"/>
      <c r="W333" s="520"/>
      <c r="X333" s="538"/>
      <c r="Y333" s="541"/>
      <c r="Z333" s="544"/>
      <c r="AA333" s="520"/>
      <c r="AB333" s="523"/>
      <c r="AC333" s="526"/>
      <c r="AD333" s="529"/>
      <c r="AE333" s="508"/>
      <c r="AF333" s="205">
        <v>6</v>
      </c>
      <c r="AG333" s="206"/>
      <c r="AH333" s="234" t="str">
        <f t="shared" si="353"/>
        <v/>
      </c>
      <c r="AI333" s="340"/>
      <c r="AJ333" s="340"/>
      <c r="AK333" s="235" t="str">
        <f t="shared" si="354"/>
        <v/>
      </c>
      <c r="AL333" s="341"/>
      <c r="AM333" s="341"/>
      <c r="AN333" s="342"/>
      <c r="AO333" s="236" t="str">
        <f>IF(ISBLANK(AD328),(IFERROR(IF(AND(AH331="Probabilidad",AH333="Probabilidad"),(AQ331-(+AQ331*AK333)),IF(AND(AH331="Impacto",AH333="Probabilidad"),(AQ330-(+AQ330*AK333)),IF(AH333="Impacto",AQ331,""))),""))," ")</f>
        <v/>
      </c>
      <c r="AP333" s="174" t="str">
        <f>IF(ISBLANK(AD328),(IFERROR(IF(AO333="","",IF(AO333&lt;=0.2,"Muy Baja",IF(AO333&lt;=0.4,"Baja",IF(AO333&lt;=0.6,"Media",IF(AO333&lt;=0.8,"Alta","Muy Alta"))))),"")), " ")</f>
        <v/>
      </c>
      <c r="AQ333" s="237" t="str">
        <f t="shared" si="355"/>
        <v/>
      </c>
      <c r="AR333" s="283" t="str">
        <f t="shared" si="356"/>
        <v/>
      </c>
      <c r="AS333" s="237" t="str">
        <f>IFERROR(IF(AND(AH332="Impacto",AH333="Impacto"),(AS331-(+AS332*AK333)),IF(AND(AH331="Probabilidad",AH333="Impacto"),(AS330-(+AS330*AK333)),IF(AH333="Probabilidad",AS331,""))),"")</f>
        <v/>
      </c>
      <c r="AT333" s="239" t="str">
        <f t="shared" si="357"/>
        <v/>
      </c>
      <c r="AU333" s="511"/>
      <c r="AV333" s="514"/>
      <c r="AW333" s="508"/>
      <c r="AX333" s="517"/>
      <c r="AY333" s="343"/>
      <c r="AZ333" s="209"/>
      <c r="BA333" s="207"/>
      <c r="BB333" s="207"/>
      <c r="BC333" s="208"/>
      <c r="BD333" s="208"/>
      <c r="BE333" s="208"/>
      <c r="BF333" s="209"/>
      <c r="BG333" s="461"/>
      <c r="BH333" s="215"/>
      <c r="BI333" s="210"/>
      <c r="BJ333" s="210"/>
      <c r="BK333" s="210"/>
      <c r="BL333" s="207"/>
      <c r="BM333" s="207"/>
      <c r="BN333" s="207"/>
      <c r="BO333" s="282"/>
      <c r="BP333" s="282"/>
      <c r="BQ333" s="284"/>
      <c r="BR333" s="213"/>
      <c r="BS333" s="213" t="str">
        <f>IF(AND('MAPA DE RIESGOS'!$AP333="Muy Alta",'MAPA DE RIESGOS'!$AR333="Leve"),CONCATENATE("R",'MAPA DE RIESGOS'!$H333,"C",'MAPA DE RIESGOS'!$AF333),"")</f>
        <v/>
      </c>
      <c r="BT333" s="213"/>
      <c r="BU333" s="213"/>
      <c r="BV333" s="213"/>
      <c r="BW333" s="213"/>
      <c r="BX333" s="213"/>
      <c r="BY333" s="213"/>
      <c r="BZ333" s="213"/>
      <c r="CA333" s="213"/>
      <c r="CB333" s="213"/>
      <c r="CC333" s="213"/>
      <c r="CD333" s="213"/>
      <c r="CE333" s="213"/>
      <c r="CF333" s="213"/>
      <c r="CG333" s="213"/>
      <c r="CH333" s="213"/>
      <c r="CI333" s="213"/>
      <c r="CJ333" s="213"/>
      <c r="CK333" s="213"/>
    </row>
    <row r="334" spans="1:89" s="214" customFormat="1" ht="222.5" customHeight="1">
      <c r="A334" s="477"/>
      <c r="B334" s="501" t="s">
        <v>890</v>
      </c>
      <c r="C334" s="451"/>
      <c r="D334" s="451"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54"/>
      <c r="F334" s="454" t="s">
        <v>968</v>
      </c>
      <c r="G334" s="459">
        <v>54</v>
      </c>
      <c r="H334" s="384">
        <v>54</v>
      </c>
      <c r="I334" s="456" t="s">
        <v>1704</v>
      </c>
      <c r="J334" s="468" t="s">
        <v>243</v>
      </c>
      <c r="K334" s="468" t="s">
        <v>1476</v>
      </c>
      <c r="L334" s="468" t="s">
        <v>1693</v>
      </c>
      <c r="M334" s="453" t="str">
        <f t="shared" ref="M334:M345" si="374">+I334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453" t="s">
        <v>109</v>
      </c>
      <c r="O334" s="453" t="s">
        <v>247</v>
      </c>
      <c r="P334" s="530">
        <v>228</v>
      </c>
      <c r="Q334" s="490"/>
      <c r="R334" s="493"/>
      <c r="S334" s="493"/>
      <c r="T334" s="493"/>
      <c r="U334" s="493"/>
      <c r="V334" s="533" t="str">
        <f t="shared" ref="V334" si="375">IF(ISBLANK(AC334),(IF(P334&lt;=0,"",IF(P334&lt;=2,"Muy Baja",IF(P334&lt;=24,"Baja",IF(P334&lt;=500,"Media",IF(P334&lt;=5000,"Alta","Muy Alta"))))))," ")</f>
        <v xml:space="preserve"> </v>
      </c>
      <c r="W334" s="518" t="str">
        <f t="shared" ref="W334" si="376">IF(ISBLANK(AC334),(IF(V334="","",IF(V334="Muy Baja",20%,IF(V334="Baja",40%,IF(V334="Media",60%,IF(V334="Alta",80%,IF(V334="Muy Alta",100%,0)))))))," ")</f>
        <v xml:space="preserve"> </v>
      </c>
      <c r="X334" s="536"/>
      <c r="Y334" s="539" t="str">
        <f>IF(X334&gt;0,IF(NOT(ISERROR(MATCH(X334,'Listados Datos'!$N$3:$N$4,0))),'Listados Datos'!$N$6&amp;"Por favor no seleccionar este criterios de impacto (Afectación Económica o presupuestal y/o Pérdida Reputacional)",'Listados Datos'!$N$7),"")</f>
        <v/>
      </c>
      <c r="Z334" s="542" t="str">
        <f>IF(OR(X334='Listados Datos'!$R$3,X334='Listados Datos'!$S$3),"Leve",IF(OR(X334='Listados Datos'!$R$4,X334='Listados Datos'!$S$4),"Menor",IF(OR(X334='Listados Datos'!$R$5,X334='Listados Datos'!$S$5),"Moderado",IF(OR(X334='Listados Datos'!$R$6,X334='Listados Datos'!$S$6),"Mayor",IF(OR(X334='Listados Datos'!$R$7,X334='Listados Datos'!$S$7),"Catastrófico","")))))</f>
        <v/>
      </c>
      <c r="AA334" s="518" t="str">
        <f>IF(Z334="","",IF(Z334="Leve",20%,IF(Z334="Menor",40%,IF(Z334="Moderado",60%,IF(Z334="Mayor",80%,IF(Z334="Catastrófico",100%,0))))))</f>
        <v/>
      </c>
      <c r="AB334" s="521"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524" t="s">
        <v>348</v>
      </c>
      <c r="AD334" s="527" t="s">
        <v>12</v>
      </c>
      <c r="AE334" s="506" t="str">
        <f t="shared" ref="AE334" si="377">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5">
        <v>1</v>
      </c>
      <c r="AG334" s="206" t="s">
        <v>1510</v>
      </c>
      <c r="AH334" s="234" t="str">
        <f t="shared" si="353"/>
        <v>Probabilidad</v>
      </c>
      <c r="AI334" s="340" t="s">
        <v>314</v>
      </c>
      <c r="AJ334" s="340" t="s">
        <v>319</v>
      </c>
      <c r="AK334" s="235" t="str">
        <f t="shared" si="354"/>
        <v>40%</v>
      </c>
      <c r="AL334" s="341" t="s">
        <v>323</v>
      </c>
      <c r="AM334" s="341" t="s">
        <v>327</v>
      </c>
      <c r="AN334" s="342" t="s">
        <v>330</v>
      </c>
      <c r="AO334" s="236" t="str">
        <f>IF(ISBLANK(AD334),(IFERROR(IF(AH334="Probabilidad",(W334-(+W334*AK334)),IF(AH334="Impacto",W334,"")),""))," ")</f>
        <v xml:space="preserve"> </v>
      </c>
      <c r="AP334" s="174" t="str">
        <f>IF(ISBLANK(AD334), (IFERROR(IF(AO334="","",IF(AO334&lt;=0.2,"Muy Baja",IF(AO334&lt;=0.4,"Baja",IF(AO334&lt;=0.6,"Media",IF(AO334&lt;=0.8,"Alta","Muy Alta"))))),""))," ")</f>
        <v xml:space="preserve"> </v>
      </c>
      <c r="AQ334" s="237" t="str">
        <f t="shared" si="355"/>
        <v xml:space="preserve"> </v>
      </c>
      <c r="AR334" s="283" t="str">
        <f t="shared" si="356"/>
        <v/>
      </c>
      <c r="AS334" s="237" t="str">
        <f>IFERROR(IF(AH334="Impacto",(AA334-(+AA334*AK334)),IF(AH334="Probabilidad",AA334,"")),"")</f>
        <v/>
      </c>
      <c r="AT334" s="239" t="str">
        <f t="shared" si="357"/>
        <v/>
      </c>
      <c r="AU334" s="509" t="s">
        <v>348</v>
      </c>
      <c r="AV334" s="512" t="str">
        <f>IF(ISBLANK(AD334), " ", AD334)</f>
        <v>Moderado</v>
      </c>
      <c r="AW334" s="506" t="str">
        <f t="shared" ref="AW334" si="378">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515" t="s">
        <v>337</v>
      </c>
      <c r="AY334" s="343" t="s">
        <v>1648</v>
      </c>
      <c r="AZ334" s="209" t="s">
        <v>1355</v>
      </c>
      <c r="BA334" s="207" t="s">
        <v>968</v>
      </c>
      <c r="BB334" s="207" t="s">
        <v>1069</v>
      </c>
      <c r="BC334" s="208">
        <v>44562</v>
      </c>
      <c r="BD334" s="208">
        <v>44926</v>
      </c>
      <c r="BE334" s="208" t="s">
        <v>1355</v>
      </c>
      <c r="BF334" s="209" t="s">
        <v>1355</v>
      </c>
      <c r="BG334" s="468" t="s">
        <v>1356</v>
      </c>
      <c r="BH334" s="215"/>
      <c r="BI334" s="210"/>
      <c r="BJ334" s="210"/>
      <c r="BK334" s="210"/>
      <c r="BL334" s="207"/>
      <c r="BM334" s="207"/>
      <c r="BN334" s="207"/>
      <c r="BO334" s="282"/>
      <c r="BP334" s="282"/>
      <c r="BQ334" s="284"/>
      <c r="BR334" s="213"/>
      <c r="BS334" s="213" t="str">
        <f>IF(AND('MAPA DE RIESGOS'!$AP334="Muy Alta",'MAPA DE RIESGOS'!$AR334="Leve"),CONCATENATE("R",'MAPA DE RIESGOS'!$H334,"C",'MAPA DE RIESGOS'!$AF334),"")</f>
        <v/>
      </c>
      <c r="BT334" s="213"/>
      <c r="BU334" s="213"/>
      <c r="BV334" s="213"/>
      <c r="BW334" s="213"/>
      <c r="BX334" s="213"/>
      <c r="BY334" s="213"/>
      <c r="BZ334" s="213"/>
      <c r="CA334" s="213"/>
      <c r="CB334" s="213"/>
      <c r="CC334" s="213"/>
      <c r="CD334" s="213"/>
      <c r="CE334" s="213"/>
      <c r="CF334" s="213"/>
      <c r="CG334" s="213"/>
      <c r="CH334" s="213"/>
      <c r="CI334" s="213"/>
      <c r="CJ334" s="213"/>
      <c r="CK334" s="213"/>
    </row>
    <row r="335" spans="1:89" s="214" customFormat="1" ht="28.5" hidden="1" customHeight="1">
      <c r="A335" s="477"/>
      <c r="B335" s="501"/>
      <c r="C335" s="451"/>
      <c r="D335" s="451"/>
      <c r="E335" s="454"/>
      <c r="F335" s="454"/>
      <c r="G335" s="459"/>
      <c r="H335" s="384">
        <v>54</v>
      </c>
      <c r="I335" s="457"/>
      <c r="J335" s="460"/>
      <c r="K335" s="460"/>
      <c r="L335" s="460"/>
      <c r="M335" s="454">
        <f t="shared" si="374"/>
        <v>0</v>
      </c>
      <c r="N335" s="454"/>
      <c r="O335" s="454"/>
      <c r="P335" s="531"/>
      <c r="Q335" s="491"/>
      <c r="R335" s="494"/>
      <c r="S335" s="494"/>
      <c r="T335" s="494"/>
      <c r="U335" s="494"/>
      <c r="V335" s="534"/>
      <c r="W335" s="519"/>
      <c r="X335" s="537"/>
      <c r="Y335" s="540"/>
      <c r="Z335" s="543"/>
      <c r="AA335" s="519"/>
      <c r="AB335" s="522"/>
      <c r="AC335" s="525"/>
      <c r="AD335" s="528"/>
      <c r="AE335" s="507"/>
      <c r="AF335" s="205">
        <v>2</v>
      </c>
      <c r="AG335" s="206"/>
      <c r="AH335" s="234" t="str">
        <f t="shared" si="353"/>
        <v/>
      </c>
      <c r="AI335" s="340"/>
      <c r="AJ335" s="340"/>
      <c r="AK335" s="235" t="str">
        <f t="shared" si="354"/>
        <v/>
      </c>
      <c r="AL335" s="341"/>
      <c r="AM335" s="341"/>
      <c r="AN335" s="342"/>
      <c r="AO335" s="236" t="str">
        <f>IF(ISBLANK(AD334),(IFERROR(IF(AND(AH334="Probabilidad",AH335="Probabilidad"),(AQ334-(+AQ334*AK335)),IF(AH335="Probabilidad",(W334-(+W334*AK335)),IF(AH335="Impacto",AQ334,""))),""))," ")</f>
        <v xml:space="preserve"> </v>
      </c>
      <c r="AP335" s="174" t="str">
        <f>IF(ISBLANK(AD334),(IFERROR(IF(AO335="","",IF(AO335&lt;=0.2,"Muy Baja",IF(AO335&lt;=0.4,"Baja",IF(AO335&lt;=0.6,"Media",IF(AO335&lt;=0.8,"Alta","Muy Alta"))))),""))," ")</f>
        <v xml:space="preserve"> </v>
      </c>
      <c r="AQ335" s="237" t="str">
        <f t="shared" si="355"/>
        <v xml:space="preserve"> </v>
      </c>
      <c r="AR335" s="283" t="str">
        <f t="shared" si="356"/>
        <v/>
      </c>
      <c r="AS335" s="237" t="str">
        <f>IFERROR(IF(AND(AH334="Impacto",AH335="Impacto"),(AS334-(+AS334*AK335)),IF(AH335="Impacto",(AA334-(+AA334*AK335)),IF(AH335="Probabilidad",AS334,""))),"")</f>
        <v/>
      </c>
      <c r="AT335" s="239" t="str">
        <f t="shared" si="357"/>
        <v/>
      </c>
      <c r="AU335" s="510"/>
      <c r="AV335" s="513"/>
      <c r="AW335" s="507"/>
      <c r="AX335" s="516"/>
      <c r="AY335" s="343"/>
      <c r="AZ335" s="209"/>
      <c r="BA335" s="207"/>
      <c r="BB335" s="207"/>
      <c r="BC335" s="208"/>
      <c r="BD335" s="208"/>
      <c r="BE335" s="208"/>
      <c r="BF335" s="209"/>
      <c r="BG335" s="460"/>
      <c r="BH335" s="215"/>
      <c r="BI335" s="210"/>
      <c r="BJ335" s="210"/>
      <c r="BK335" s="210"/>
      <c r="BL335" s="207"/>
      <c r="BM335" s="207"/>
      <c r="BN335" s="207"/>
      <c r="BO335" s="282"/>
      <c r="BP335" s="282"/>
      <c r="BQ335" s="284"/>
      <c r="BR335" s="213"/>
      <c r="BS335" s="213" t="str">
        <f>IF(AND('MAPA DE RIESGOS'!$AP335="Muy Alta",'MAPA DE RIESGOS'!$AR335="Leve"),CONCATENATE("R",'MAPA DE RIESGOS'!$H335,"C",'MAPA DE RIESGOS'!$AF335),"")</f>
        <v/>
      </c>
      <c r="BT335" s="213"/>
      <c r="BU335" s="213"/>
      <c r="BV335" s="213"/>
      <c r="BW335" s="213"/>
      <c r="BX335" s="213"/>
      <c r="BY335" s="213"/>
      <c r="BZ335" s="213"/>
      <c r="CA335" s="213"/>
      <c r="CB335" s="213"/>
      <c r="CC335" s="213"/>
      <c r="CD335" s="213"/>
      <c r="CE335" s="213"/>
      <c r="CF335" s="213"/>
      <c r="CG335" s="213"/>
      <c r="CH335" s="213"/>
      <c r="CI335" s="213"/>
      <c r="CJ335" s="213"/>
      <c r="CK335" s="213"/>
    </row>
    <row r="336" spans="1:89" s="214" customFormat="1" ht="28.5" hidden="1" customHeight="1">
      <c r="A336" s="477"/>
      <c r="B336" s="501"/>
      <c r="C336" s="451"/>
      <c r="D336" s="451"/>
      <c r="E336" s="454"/>
      <c r="F336" s="454"/>
      <c r="G336" s="459"/>
      <c r="H336" s="384">
        <v>54</v>
      </c>
      <c r="I336" s="457"/>
      <c r="J336" s="460"/>
      <c r="K336" s="460"/>
      <c r="L336" s="460"/>
      <c r="M336" s="454">
        <f t="shared" si="374"/>
        <v>0</v>
      </c>
      <c r="N336" s="454"/>
      <c r="O336" s="454"/>
      <c r="P336" s="531"/>
      <c r="Q336" s="491"/>
      <c r="R336" s="494"/>
      <c r="S336" s="494"/>
      <c r="T336" s="494"/>
      <c r="U336" s="494"/>
      <c r="V336" s="534"/>
      <c r="W336" s="519"/>
      <c r="X336" s="537"/>
      <c r="Y336" s="540"/>
      <c r="Z336" s="543"/>
      <c r="AA336" s="519"/>
      <c r="AB336" s="522"/>
      <c r="AC336" s="525"/>
      <c r="AD336" s="528"/>
      <c r="AE336" s="507"/>
      <c r="AF336" s="205">
        <v>3</v>
      </c>
      <c r="AG336" s="206"/>
      <c r="AH336" s="234" t="str">
        <f t="shared" si="353"/>
        <v/>
      </c>
      <c r="AI336" s="340"/>
      <c r="AJ336" s="340"/>
      <c r="AK336" s="235" t="str">
        <f t="shared" si="354"/>
        <v/>
      </c>
      <c r="AL336" s="341"/>
      <c r="AM336" s="341"/>
      <c r="AN336" s="342"/>
      <c r="AO336" s="236" t="str">
        <f>IF(ISBLANK(AD334),(IFERROR(IF(AND(AH335="Probabilidad",AH336="Probabilidad"),(AQ335-(+AQ335*AK336)),IF(AND(AH335="Impacto",AH336="Probabilidad"),(AQ334-(+AQ334*AK336)),IF(AH336="Impacto",AQ335,""))),""))," ")</f>
        <v xml:space="preserve"> </v>
      </c>
      <c r="AP336" s="174" t="str">
        <f>IF(ISBLANK(AD334),(IFERROR(IF(AO336="","",IF(AO336&lt;=0.2,"Muy Baja",IF(AO336&lt;=0.4,"Baja",IF(AO336&lt;=0.6,"Media",IF(AO336&lt;=0.8,"Alta","Muy Alta"))))),""))," ")</f>
        <v xml:space="preserve"> </v>
      </c>
      <c r="AQ336" s="237" t="str">
        <f t="shared" si="355"/>
        <v xml:space="preserve"> </v>
      </c>
      <c r="AR336" s="283" t="str">
        <f t="shared" si="356"/>
        <v/>
      </c>
      <c r="AS336" s="237" t="str">
        <f>IFERROR(IF(AND(AH335="Impacto",AH336="Impacto"),(AS335-(+AS335*AK336)),IF(AND(AH335="Probabilidad",AH336="Impacto"),(AS334-(+AS334*AK336)),IF(AH336="Probabilidad",AS335,""))),"")</f>
        <v/>
      </c>
      <c r="AT336" s="239" t="str">
        <f t="shared" si="357"/>
        <v/>
      </c>
      <c r="AU336" s="510"/>
      <c r="AV336" s="513"/>
      <c r="AW336" s="507"/>
      <c r="AX336" s="516"/>
      <c r="AY336" s="343"/>
      <c r="AZ336" s="209"/>
      <c r="BA336" s="207"/>
      <c r="BB336" s="207"/>
      <c r="BC336" s="208"/>
      <c r="BD336" s="208"/>
      <c r="BE336" s="208"/>
      <c r="BF336" s="209"/>
      <c r="BG336" s="460"/>
      <c r="BH336" s="215"/>
      <c r="BI336" s="210"/>
      <c r="BJ336" s="210"/>
      <c r="BK336" s="210"/>
      <c r="BL336" s="207"/>
      <c r="BM336" s="207"/>
      <c r="BN336" s="207"/>
      <c r="BO336" s="282"/>
      <c r="BP336" s="282"/>
      <c r="BQ336" s="284"/>
      <c r="BR336" s="213"/>
      <c r="BS336" s="213" t="str">
        <f>IF(AND('MAPA DE RIESGOS'!$AP336="Muy Alta",'MAPA DE RIESGOS'!$AR336="Leve"),CONCATENATE("R",'MAPA DE RIESGOS'!$H336,"C",'MAPA DE RIESGOS'!$AF336),"")</f>
        <v/>
      </c>
      <c r="BT336" s="213"/>
      <c r="BU336" s="213"/>
      <c r="BV336" s="213"/>
      <c r="BW336" s="213"/>
      <c r="BX336" s="213"/>
      <c r="BY336" s="213"/>
      <c r="BZ336" s="213"/>
      <c r="CA336" s="213"/>
      <c r="CB336" s="213"/>
      <c r="CC336" s="213"/>
      <c r="CD336" s="213"/>
      <c r="CE336" s="213"/>
      <c r="CF336" s="213"/>
      <c r="CG336" s="213"/>
      <c r="CH336" s="213"/>
      <c r="CI336" s="213"/>
      <c r="CJ336" s="213"/>
      <c r="CK336" s="213"/>
    </row>
    <row r="337" spans="1:89" s="214" customFormat="1" ht="28.5" hidden="1" customHeight="1">
      <c r="A337" s="477"/>
      <c r="B337" s="501"/>
      <c r="C337" s="451"/>
      <c r="D337" s="451"/>
      <c r="E337" s="454"/>
      <c r="F337" s="454"/>
      <c r="G337" s="459"/>
      <c r="H337" s="384">
        <v>54</v>
      </c>
      <c r="I337" s="457"/>
      <c r="J337" s="460"/>
      <c r="K337" s="460"/>
      <c r="L337" s="460"/>
      <c r="M337" s="454">
        <f t="shared" si="374"/>
        <v>0</v>
      </c>
      <c r="N337" s="454"/>
      <c r="O337" s="454"/>
      <c r="P337" s="531"/>
      <c r="Q337" s="491"/>
      <c r="R337" s="494"/>
      <c r="S337" s="494"/>
      <c r="T337" s="494"/>
      <c r="U337" s="494"/>
      <c r="V337" s="534"/>
      <c r="W337" s="519"/>
      <c r="X337" s="537"/>
      <c r="Y337" s="540"/>
      <c r="Z337" s="543"/>
      <c r="AA337" s="519"/>
      <c r="AB337" s="522"/>
      <c r="AC337" s="525"/>
      <c r="AD337" s="528"/>
      <c r="AE337" s="507"/>
      <c r="AF337" s="205">
        <v>4</v>
      </c>
      <c r="AG337" s="206"/>
      <c r="AH337" s="234" t="str">
        <f t="shared" si="353"/>
        <v/>
      </c>
      <c r="AI337" s="340"/>
      <c r="AJ337" s="340"/>
      <c r="AK337" s="235" t="str">
        <f t="shared" si="354"/>
        <v/>
      </c>
      <c r="AL337" s="341"/>
      <c r="AM337" s="341"/>
      <c r="AN337" s="342"/>
      <c r="AO337" s="236" t="str">
        <f>IF(ISBLANK(AD334),(IFERROR(IF(AND(AH336="Probabilidad",AH337="Probabilidad"),(AQ336-(+AQ336*AK337)),IF(AND(AH336="Impacto",AH337="Probabilidad"),(AQ335-(+AQ335*AK337)),IF(AH337="Impacto",AQ336,""))),""))," ")</f>
        <v xml:space="preserve"> </v>
      </c>
      <c r="AP337" s="174" t="str">
        <f>IF(ISBLANK(AD334),(IFERROR(IF(AO337="","",IF(AO337&lt;=0.2,"Muy Baja",IF(AO337&lt;=0.4,"Baja",IF(AO337&lt;=0.6,"Media",IF(AO337&lt;=0.8,"Alta","Muy Alta"))))),""))," ")</f>
        <v xml:space="preserve"> </v>
      </c>
      <c r="AQ337" s="237" t="str">
        <f t="shared" si="355"/>
        <v xml:space="preserve"> </v>
      </c>
      <c r="AR337" s="283" t="str">
        <f t="shared" si="356"/>
        <v/>
      </c>
      <c r="AS337" s="237" t="str">
        <f>IFERROR(IF(AND(AH336="Impacto",AH337="Impacto"),(AS336-(+AS336*AK337)),IF(AND(AH336="Probabilidad",AH337="Impacto"),(AS335-(+AS335*AK337)),IF(AH337="Probabilidad",AS336,""))),"")</f>
        <v/>
      </c>
      <c r="AT337" s="239" t="str">
        <f t="shared" si="357"/>
        <v/>
      </c>
      <c r="AU337" s="510"/>
      <c r="AV337" s="513"/>
      <c r="AW337" s="507"/>
      <c r="AX337" s="516"/>
      <c r="AY337" s="343"/>
      <c r="AZ337" s="209"/>
      <c r="BA337" s="207"/>
      <c r="BB337" s="207"/>
      <c r="BC337" s="208"/>
      <c r="BD337" s="208"/>
      <c r="BE337" s="208"/>
      <c r="BF337" s="209"/>
      <c r="BG337" s="460"/>
      <c r="BH337" s="215"/>
      <c r="BI337" s="210"/>
      <c r="BJ337" s="210"/>
      <c r="BK337" s="210"/>
      <c r="BL337" s="207"/>
      <c r="BM337" s="207"/>
      <c r="BN337" s="207"/>
      <c r="BO337" s="282"/>
      <c r="BP337" s="282"/>
      <c r="BQ337" s="284"/>
      <c r="BR337" s="213"/>
      <c r="BS337" s="213" t="str">
        <f>IF(AND('MAPA DE RIESGOS'!$AP337="Muy Alta",'MAPA DE RIESGOS'!$AR337="Leve"),CONCATENATE("R",'MAPA DE RIESGOS'!$H337,"C",'MAPA DE RIESGOS'!$AF337),"")</f>
        <v/>
      </c>
      <c r="BT337" s="213"/>
      <c r="BU337" s="213"/>
      <c r="BV337" s="213"/>
      <c r="BW337" s="213"/>
      <c r="BX337" s="213"/>
      <c r="BY337" s="213"/>
      <c r="BZ337" s="213"/>
      <c r="CA337" s="213"/>
      <c r="CB337" s="213"/>
      <c r="CC337" s="213"/>
      <c r="CD337" s="213"/>
      <c r="CE337" s="213"/>
      <c r="CF337" s="213"/>
      <c r="CG337" s="213"/>
      <c r="CH337" s="213"/>
      <c r="CI337" s="213"/>
      <c r="CJ337" s="213"/>
      <c r="CK337" s="213"/>
    </row>
    <row r="338" spans="1:89" s="214" customFormat="1" ht="28.5" hidden="1" customHeight="1">
      <c r="A338" s="477"/>
      <c r="B338" s="501"/>
      <c r="C338" s="451"/>
      <c r="D338" s="451"/>
      <c r="E338" s="454"/>
      <c r="F338" s="454"/>
      <c r="G338" s="459"/>
      <c r="H338" s="384">
        <v>54</v>
      </c>
      <c r="I338" s="457"/>
      <c r="J338" s="460"/>
      <c r="K338" s="460"/>
      <c r="L338" s="460"/>
      <c r="M338" s="454">
        <f t="shared" si="374"/>
        <v>0</v>
      </c>
      <c r="N338" s="454"/>
      <c r="O338" s="454"/>
      <c r="P338" s="531"/>
      <c r="Q338" s="491"/>
      <c r="R338" s="494"/>
      <c r="S338" s="494"/>
      <c r="T338" s="494"/>
      <c r="U338" s="494"/>
      <c r="V338" s="534"/>
      <c r="W338" s="519"/>
      <c r="X338" s="537"/>
      <c r="Y338" s="540"/>
      <c r="Z338" s="543"/>
      <c r="AA338" s="519"/>
      <c r="AB338" s="522"/>
      <c r="AC338" s="525"/>
      <c r="AD338" s="528"/>
      <c r="AE338" s="507"/>
      <c r="AF338" s="205">
        <v>5</v>
      </c>
      <c r="AG338" s="206"/>
      <c r="AH338" s="234" t="str">
        <f t="shared" si="353"/>
        <v/>
      </c>
      <c r="AI338" s="340"/>
      <c r="AJ338" s="340"/>
      <c r="AK338" s="235" t="str">
        <f t="shared" si="354"/>
        <v/>
      </c>
      <c r="AL338" s="341"/>
      <c r="AM338" s="341"/>
      <c r="AN338" s="342"/>
      <c r="AO338" s="236" t="str">
        <f>IF(ISBLANK(AD334),(IFERROR(IF(AND(AH337="Probabilidad",AH338="Probabilidad"),(AQ337-(+AQ337*AK338)),IF(AND(AH337="Impacto",AH338="Probabilidad"),(AQ336-(+AQ336*AK338)),IF(AH338="Impacto",AQ337,""))),""))," ")</f>
        <v xml:space="preserve"> </v>
      </c>
      <c r="AP338" s="174" t="str">
        <f>IF(ISBLANK(AD334),(IFERROR(IF(AO338="","",IF(AO338&lt;=0.2,"Muy Baja",IF(AO338&lt;=0.4,"Baja",IF(AO338&lt;=0.6,"Media",IF(AO338&lt;=0.8,"Alta","Muy Alta"))))),""))," ")</f>
        <v xml:space="preserve"> </v>
      </c>
      <c r="AQ338" s="237" t="str">
        <f t="shared" si="355"/>
        <v xml:space="preserve"> </v>
      </c>
      <c r="AR338" s="283" t="str">
        <f t="shared" si="356"/>
        <v/>
      </c>
      <c r="AS338" s="237" t="str">
        <f>IFERROR(IF(AND(AH337="Impacto",AH338="Impacto"),(AS337-(+AS337*AK338)),IF(AND(AH337="Probabilidad",AH338="Impacto"),(AS336-(+AS336*AK338)),IF(AH338="Probabilidad",AS337,""))),"")</f>
        <v/>
      </c>
      <c r="AT338" s="239" t="str">
        <f t="shared" si="357"/>
        <v/>
      </c>
      <c r="AU338" s="510"/>
      <c r="AV338" s="513"/>
      <c r="AW338" s="507"/>
      <c r="AX338" s="516"/>
      <c r="AY338" s="343"/>
      <c r="AZ338" s="209"/>
      <c r="BA338" s="207"/>
      <c r="BB338" s="207"/>
      <c r="BC338" s="208"/>
      <c r="BD338" s="208"/>
      <c r="BE338" s="208"/>
      <c r="BF338" s="209"/>
      <c r="BG338" s="460"/>
      <c r="BH338" s="215"/>
      <c r="BI338" s="210"/>
      <c r="BJ338" s="210"/>
      <c r="BK338" s="210"/>
      <c r="BL338" s="207"/>
      <c r="BM338" s="207"/>
      <c r="BN338" s="207"/>
      <c r="BO338" s="282"/>
      <c r="BP338" s="282"/>
      <c r="BQ338" s="284"/>
      <c r="BR338" s="213"/>
      <c r="BS338" s="213" t="str">
        <f>IF(AND('MAPA DE RIESGOS'!$AP338="Muy Alta",'MAPA DE RIESGOS'!$AR338="Leve"),CONCATENATE("R",'MAPA DE RIESGOS'!$H338,"C",'MAPA DE RIESGOS'!$AF338),"")</f>
        <v/>
      </c>
      <c r="BT338" s="213"/>
      <c r="BU338" s="213"/>
      <c r="BV338" s="213"/>
      <c r="BW338" s="213"/>
      <c r="BX338" s="213"/>
      <c r="BY338" s="213"/>
      <c r="BZ338" s="213"/>
      <c r="CA338" s="213"/>
      <c r="CB338" s="213"/>
      <c r="CC338" s="213"/>
      <c r="CD338" s="213"/>
      <c r="CE338" s="213"/>
      <c r="CF338" s="213"/>
      <c r="CG338" s="213"/>
      <c r="CH338" s="213"/>
      <c r="CI338" s="213"/>
      <c r="CJ338" s="213"/>
      <c r="CK338" s="213"/>
    </row>
    <row r="339" spans="1:89" s="214" customFormat="1" ht="28.5" hidden="1" customHeight="1">
      <c r="A339" s="477"/>
      <c r="B339" s="501"/>
      <c r="C339" s="451"/>
      <c r="D339" s="451"/>
      <c r="E339" s="454"/>
      <c r="F339" s="454"/>
      <c r="G339" s="459"/>
      <c r="H339" s="384">
        <v>54</v>
      </c>
      <c r="I339" s="458"/>
      <c r="J339" s="461"/>
      <c r="K339" s="461"/>
      <c r="L339" s="461"/>
      <c r="M339" s="455">
        <f t="shared" si="374"/>
        <v>0</v>
      </c>
      <c r="N339" s="455"/>
      <c r="O339" s="455"/>
      <c r="P339" s="532"/>
      <c r="Q339" s="492"/>
      <c r="R339" s="495"/>
      <c r="S339" s="495"/>
      <c r="T339" s="495"/>
      <c r="U339" s="495"/>
      <c r="V339" s="535"/>
      <c r="W339" s="520"/>
      <c r="X339" s="538"/>
      <c r="Y339" s="541"/>
      <c r="Z339" s="544"/>
      <c r="AA339" s="520"/>
      <c r="AB339" s="523"/>
      <c r="AC339" s="526"/>
      <c r="AD339" s="529"/>
      <c r="AE339" s="508"/>
      <c r="AF339" s="205">
        <v>6</v>
      </c>
      <c r="AG339" s="206"/>
      <c r="AH339" s="234" t="str">
        <f t="shared" si="353"/>
        <v/>
      </c>
      <c r="AI339" s="340"/>
      <c r="AJ339" s="340"/>
      <c r="AK339" s="235" t="str">
        <f t="shared" si="354"/>
        <v/>
      </c>
      <c r="AL339" s="341"/>
      <c r="AM339" s="341"/>
      <c r="AN339" s="342"/>
      <c r="AO339" s="236" t="str">
        <f>IF(ISBLANK(AD334),(IFERROR(IF(AND(AH337="Probabilidad",AH339="Probabilidad"),(AQ337-(+AQ337*AK339)),IF(AND(AH337="Impacto",AH339="Probabilidad"),(AQ336-(+AQ336*AK339)),IF(AH339="Impacto",AQ337,""))),""))," ")</f>
        <v xml:space="preserve"> </v>
      </c>
      <c r="AP339" s="174" t="str">
        <f>IF(ISBLANK(AD334),(IFERROR(IF(AO339="","",IF(AO339&lt;=0.2,"Muy Baja",IF(AO339&lt;=0.4,"Baja",IF(AO339&lt;=0.6,"Media",IF(AO339&lt;=0.8,"Alta","Muy Alta"))))),"")), " ")</f>
        <v xml:space="preserve"> </v>
      </c>
      <c r="AQ339" s="237" t="str">
        <f t="shared" si="355"/>
        <v xml:space="preserve"> </v>
      </c>
      <c r="AR339" s="283" t="str">
        <f t="shared" si="356"/>
        <v/>
      </c>
      <c r="AS339" s="237" t="str">
        <f>IFERROR(IF(AND(AH338="Impacto",AH339="Impacto"),(AS337-(+AS338*AK339)),IF(AND(AH337="Probabilidad",AH339="Impacto"),(AS336-(+AS336*AK339)),IF(AH339="Probabilidad",AS337,""))),"")</f>
        <v/>
      </c>
      <c r="AT339" s="239" t="str">
        <f t="shared" si="357"/>
        <v/>
      </c>
      <c r="AU339" s="511"/>
      <c r="AV339" s="514"/>
      <c r="AW339" s="508"/>
      <c r="AX339" s="517"/>
      <c r="AY339" s="343"/>
      <c r="AZ339" s="209"/>
      <c r="BA339" s="207"/>
      <c r="BB339" s="207"/>
      <c r="BC339" s="208"/>
      <c r="BD339" s="208"/>
      <c r="BE339" s="208"/>
      <c r="BF339" s="209"/>
      <c r="BG339" s="461"/>
      <c r="BH339" s="215"/>
      <c r="BI339" s="210"/>
      <c r="BJ339" s="210"/>
      <c r="BK339" s="210"/>
      <c r="BL339" s="207"/>
      <c r="BM339" s="207"/>
      <c r="BN339" s="207"/>
      <c r="BO339" s="282"/>
      <c r="BP339" s="282"/>
      <c r="BQ339" s="284"/>
      <c r="BR339" s="213"/>
      <c r="BS339" s="213" t="str">
        <f>IF(AND('MAPA DE RIESGOS'!$AP339="Muy Alta",'MAPA DE RIESGOS'!$AR339="Leve"),CONCATENATE("R",'MAPA DE RIESGOS'!$H339,"C",'MAPA DE RIESGOS'!$AF339),"")</f>
        <v/>
      </c>
      <c r="BT339" s="213"/>
      <c r="BU339" s="213"/>
      <c r="BV339" s="213"/>
      <c r="BW339" s="213"/>
      <c r="BX339" s="213"/>
      <c r="BY339" s="213"/>
      <c r="BZ339" s="213"/>
      <c r="CA339" s="213"/>
      <c r="CB339" s="213"/>
      <c r="CC339" s="213"/>
      <c r="CD339" s="213"/>
      <c r="CE339" s="213"/>
      <c r="CF339" s="213"/>
      <c r="CG339" s="213"/>
      <c r="CH339" s="213"/>
      <c r="CI339" s="213"/>
      <c r="CJ339" s="213"/>
      <c r="CK339" s="213"/>
    </row>
    <row r="340" spans="1:89" s="214" customFormat="1" ht="150" customHeight="1">
      <c r="A340" s="477"/>
      <c r="B340" s="501" t="s">
        <v>890</v>
      </c>
      <c r="C340" s="451"/>
      <c r="D340" s="451"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54"/>
      <c r="F340" s="454" t="s">
        <v>968</v>
      </c>
      <c r="G340" s="459">
        <v>55</v>
      </c>
      <c r="H340" s="384">
        <v>55</v>
      </c>
      <c r="I340" s="456" t="s">
        <v>1705</v>
      </c>
      <c r="J340" s="468" t="s">
        <v>243</v>
      </c>
      <c r="K340" s="468" t="s">
        <v>1477</v>
      </c>
      <c r="L340" s="468" t="s">
        <v>1694</v>
      </c>
      <c r="M340" s="453" t="str">
        <f t="shared" si="374"/>
        <v>Posibilidad de recibir o solicitar cualquier dádiva o beneficio a nombre propio o de terceros con el fin de generar filtración de la información de los procesos contractuales en beneficio propio o de un tercero.</v>
      </c>
      <c r="N340" s="453" t="s">
        <v>109</v>
      </c>
      <c r="O340" s="453" t="s">
        <v>247</v>
      </c>
      <c r="P340" s="530">
        <v>228</v>
      </c>
      <c r="Q340" s="490"/>
      <c r="R340" s="493"/>
      <c r="S340" s="493"/>
      <c r="T340" s="493"/>
      <c r="U340" s="493"/>
      <c r="V340" s="533" t="str">
        <f t="shared" ref="V340" si="379">IF(ISBLANK(AC340),(IF(P340&lt;=0,"",IF(P340&lt;=2,"Muy Baja",IF(P340&lt;=24,"Baja",IF(P340&lt;=500,"Media",IF(P340&lt;=5000,"Alta","Muy Alta"))))))," ")</f>
        <v xml:space="preserve"> </v>
      </c>
      <c r="W340" s="518" t="str">
        <f t="shared" ref="W340" si="380">IF(ISBLANK(AC340),(IF(V340="","",IF(V340="Muy Baja",20%,IF(V340="Baja",40%,IF(V340="Media",60%,IF(V340="Alta",80%,IF(V340="Muy Alta",100%,0)))))))," ")</f>
        <v xml:space="preserve"> </v>
      </c>
      <c r="X340" s="536"/>
      <c r="Y340" s="539" t="str">
        <f>IF(X340&gt;0,IF(NOT(ISERROR(MATCH(X340,'Listados Datos'!$N$3:$N$4,0))),'Listados Datos'!$N$6&amp;"Por favor no seleccionar este criterios de impacto (Afectación Económica o presupuestal y/o Pérdida Reputacional)",'Listados Datos'!$N$7),"")</f>
        <v/>
      </c>
      <c r="Z340" s="542" t="str">
        <f>IF(OR(X340='Listados Datos'!$R$3,X340='Listados Datos'!$S$3),"Leve",IF(OR(X340='Listados Datos'!$R$4,X340='Listados Datos'!$S$4),"Menor",IF(OR(X340='Listados Datos'!$R$5,X340='Listados Datos'!$S$5),"Moderado",IF(OR(X340='Listados Datos'!$R$6,X340='Listados Datos'!$S$6),"Mayor",IF(OR(X340='Listados Datos'!$R$7,X340='Listados Datos'!$S$7),"Catastrófico","")))))</f>
        <v/>
      </c>
      <c r="AA340" s="518" t="str">
        <f>IF(Z340="","",IF(Z340="Leve",20%,IF(Z340="Menor",40%,IF(Z340="Moderado",60%,IF(Z340="Mayor",80%,IF(Z340="Catastrófico",100%,0))))))</f>
        <v/>
      </c>
      <c r="AB340" s="521"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524" t="s">
        <v>348</v>
      </c>
      <c r="AD340" s="527" t="s">
        <v>12</v>
      </c>
      <c r="AE340" s="506" t="str">
        <f t="shared" ref="AE340" si="381">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206" t="s">
        <v>1516</v>
      </c>
      <c r="AH340" s="234" t="str">
        <f t="shared" si="353"/>
        <v>Probabilidad</v>
      </c>
      <c r="AI340" s="340" t="s">
        <v>314</v>
      </c>
      <c r="AJ340" s="340" t="s">
        <v>319</v>
      </c>
      <c r="AK340" s="235" t="str">
        <f t="shared" si="354"/>
        <v>40%</v>
      </c>
      <c r="AL340" s="341" t="s">
        <v>323</v>
      </c>
      <c r="AM340" s="341" t="s">
        <v>327</v>
      </c>
      <c r="AN340" s="342" t="s">
        <v>330</v>
      </c>
      <c r="AO340" s="236" t="str">
        <f>IF(ISBLANK(AD340),(IFERROR(IF(AH340="Probabilidad",(W340-(+W340*AK340)),IF(AH340="Impacto",W340,"")),""))," ")</f>
        <v xml:space="preserve"> </v>
      </c>
      <c r="AP340" s="174" t="str">
        <f>IF(ISBLANK(AD340), (IFERROR(IF(AO340="","",IF(AO340&lt;=0.2,"Muy Baja",IF(AO340&lt;=0.4,"Baja",IF(AO340&lt;=0.6,"Media",IF(AO340&lt;=0.8,"Alta","Muy Alta"))))),""))," ")</f>
        <v xml:space="preserve"> </v>
      </c>
      <c r="AQ340" s="237" t="str">
        <f t="shared" si="355"/>
        <v xml:space="preserve"> </v>
      </c>
      <c r="AR340" s="283" t="str">
        <f t="shared" si="356"/>
        <v/>
      </c>
      <c r="AS340" s="237" t="str">
        <f>IFERROR(IF(AH340="Impacto",(AA340-(+AA340*AK340)),IF(AH340="Probabilidad",AA340,"")),"")</f>
        <v/>
      </c>
      <c r="AT340" s="239" t="str">
        <f t="shared" si="357"/>
        <v/>
      </c>
      <c r="AU340" s="509" t="s">
        <v>348</v>
      </c>
      <c r="AV340" s="512" t="str">
        <f>IF(ISBLANK(AD340), " ", AD340)</f>
        <v>Moderado</v>
      </c>
      <c r="AW340" s="506" t="str">
        <f t="shared" ref="AW340" si="382">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515" t="s">
        <v>337</v>
      </c>
      <c r="AY340" s="441" t="s">
        <v>1649</v>
      </c>
      <c r="AZ340" s="437" t="s">
        <v>1357</v>
      </c>
      <c r="BA340" s="437" t="s">
        <v>968</v>
      </c>
      <c r="BB340" s="437" t="s">
        <v>1069</v>
      </c>
      <c r="BC340" s="439">
        <v>44562</v>
      </c>
      <c r="BD340" s="439">
        <v>44926</v>
      </c>
      <c r="BE340" s="437" t="s">
        <v>1357</v>
      </c>
      <c r="BF340" s="437" t="s">
        <v>1357</v>
      </c>
      <c r="BG340" s="468" t="s">
        <v>1356</v>
      </c>
      <c r="BH340" s="215"/>
      <c r="BI340" s="210"/>
      <c r="BJ340" s="210"/>
      <c r="BK340" s="210"/>
      <c r="BL340" s="207"/>
      <c r="BM340" s="207"/>
      <c r="BN340" s="207"/>
      <c r="BO340" s="282"/>
      <c r="BP340" s="282"/>
      <c r="BQ340" s="284"/>
      <c r="BR340" s="213"/>
      <c r="BS340" s="213" t="str">
        <f>IF(AND('MAPA DE RIESGOS'!$AP340="Muy Alta",'MAPA DE RIESGOS'!$AR340="Leve"),CONCATENATE("R",'MAPA DE RIESGOS'!$H340,"C",'MAPA DE RIESGOS'!$AF340),"")</f>
        <v/>
      </c>
      <c r="BT340" s="213"/>
      <c r="BU340" s="213"/>
      <c r="BV340" s="213"/>
      <c r="BW340" s="213"/>
      <c r="BX340" s="213"/>
      <c r="BY340" s="213"/>
      <c r="BZ340" s="213"/>
      <c r="CA340" s="213"/>
      <c r="CB340" s="213"/>
      <c r="CC340" s="213"/>
      <c r="CD340" s="213"/>
      <c r="CE340" s="213"/>
      <c r="CF340" s="213"/>
      <c r="CG340" s="213"/>
      <c r="CH340" s="213"/>
      <c r="CI340" s="213"/>
      <c r="CJ340" s="213"/>
      <c r="CK340" s="213"/>
    </row>
    <row r="341" spans="1:89" s="214" customFormat="1" ht="95" customHeight="1">
      <c r="A341" s="477"/>
      <c r="B341" s="501"/>
      <c r="C341" s="451"/>
      <c r="D341" s="451"/>
      <c r="E341" s="454"/>
      <c r="F341" s="454"/>
      <c r="G341" s="459"/>
      <c r="H341" s="384">
        <v>55</v>
      </c>
      <c r="I341" s="457"/>
      <c r="J341" s="460"/>
      <c r="K341" s="460"/>
      <c r="L341" s="460"/>
      <c r="M341" s="454">
        <f t="shared" si="374"/>
        <v>0</v>
      </c>
      <c r="N341" s="454"/>
      <c r="O341" s="454"/>
      <c r="P341" s="531"/>
      <c r="Q341" s="491"/>
      <c r="R341" s="494"/>
      <c r="S341" s="494"/>
      <c r="T341" s="494"/>
      <c r="U341" s="494"/>
      <c r="V341" s="534"/>
      <c r="W341" s="519"/>
      <c r="X341" s="537"/>
      <c r="Y341" s="540"/>
      <c r="Z341" s="543"/>
      <c r="AA341" s="519"/>
      <c r="AB341" s="522"/>
      <c r="AC341" s="525"/>
      <c r="AD341" s="528"/>
      <c r="AE341" s="507"/>
      <c r="AF341" s="205">
        <v>2</v>
      </c>
      <c r="AG341" s="206" t="s">
        <v>1517</v>
      </c>
      <c r="AH341" s="234" t="str">
        <f t="shared" si="353"/>
        <v>Probabilidad</v>
      </c>
      <c r="AI341" s="340" t="s">
        <v>314</v>
      </c>
      <c r="AJ341" s="340" t="s">
        <v>319</v>
      </c>
      <c r="AK341" s="235" t="str">
        <f t="shared" si="354"/>
        <v>40%</v>
      </c>
      <c r="AL341" s="341" t="s">
        <v>323</v>
      </c>
      <c r="AM341" s="341" t="s">
        <v>327</v>
      </c>
      <c r="AN341" s="342" t="s">
        <v>330</v>
      </c>
      <c r="AO341" s="236" t="str">
        <f>IF(ISBLANK(AD340),(IFERROR(IF(AND(AH340="Probabilidad",AH341="Probabilidad"),(AQ340-(+AQ340*AK341)),IF(AH341="Probabilidad",(W340-(+W340*AK341)),IF(AH341="Impacto",AQ340,""))),""))," ")</f>
        <v xml:space="preserve"> </v>
      </c>
      <c r="AP341" s="174" t="str">
        <f>IF(ISBLANK(AD340),(IFERROR(IF(AO341="","",IF(AO341&lt;=0.2,"Muy Baja",IF(AO341&lt;=0.4,"Baja",IF(AO341&lt;=0.6,"Media",IF(AO341&lt;=0.8,"Alta","Muy Alta"))))),""))," ")</f>
        <v xml:space="preserve"> </v>
      </c>
      <c r="AQ341" s="237" t="str">
        <f t="shared" si="355"/>
        <v xml:space="preserve"> </v>
      </c>
      <c r="AR341" s="283" t="str">
        <f t="shared" si="356"/>
        <v/>
      </c>
      <c r="AS341" s="237" t="str">
        <f>IFERROR(IF(AND(AH340="Impacto",AH341="Impacto"),(AS340-(+AS340*AK341)),IF(AH341="Impacto",(AA340-(+AA340*AK341)),IF(AH341="Probabilidad",AS340,""))),"")</f>
        <v/>
      </c>
      <c r="AT341" s="239" t="str">
        <f t="shared" si="357"/>
        <v/>
      </c>
      <c r="AU341" s="510"/>
      <c r="AV341" s="513"/>
      <c r="AW341" s="507"/>
      <c r="AX341" s="516"/>
      <c r="AY341" s="442"/>
      <c r="AZ341" s="438"/>
      <c r="BA341" s="438"/>
      <c r="BB341" s="438"/>
      <c r="BC341" s="440"/>
      <c r="BD341" s="440"/>
      <c r="BE341" s="438"/>
      <c r="BF341" s="438"/>
      <c r="BG341" s="460"/>
      <c r="BH341" s="215"/>
      <c r="BI341" s="210"/>
      <c r="BJ341" s="210"/>
      <c r="BK341" s="210"/>
      <c r="BL341" s="207"/>
      <c r="BM341" s="207"/>
      <c r="BN341" s="207"/>
      <c r="BO341" s="282"/>
      <c r="BP341" s="282"/>
      <c r="BQ341" s="284"/>
      <c r="BR341" s="213"/>
      <c r="BS341" s="213" t="str">
        <f>IF(AND('MAPA DE RIESGOS'!$AP341="Muy Alta",'MAPA DE RIESGOS'!$AR341="Leve"),CONCATENATE("R",'MAPA DE RIESGOS'!$H341,"C",'MAPA DE RIESGOS'!$AF341),"")</f>
        <v/>
      </c>
      <c r="BT341" s="213"/>
      <c r="BU341" s="213"/>
      <c r="BV341" s="213"/>
      <c r="BW341" s="213"/>
      <c r="BX341" s="213"/>
      <c r="BY341" s="213"/>
      <c r="BZ341" s="213"/>
      <c r="CA341" s="213"/>
      <c r="CB341" s="213"/>
      <c r="CC341" s="213"/>
      <c r="CD341" s="213"/>
      <c r="CE341" s="213"/>
      <c r="CF341" s="213"/>
      <c r="CG341" s="213"/>
      <c r="CH341" s="213"/>
      <c r="CI341" s="213"/>
      <c r="CJ341" s="213"/>
      <c r="CK341" s="213"/>
    </row>
    <row r="342" spans="1:89" s="214" customFormat="1" ht="28.5" hidden="1" customHeight="1">
      <c r="A342" s="477"/>
      <c r="B342" s="501"/>
      <c r="C342" s="451"/>
      <c r="D342" s="451"/>
      <c r="E342" s="454"/>
      <c r="F342" s="454"/>
      <c r="G342" s="459"/>
      <c r="H342" s="384">
        <v>55</v>
      </c>
      <c r="I342" s="457"/>
      <c r="J342" s="460"/>
      <c r="K342" s="460"/>
      <c r="L342" s="460"/>
      <c r="M342" s="454">
        <f t="shared" si="374"/>
        <v>0</v>
      </c>
      <c r="N342" s="454"/>
      <c r="O342" s="454"/>
      <c r="P342" s="531"/>
      <c r="Q342" s="491"/>
      <c r="R342" s="494"/>
      <c r="S342" s="494"/>
      <c r="T342" s="494"/>
      <c r="U342" s="494"/>
      <c r="V342" s="534"/>
      <c r="W342" s="519"/>
      <c r="X342" s="537"/>
      <c r="Y342" s="540"/>
      <c r="Z342" s="543"/>
      <c r="AA342" s="519"/>
      <c r="AB342" s="522"/>
      <c r="AC342" s="525"/>
      <c r="AD342" s="528"/>
      <c r="AE342" s="507"/>
      <c r="AF342" s="205">
        <v>3</v>
      </c>
      <c r="AG342" s="206"/>
      <c r="AH342" s="234" t="str">
        <f t="shared" si="353"/>
        <v/>
      </c>
      <c r="AI342" s="340"/>
      <c r="AJ342" s="340"/>
      <c r="AK342" s="235" t="str">
        <f t="shared" si="354"/>
        <v/>
      </c>
      <c r="AL342" s="341"/>
      <c r="AM342" s="341"/>
      <c r="AN342" s="342"/>
      <c r="AO342" s="236" t="str">
        <f>IF(ISBLANK(AD340),(IFERROR(IF(AND(AH341="Probabilidad",AH342="Probabilidad"),(AQ341-(+AQ341*AK342)),IF(AND(AH341="Impacto",AH342="Probabilidad"),(AQ340-(+AQ340*AK342)),IF(AH342="Impacto",AQ341,""))),""))," ")</f>
        <v xml:space="preserve"> </v>
      </c>
      <c r="AP342" s="174" t="str">
        <f>IF(ISBLANK(AD340),(IFERROR(IF(AO342="","",IF(AO342&lt;=0.2,"Muy Baja",IF(AO342&lt;=0.4,"Baja",IF(AO342&lt;=0.6,"Media",IF(AO342&lt;=0.8,"Alta","Muy Alta"))))),""))," ")</f>
        <v xml:space="preserve"> </v>
      </c>
      <c r="AQ342" s="237" t="str">
        <f t="shared" si="355"/>
        <v xml:space="preserve"> </v>
      </c>
      <c r="AR342" s="283" t="str">
        <f t="shared" si="356"/>
        <v/>
      </c>
      <c r="AS342" s="237" t="str">
        <f>IFERROR(IF(AND(AH341="Impacto",AH342="Impacto"),(AS341-(+AS341*AK342)),IF(AND(AH341="Probabilidad",AH342="Impacto"),(AS340-(+AS340*AK342)),IF(AH342="Probabilidad",AS341,""))),"")</f>
        <v/>
      </c>
      <c r="AT342" s="239" t="str">
        <f t="shared" si="357"/>
        <v/>
      </c>
      <c r="AU342" s="510"/>
      <c r="AV342" s="513"/>
      <c r="AW342" s="507"/>
      <c r="AX342" s="516"/>
      <c r="AY342" s="343"/>
      <c r="AZ342" s="209"/>
      <c r="BA342" s="207"/>
      <c r="BB342" s="207"/>
      <c r="BC342" s="208"/>
      <c r="BD342" s="208"/>
      <c r="BE342" s="208"/>
      <c r="BF342" s="209"/>
      <c r="BG342" s="460"/>
      <c r="BH342" s="215"/>
      <c r="BI342" s="210"/>
      <c r="BJ342" s="210"/>
      <c r="BK342" s="210"/>
      <c r="BL342" s="207"/>
      <c r="BM342" s="207"/>
      <c r="BN342" s="207"/>
      <c r="BO342" s="282"/>
      <c r="BP342" s="282"/>
      <c r="BQ342" s="284"/>
      <c r="BR342" s="213"/>
      <c r="BS342" s="213" t="str">
        <f>IF(AND('MAPA DE RIESGOS'!$AP342="Muy Alta",'MAPA DE RIESGOS'!$AR342="Leve"),CONCATENATE("R",'MAPA DE RIESGOS'!$H342,"C",'MAPA DE RIESGOS'!$AF342),"")</f>
        <v/>
      </c>
      <c r="BT342" s="213"/>
      <c r="BU342" s="213"/>
      <c r="BV342" s="213"/>
      <c r="BW342" s="213"/>
      <c r="BX342" s="213"/>
      <c r="BY342" s="213"/>
      <c r="BZ342" s="213"/>
      <c r="CA342" s="213"/>
      <c r="CB342" s="213"/>
      <c r="CC342" s="213"/>
      <c r="CD342" s="213"/>
      <c r="CE342" s="213"/>
      <c r="CF342" s="213"/>
      <c r="CG342" s="213"/>
      <c r="CH342" s="213"/>
      <c r="CI342" s="213"/>
      <c r="CJ342" s="213"/>
      <c r="CK342" s="213"/>
    </row>
    <row r="343" spans="1:89" s="214" customFormat="1" ht="28.5" hidden="1" customHeight="1">
      <c r="A343" s="477"/>
      <c r="B343" s="501"/>
      <c r="C343" s="451"/>
      <c r="D343" s="451"/>
      <c r="E343" s="454"/>
      <c r="F343" s="454"/>
      <c r="G343" s="459"/>
      <c r="H343" s="384">
        <v>55</v>
      </c>
      <c r="I343" s="457"/>
      <c r="J343" s="460"/>
      <c r="K343" s="460"/>
      <c r="L343" s="460"/>
      <c r="M343" s="454">
        <f t="shared" si="374"/>
        <v>0</v>
      </c>
      <c r="N343" s="454"/>
      <c r="O343" s="454"/>
      <c r="P343" s="531"/>
      <c r="Q343" s="491"/>
      <c r="R343" s="494"/>
      <c r="S343" s="494"/>
      <c r="T343" s="494"/>
      <c r="U343" s="494"/>
      <c r="V343" s="534"/>
      <c r="W343" s="519"/>
      <c r="X343" s="537"/>
      <c r="Y343" s="540"/>
      <c r="Z343" s="543"/>
      <c r="AA343" s="519"/>
      <c r="AB343" s="522"/>
      <c r="AC343" s="525"/>
      <c r="AD343" s="528"/>
      <c r="AE343" s="507"/>
      <c r="AF343" s="205">
        <v>4</v>
      </c>
      <c r="AG343" s="206"/>
      <c r="AH343" s="234" t="str">
        <f t="shared" si="353"/>
        <v/>
      </c>
      <c r="AI343" s="340"/>
      <c r="AJ343" s="340"/>
      <c r="AK343" s="235" t="str">
        <f t="shared" si="354"/>
        <v/>
      </c>
      <c r="AL343" s="341"/>
      <c r="AM343" s="341"/>
      <c r="AN343" s="342"/>
      <c r="AO343" s="236" t="str">
        <f>IF(ISBLANK(AD340),(IFERROR(IF(AND(AH342="Probabilidad",AH343="Probabilidad"),(AQ342-(+AQ342*AK343)),IF(AND(AH342="Impacto",AH343="Probabilidad"),(AQ341-(+AQ341*AK343)),IF(AH343="Impacto",AQ342,""))),""))," ")</f>
        <v xml:space="preserve"> </v>
      </c>
      <c r="AP343" s="174" t="str">
        <f>IF(ISBLANK(AD340),(IFERROR(IF(AO343="","",IF(AO343&lt;=0.2,"Muy Baja",IF(AO343&lt;=0.4,"Baja",IF(AO343&lt;=0.6,"Media",IF(AO343&lt;=0.8,"Alta","Muy Alta"))))),""))," ")</f>
        <v xml:space="preserve"> </v>
      </c>
      <c r="AQ343" s="237" t="str">
        <f t="shared" si="355"/>
        <v xml:space="preserve"> </v>
      </c>
      <c r="AR343" s="283" t="str">
        <f t="shared" si="356"/>
        <v/>
      </c>
      <c r="AS343" s="237" t="str">
        <f>IFERROR(IF(AND(AH342="Impacto",AH343="Impacto"),(AS342-(+AS342*AK343)),IF(AND(AH342="Probabilidad",AH343="Impacto"),(AS341-(+AS341*AK343)),IF(AH343="Probabilidad",AS342,""))),"")</f>
        <v/>
      </c>
      <c r="AT343" s="239" t="str">
        <f t="shared" si="357"/>
        <v/>
      </c>
      <c r="AU343" s="510"/>
      <c r="AV343" s="513"/>
      <c r="AW343" s="507"/>
      <c r="AX343" s="516"/>
      <c r="AY343" s="343"/>
      <c r="AZ343" s="209"/>
      <c r="BA343" s="207"/>
      <c r="BB343" s="207"/>
      <c r="BC343" s="208"/>
      <c r="BD343" s="208"/>
      <c r="BE343" s="208"/>
      <c r="BF343" s="209"/>
      <c r="BG343" s="460"/>
      <c r="BH343" s="215"/>
      <c r="BI343" s="210"/>
      <c r="BJ343" s="210"/>
      <c r="BK343" s="210"/>
      <c r="BL343" s="207"/>
      <c r="BM343" s="207"/>
      <c r="BN343" s="207"/>
      <c r="BO343" s="282"/>
      <c r="BP343" s="282"/>
      <c r="BQ343" s="284"/>
      <c r="BR343" s="213"/>
      <c r="BS343" s="213" t="str">
        <f>IF(AND('MAPA DE RIESGOS'!$AP343="Muy Alta",'MAPA DE RIESGOS'!$AR343="Leve"),CONCATENATE("R",'MAPA DE RIESGOS'!$H343,"C",'MAPA DE RIESGOS'!$AF343),"")</f>
        <v/>
      </c>
      <c r="BT343" s="213"/>
      <c r="BU343" s="213"/>
      <c r="BV343" s="213"/>
      <c r="BW343" s="213"/>
      <c r="BX343" s="213"/>
      <c r="BY343" s="213"/>
      <c r="BZ343" s="213"/>
      <c r="CA343" s="213"/>
      <c r="CB343" s="213"/>
      <c r="CC343" s="213"/>
      <c r="CD343" s="213"/>
      <c r="CE343" s="213"/>
      <c r="CF343" s="213"/>
      <c r="CG343" s="213"/>
      <c r="CH343" s="213"/>
      <c r="CI343" s="213"/>
      <c r="CJ343" s="213"/>
      <c r="CK343" s="213"/>
    </row>
    <row r="344" spans="1:89" s="214" customFormat="1" ht="28.5" hidden="1" customHeight="1">
      <c r="A344" s="477"/>
      <c r="B344" s="501"/>
      <c r="C344" s="451"/>
      <c r="D344" s="451"/>
      <c r="E344" s="454"/>
      <c r="F344" s="454"/>
      <c r="G344" s="459"/>
      <c r="H344" s="384">
        <v>55</v>
      </c>
      <c r="I344" s="457"/>
      <c r="J344" s="460"/>
      <c r="K344" s="460"/>
      <c r="L344" s="460"/>
      <c r="M344" s="454">
        <f t="shared" si="374"/>
        <v>0</v>
      </c>
      <c r="N344" s="454"/>
      <c r="O344" s="454"/>
      <c r="P344" s="531"/>
      <c r="Q344" s="491"/>
      <c r="R344" s="494"/>
      <c r="S344" s="494"/>
      <c r="T344" s="494"/>
      <c r="U344" s="494"/>
      <c r="V344" s="534"/>
      <c r="W344" s="519"/>
      <c r="X344" s="537"/>
      <c r="Y344" s="540"/>
      <c r="Z344" s="543"/>
      <c r="AA344" s="519"/>
      <c r="AB344" s="522"/>
      <c r="AC344" s="525"/>
      <c r="AD344" s="528"/>
      <c r="AE344" s="507"/>
      <c r="AF344" s="205">
        <v>5</v>
      </c>
      <c r="AG344" s="206"/>
      <c r="AH344" s="234" t="str">
        <f t="shared" si="353"/>
        <v/>
      </c>
      <c r="AI344" s="340"/>
      <c r="AJ344" s="340"/>
      <c r="AK344" s="235" t="str">
        <f t="shared" si="354"/>
        <v/>
      </c>
      <c r="AL344" s="341"/>
      <c r="AM344" s="341"/>
      <c r="AN344" s="342"/>
      <c r="AO344" s="236" t="str">
        <f>IF(ISBLANK(AD340),(IFERROR(IF(AND(AH343="Probabilidad",AH344="Probabilidad"),(AQ343-(+AQ343*AK344)),IF(AND(AH343="Impacto",AH344="Probabilidad"),(AQ342-(+AQ342*AK344)),IF(AH344="Impacto",AQ343,""))),""))," ")</f>
        <v xml:space="preserve"> </v>
      </c>
      <c r="AP344" s="174" t="str">
        <f>IF(ISBLANK(AD340),(IFERROR(IF(AO344="","",IF(AO344&lt;=0.2,"Muy Baja",IF(AO344&lt;=0.4,"Baja",IF(AO344&lt;=0.6,"Media",IF(AO344&lt;=0.8,"Alta","Muy Alta"))))),""))," ")</f>
        <v xml:space="preserve"> </v>
      </c>
      <c r="AQ344" s="237" t="str">
        <f t="shared" si="355"/>
        <v xml:space="preserve"> </v>
      </c>
      <c r="AR344" s="283" t="str">
        <f t="shared" si="356"/>
        <v/>
      </c>
      <c r="AS344" s="237" t="str">
        <f>IFERROR(IF(AND(AH343="Impacto",AH344="Impacto"),(AS343-(+AS343*AK344)),IF(AND(AH343="Probabilidad",AH344="Impacto"),(AS342-(+AS342*AK344)),IF(AH344="Probabilidad",AS343,""))),"")</f>
        <v/>
      </c>
      <c r="AT344" s="239" t="str">
        <f t="shared" si="357"/>
        <v/>
      </c>
      <c r="AU344" s="510"/>
      <c r="AV344" s="513"/>
      <c r="AW344" s="507"/>
      <c r="AX344" s="516"/>
      <c r="AY344" s="343"/>
      <c r="AZ344" s="209"/>
      <c r="BA344" s="207"/>
      <c r="BB344" s="207"/>
      <c r="BC344" s="208"/>
      <c r="BD344" s="208"/>
      <c r="BE344" s="208"/>
      <c r="BF344" s="209"/>
      <c r="BG344" s="460"/>
      <c r="BH344" s="215"/>
      <c r="BI344" s="210"/>
      <c r="BJ344" s="210"/>
      <c r="BK344" s="210"/>
      <c r="BL344" s="207"/>
      <c r="BM344" s="207"/>
      <c r="BN344" s="207"/>
      <c r="BO344" s="282"/>
      <c r="BP344" s="282"/>
      <c r="BQ344" s="284"/>
      <c r="BR344" s="213"/>
      <c r="BS344" s="213" t="str">
        <f>IF(AND('MAPA DE RIESGOS'!$AP344="Muy Alta",'MAPA DE RIESGOS'!$AR344="Leve"),CONCATENATE("R",'MAPA DE RIESGOS'!$H344,"C",'MAPA DE RIESGOS'!$AF344),"")</f>
        <v/>
      </c>
      <c r="BT344" s="213"/>
      <c r="BU344" s="213"/>
      <c r="BV344" s="213"/>
      <c r="BW344" s="213"/>
      <c r="BX344" s="213"/>
      <c r="BY344" s="213"/>
      <c r="BZ344" s="213"/>
      <c r="CA344" s="213"/>
      <c r="CB344" s="213"/>
      <c r="CC344" s="213"/>
      <c r="CD344" s="213"/>
      <c r="CE344" s="213"/>
      <c r="CF344" s="213"/>
      <c r="CG344" s="213"/>
      <c r="CH344" s="213"/>
      <c r="CI344" s="213"/>
      <c r="CJ344" s="213"/>
      <c r="CK344" s="213"/>
    </row>
    <row r="345" spans="1:89" s="214" customFormat="1" ht="28.5" hidden="1" customHeight="1">
      <c r="A345" s="477"/>
      <c r="B345" s="501"/>
      <c r="C345" s="451"/>
      <c r="D345" s="451"/>
      <c r="E345" s="454"/>
      <c r="F345" s="454"/>
      <c r="G345" s="459"/>
      <c r="H345" s="384">
        <v>55</v>
      </c>
      <c r="I345" s="458"/>
      <c r="J345" s="461"/>
      <c r="K345" s="461"/>
      <c r="L345" s="461"/>
      <c r="M345" s="455">
        <f t="shared" si="374"/>
        <v>0</v>
      </c>
      <c r="N345" s="455"/>
      <c r="O345" s="455"/>
      <c r="P345" s="532"/>
      <c r="Q345" s="492"/>
      <c r="R345" s="495"/>
      <c r="S345" s="495"/>
      <c r="T345" s="495"/>
      <c r="U345" s="495"/>
      <c r="V345" s="535"/>
      <c r="W345" s="520"/>
      <c r="X345" s="538"/>
      <c r="Y345" s="541"/>
      <c r="Z345" s="544"/>
      <c r="AA345" s="520"/>
      <c r="AB345" s="523"/>
      <c r="AC345" s="526"/>
      <c r="AD345" s="529"/>
      <c r="AE345" s="508"/>
      <c r="AF345" s="205">
        <v>6</v>
      </c>
      <c r="AG345" s="206"/>
      <c r="AH345" s="234" t="str">
        <f t="shared" si="353"/>
        <v/>
      </c>
      <c r="AI345" s="340"/>
      <c r="AJ345" s="340"/>
      <c r="AK345" s="235" t="str">
        <f t="shared" si="354"/>
        <v/>
      </c>
      <c r="AL345" s="341"/>
      <c r="AM345" s="341"/>
      <c r="AN345" s="342"/>
      <c r="AO345" s="236" t="str">
        <f>IF(ISBLANK(AD340),(IFERROR(IF(AND(AH343="Probabilidad",AH345="Probabilidad"),(AQ343-(+AQ343*AK345)),IF(AND(AH343="Impacto",AH345="Probabilidad"),(AQ342-(+AQ342*AK345)),IF(AH345="Impacto",AQ343,""))),""))," ")</f>
        <v xml:space="preserve"> </v>
      </c>
      <c r="AP345" s="174" t="str">
        <f>IF(ISBLANK(AD340),(IFERROR(IF(AO345="","",IF(AO345&lt;=0.2,"Muy Baja",IF(AO345&lt;=0.4,"Baja",IF(AO345&lt;=0.6,"Media",IF(AO345&lt;=0.8,"Alta","Muy Alta"))))),"")), " ")</f>
        <v xml:space="preserve"> </v>
      </c>
      <c r="AQ345" s="237" t="str">
        <f t="shared" si="355"/>
        <v xml:space="preserve"> </v>
      </c>
      <c r="AR345" s="283" t="str">
        <f t="shared" si="356"/>
        <v/>
      </c>
      <c r="AS345" s="237" t="str">
        <f>IFERROR(IF(AND(AH344="Impacto",AH345="Impacto"),(AS343-(+AS344*AK345)),IF(AND(AH343="Probabilidad",AH345="Impacto"),(AS342-(+AS342*AK345)),IF(AH345="Probabilidad",AS343,""))),"")</f>
        <v/>
      </c>
      <c r="AT345" s="239" t="str">
        <f t="shared" si="357"/>
        <v/>
      </c>
      <c r="AU345" s="511"/>
      <c r="AV345" s="514"/>
      <c r="AW345" s="508"/>
      <c r="AX345" s="517"/>
      <c r="AY345" s="343"/>
      <c r="AZ345" s="209"/>
      <c r="BA345" s="207"/>
      <c r="BB345" s="207"/>
      <c r="BC345" s="208"/>
      <c r="BD345" s="208"/>
      <c r="BE345" s="208"/>
      <c r="BF345" s="209"/>
      <c r="BG345" s="461"/>
      <c r="BH345" s="215"/>
      <c r="BI345" s="210"/>
      <c r="BJ345" s="210"/>
      <c r="BK345" s="210"/>
      <c r="BL345" s="207"/>
      <c r="BM345" s="207"/>
      <c r="BN345" s="207"/>
      <c r="BO345" s="282"/>
      <c r="BP345" s="282"/>
      <c r="BQ345" s="284"/>
      <c r="BR345" s="213"/>
      <c r="BS345" s="213" t="str">
        <f>IF(AND('MAPA DE RIESGOS'!$AP345="Muy Alta",'MAPA DE RIESGOS'!$AR345="Leve"),CONCATENATE("R",'MAPA DE RIESGOS'!$H345,"C",'MAPA DE RIESGOS'!$AF345),"")</f>
        <v/>
      </c>
      <c r="BT345" s="213"/>
      <c r="BU345" s="213"/>
      <c r="BV345" s="213"/>
      <c r="BW345" s="213"/>
      <c r="BX345" s="213"/>
      <c r="BY345" s="213"/>
      <c r="BZ345" s="213"/>
      <c r="CA345" s="213"/>
      <c r="CB345" s="213"/>
      <c r="CC345" s="213"/>
      <c r="CD345" s="213"/>
      <c r="CE345" s="213"/>
      <c r="CF345" s="213"/>
      <c r="CG345" s="213"/>
      <c r="CH345" s="213"/>
      <c r="CI345" s="213"/>
      <c r="CJ345" s="213"/>
      <c r="CK345" s="213"/>
    </row>
    <row r="346" spans="1:89" s="214" customFormat="1" ht="28.5" hidden="1" customHeight="1">
      <c r="A346" s="477"/>
      <c r="B346" s="501" t="s">
        <v>890</v>
      </c>
      <c r="C346" s="451"/>
      <c r="D346" s="451"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454"/>
      <c r="F346" s="454" t="s">
        <v>968</v>
      </c>
      <c r="G346" s="459">
        <v>56</v>
      </c>
      <c r="H346" s="384">
        <v>56</v>
      </c>
      <c r="I346" s="462" t="s">
        <v>1271</v>
      </c>
      <c r="J346" s="468"/>
      <c r="K346" s="468" t="s">
        <v>1271</v>
      </c>
      <c r="L346" s="468"/>
      <c r="M346" s="453" t="str">
        <f t="shared" ref="M346:M351" si="383">+CONCATENATE("Posibilidad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453" t="s">
        <v>932</v>
      </c>
      <c r="O346" s="453" t="s">
        <v>837</v>
      </c>
      <c r="P346" s="530"/>
      <c r="Q346" s="490"/>
      <c r="R346" s="493"/>
      <c r="S346" s="493"/>
      <c r="T346" s="493"/>
      <c r="U346" s="493"/>
      <c r="V346" s="533" t="str">
        <f t="shared" ref="V346" si="384">IF(ISBLANK(AC346),(IF(P346&lt;=0,"",IF(P346&lt;=2,"Muy Baja",IF(P346&lt;=24,"Baja",IF(P346&lt;=500,"Media",IF(P346&lt;=5000,"Alta","Muy Alta"))))))," ")</f>
        <v/>
      </c>
      <c r="W346" s="518" t="str">
        <f t="shared" ref="W346" si="385">IF(ISBLANK(AC346),(IF(V346="","",IF(V346="Muy Baja",20%,IF(V346="Baja",40%,IF(V346="Media",60%,IF(V346="Alta",80%,IF(V346="Muy Alta",100%,0)))))))," ")</f>
        <v/>
      </c>
      <c r="X346" s="536"/>
      <c r="Y346" s="539" t="str">
        <f>IF(X346&gt;0,IF(NOT(ISERROR(MATCH(X346,'Listados Datos'!$N$3:$N$4,0))),'Listados Datos'!$N$6&amp;"Por favor no seleccionar este criterios de impacto (Afectación Económica o presupuestal y/o Pérdida Reputacional)",'Listados Datos'!$N$7),"")</f>
        <v/>
      </c>
      <c r="Z346" s="542" t="str">
        <f>IF(OR(X346='Listados Datos'!$R$3,X346='Listados Datos'!$S$3),"Leve",IF(OR(X346='Listados Datos'!$R$4,X346='Listados Datos'!$S$4),"Menor",IF(OR(X346='Listados Datos'!$R$5,X346='Listados Datos'!$S$5),"Moderado",IF(OR(X346='Listados Datos'!$R$6,X346='Listados Datos'!$S$6),"Mayor",IF(OR(X346='Listados Datos'!$R$7,X346='Listados Datos'!$S$7),"Catastrófico","")))))</f>
        <v/>
      </c>
      <c r="AA346" s="518" t="str">
        <f>IF(Z346="","",IF(Z346="Leve",20%,IF(Z346="Menor",40%,IF(Z346="Moderado",60%,IF(Z346="Mayor",80%,IF(Z346="Catastrófico",100%,0))))))</f>
        <v/>
      </c>
      <c r="AB346" s="521"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524"/>
      <c r="AD346" s="527"/>
      <c r="AE346" s="506" t="str">
        <f t="shared" ref="AE346" si="386">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5">
        <v>1</v>
      </c>
      <c r="AG346" s="206"/>
      <c r="AH346" s="234" t="str">
        <f t="shared" si="353"/>
        <v>Probabilidad</v>
      </c>
      <c r="AI346" s="340" t="s">
        <v>314</v>
      </c>
      <c r="AJ346" s="340" t="s">
        <v>319</v>
      </c>
      <c r="AK346" s="235" t="str">
        <f t="shared" si="354"/>
        <v>40%</v>
      </c>
      <c r="AL346" s="341" t="s">
        <v>323</v>
      </c>
      <c r="AM346" s="341" t="s">
        <v>327</v>
      </c>
      <c r="AN346" s="342" t="s">
        <v>330</v>
      </c>
      <c r="AO346" s="236" t="str">
        <f>IF(ISBLANK(AD346),(IFERROR(IF(AH346="Probabilidad",(W346-(+W346*AK346)),IF(AH346="Impacto",W346,"")),""))," ")</f>
        <v/>
      </c>
      <c r="AP346" s="174" t="str">
        <f>IF(ISBLANK(AD346), (IFERROR(IF(AO346="","",IF(AO346&lt;=0.2,"Muy Baja",IF(AO346&lt;=0.4,"Baja",IF(AO346&lt;=0.6,"Media",IF(AO346&lt;=0.8,"Alta","Muy Alta"))))),""))," ")</f>
        <v/>
      </c>
      <c r="AQ346" s="237" t="str">
        <f t="shared" si="355"/>
        <v/>
      </c>
      <c r="AR346" s="283" t="str">
        <f t="shared" si="356"/>
        <v/>
      </c>
      <c r="AS346" s="237" t="str">
        <f>IFERROR(IF(AH346="Impacto",(AA346-(+AA346*AK346)),IF(AH346="Probabilidad",AA346,"")),"")</f>
        <v/>
      </c>
      <c r="AT346" s="239" t="str">
        <f t="shared" si="357"/>
        <v/>
      </c>
      <c r="AU346" s="509"/>
      <c r="AV346" s="512" t="str">
        <f>IF(ISBLANK(AD346), " ", AD346)</f>
        <v xml:space="preserve"> </v>
      </c>
      <c r="AW346" s="506" t="str">
        <f t="shared" ref="AW346" si="3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515" t="s">
        <v>337</v>
      </c>
      <c r="AY346" s="343"/>
      <c r="AZ346" s="209"/>
      <c r="BA346" s="207"/>
      <c r="BB346" s="207"/>
      <c r="BC346" s="208"/>
      <c r="BD346" s="208"/>
      <c r="BE346" s="208"/>
      <c r="BF346" s="209"/>
      <c r="BG346" s="468"/>
      <c r="BH346" s="215"/>
      <c r="BI346" s="210"/>
      <c r="BJ346" s="210"/>
      <c r="BK346" s="210"/>
      <c r="BL346" s="207"/>
      <c r="BM346" s="207"/>
      <c r="BN346" s="207"/>
      <c r="BO346" s="282"/>
      <c r="BP346" s="282"/>
      <c r="BQ346" s="284"/>
      <c r="BR346" s="213"/>
      <c r="BS346" s="213" t="str">
        <f>IF(AND('MAPA DE RIESGOS'!$AP346="Muy Alta",'MAPA DE RIESGOS'!$AR346="Leve"),CONCATENATE("R",'MAPA DE RIESGOS'!$H346,"C",'MAPA DE RIESGOS'!$AF346),"")</f>
        <v/>
      </c>
      <c r="BT346" s="213"/>
      <c r="BU346" s="213"/>
      <c r="BV346" s="213"/>
      <c r="BW346" s="213"/>
      <c r="BX346" s="213"/>
      <c r="BY346" s="213"/>
      <c r="BZ346" s="213"/>
      <c r="CA346" s="213"/>
      <c r="CB346" s="213"/>
      <c r="CC346" s="213"/>
      <c r="CD346" s="213"/>
      <c r="CE346" s="213"/>
      <c r="CF346" s="213"/>
      <c r="CG346" s="213"/>
      <c r="CH346" s="213"/>
      <c r="CI346" s="213"/>
      <c r="CJ346" s="213"/>
      <c r="CK346" s="213"/>
    </row>
    <row r="347" spans="1:89" s="214" customFormat="1" ht="28.5" hidden="1" customHeight="1">
      <c r="A347" s="477"/>
      <c r="B347" s="501"/>
      <c r="C347" s="451"/>
      <c r="D347" s="451"/>
      <c r="E347" s="454"/>
      <c r="F347" s="454"/>
      <c r="G347" s="459"/>
      <c r="H347" s="384">
        <v>56</v>
      </c>
      <c r="I347" s="463"/>
      <c r="J347" s="460"/>
      <c r="K347" s="460"/>
      <c r="L347" s="460"/>
      <c r="M347" s="454" t="str">
        <f t="shared" si="383"/>
        <v xml:space="preserve">Posibilidad de perdida de  debido a amenazas como y vulderabilidades, afectando a los activos de información de </v>
      </c>
      <c r="N347" s="454"/>
      <c r="O347" s="454"/>
      <c r="P347" s="531"/>
      <c r="Q347" s="491"/>
      <c r="R347" s="494"/>
      <c r="S347" s="494"/>
      <c r="T347" s="494"/>
      <c r="U347" s="494"/>
      <c r="V347" s="534"/>
      <c r="W347" s="519"/>
      <c r="X347" s="537"/>
      <c r="Y347" s="540"/>
      <c r="Z347" s="543"/>
      <c r="AA347" s="519"/>
      <c r="AB347" s="522"/>
      <c r="AC347" s="525"/>
      <c r="AD347" s="528"/>
      <c r="AE347" s="507"/>
      <c r="AF347" s="205">
        <v>2</v>
      </c>
      <c r="AG347" s="206"/>
      <c r="AH347" s="234" t="str">
        <f t="shared" si="353"/>
        <v/>
      </c>
      <c r="AI347" s="340"/>
      <c r="AJ347" s="340"/>
      <c r="AK347" s="235" t="str">
        <f t="shared" si="354"/>
        <v/>
      </c>
      <c r="AL347" s="341"/>
      <c r="AM347" s="341"/>
      <c r="AN347" s="342"/>
      <c r="AO347" s="236" t="str">
        <f>IF(ISBLANK(AD346),(IFERROR(IF(AND(AH346="Probabilidad",AH347="Probabilidad"),(AQ346-(+AQ346*AK347)),IF(AH347="Probabilidad",(W346-(+W346*AK347)),IF(AH347="Impacto",AQ346,""))),""))," ")</f>
        <v/>
      </c>
      <c r="AP347" s="174" t="str">
        <f>IF(ISBLANK(AD346),(IFERROR(IF(AO347="","",IF(AO347&lt;=0.2,"Muy Baja",IF(AO347&lt;=0.4,"Baja",IF(AO347&lt;=0.6,"Media",IF(AO347&lt;=0.8,"Alta","Muy Alta"))))),""))," ")</f>
        <v/>
      </c>
      <c r="AQ347" s="237" t="str">
        <f t="shared" si="355"/>
        <v/>
      </c>
      <c r="AR347" s="283" t="str">
        <f t="shared" si="356"/>
        <v/>
      </c>
      <c r="AS347" s="237" t="str">
        <f>IFERROR(IF(AND(AH346="Impacto",AH347="Impacto"),(AS346-(+AS346*AK347)),IF(AH347="Impacto",(AA346-(+AA346*AK347)),IF(AH347="Probabilidad",AS346,""))),"")</f>
        <v/>
      </c>
      <c r="AT347" s="239" t="str">
        <f t="shared" si="357"/>
        <v/>
      </c>
      <c r="AU347" s="510"/>
      <c r="AV347" s="513"/>
      <c r="AW347" s="507"/>
      <c r="AX347" s="516"/>
      <c r="AY347" s="343"/>
      <c r="AZ347" s="209"/>
      <c r="BA347" s="207"/>
      <c r="BB347" s="207"/>
      <c r="BC347" s="208"/>
      <c r="BD347" s="208"/>
      <c r="BE347" s="208"/>
      <c r="BF347" s="209"/>
      <c r="BG347" s="460"/>
      <c r="BH347" s="215"/>
      <c r="BI347" s="210"/>
      <c r="BJ347" s="210"/>
      <c r="BK347" s="210"/>
      <c r="BL347" s="207"/>
      <c r="BM347" s="207"/>
      <c r="BN347" s="207"/>
      <c r="BO347" s="282"/>
      <c r="BP347" s="282"/>
      <c r="BQ347" s="284"/>
      <c r="BR347" s="213"/>
      <c r="BS347" s="213" t="str">
        <f>IF(AND('MAPA DE RIESGOS'!$AP347="Muy Alta",'MAPA DE RIESGOS'!$AR347="Leve"),CONCATENATE("R",'MAPA DE RIESGOS'!$H347,"C",'MAPA DE RIESGOS'!$AF347),"")</f>
        <v/>
      </c>
      <c r="BT347" s="213"/>
      <c r="BU347" s="213"/>
      <c r="BV347" s="213"/>
      <c r="BW347" s="213"/>
      <c r="BX347" s="213"/>
      <c r="BY347" s="213"/>
      <c r="BZ347" s="213"/>
      <c r="CA347" s="213"/>
      <c r="CB347" s="213"/>
      <c r="CC347" s="213"/>
      <c r="CD347" s="213"/>
      <c r="CE347" s="213"/>
      <c r="CF347" s="213"/>
      <c r="CG347" s="213"/>
      <c r="CH347" s="213"/>
      <c r="CI347" s="213"/>
      <c r="CJ347" s="213"/>
      <c r="CK347" s="213"/>
    </row>
    <row r="348" spans="1:89" s="214" customFormat="1" ht="28.5" hidden="1" customHeight="1">
      <c r="A348" s="477"/>
      <c r="B348" s="501"/>
      <c r="C348" s="451"/>
      <c r="D348" s="451"/>
      <c r="E348" s="454"/>
      <c r="F348" s="454"/>
      <c r="G348" s="459"/>
      <c r="H348" s="384">
        <v>56</v>
      </c>
      <c r="I348" s="463"/>
      <c r="J348" s="460"/>
      <c r="K348" s="460"/>
      <c r="L348" s="460"/>
      <c r="M348" s="454" t="str">
        <f t="shared" si="383"/>
        <v xml:space="preserve">Posibilidad de perdida de  debido a amenazas como y vulderabilidades, afectando a los activos de información de </v>
      </c>
      <c r="N348" s="454"/>
      <c r="O348" s="454"/>
      <c r="P348" s="531"/>
      <c r="Q348" s="491"/>
      <c r="R348" s="494"/>
      <c r="S348" s="494"/>
      <c r="T348" s="494"/>
      <c r="U348" s="494"/>
      <c r="V348" s="534"/>
      <c r="W348" s="519"/>
      <c r="X348" s="537"/>
      <c r="Y348" s="540"/>
      <c r="Z348" s="543"/>
      <c r="AA348" s="519"/>
      <c r="AB348" s="522"/>
      <c r="AC348" s="525"/>
      <c r="AD348" s="528"/>
      <c r="AE348" s="507"/>
      <c r="AF348" s="205">
        <v>3</v>
      </c>
      <c r="AG348" s="206"/>
      <c r="AH348" s="234" t="str">
        <f t="shared" si="353"/>
        <v/>
      </c>
      <c r="AI348" s="340"/>
      <c r="AJ348" s="340"/>
      <c r="AK348" s="235" t="str">
        <f t="shared" si="354"/>
        <v/>
      </c>
      <c r="AL348" s="341"/>
      <c r="AM348" s="341"/>
      <c r="AN348" s="342"/>
      <c r="AO348" s="236" t="str">
        <f>IF(ISBLANK(AD346),(IFERROR(IF(AND(AH347="Probabilidad",AH348="Probabilidad"),(AQ347-(+AQ347*AK348)),IF(AND(AH347="Impacto",AH348="Probabilidad"),(AQ346-(+AQ346*AK348)),IF(AH348="Impacto",AQ347,""))),""))," ")</f>
        <v/>
      </c>
      <c r="AP348" s="174" t="str">
        <f>IF(ISBLANK(AD346),(IFERROR(IF(AO348="","",IF(AO348&lt;=0.2,"Muy Baja",IF(AO348&lt;=0.4,"Baja",IF(AO348&lt;=0.6,"Media",IF(AO348&lt;=0.8,"Alta","Muy Alta"))))),""))," ")</f>
        <v/>
      </c>
      <c r="AQ348" s="237" t="str">
        <f t="shared" si="355"/>
        <v/>
      </c>
      <c r="AR348" s="283" t="str">
        <f t="shared" si="356"/>
        <v/>
      </c>
      <c r="AS348" s="237" t="str">
        <f>IFERROR(IF(AND(AH347="Impacto",AH348="Impacto"),(AS347-(+AS347*AK348)),IF(AND(AH347="Probabilidad",AH348="Impacto"),(AS346-(+AS346*AK348)),IF(AH348="Probabilidad",AS347,""))),"")</f>
        <v/>
      </c>
      <c r="AT348" s="239" t="str">
        <f t="shared" si="357"/>
        <v/>
      </c>
      <c r="AU348" s="510"/>
      <c r="AV348" s="513"/>
      <c r="AW348" s="507"/>
      <c r="AX348" s="516"/>
      <c r="AY348" s="343"/>
      <c r="AZ348" s="209"/>
      <c r="BA348" s="207"/>
      <c r="BB348" s="207"/>
      <c r="BC348" s="208"/>
      <c r="BD348" s="208"/>
      <c r="BE348" s="208"/>
      <c r="BF348" s="209"/>
      <c r="BG348" s="460"/>
      <c r="BH348" s="215"/>
      <c r="BI348" s="210"/>
      <c r="BJ348" s="210"/>
      <c r="BK348" s="210"/>
      <c r="BL348" s="207"/>
      <c r="BM348" s="207"/>
      <c r="BN348" s="207"/>
      <c r="BO348" s="282"/>
      <c r="BP348" s="282"/>
      <c r="BQ348" s="284"/>
      <c r="BR348" s="213"/>
      <c r="BS348" s="213" t="str">
        <f>IF(AND('MAPA DE RIESGOS'!$AP348="Muy Alta",'MAPA DE RIESGOS'!$AR348="Leve"),CONCATENATE("R",'MAPA DE RIESGOS'!$H348,"C",'MAPA DE RIESGOS'!$AF348),"")</f>
        <v/>
      </c>
      <c r="BT348" s="213"/>
      <c r="BU348" s="213"/>
      <c r="BV348" s="213"/>
      <c r="BW348" s="213"/>
      <c r="BX348" s="213"/>
      <c r="BY348" s="213"/>
      <c r="BZ348" s="213"/>
      <c r="CA348" s="213"/>
      <c r="CB348" s="213"/>
      <c r="CC348" s="213"/>
      <c r="CD348" s="213"/>
      <c r="CE348" s="213"/>
      <c r="CF348" s="213"/>
      <c r="CG348" s="213"/>
      <c r="CH348" s="213"/>
      <c r="CI348" s="213"/>
      <c r="CJ348" s="213"/>
      <c r="CK348" s="213"/>
    </row>
    <row r="349" spans="1:89" s="214" customFormat="1" ht="28.5" hidden="1" customHeight="1">
      <c r="A349" s="477"/>
      <c r="B349" s="501"/>
      <c r="C349" s="451"/>
      <c r="D349" s="451"/>
      <c r="E349" s="454"/>
      <c r="F349" s="454"/>
      <c r="G349" s="459"/>
      <c r="H349" s="384">
        <v>56</v>
      </c>
      <c r="I349" s="463"/>
      <c r="J349" s="460"/>
      <c r="K349" s="460"/>
      <c r="L349" s="460"/>
      <c r="M349" s="454" t="str">
        <f t="shared" si="383"/>
        <v xml:space="preserve">Posibilidad de perdida de  debido a amenazas como y vulderabilidades, afectando a los activos de información de </v>
      </c>
      <c r="N349" s="454"/>
      <c r="O349" s="454"/>
      <c r="P349" s="531"/>
      <c r="Q349" s="491"/>
      <c r="R349" s="494"/>
      <c r="S349" s="494"/>
      <c r="T349" s="494"/>
      <c r="U349" s="494"/>
      <c r="V349" s="534"/>
      <c r="W349" s="519"/>
      <c r="X349" s="537"/>
      <c r="Y349" s="540"/>
      <c r="Z349" s="543"/>
      <c r="AA349" s="519"/>
      <c r="AB349" s="522"/>
      <c r="AC349" s="525"/>
      <c r="AD349" s="528"/>
      <c r="AE349" s="507"/>
      <c r="AF349" s="205">
        <v>4</v>
      </c>
      <c r="AG349" s="206"/>
      <c r="AH349" s="234" t="str">
        <f t="shared" si="353"/>
        <v/>
      </c>
      <c r="AI349" s="340"/>
      <c r="AJ349" s="340"/>
      <c r="AK349" s="235" t="str">
        <f t="shared" si="354"/>
        <v/>
      </c>
      <c r="AL349" s="341"/>
      <c r="AM349" s="341"/>
      <c r="AN349" s="342"/>
      <c r="AO349" s="236" t="str">
        <f>IF(ISBLANK(AD346),(IFERROR(IF(AND(AH348="Probabilidad",AH349="Probabilidad"),(AQ348-(+AQ348*AK349)),IF(AND(AH348="Impacto",AH349="Probabilidad"),(AQ347-(+AQ347*AK349)),IF(AH349="Impacto",AQ348,""))),""))," ")</f>
        <v/>
      </c>
      <c r="AP349" s="174" t="str">
        <f>IF(ISBLANK(AD346),(IFERROR(IF(AO349="","",IF(AO349&lt;=0.2,"Muy Baja",IF(AO349&lt;=0.4,"Baja",IF(AO349&lt;=0.6,"Media",IF(AO349&lt;=0.8,"Alta","Muy Alta"))))),""))," ")</f>
        <v/>
      </c>
      <c r="AQ349" s="237" t="str">
        <f t="shared" si="355"/>
        <v/>
      </c>
      <c r="AR349" s="283" t="str">
        <f t="shared" si="356"/>
        <v/>
      </c>
      <c r="AS349" s="237" t="str">
        <f>IFERROR(IF(AND(AH348="Impacto",AH349="Impacto"),(AS348-(+AS348*AK349)),IF(AND(AH348="Probabilidad",AH349="Impacto"),(AS347-(+AS347*AK349)),IF(AH349="Probabilidad",AS348,""))),"")</f>
        <v/>
      </c>
      <c r="AT349" s="239" t="str">
        <f t="shared" si="357"/>
        <v/>
      </c>
      <c r="AU349" s="510"/>
      <c r="AV349" s="513"/>
      <c r="AW349" s="507"/>
      <c r="AX349" s="516"/>
      <c r="AY349" s="343"/>
      <c r="AZ349" s="209"/>
      <c r="BA349" s="207"/>
      <c r="BB349" s="207"/>
      <c r="BC349" s="208"/>
      <c r="BD349" s="208"/>
      <c r="BE349" s="208"/>
      <c r="BF349" s="209"/>
      <c r="BG349" s="460"/>
      <c r="BH349" s="215"/>
      <c r="BI349" s="210"/>
      <c r="BJ349" s="210"/>
      <c r="BK349" s="210"/>
      <c r="BL349" s="207"/>
      <c r="BM349" s="207"/>
      <c r="BN349" s="207"/>
      <c r="BO349" s="282"/>
      <c r="BP349" s="282"/>
      <c r="BQ349" s="284"/>
      <c r="BR349" s="213"/>
      <c r="BS349" s="213" t="str">
        <f>IF(AND('MAPA DE RIESGOS'!$AP349="Muy Alta",'MAPA DE RIESGOS'!$AR349="Leve"),CONCATENATE("R",'MAPA DE RIESGOS'!$H349,"C",'MAPA DE RIESGOS'!$AF349),"")</f>
        <v/>
      </c>
      <c r="BT349" s="213"/>
      <c r="BU349" s="213"/>
      <c r="BV349" s="213"/>
      <c r="BW349" s="213"/>
      <c r="BX349" s="213"/>
      <c r="BY349" s="213"/>
      <c r="BZ349" s="213"/>
      <c r="CA349" s="213"/>
      <c r="CB349" s="213"/>
      <c r="CC349" s="213"/>
      <c r="CD349" s="213"/>
      <c r="CE349" s="213"/>
      <c r="CF349" s="213"/>
      <c r="CG349" s="213"/>
      <c r="CH349" s="213"/>
      <c r="CI349" s="213"/>
      <c r="CJ349" s="213"/>
      <c r="CK349" s="213"/>
    </row>
    <row r="350" spans="1:89" s="214" customFormat="1" ht="28.5" hidden="1" customHeight="1">
      <c r="A350" s="477"/>
      <c r="B350" s="501"/>
      <c r="C350" s="451"/>
      <c r="D350" s="451"/>
      <c r="E350" s="454"/>
      <c r="F350" s="454"/>
      <c r="G350" s="459"/>
      <c r="H350" s="384">
        <v>56</v>
      </c>
      <c r="I350" s="463"/>
      <c r="J350" s="460"/>
      <c r="K350" s="460"/>
      <c r="L350" s="460"/>
      <c r="M350" s="454" t="str">
        <f t="shared" si="383"/>
        <v xml:space="preserve">Posibilidad de perdida de  debido a amenazas como y vulderabilidades, afectando a los activos de información de </v>
      </c>
      <c r="N350" s="454"/>
      <c r="O350" s="454"/>
      <c r="P350" s="531"/>
      <c r="Q350" s="491"/>
      <c r="R350" s="494"/>
      <c r="S350" s="494"/>
      <c r="T350" s="494"/>
      <c r="U350" s="494"/>
      <c r="V350" s="534"/>
      <c r="W350" s="519"/>
      <c r="X350" s="537"/>
      <c r="Y350" s="540"/>
      <c r="Z350" s="543"/>
      <c r="AA350" s="519"/>
      <c r="AB350" s="522"/>
      <c r="AC350" s="525"/>
      <c r="AD350" s="528"/>
      <c r="AE350" s="507"/>
      <c r="AF350" s="205">
        <v>5</v>
      </c>
      <c r="AG350" s="206"/>
      <c r="AH350" s="234" t="str">
        <f t="shared" si="353"/>
        <v/>
      </c>
      <c r="AI350" s="340"/>
      <c r="AJ350" s="340"/>
      <c r="AK350" s="235" t="str">
        <f t="shared" si="354"/>
        <v/>
      </c>
      <c r="AL350" s="341"/>
      <c r="AM350" s="341"/>
      <c r="AN350" s="342"/>
      <c r="AO350" s="236" t="str">
        <f>IF(ISBLANK(AD346),(IFERROR(IF(AND(AH349="Probabilidad",AH350="Probabilidad"),(AQ349-(+AQ349*AK350)),IF(AND(AH349="Impacto",AH350="Probabilidad"),(AQ348-(+AQ348*AK350)),IF(AH350="Impacto",AQ349,""))),""))," ")</f>
        <v/>
      </c>
      <c r="AP350" s="174" t="str">
        <f>IF(ISBLANK(AD346),(IFERROR(IF(AO350="","",IF(AO350&lt;=0.2,"Muy Baja",IF(AO350&lt;=0.4,"Baja",IF(AO350&lt;=0.6,"Media",IF(AO350&lt;=0.8,"Alta","Muy Alta"))))),""))," ")</f>
        <v/>
      </c>
      <c r="AQ350" s="237" t="str">
        <f t="shared" si="355"/>
        <v/>
      </c>
      <c r="AR350" s="283" t="str">
        <f t="shared" si="356"/>
        <v/>
      </c>
      <c r="AS350" s="237" t="str">
        <f>IFERROR(IF(AND(AH349="Impacto",AH350="Impacto"),(AS349-(+AS349*AK350)),IF(AND(AH349="Probabilidad",AH350="Impacto"),(AS348-(+AS348*AK350)),IF(AH350="Probabilidad",AS349,""))),"")</f>
        <v/>
      </c>
      <c r="AT350" s="239" t="str">
        <f t="shared" si="357"/>
        <v/>
      </c>
      <c r="AU350" s="510"/>
      <c r="AV350" s="513"/>
      <c r="AW350" s="507"/>
      <c r="AX350" s="516"/>
      <c r="AY350" s="343"/>
      <c r="AZ350" s="209"/>
      <c r="BA350" s="207"/>
      <c r="BB350" s="207"/>
      <c r="BC350" s="208"/>
      <c r="BD350" s="208"/>
      <c r="BE350" s="208"/>
      <c r="BF350" s="209"/>
      <c r="BG350" s="460"/>
      <c r="BH350" s="215"/>
      <c r="BI350" s="210"/>
      <c r="BJ350" s="210"/>
      <c r="BK350" s="210"/>
      <c r="BL350" s="207"/>
      <c r="BM350" s="207"/>
      <c r="BN350" s="207"/>
      <c r="BO350" s="282"/>
      <c r="BP350" s="282"/>
      <c r="BQ350" s="284"/>
      <c r="BR350" s="213"/>
      <c r="BS350" s="213" t="str">
        <f>IF(AND('MAPA DE RIESGOS'!$AP350="Muy Alta",'MAPA DE RIESGOS'!$AR350="Leve"),CONCATENATE("R",'MAPA DE RIESGOS'!$H350,"C",'MAPA DE RIESGOS'!$AF350),"")</f>
        <v/>
      </c>
      <c r="BT350" s="213"/>
      <c r="BU350" s="213"/>
      <c r="BV350" s="213"/>
      <c r="BW350" s="213"/>
      <c r="BX350" s="213"/>
      <c r="BY350" s="213"/>
      <c r="BZ350" s="213"/>
      <c r="CA350" s="213"/>
      <c r="CB350" s="213"/>
      <c r="CC350" s="213"/>
      <c r="CD350" s="213"/>
      <c r="CE350" s="213"/>
      <c r="CF350" s="213"/>
      <c r="CG350" s="213"/>
      <c r="CH350" s="213"/>
      <c r="CI350" s="213"/>
      <c r="CJ350" s="213"/>
      <c r="CK350" s="213"/>
    </row>
    <row r="351" spans="1:89" s="214" customFormat="1" ht="28.5" hidden="1" customHeight="1">
      <c r="A351" s="478"/>
      <c r="B351" s="502"/>
      <c r="C351" s="452"/>
      <c r="D351" s="452"/>
      <c r="E351" s="455"/>
      <c r="F351" s="455"/>
      <c r="G351" s="459"/>
      <c r="H351" s="384">
        <v>56</v>
      </c>
      <c r="I351" s="464"/>
      <c r="J351" s="461"/>
      <c r="K351" s="461"/>
      <c r="L351" s="461"/>
      <c r="M351" s="455" t="str">
        <f t="shared" si="383"/>
        <v xml:space="preserve">Posibilidad de perdida de  debido a amenazas como y vulderabilidades, afectando a los activos de información de </v>
      </c>
      <c r="N351" s="455"/>
      <c r="O351" s="455"/>
      <c r="P351" s="532"/>
      <c r="Q351" s="492"/>
      <c r="R351" s="495"/>
      <c r="S351" s="495"/>
      <c r="T351" s="495"/>
      <c r="U351" s="495"/>
      <c r="V351" s="535"/>
      <c r="W351" s="520"/>
      <c r="X351" s="538"/>
      <c r="Y351" s="541"/>
      <c r="Z351" s="544"/>
      <c r="AA351" s="520"/>
      <c r="AB351" s="523"/>
      <c r="AC351" s="526"/>
      <c r="AD351" s="529"/>
      <c r="AE351" s="508"/>
      <c r="AF351" s="205">
        <v>6</v>
      </c>
      <c r="AG351" s="206"/>
      <c r="AH351" s="234" t="str">
        <f t="shared" si="353"/>
        <v/>
      </c>
      <c r="AI351" s="340"/>
      <c r="AJ351" s="340"/>
      <c r="AK351" s="235" t="str">
        <f t="shared" si="354"/>
        <v/>
      </c>
      <c r="AL351" s="341"/>
      <c r="AM351" s="341"/>
      <c r="AN351" s="342"/>
      <c r="AO351" s="236" t="str">
        <f>IF(ISBLANK(AD346),(IFERROR(IF(AND(AH349="Probabilidad",AH351="Probabilidad"),(AQ349-(+AQ349*AK351)),IF(AND(AH349="Impacto",AH351="Probabilidad"),(AQ348-(+AQ348*AK351)),IF(AH351="Impacto",AQ349,""))),""))," ")</f>
        <v/>
      </c>
      <c r="AP351" s="174" t="str">
        <f>IF(ISBLANK(AD346),(IFERROR(IF(AO351="","",IF(AO351&lt;=0.2,"Muy Baja",IF(AO351&lt;=0.4,"Baja",IF(AO351&lt;=0.6,"Media",IF(AO351&lt;=0.8,"Alta","Muy Alta"))))),"")), " ")</f>
        <v/>
      </c>
      <c r="AQ351" s="237" t="str">
        <f t="shared" si="355"/>
        <v/>
      </c>
      <c r="AR351" s="283" t="str">
        <f t="shared" si="356"/>
        <v/>
      </c>
      <c r="AS351" s="237" t="str">
        <f>IFERROR(IF(AND(AH350="Impacto",AH351="Impacto"),(AS349-(+AS350*AK351)),IF(AND(AH349="Probabilidad",AH351="Impacto"),(AS348-(+AS348*AK351)),IF(AH351="Probabilidad",AS349,""))),"")</f>
        <v/>
      </c>
      <c r="AT351" s="239" t="str">
        <f t="shared" si="357"/>
        <v/>
      </c>
      <c r="AU351" s="511"/>
      <c r="AV351" s="514"/>
      <c r="AW351" s="508"/>
      <c r="AX351" s="517"/>
      <c r="AY351" s="343"/>
      <c r="AZ351" s="209"/>
      <c r="BA351" s="207"/>
      <c r="BB351" s="207"/>
      <c r="BC351" s="208"/>
      <c r="BD351" s="208"/>
      <c r="BE351" s="208"/>
      <c r="BF351" s="209"/>
      <c r="BG351" s="461"/>
      <c r="BH351" s="215"/>
      <c r="BI351" s="210"/>
      <c r="BJ351" s="210"/>
      <c r="BK351" s="210"/>
      <c r="BL351" s="207"/>
      <c r="BM351" s="207"/>
      <c r="BN351" s="207"/>
      <c r="BO351" s="282"/>
      <c r="BP351" s="282"/>
      <c r="BQ351" s="284"/>
      <c r="BR351" s="213"/>
      <c r="BS351" s="213" t="str">
        <f>IF(AND('MAPA DE RIESGOS'!$AP351="Muy Alta",'MAPA DE RIESGOS'!$AR351="Leve"),CONCATENATE("R",'MAPA DE RIESGOS'!$H351,"C",'MAPA DE RIESGOS'!$AF351),"")</f>
        <v/>
      </c>
      <c r="BT351" s="213"/>
      <c r="BU351" s="213"/>
      <c r="BV351" s="213"/>
      <c r="BW351" s="213"/>
      <c r="BX351" s="213"/>
      <c r="BY351" s="213"/>
      <c r="BZ351" s="213"/>
      <c r="CA351" s="213"/>
      <c r="CB351" s="213"/>
      <c r="CC351" s="213"/>
      <c r="CD351" s="213"/>
      <c r="CE351" s="213"/>
      <c r="CF351" s="213"/>
      <c r="CG351" s="213"/>
      <c r="CH351" s="213"/>
      <c r="CI351" s="213"/>
      <c r="CJ351" s="213"/>
      <c r="CK351" s="213"/>
    </row>
    <row r="352" spans="1:89" s="214" customFormat="1" ht="151.5" customHeight="1">
      <c r="A352" s="476">
        <v>9</v>
      </c>
      <c r="B352" s="500" t="s">
        <v>960</v>
      </c>
      <c r="C352" s="450" t="str">
        <f>IFERROR((VLOOKUP($B352,'Listados Datos'!$D$3:$E$18,2,FALSE))," ")</f>
        <v>Suministrar oportunamente los bienes y/o servicios que la entidad requiere para cumplir su misión.</v>
      </c>
      <c r="D352" s="450" t="str">
        <f>IFERROR((VLOOKUP($B352,'Listados Datos'!$D$3:$F$18,3,FALSE))," ")</f>
        <v>El proceso inicia con la identificación de las necesidades de recursos y finaliza con la entrega del bien y/o servicio y su registro en los hechos financieros. Aplica a todos los procesos de la entidad.</v>
      </c>
      <c r="E352" s="453" t="s">
        <v>1258</v>
      </c>
      <c r="F352" s="453" t="s">
        <v>976</v>
      </c>
      <c r="G352" s="459">
        <v>57</v>
      </c>
      <c r="H352" s="384">
        <v>57</v>
      </c>
      <c r="I352" s="456" t="s">
        <v>1272</v>
      </c>
      <c r="J352" s="468" t="s">
        <v>243</v>
      </c>
      <c r="K352" s="468" t="s">
        <v>1272</v>
      </c>
      <c r="L352" s="468" t="s">
        <v>1273</v>
      </c>
      <c r="M352" s="453" t="str">
        <f t="shared" ref="M352" si="388">+CONCATENATE("Posibilidad de afectación ", J352, " por ", K352," debido a ", L352)</f>
        <v>Posibilidad de afectación Reputacional por Incumplimiento de los programas presentes en el Sistema de Gestión Ambiental  - Plan Institucional de Gestión Ambiental (PIGA) y sus planes asociados. debido a Incumplimiento en la ejecución de los programas del Sistema de Gestión Ambiental  - Plan Institucional de Gestión Ambiental (PIGA) y sus planes asociados (Planes como: PIGA, PAI, RESPEL, PIMS, PACA).</v>
      </c>
      <c r="N352" s="453" t="s">
        <v>108</v>
      </c>
      <c r="O352" s="453" t="s">
        <v>836</v>
      </c>
      <c r="P352" s="530">
        <v>228</v>
      </c>
      <c r="Q352" s="490"/>
      <c r="R352" s="493"/>
      <c r="S352" s="493"/>
      <c r="T352" s="493"/>
      <c r="U352" s="493"/>
      <c r="V352" s="533" t="str">
        <f t="shared" ref="V352" si="389">IF(ISBLANK(AC352),(IF(P352&lt;=0,"",IF(P352&lt;=2,"Muy Baja",IF(P352&lt;=24,"Baja",IF(P352&lt;=500,"Media",IF(P352&lt;=5000,"Alta","Muy Alta"))))))," ")</f>
        <v>Media</v>
      </c>
      <c r="W352" s="518">
        <f t="shared" ref="W352" si="390">IF(ISBLANK(AC352),(IF(V352="","",IF(V352="Muy Baja",20%,IF(V352="Baja",40%,IF(V352="Media",60%,IF(V352="Alta",80%,IF(V352="Muy Alta",100%,0)))))))," ")</f>
        <v>0.6</v>
      </c>
      <c r="X352" s="536" t="s">
        <v>1717</v>
      </c>
      <c r="Y352" s="539" t="str">
        <f>IF(X352&gt;0,IF(NOT(ISERROR(MATCH(X352,'Listados Datos'!$N$3:$N$4,0))),'Listados Datos'!$N$6&amp;"Por favor no seleccionar este criterios de impacto (Afectación Económica o presupuestal y/o Pérdida Reputacional)",'Listados Datos'!$N$7),"")</f>
        <v>✔</v>
      </c>
      <c r="Z352" s="542" t="str">
        <f>IF(OR(X352='Listados Datos'!$R$3,X352='Listados Datos'!$S$3),"Leve",IF(OR(X352='Listados Datos'!$R$4,X352='Listados Datos'!$S$4),"Menor",IF(OR(X352='Listados Datos'!$R$5,X352='Listados Datos'!$S$5),"Moderado",IF(OR(X352='Listados Datos'!$R$6,X352='Listados Datos'!$S$6),"Mayor",IF(OR(X352='Listados Datos'!$R$7,X352='Listados Datos'!$S$7),"Catastrófico","")))))</f>
        <v/>
      </c>
      <c r="AA352" s="518" t="str">
        <f>IF(Z352="","",IF(Z352="Leve",20%,IF(Z352="Menor",40%,IF(Z352="Moderado",60%,IF(Z352="Mayor",80%,IF(Z352="Catastrófico",100%,0))))))</f>
        <v/>
      </c>
      <c r="AB352" s="521"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524"/>
      <c r="AD352" s="527"/>
      <c r="AE352" s="506" t="str">
        <f t="shared" ref="AE352" si="391">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206" t="s">
        <v>1274</v>
      </c>
      <c r="AH352" s="234" t="str">
        <f t="shared" si="353"/>
        <v>Probabilidad</v>
      </c>
      <c r="AI352" s="340" t="s">
        <v>314</v>
      </c>
      <c r="AJ352" s="340" t="s">
        <v>319</v>
      </c>
      <c r="AK352" s="235" t="str">
        <f t="shared" si="354"/>
        <v>40%</v>
      </c>
      <c r="AL352" s="341" t="s">
        <v>323</v>
      </c>
      <c r="AM352" s="341" t="s">
        <v>327</v>
      </c>
      <c r="AN352" s="342" t="s">
        <v>330</v>
      </c>
      <c r="AO352" s="236">
        <f>IF(ISBLANK(AD352),(IFERROR(IF(AH352="Probabilidad",(W352-(+W352*AK352)),IF(AH352="Impacto",W352,"")),""))," ")</f>
        <v>0.36</v>
      </c>
      <c r="AP352" s="174" t="str">
        <f>IF(ISBLANK(AD352), (IFERROR(IF(AO352="","",IF(AO352&lt;=0.2,"Muy Baja",IF(AO352&lt;=0.4,"Baja",IF(AO352&lt;=0.6,"Media",IF(AO352&lt;=0.8,"Alta","Muy Alta"))))),""))," ")</f>
        <v>Baja</v>
      </c>
      <c r="AQ352" s="237">
        <f t="shared" si="355"/>
        <v>0.36</v>
      </c>
      <c r="AR352" s="283" t="str">
        <f t="shared" si="356"/>
        <v/>
      </c>
      <c r="AS352" s="237" t="str">
        <f>IFERROR(IF(AH352="Impacto",(AA352-(+AA352*AK352)),IF(AH352="Probabilidad",AA352,"")),"")</f>
        <v/>
      </c>
      <c r="AT352" s="239" t="str">
        <f t="shared" si="357"/>
        <v/>
      </c>
      <c r="AU352" s="509"/>
      <c r="AV352" s="512" t="str">
        <f>IF(ISBLANK(AD352), " ", AD352)</f>
        <v xml:space="preserve"> </v>
      </c>
      <c r="AW352" s="506" t="str">
        <f t="shared" ref="AW352" si="392">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515" t="s">
        <v>337</v>
      </c>
      <c r="AY352" s="343" t="s">
        <v>1275</v>
      </c>
      <c r="AZ352" s="209" t="s">
        <v>1277</v>
      </c>
      <c r="BA352" s="207" t="s">
        <v>1276</v>
      </c>
      <c r="BB352" s="207" t="s">
        <v>1069</v>
      </c>
      <c r="BC352" s="208">
        <v>44562</v>
      </c>
      <c r="BD352" s="208">
        <v>44926</v>
      </c>
      <c r="BE352" s="208" t="s">
        <v>1277</v>
      </c>
      <c r="BF352" s="209" t="s">
        <v>1277</v>
      </c>
      <c r="BG352" s="468" t="s">
        <v>1278</v>
      </c>
      <c r="BH352" s="215"/>
      <c r="BI352" s="210"/>
      <c r="BJ352" s="210"/>
      <c r="BK352" s="210"/>
      <c r="BL352" s="207"/>
      <c r="BM352" s="207"/>
      <c r="BN352" s="207"/>
      <c r="BO352" s="282"/>
      <c r="BP352" s="282"/>
      <c r="BQ352" s="284"/>
      <c r="BR352" s="213"/>
      <c r="BS352" s="213" t="str">
        <f>IF(AND('MAPA DE RIESGOS'!$AP352="Muy Alta",'MAPA DE RIESGOS'!$AR352="Leve"),CONCATENATE("R",'MAPA DE RIESGOS'!$H352,"C",'MAPA DE RIESGOS'!$AF352),"")</f>
        <v/>
      </c>
      <c r="BT352" s="213"/>
      <c r="BU352" s="213"/>
      <c r="BV352" s="213"/>
      <c r="BW352" s="213"/>
      <c r="BX352" s="213"/>
      <c r="BY352" s="213"/>
      <c r="BZ352" s="213"/>
      <c r="CA352" s="213"/>
      <c r="CB352" s="213"/>
      <c r="CC352" s="213"/>
      <c r="CD352" s="213"/>
      <c r="CE352" s="213"/>
      <c r="CF352" s="213"/>
      <c r="CG352" s="213"/>
      <c r="CH352" s="213"/>
      <c r="CI352" s="213"/>
      <c r="CJ352" s="213"/>
      <c r="CK352" s="213"/>
    </row>
    <row r="353" spans="1:89" s="214" customFormat="1" ht="28.5" hidden="1" customHeight="1">
      <c r="A353" s="477"/>
      <c r="B353" s="501"/>
      <c r="C353" s="451"/>
      <c r="D353" s="451"/>
      <c r="E353" s="454"/>
      <c r="F353" s="454"/>
      <c r="G353" s="459"/>
      <c r="H353" s="384">
        <v>57</v>
      </c>
      <c r="I353" s="457"/>
      <c r="J353" s="460"/>
      <c r="K353" s="460"/>
      <c r="L353" s="460"/>
      <c r="M353" s="454"/>
      <c r="N353" s="454"/>
      <c r="O353" s="454"/>
      <c r="P353" s="531"/>
      <c r="Q353" s="491"/>
      <c r="R353" s="494"/>
      <c r="S353" s="494"/>
      <c r="T353" s="494"/>
      <c r="U353" s="494"/>
      <c r="V353" s="534"/>
      <c r="W353" s="519"/>
      <c r="X353" s="537"/>
      <c r="Y353" s="540"/>
      <c r="Z353" s="543"/>
      <c r="AA353" s="519"/>
      <c r="AB353" s="522"/>
      <c r="AC353" s="525"/>
      <c r="AD353" s="528"/>
      <c r="AE353" s="507"/>
      <c r="AF353" s="205">
        <v>2</v>
      </c>
      <c r="AG353" s="206"/>
      <c r="AH353" s="234" t="str">
        <f t="shared" si="353"/>
        <v/>
      </c>
      <c r="AI353" s="340"/>
      <c r="AJ353" s="340"/>
      <c r="AK353" s="235" t="str">
        <f t="shared" si="354"/>
        <v/>
      </c>
      <c r="AL353" s="341"/>
      <c r="AM353" s="341"/>
      <c r="AN353" s="342"/>
      <c r="AO353" s="236" t="str">
        <f>IF(ISBLANK(AD352),(IFERROR(IF(AND(AH352="Probabilidad",AH353="Probabilidad"),(AQ352-(+AQ352*AK353)),IF(AH353="Probabilidad",(W352-(+W352*AK353)),IF(AH353="Impacto",AQ352,""))),""))," ")</f>
        <v/>
      </c>
      <c r="AP353" s="174" t="str">
        <f>IF(ISBLANK(AD352),(IFERROR(IF(AO353="","",IF(AO353&lt;=0.2,"Muy Baja",IF(AO353&lt;=0.4,"Baja",IF(AO353&lt;=0.6,"Media",IF(AO353&lt;=0.8,"Alta","Muy Alta"))))),""))," ")</f>
        <v/>
      </c>
      <c r="AQ353" s="237" t="str">
        <f t="shared" si="355"/>
        <v/>
      </c>
      <c r="AR353" s="283" t="str">
        <f t="shared" si="356"/>
        <v/>
      </c>
      <c r="AS353" s="237" t="str">
        <f>IFERROR(IF(AND(AH352="Impacto",AH353="Impacto"),(AS352-(+AS352*AK353)),IF(AH353="Impacto",(AA352-(+AA352*AK353)),IF(AH353="Probabilidad",AS352,""))),"")</f>
        <v/>
      </c>
      <c r="AT353" s="239" t="str">
        <f t="shared" si="357"/>
        <v/>
      </c>
      <c r="AU353" s="510"/>
      <c r="AV353" s="513"/>
      <c r="AW353" s="507"/>
      <c r="AX353" s="516"/>
      <c r="AY353" s="343"/>
      <c r="AZ353" s="209"/>
      <c r="BA353" s="207"/>
      <c r="BB353" s="207"/>
      <c r="BC353" s="208"/>
      <c r="BD353" s="208"/>
      <c r="BE353" s="208"/>
      <c r="BF353" s="209"/>
      <c r="BG353" s="460"/>
      <c r="BH353" s="215"/>
      <c r="BI353" s="210"/>
      <c r="BJ353" s="210"/>
      <c r="BK353" s="210"/>
      <c r="BL353" s="207"/>
      <c r="BM353" s="207"/>
      <c r="BN353" s="207"/>
      <c r="BO353" s="282"/>
      <c r="BP353" s="282"/>
      <c r="BQ353" s="284"/>
      <c r="BR353" s="213"/>
      <c r="BS353" s="213" t="str">
        <f>IF(AND('MAPA DE RIESGOS'!$AP353="Muy Alta",'MAPA DE RIESGOS'!$AR353="Leve"),CONCATENATE("R",'MAPA DE RIESGOS'!$H353,"C",'MAPA DE RIESGOS'!$AF353),"")</f>
        <v/>
      </c>
      <c r="BT353" s="213"/>
      <c r="BU353" s="213"/>
      <c r="BV353" s="213"/>
      <c r="BW353" s="213"/>
      <c r="BX353" s="213"/>
      <c r="BY353" s="213"/>
      <c r="BZ353" s="213"/>
      <c r="CA353" s="213"/>
      <c r="CB353" s="213"/>
      <c r="CC353" s="213"/>
      <c r="CD353" s="213"/>
      <c r="CE353" s="213"/>
      <c r="CF353" s="213"/>
      <c r="CG353" s="213"/>
      <c r="CH353" s="213"/>
      <c r="CI353" s="213"/>
      <c r="CJ353" s="213"/>
      <c r="CK353" s="213"/>
    </row>
    <row r="354" spans="1:89" s="214" customFormat="1" ht="28.5" hidden="1" customHeight="1">
      <c r="A354" s="477"/>
      <c r="B354" s="501"/>
      <c r="C354" s="451"/>
      <c r="D354" s="451"/>
      <c r="E354" s="454"/>
      <c r="F354" s="454"/>
      <c r="G354" s="459"/>
      <c r="H354" s="384">
        <v>57</v>
      </c>
      <c r="I354" s="457"/>
      <c r="J354" s="460"/>
      <c r="K354" s="460"/>
      <c r="L354" s="460"/>
      <c r="M354" s="454"/>
      <c r="N354" s="454"/>
      <c r="O354" s="454"/>
      <c r="P354" s="531"/>
      <c r="Q354" s="491"/>
      <c r="R354" s="494"/>
      <c r="S354" s="494"/>
      <c r="T354" s="494"/>
      <c r="U354" s="494"/>
      <c r="V354" s="534"/>
      <c r="W354" s="519"/>
      <c r="X354" s="537"/>
      <c r="Y354" s="540"/>
      <c r="Z354" s="543"/>
      <c r="AA354" s="519"/>
      <c r="AB354" s="522"/>
      <c r="AC354" s="525"/>
      <c r="AD354" s="528"/>
      <c r="AE354" s="507"/>
      <c r="AF354" s="205">
        <v>3</v>
      </c>
      <c r="AG354" s="206"/>
      <c r="AH354" s="234" t="str">
        <f t="shared" si="353"/>
        <v/>
      </c>
      <c r="AI354" s="340"/>
      <c r="AJ354" s="340"/>
      <c r="AK354" s="235" t="str">
        <f t="shared" si="354"/>
        <v/>
      </c>
      <c r="AL354" s="341"/>
      <c r="AM354" s="341"/>
      <c r="AN354" s="342"/>
      <c r="AO354" s="236" t="str">
        <f>IF(ISBLANK(AD352),(IFERROR(IF(AND(AH353="Probabilidad",AH354="Probabilidad"),(AQ353-(+AQ353*AK354)),IF(AND(AH353="Impacto",AH354="Probabilidad"),(AQ352-(+AQ352*AK354)),IF(AH354="Impacto",AQ353,""))),""))," ")</f>
        <v/>
      </c>
      <c r="AP354" s="174" t="str">
        <f>IF(ISBLANK(AD352),(IFERROR(IF(AO354="","",IF(AO354&lt;=0.2,"Muy Baja",IF(AO354&lt;=0.4,"Baja",IF(AO354&lt;=0.6,"Media",IF(AO354&lt;=0.8,"Alta","Muy Alta"))))),""))," ")</f>
        <v/>
      </c>
      <c r="AQ354" s="237" t="str">
        <f t="shared" si="355"/>
        <v/>
      </c>
      <c r="AR354" s="283" t="str">
        <f t="shared" si="356"/>
        <v/>
      </c>
      <c r="AS354" s="237" t="str">
        <f>IFERROR(IF(AND(AH353="Impacto",AH354="Impacto"),(AS353-(+AS353*AK354)),IF(AND(AH353="Probabilidad",AH354="Impacto"),(AS352-(+AS352*AK354)),IF(AH354="Probabilidad",AS353,""))),"")</f>
        <v/>
      </c>
      <c r="AT354" s="239" t="str">
        <f t="shared" si="357"/>
        <v/>
      </c>
      <c r="AU354" s="510"/>
      <c r="AV354" s="513"/>
      <c r="AW354" s="507"/>
      <c r="AX354" s="516"/>
      <c r="AY354" s="343"/>
      <c r="AZ354" s="209"/>
      <c r="BA354" s="207"/>
      <c r="BB354" s="207"/>
      <c r="BC354" s="208"/>
      <c r="BD354" s="208"/>
      <c r="BE354" s="208"/>
      <c r="BF354" s="209"/>
      <c r="BG354" s="460"/>
      <c r="BH354" s="215"/>
      <c r="BI354" s="210"/>
      <c r="BJ354" s="210"/>
      <c r="BK354" s="210"/>
      <c r="BL354" s="207"/>
      <c r="BM354" s="207"/>
      <c r="BN354" s="207"/>
      <c r="BO354" s="282"/>
      <c r="BP354" s="282"/>
      <c r="BQ354" s="284"/>
      <c r="BR354" s="213"/>
      <c r="BS354" s="213" t="str">
        <f>IF(AND('MAPA DE RIESGOS'!$AP354="Muy Alta",'MAPA DE RIESGOS'!$AR354="Leve"),CONCATENATE("R",'MAPA DE RIESGOS'!$H354,"C",'MAPA DE RIESGOS'!$AF354),"")</f>
        <v/>
      </c>
      <c r="BT354" s="213"/>
      <c r="BU354" s="213"/>
      <c r="BV354" s="213"/>
      <c r="BW354" s="213"/>
      <c r="BX354" s="213"/>
      <c r="BY354" s="213"/>
      <c r="BZ354" s="213"/>
      <c r="CA354" s="213"/>
      <c r="CB354" s="213"/>
      <c r="CC354" s="213"/>
      <c r="CD354" s="213"/>
      <c r="CE354" s="213"/>
      <c r="CF354" s="213"/>
      <c r="CG354" s="213"/>
      <c r="CH354" s="213"/>
      <c r="CI354" s="213"/>
      <c r="CJ354" s="213"/>
      <c r="CK354" s="213"/>
    </row>
    <row r="355" spans="1:89" s="214" customFormat="1" ht="28.5" hidden="1" customHeight="1">
      <c r="A355" s="477"/>
      <c r="B355" s="501"/>
      <c r="C355" s="451"/>
      <c r="D355" s="451"/>
      <c r="E355" s="454"/>
      <c r="F355" s="454"/>
      <c r="G355" s="459"/>
      <c r="H355" s="384">
        <v>57</v>
      </c>
      <c r="I355" s="457"/>
      <c r="J355" s="460"/>
      <c r="K355" s="460"/>
      <c r="L355" s="460"/>
      <c r="M355" s="454"/>
      <c r="N355" s="454"/>
      <c r="O355" s="454"/>
      <c r="P355" s="531"/>
      <c r="Q355" s="491"/>
      <c r="R355" s="494"/>
      <c r="S355" s="494"/>
      <c r="T355" s="494"/>
      <c r="U355" s="494"/>
      <c r="V355" s="534"/>
      <c r="W355" s="519"/>
      <c r="X355" s="537"/>
      <c r="Y355" s="540"/>
      <c r="Z355" s="543"/>
      <c r="AA355" s="519"/>
      <c r="AB355" s="522"/>
      <c r="AC355" s="525"/>
      <c r="AD355" s="528"/>
      <c r="AE355" s="507"/>
      <c r="AF355" s="205">
        <v>4</v>
      </c>
      <c r="AG355" s="206"/>
      <c r="AH355" s="234" t="str">
        <f t="shared" si="353"/>
        <v/>
      </c>
      <c r="AI355" s="340"/>
      <c r="AJ355" s="340"/>
      <c r="AK355" s="235" t="str">
        <f t="shared" si="354"/>
        <v/>
      </c>
      <c r="AL355" s="341"/>
      <c r="AM355" s="341"/>
      <c r="AN355" s="342"/>
      <c r="AO355" s="236" t="str">
        <f>IF(ISBLANK(AD352),(IFERROR(IF(AND(AH354="Probabilidad",AH355="Probabilidad"),(AQ354-(+AQ354*AK355)),IF(AND(AH354="Impacto",AH355="Probabilidad"),(AQ353-(+AQ353*AK355)),IF(AH355="Impacto",AQ354,""))),""))," ")</f>
        <v/>
      </c>
      <c r="AP355" s="174" t="str">
        <f>IF(ISBLANK(AD352),(IFERROR(IF(AO355="","",IF(AO355&lt;=0.2,"Muy Baja",IF(AO355&lt;=0.4,"Baja",IF(AO355&lt;=0.6,"Media",IF(AO355&lt;=0.8,"Alta","Muy Alta"))))),""))," ")</f>
        <v/>
      </c>
      <c r="AQ355" s="237" t="str">
        <f t="shared" si="355"/>
        <v/>
      </c>
      <c r="AR355" s="283" t="str">
        <f t="shared" si="356"/>
        <v/>
      </c>
      <c r="AS355" s="237" t="str">
        <f>IFERROR(IF(AND(AH354="Impacto",AH355="Impacto"),(AS354-(+AS354*AK355)),IF(AND(AH354="Probabilidad",AH355="Impacto"),(AS353-(+AS353*AK355)),IF(AH355="Probabilidad",AS354,""))),"")</f>
        <v/>
      </c>
      <c r="AT355" s="239" t="str">
        <f t="shared" si="357"/>
        <v/>
      </c>
      <c r="AU355" s="510"/>
      <c r="AV355" s="513"/>
      <c r="AW355" s="507"/>
      <c r="AX355" s="516"/>
      <c r="AY355" s="343"/>
      <c r="AZ355" s="209"/>
      <c r="BA355" s="207"/>
      <c r="BB355" s="207"/>
      <c r="BC355" s="208"/>
      <c r="BD355" s="208"/>
      <c r="BE355" s="208"/>
      <c r="BF355" s="209"/>
      <c r="BG355" s="460"/>
      <c r="BH355" s="215"/>
      <c r="BI355" s="210"/>
      <c r="BJ355" s="210"/>
      <c r="BK355" s="210"/>
      <c r="BL355" s="207"/>
      <c r="BM355" s="207"/>
      <c r="BN355" s="207"/>
      <c r="BO355" s="282"/>
      <c r="BP355" s="282"/>
      <c r="BQ355" s="284"/>
      <c r="BR355" s="213"/>
      <c r="BS355" s="213" t="str">
        <f>IF(AND('MAPA DE RIESGOS'!$AP355="Muy Alta",'MAPA DE RIESGOS'!$AR355="Leve"),CONCATENATE("R",'MAPA DE RIESGOS'!$H355,"C",'MAPA DE RIESGOS'!$AF355),"")</f>
        <v/>
      </c>
      <c r="BT355" s="213"/>
      <c r="BU355" s="213"/>
      <c r="BV355" s="213"/>
      <c r="BW355" s="213"/>
      <c r="BX355" s="213"/>
      <c r="BY355" s="213"/>
      <c r="BZ355" s="213"/>
      <c r="CA355" s="213"/>
      <c r="CB355" s="213"/>
      <c r="CC355" s="213"/>
      <c r="CD355" s="213"/>
      <c r="CE355" s="213"/>
      <c r="CF355" s="213"/>
      <c r="CG355" s="213"/>
      <c r="CH355" s="213"/>
      <c r="CI355" s="213"/>
      <c r="CJ355" s="213"/>
      <c r="CK355" s="213"/>
    </row>
    <row r="356" spans="1:89" s="214" customFormat="1" ht="28.5" hidden="1" customHeight="1">
      <c r="A356" s="477"/>
      <c r="B356" s="501"/>
      <c r="C356" s="451"/>
      <c r="D356" s="451"/>
      <c r="E356" s="454"/>
      <c r="F356" s="454"/>
      <c r="G356" s="459"/>
      <c r="H356" s="384">
        <v>57</v>
      </c>
      <c r="I356" s="457"/>
      <c r="J356" s="460"/>
      <c r="K356" s="460"/>
      <c r="L356" s="460"/>
      <c r="M356" s="454"/>
      <c r="N356" s="454"/>
      <c r="O356" s="454"/>
      <c r="P356" s="531"/>
      <c r="Q356" s="491"/>
      <c r="R356" s="494"/>
      <c r="S356" s="494"/>
      <c r="T356" s="494"/>
      <c r="U356" s="494"/>
      <c r="V356" s="534"/>
      <c r="W356" s="519"/>
      <c r="X356" s="537"/>
      <c r="Y356" s="540"/>
      <c r="Z356" s="543"/>
      <c r="AA356" s="519"/>
      <c r="AB356" s="522"/>
      <c r="AC356" s="525"/>
      <c r="AD356" s="528"/>
      <c r="AE356" s="507"/>
      <c r="AF356" s="205">
        <v>5</v>
      </c>
      <c r="AG356" s="206"/>
      <c r="AH356" s="234" t="str">
        <f t="shared" si="353"/>
        <v/>
      </c>
      <c r="AI356" s="340"/>
      <c r="AJ356" s="340"/>
      <c r="AK356" s="235" t="str">
        <f t="shared" si="354"/>
        <v/>
      </c>
      <c r="AL356" s="341"/>
      <c r="AM356" s="341"/>
      <c r="AN356" s="342"/>
      <c r="AO356" s="236" t="str">
        <f>IF(ISBLANK(AD352),(IFERROR(IF(AND(AH355="Probabilidad",AH356="Probabilidad"),(AQ355-(+AQ355*AK356)),IF(AND(AH355="Impacto",AH356="Probabilidad"),(AQ354-(+AQ354*AK356)),IF(AH356="Impacto",AQ355,""))),""))," ")</f>
        <v/>
      </c>
      <c r="AP356" s="174" t="str">
        <f>IF(ISBLANK(AD352),(IFERROR(IF(AO356="","",IF(AO356&lt;=0.2,"Muy Baja",IF(AO356&lt;=0.4,"Baja",IF(AO356&lt;=0.6,"Media",IF(AO356&lt;=0.8,"Alta","Muy Alta"))))),""))," ")</f>
        <v/>
      </c>
      <c r="AQ356" s="237" t="str">
        <f t="shared" si="355"/>
        <v/>
      </c>
      <c r="AR356" s="283" t="str">
        <f t="shared" si="356"/>
        <v/>
      </c>
      <c r="AS356" s="237" t="str">
        <f>IFERROR(IF(AND(AH355="Impacto",AH356="Impacto"),(AS355-(+AS355*AK356)),IF(AND(AH355="Probabilidad",AH356="Impacto"),(AS354-(+AS354*AK356)),IF(AH356="Probabilidad",AS355,""))),"")</f>
        <v/>
      </c>
      <c r="AT356" s="239" t="str">
        <f t="shared" si="357"/>
        <v/>
      </c>
      <c r="AU356" s="510"/>
      <c r="AV356" s="513"/>
      <c r="AW356" s="507"/>
      <c r="AX356" s="516"/>
      <c r="AY356" s="343"/>
      <c r="AZ356" s="209"/>
      <c r="BA356" s="207"/>
      <c r="BB356" s="207"/>
      <c r="BC356" s="208"/>
      <c r="BD356" s="208"/>
      <c r="BE356" s="208"/>
      <c r="BF356" s="209"/>
      <c r="BG356" s="460"/>
      <c r="BH356" s="215"/>
      <c r="BI356" s="210"/>
      <c r="BJ356" s="210"/>
      <c r="BK356" s="210"/>
      <c r="BL356" s="207"/>
      <c r="BM356" s="207"/>
      <c r="BN356" s="207"/>
      <c r="BO356" s="282"/>
      <c r="BP356" s="282"/>
      <c r="BQ356" s="284"/>
      <c r="BR356" s="213"/>
      <c r="BS356" s="213" t="str">
        <f>IF(AND('MAPA DE RIESGOS'!$AP356="Muy Alta",'MAPA DE RIESGOS'!$AR356="Leve"),CONCATENATE("R",'MAPA DE RIESGOS'!$H356,"C",'MAPA DE RIESGOS'!$AF356),"")</f>
        <v/>
      </c>
      <c r="BT356" s="213"/>
      <c r="BU356" s="213"/>
      <c r="BV356" s="213"/>
      <c r="BW356" s="213"/>
      <c r="BX356" s="213"/>
      <c r="BY356" s="213"/>
      <c r="BZ356" s="213"/>
      <c r="CA356" s="213"/>
      <c r="CB356" s="213"/>
      <c r="CC356" s="213"/>
      <c r="CD356" s="213"/>
      <c r="CE356" s="213"/>
      <c r="CF356" s="213"/>
      <c r="CG356" s="213"/>
      <c r="CH356" s="213"/>
      <c r="CI356" s="213"/>
      <c r="CJ356" s="213"/>
      <c r="CK356" s="213"/>
    </row>
    <row r="357" spans="1:89" s="214" customFormat="1" ht="28.5" hidden="1" customHeight="1">
      <c r="A357" s="477"/>
      <c r="B357" s="501"/>
      <c r="C357" s="451"/>
      <c r="D357" s="451"/>
      <c r="E357" s="454"/>
      <c r="F357" s="454"/>
      <c r="G357" s="459"/>
      <c r="H357" s="384">
        <v>57</v>
      </c>
      <c r="I357" s="458"/>
      <c r="J357" s="461"/>
      <c r="K357" s="461"/>
      <c r="L357" s="461"/>
      <c r="M357" s="455"/>
      <c r="N357" s="455"/>
      <c r="O357" s="455"/>
      <c r="P357" s="532"/>
      <c r="Q357" s="492"/>
      <c r="R357" s="495"/>
      <c r="S357" s="495"/>
      <c r="T357" s="495"/>
      <c r="U357" s="495"/>
      <c r="V357" s="535"/>
      <c r="W357" s="520"/>
      <c r="X357" s="538"/>
      <c r="Y357" s="541"/>
      <c r="Z357" s="544"/>
      <c r="AA357" s="520"/>
      <c r="AB357" s="523"/>
      <c r="AC357" s="526"/>
      <c r="AD357" s="529"/>
      <c r="AE357" s="508"/>
      <c r="AF357" s="205">
        <v>6</v>
      </c>
      <c r="AG357" s="206"/>
      <c r="AH357" s="234" t="str">
        <f t="shared" si="353"/>
        <v/>
      </c>
      <c r="AI357" s="340"/>
      <c r="AJ357" s="340"/>
      <c r="AK357" s="235" t="str">
        <f t="shared" si="354"/>
        <v/>
      </c>
      <c r="AL357" s="341"/>
      <c r="AM357" s="341"/>
      <c r="AN357" s="342"/>
      <c r="AO357" s="236" t="str">
        <f>IF(ISBLANK(AD352),(IFERROR(IF(AND(AH355="Probabilidad",AH357="Probabilidad"),(AQ355-(+AQ355*AK357)),IF(AND(AH355="Impacto",AH357="Probabilidad"),(AQ354-(+AQ354*AK357)),IF(AH357="Impacto",AQ355,""))),""))," ")</f>
        <v/>
      </c>
      <c r="AP357" s="174" t="str">
        <f>IF(ISBLANK(AD352),(IFERROR(IF(AO357="","",IF(AO357&lt;=0.2,"Muy Baja",IF(AO357&lt;=0.4,"Baja",IF(AO357&lt;=0.6,"Media",IF(AO357&lt;=0.8,"Alta","Muy Alta"))))),"")), " ")</f>
        <v/>
      </c>
      <c r="AQ357" s="237" t="str">
        <f t="shared" si="355"/>
        <v/>
      </c>
      <c r="AR357" s="283" t="str">
        <f t="shared" si="356"/>
        <v/>
      </c>
      <c r="AS357" s="237" t="str">
        <f>IFERROR(IF(AND(AH356="Impacto",AH357="Impacto"),(AS355-(+AS356*AK357)),IF(AND(AH355="Probabilidad",AH357="Impacto"),(AS354-(+AS354*AK357)),IF(AH357="Probabilidad",AS355,""))),"")</f>
        <v/>
      </c>
      <c r="AT357" s="239" t="str">
        <f t="shared" si="357"/>
        <v/>
      </c>
      <c r="AU357" s="511"/>
      <c r="AV357" s="514"/>
      <c r="AW357" s="508"/>
      <c r="AX357" s="517"/>
      <c r="AY357" s="343"/>
      <c r="AZ357" s="209"/>
      <c r="BA357" s="207"/>
      <c r="BB357" s="207"/>
      <c r="BC357" s="208"/>
      <c r="BD357" s="208"/>
      <c r="BE357" s="208"/>
      <c r="BF357" s="209"/>
      <c r="BG357" s="461"/>
      <c r="BH357" s="215"/>
      <c r="BI357" s="210"/>
      <c r="BJ357" s="210"/>
      <c r="BK357" s="210"/>
      <c r="BL357" s="207"/>
      <c r="BM357" s="207"/>
      <c r="BN357" s="207"/>
      <c r="BO357" s="282"/>
      <c r="BP357" s="282"/>
      <c r="BQ357" s="284"/>
      <c r="BR357" s="213"/>
      <c r="BS357" s="213" t="str">
        <f>IF(AND('MAPA DE RIESGOS'!$AP357="Muy Alta",'MAPA DE RIESGOS'!$AR357="Leve"),CONCATENATE("R",'MAPA DE RIESGOS'!$H357,"C",'MAPA DE RIESGOS'!$AF357),"")</f>
        <v/>
      </c>
      <c r="BT357" s="213"/>
      <c r="BU357" s="213"/>
      <c r="BV357" s="213"/>
      <c r="BW357" s="213"/>
      <c r="BX357" s="213"/>
      <c r="BY357" s="213"/>
      <c r="BZ357" s="213"/>
      <c r="CA357" s="213"/>
      <c r="CB357" s="213"/>
      <c r="CC357" s="213"/>
      <c r="CD357" s="213"/>
      <c r="CE357" s="213"/>
      <c r="CF357" s="213"/>
      <c r="CG357" s="213"/>
      <c r="CH357" s="213"/>
      <c r="CI357" s="213"/>
      <c r="CJ357" s="213"/>
      <c r="CK357" s="213"/>
    </row>
    <row r="358" spans="1:89" s="214" customFormat="1" ht="28.5" hidden="1" customHeight="1">
      <c r="A358" s="477"/>
      <c r="B358" s="501" t="s">
        <v>960</v>
      </c>
      <c r="C358" s="451"/>
      <c r="D358" s="451" t="str">
        <f>IFERROR((VLOOKUP($B358,'Listados Datos'!$D$3:$F$18,3,FALSE))," ")</f>
        <v>El proceso inicia con la identificación de las necesidades de recursos y finaliza con la entrega del bien y/o servicio y su registro en los hechos financieros. Aplica a todos los procesos de la entidad.</v>
      </c>
      <c r="E358" s="454" t="s">
        <v>1258</v>
      </c>
      <c r="F358" s="454" t="s">
        <v>976</v>
      </c>
      <c r="G358" s="459">
        <v>58</v>
      </c>
      <c r="H358" s="384">
        <v>58</v>
      </c>
      <c r="I358" s="462" t="s">
        <v>1293</v>
      </c>
      <c r="J358" s="468"/>
      <c r="K358" s="468" t="s">
        <v>1293</v>
      </c>
      <c r="L358" s="468"/>
      <c r="M358" s="453" t="str">
        <f t="shared" ref="M358" si="393">+CONCATENATE("Posibilidad de afectación ", J358, " por ", K358," debido a ", L358)</f>
        <v xml:space="preserve">Posibilidad de afectación  por Financiero debido a </v>
      </c>
      <c r="N358" s="453" t="s">
        <v>108</v>
      </c>
      <c r="O358" s="453" t="s">
        <v>836</v>
      </c>
      <c r="P358" s="530"/>
      <c r="Q358" s="490"/>
      <c r="R358" s="493"/>
      <c r="S358" s="493"/>
      <c r="T358" s="493"/>
      <c r="U358" s="493"/>
      <c r="V358" s="533" t="str">
        <f t="shared" ref="V358" si="394">IF(ISBLANK(AC358),(IF(P358&lt;=0,"",IF(P358&lt;=2,"Muy Baja",IF(P358&lt;=24,"Baja",IF(P358&lt;=500,"Media",IF(P358&lt;=5000,"Alta","Muy Alta"))))))," ")</f>
        <v/>
      </c>
      <c r="W358" s="518" t="str">
        <f t="shared" ref="W358" si="395">IF(ISBLANK(AC358),(IF(V358="","",IF(V358="Muy Baja",20%,IF(V358="Baja",40%,IF(V358="Media",60%,IF(V358="Alta",80%,IF(V358="Muy Alta",100%,0)))))))," ")</f>
        <v/>
      </c>
      <c r="X358" s="536"/>
      <c r="Y358" s="539" t="str">
        <f>IF(X358&gt;0,IF(NOT(ISERROR(MATCH(X358,'Listados Datos'!$N$3:$N$4,0))),'Listados Datos'!$N$6&amp;"Por favor no seleccionar este criterios de impacto (Afectación Económica o presupuestal y/o Pérdida Reputacional)",'Listados Datos'!$N$7),"")</f>
        <v/>
      </c>
      <c r="Z358" s="542" t="str">
        <f>IF(OR(X358='Listados Datos'!$R$3,X358='Listados Datos'!$S$3),"Leve",IF(OR(X358='Listados Datos'!$R$4,X358='Listados Datos'!$S$4),"Menor",IF(OR(X358='Listados Datos'!$R$5,X358='Listados Datos'!$S$5),"Moderado",IF(OR(X358='Listados Datos'!$R$6,X358='Listados Datos'!$S$6),"Mayor",IF(OR(X358='Listados Datos'!$R$7,X358='Listados Datos'!$S$7),"Catastrófico","")))))</f>
        <v/>
      </c>
      <c r="AA358" s="518" t="str">
        <f>IF(Z358="","",IF(Z358="Leve",20%,IF(Z358="Menor",40%,IF(Z358="Moderado",60%,IF(Z358="Mayor",80%,IF(Z358="Catastrófico",100%,0))))))</f>
        <v/>
      </c>
      <c r="AB358" s="521"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524"/>
      <c r="AD358" s="527"/>
      <c r="AE358" s="506" t="str">
        <f t="shared" ref="AE358" si="396">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206"/>
      <c r="AH358" s="234" t="str">
        <f t="shared" si="353"/>
        <v/>
      </c>
      <c r="AI358" s="340"/>
      <c r="AJ358" s="340"/>
      <c r="AK358" s="235" t="str">
        <f t="shared" si="354"/>
        <v/>
      </c>
      <c r="AL358" s="341"/>
      <c r="AM358" s="341"/>
      <c r="AN358" s="342"/>
      <c r="AO358" s="236" t="str">
        <f>IF(ISBLANK(AD358),(IFERROR(IF(AH358="Probabilidad",(W358-(+W358*AK358)),IF(AH358="Impacto",W358,"")),""))," ")</f>
        <v/>
      </c>
      <c r="AP358" s="174" t="str">
        <f>IF(ISBLANK(AD358), (IFERROR(IF(AO358="","",IF(AO358&lt;=0.2,"Muy Baja",IF(AO358&lt;=0.4,"Baja",IF(AO358&lt;=0.6,"Media",IF(AO358&lt;=0.8,"Alta","Muy Alta"))))),""))," ")</f>
        <v/>
      </c>
      <c r="AQ358" s="237" t="str">
        <f t="shared" si="355"/>
        <v/>
      </c>
      <c r="AR358" s="283" t="str">
        <f t="shared" si="356"/>
        <v/>
      </c>
      <c r="AS358" s="237" t="str">
        <f>IFERROR(IF(AH358="Impacto",(AA358-(+AA358*AK358)),IF(AH358="Probabilidad",AA358,"")),"")</f>
        <v/>
      </c>
      <c r="AT358" s="239" t="str">
        <f t="shared" si="357"/>
        <v/>
      </c>
      <c r="AU358" s="509"/>
      <c r="AV358" s="512" t="str">
        <f>IF(ISBLANK(AD358), " ", AD358)</f>
        <v xml:space="preserve"> </v>
      </c>
      <c r="AW358" s="506" t="str">
        <f t="shared" ref="AW358" si="397">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515" t="s">
        <v>337</v>
      </c>
      <c r="AY358" s="343"/>
      <c r="AZ358" s="209"/>
      <c r="BA358" s="207"/>
      <c r="BB358" s="207"/>
      <c r="BC358" s="208"/>
      <c r="BD358" s="208"/>
      <c r="BE358" s="208"/>
      <c r="BF358" s="209"/>
      <c r="BG358" s="468"/>
      <c r="BH358" s="215"/>
      <c r="BI358" s="210"/>
      <c r="BJ358" s="210"/>
      <c r="BK358" s="210"/>
      <c r="BL358" s="207"/>
      <c r="BM358" s="207"/>
      <c r="BN358" s="207"/>
      <c r="BO358" s="282"/>
      <c r="BP358" s="282"/>
      <c r="BQ358" s="284"/>
      <c r="BR358" s="213"/>
      <c r="BS358" s="213" t="str">
        <f>IF(AND('MAPA DE RIESGOS'!$AP358="Muy Alta",'MAPA DE RIESGOS'!$AR358="Leve"),CONCATENATE("R",'MAPA DE RIESGOS'!$H358,"C",'MAPA DE RIESGOS'!$AF358),"")</f>
        <v/>
      </c>
      <c r="BT358" s="213"/>
      <c r="BU358" s="213"/>
      <c r="BV358" s="213"/>
      <c r="BW358" s="213"/>
      <c r="BX358" s="213"/>
      <c r="BY358" s="213"/>
      <c r="BZ358" s="213"/>
      <c r="CA358" s="213"/>
      <c r="CB358" s="213"/>
      <c r="CC358" s="213"/>
      <c r="CD358" s="213"/>
      <c r="CE358" s="213"/>
      <c r="CF358" s="213"/>
      <c r="CG358" s="213"/>
      <c r="CH358" s="213"/>
      <c r="CI358" s="213"/>
      <c r="CJ358" s="213"/>
      <c r="CK358" s="213"/>
    </row>
    <row r="359" spans="1:89" s="214" customFormat="1" ht="28.5" hidden="1" customHeight="1">
      <c r="A359" s="477"/>
      <c r="B359" s="501"/>
      <c r="C359" s="451"/>
      <c r="D359" s="451"/>
      <c r="E359" s="454"/>
      <c r="F359" s="454"/>
      <c r="G359" s="459"/>
      <c r="H359" s="384">
        <v>58</v>
      </c>
      <c r="I359" s="463"/>
      <c r="J359" s="460"/>
      <c r="K359" s="460"/>
      <c r="L359" s="460"/>
      <c r="M359" s="454"/>
      <c r="N359" s="454"/>
      <c r="O359" s="454"/>
      <c r="P359" s="531"/>
      <c r="Q359" s="491"/>
      <c r="R359" s="494"/>
      <c r="S359" s="494"/>
      <c r="T359" s="494"/>
      <c r="U359" s="494"/>
      <c r="V359" s="534"/>
      <c r="W359" s="519"/>
      <c r="X359" s="537"/>
      <c r="Y359" s="540"/>
      <c r="Z359" s="543"/>
      <c r="AA359" s="519"/>
      <c r="AB359" s="522"/>
      <c r="AC359" s="525"/>
      <c r="AD359" s="528"/>
      <c r="AE359" s="507"/>
      <c r="AF359" s="205">
        <v>2</v>
      </c>
      <c r="AG359" s="206"/>
      <c r="AH359" s="234" t="str">
        <f t="shared" si="353"/>
        <v/>
      </c>
      <c r="AI359" s="340"/>
      <c r="AJ359" s="340"/>
      <c r="AK359" s="235" t="str">
        <f t="shared" si="354"/>
        <v/>
      </c>
      <c r="AL359" s="341"/>
      <c r="AM359" s="341"/>
      <c r="AN359" s="342"/>
      <c r="AO359" s="236" t="str">
        <f>IF(ISBLANK(AD358),(IFERROR(IF(AND(AH358="Probabilidad",AH359="Probabilidad"),(AQ358-(+AQ358*AK359)),IF(AH359="Probabilidad",(W358-(+W358*AK359)),IF(AH359="Impacto",AQ358,""))),""))," ")</f>
        <v/>
      </c>
      <c r="AP359" s="174" t="str">
        <f>IF(ISBLANK(AD358),(IFERROR(IF(AO359="","",IF(AO359&lt;=0.2,"Muy Baja",IF(AO359&lt;=0.4,"Baja",IF(AO359&lt;=0.6,"Media",IF(AO359&lt;=0.8,"Alta","Muy Alta"))))),""))," ")</f>
        <v/>
      </c>
      <c r="AQ359" s="237" t="str">
        <f t="shared" si="355"/>
        <v/>
      </c>
      <c r="AR359" s="283" t="str">
        <f t="shared" si="356"/>
        <v/>
      </c>
      <c r="AS359" s="237" t="str">
        <f>IFERROR(IF(AND(AH358="Impacto",AH359="Impacto"),(AS358-(+AS358*AK359)),IF(AH359="Impacto",(AA358-(+AA358*AK359)),IF(AH359="Probabilidad",AS358,""))),"")</f>
        <v/>
      </c>
      <c r="AT359" s="239" t="str">
        <f t="shared" si="357"/>
        <v/>
      </c>
      <c r="AU359" s="510"/>
      <c r="AV359" s="513"/>
      <c r="AW359" s="507"/>
      <c r="AX359" s="516"/>
      <c r="AY359" s="343"/>
      <c r="AZ359" s="209"/>
      <c r="BA359" s="207"/>
      <c r="BB359" s="207"/>
      <c r="BC359" s="208"/>
      <c r="BD359" s="208"/>
      <c r="BE359" s="208"/>
      <c r="BF359" s="209"/>
      <c r="BG359" s="460"/>
      <c r="BH359" s="215"/>
      <c r="BI359" s="210"/>
      <c r="BJ359" s="210"/>
      <c r="BK359" s="210"/>
      <c r="BL359" s="207"/>
      <c r="BM359" s="207"/>
      <c r="BN359" s="207"/>
      <c r="BO359" s="282"/>
      <c r="BP359" s="282"/>
      <c r="BQ359" s="284"/>
      <c r="BR359" s="213"/>
      <c r="BS359" s="213" t="str">
        <f>IF(AND('MAPA DE RIESGOS'!$AP359="Muy Alta",'MAPA DE RIESGOS'!$AR359="Leve"),CONCATENATE("R",'MAPA DE RIESGOS'!$H359,"C",'MAPA DE RIESGOS'!$AF359),"")</f>
        <v/>
      </c>
      <c r="BT359" s="213"/>
      <c r="BU359" s="213"/>
      <c r="BV359" s="213"/>
      <c r="BW359" s="213"/>
      <c r="BX359" s="213"/>
      <c r="BY359" s="213"/>
      <c r="BZ359" s="213"/>
      <c r="CA359" s="213"/>
      <c r="CB359" s="213"/>
      <c r="CC359" s="213"/>
      <c r="CD359" s="213"/>
      <c r="CE359" s="213"/>
      <c r="CF359" s="213"/>
      <c r="CG359" s="213"/>
      <c r="CH359" s="213"/>
      <c r="CI359" s="213"/>
      <c r="CJ359" s="213"/>
      <c r="CK359" s="213"/>
    </row>
    <row r="360" spans="1:89" s="214" customFormat="1" ht="28.5" hidden="1" customHeight="1">
      <c r="A360" s="477"/>
      <c r="B360" s="501"/>
      <c r="C360" s="451"/>
      <c r="D360" s="451"/>
      <c r="E360" s="454"/>
      <c r="F360" s="454"/>
      <c r="G360" s="459"/>
      <c r="H360" s="384">
        <v>58</v>
      </c>
      <c r="I360" s="463"/>
      <c r="J360" s="460"/>
      <c r="K360" s="460"/>
      <c r="L360" s="460"/>
      <c r="M360" s="454"/>
      <c r="N360" s="454"/>
      <c r="O360" s="454"/>
      <c r="P360" s="531"/>
      <c r="Q360" s="491"/>
      <c r="R360" s="494"/>
      <c r="S360" s="494"/>
      <c r="T360" s="494"/>
      <c r="U360" s="494"/>
      <c r="V360" s="534"/>
      <c r="W360" s="519"/>
      <c r="X360" s="537"/>
      <c r="Y360" s="540"/>
      <c r="Z360" s="543"/>
      <c r="AA360" s="519"/>
      <c r="AB360" s="522"/>
      <c r="AC360" s="525"/>
      <c r="AD360" s="528"/>
      <c r="AE360" s="507"/>
      <c r="AF360" s="205">
        <v>3</v>
      </c>
      <c r="AG360" s="206"/>
      <c r="AH360" s="234" t="str">
        <f t="shared" si="353"/>
        <v/>
      </c>
      <c r="AI360" s="340"/>
      <c r="AJ360" s="340"/>
      <c r="AK360" s="235" t="str">
        <f t="shared" si="354"/>
        <v/>
      </c>
      <c r="AL360" s="341"/>
      <c r="AM360" s="341"/>
      <c r="AN360" s="342"/>
      <c r="AO360" s="236" t="str">
        <f>IF(ISBLANK(AD358),(IFERROR(IF(AND(AH359="Probabilidad",AH360="Probabilidad"),(AQ359-(+AQ359*AK360)),IF(AND(AH359="Impacto",AH360="Probabilidad"),(AQ358-(+AQ358*AK360)),IF(AH360="Impacto",AQ359,""))),""))," ")</f>
        <v/>
      </c>
      <c r="AP360" s="174" t="str">
        <f>IF(ISBLANK(AD358),(IFERROR(IF(AO360="","",IF(AO360&lt;=0.2,"Muy Baja",IF(AO360&lt;=0.4,"Baja",IF(AO360&lt;=0.6,"Media",IF(AO360&lt;=0.8,"Alta","Muy Alta"))))),""))," ")</f>
        <v/>
      </c>
      <c r="AQ360" s="237" t="str">
        <f t="shared" si="355"/>
        <v/>
      </c>
      <c r="AR360" s="283" t="str">
        <f t="shared" si="356"/>
        <v/>
      </c>
      <c r="AS360" s="237" t="str">
        <f>IFERROR(IF(AND(AH359="Impacto",AH360="Impacto"),(AS359-(+AS359*AK360)),IF(AND(AH359="Probabilidad",AH360="Impacto"),(AS358-(+AS358*AK360)),IF(AH360="Probabilidad",AS359,""))),"")</f>
        <v/>
      </c>
      <c r="AT360" s="239" t="str">
        <f t="shared" si="357"/>
        <v/>
      </c>
      <c r="AU360" s="510"/>
      <c r="AV360" s="513"/>
      <c r="AW360" s="507"/>
      <c r="AX360" s="516"/>
      <c r="AY360" s="343"/>
      <c r="AZ360" s="209"/>
      <c r="BA360" s="207"/>
      <c r="BB360" s="207"/>
      <c r="BC360" s="208"/>
      <c r="BD360" s="208"/>
      <c r="BE360" s="208"/>
      <c r="BF360" s="209"/>
      <c r="BG360" s="460"/>
      <c r="BH360" s="215"/>
      <c r="BI360" s="210"/>
      <c r="BJ360" s="210"/>
      <c r="BK360" s="210"/>
      <c r="BL360" s="207"/>
      <c r="BM360" s="207"/>
      <c r="BN360" s="207"/>
      <c r="BO360" s="282"/>
      <c r="BP360" s="282"/>
      <c r="BQ360" s="284"/>
      <c r="BR360" s="213"/>
      <c r="BS360" s="213" t="str">
        <f>IF(AND('MAPA DE RIESGOS'!$AP360="Muy Alta",'MAPA DE RIESGOS'!$AR360="Leve"),CONCATENATE("R",'MAPA DE RIESGOS'!$H360,"C",'MAPA DE RIESGOS'!$AF360),"")</f>
        <v/>
      </c>
      <c r="BT360" s="213"/>
      <c r="BU360" s="213"/>
      <c r="BV360" s="213"/>
      <c r="BW360" s="213"/>
      <c r="BX360" s="213"/>
      <c r="BY360" s="213"/>
      <c r="BZ360" s="213"/>
      <c r="CA360" s="213"/>
      <c r="CB360" s="213"/>
      <c r="CC360" s="213"/>
      <c r="CD360" s="213"/>
      <c r="CE360" s="213"/>
      <c r="CF360" s="213"/>
      <c r="CG360" s="213"/>
      <c r="CH360" s="213"/>
      <c r="CI360" s="213"/>
      <c r="CJ360" s="213"/>
      <c r="CK360" s="213"/>
    </row>
    <row r="361" spans="1:89" s="214" customFormat="1" ht="28.5" hidden="1" customHeight="1">
      <c r="A361" s="477"/>
      <c r="B361" s="501"/>
      <c r="C361" s="451"/>
      <c r="D361" s="451"/>
      <c r="E361" s="454"/>
      <c r="F361" s="454"/>
      <c r="G361" s="459"/>
      <c r="H361" s="384">
        <v>58</v>
      </c>
      <c r="I361" s="463"/>
      <c r="J361" s="460"/>
      <c r="K361" s="460"/>
      <c r="L361" s="460"/>
      <c r="M361" s="454"/>
      <c r="N361" s="454"/>
      <c r="O361" s="454"/>
      <c r="P361" s="531"/>
      <c r="Q361" s="491"/>
      <c r="R361" s="494"/>
      <c r="S361" s="494"/>
      <c r="T361" s="494"/>
      <c r="U361" s="494"/>
      <c r="V361" s="534"/>
      <c r="W361" s="519"/>
      <c r="X361" s="537"/>
      <c r="Y361" s="540"/>
      <c r="Z361" s="543"/>
      <c r="AA361" s="519"/>
      <c r="AB361" s="522"/>
      <c r="AC361" s="525"/>
      <c r="AD361" s="528"/>
      <c r="AE361" s="507"/>
      <c r="AF361" s="205">
        <v>4</v>
      </c>
      <c r="AG361" s="206"/>
      <c r="AH361" s="234" t="str">
        <f t="shared" si="353"/>
        <v/>
      </c>
      <c r="AI361" s="340"/>
      <c r="AJ361" s="340"/>
      <c r="AK361" s="235" t="str">
        <f t="shared" si="354"/>
        <v/>
      </c>
      <c r="AL361" s="341"/>
      <c r="AM361" s="341"/>
      <c r="AN361" s="342"/>
      <c r="AO361" s="236" t="str">
        <f>IF(ISBLANK(AD358),(IFERROR(IF(AND(AH360="Probabilidad",AH361="Probabilidad"),(AQ360-(+AQ360*AK361)),IF(AND(AH360="Impacto",AH361="Probabilidad"),(AQ359-(+AQ359*AK361)),IF(AH361="Impacto",AQ360,""))),""))," ")</f>
        <v/>
      </c>
      <c r="AP361" s="174" t="str">
        <f>IF(ISBLANK(AD358),(IFERROR(IF(AO361="","",IF(AO361&lt;=0.2,"Muy Baja",IF(AO361&lt;=0.4,"Baja",IF(AO361&lt;=0.6,"Media",IF(AO361&lt;=0.8,"Alta","Muy Alta"))))),""))," ")</f>
        <v/>
      </c>
      <c r="AQ361" s="237" t="str">
        <f t="shared" si="355"/>
        <v/>
      </c>
      <c r="AR361" s="283" t="str">
        <f t="shared" si="356"/>
        <v/>
      </c>
      <c r="AS361" s="237" t="str">
        <f>IFERROR(IF(AND(AH360="Impacto",AH361="Impacto"),(AS360-(+AS360*AK361)),IF(AND(AH360="Probabilidad",AH361="Impacto"),(AS359-(+AS359*AK361)),IF(AH361="Probabilidad",AS360,""))),"")</f>
        <v/>
      </c>
      <c r="AT361" s="239" t="str">
        <f t="shared" si="357"/>
        <v/>
      </c>
      <c r="AU361" s="510"/>
      <c r="AV361" s="513"/>
      <c r="AW361" s="507"/>
      <c r="AX361" s="516"/>
      <c r="AY361" s="343"/>
      <c r="AZ361" s="209"/>
      <c r="BA361" s="207"/>
      <c r="BB361" s="207"/>
      <c r="BC361" s="208"/>
      <c r="BD361" s="208"/>
      <c r="BE361" s="208"/>
      <c r="BF361" s="209"/>
      <c r="BG361" s="460"/>
      <c r="BH361" s="215"/>
      <c r="BI361" s="210"/>
      <c r="BJ361" s="210"/>
      <c r="BK361" s="210"/>
      <c r="BL361" s="207"/>
      <c r="BM361" s="207"/>
      <c r="BN361" s="207"/>
      <c r="BO361" s="282"/>
      <c r="BP361" s="282"/>
      <c r="BQ361" s="284"/>
      <c r="BR361" s="213"/>
      <c r="BS361" s="213" t="str">
        <f>IF(AND('MAPA DE RIESGOS'!$AP361="Muy Alta",'MAPA DE RIESGOS'!$AR361="Leve"),CONCATENATE("R",'MAPA DE RIESGOS'!$H361,"C",'MAPA DE RIESGOS'!$AF361),"")</f>
        <v/>
      </c>
      <c r="BT361" s="213"/>
      <c r="BU361" s="213"/>
      <c r="BV361" s="213"/>
      <c r="BW361" s="213"/>
      <c r="BX361" s="213"/>
      <c r="BY361" s="213"/>
      <c r="BZ361" s="213"/>
      <c r="CA361" s="213"/>
      <c r="CB361" s="213"/>
      <c r="CC361" s="213"/>
      <c r="CD361" s="213"/>
      <c r="CE361" s="213"/>
      <c r="CF361" s="213"/>
      <c r="CG361" s="213"/>
      <c r="CH361" s="213"/>
      <c r="CI361" s="213"/>
      <c r="CJ361" s="213"/>
      <c r="CK361" s="213"/>
    </row>
    <row r="362" spans="1:89" s="214" customFormat="1" ht="28.5" hidden="1" customHeight="1">
      <c r="A362" s="477"/>
      <c r="B362" s="501"/>
      <c r="C362" s="451"/>
      <c r="D362" s="451"/>
      <c r="E362" s="454"/>
      <c r="F362" s="454"/>
      <c r="G362" s="459"/>
      <c r="H362" s="384">
        <v>58</v>
      </c>
      <c r="I362" s="463"/>
      <c r="J362" s="460"/>
      <c r="K362" s="460"/>
      <c r="L362" s="460"/>
      <c r="M362" s="454"/>
      <c r="N362" s="454"/>
      <c r="O362" s="454"/>
      <c r="P362" s="531"/>
      <c r="Q362" s="491"/>
      <c r="R362" s="494"/>
      <c r="S362" s="494"/>
      <c r="T362" s="494"/>
      <c r="U362" s="494"/>
      <c r="V362" s="534"/>
      <c r="W362" s="519"/>
      <c r="X362" s="537"/>
      <c r="Y362" s="540"/>
      <c r="Z362" s="543"/>
      <c r="AA362" s="519"/>
      <c r="AB362" s="522"/>
      <c r="AC362" s="525"/>
      <c r="AD362" s="528"/>
      <c r="AE362" s="507"/>
      <c r="AF362" s="205">
        <v>5</v>
      </c>
      <c r="AG362" s="206"/>
      <c r="AH362" s="234" t="str">
        <f t="shared" si="353"/>
        <v/>
      </c>
      <c r="AI362" s="340"/>
      <c r="AJ362" s="340"/>
      <c r="AK362" s="235" t="str">
        <f t="shared" si="354"/>
        <v/>
      </c>
      <c r="AL362" s="341"/>
      <c r="AM362" s="341"/>
      <c r="AN362" s="342"/>
      <c r="AO362" s="236" t="str">
        <f>IF(ISBLANK(AD358),(IFERROR(IF(AND(AH361="Probabilidad",AH362="Probabilidad"),(AQ361-(+AQ361*AK362)),IF(AND(AH361="Impacto",AH362="Probabilidad"),(AQ360-(+AQ360*AK362)),IF(AH362="Impacto",AQ361,""))),""))," ")</f>
        <v/>
      </c>
      <c r="AP362" s="174" t="str">
        <f>IF(ISBLANK(AD358),(IFERROR(IF(AO362="","",IF(AO362&lt;=0.2,"Muy Baja",IF(AO362&lt;=0.4,"Baja",IF(AO362&lt;=0.6,"Media",IF(AO362&lt;=0.8,"Alta","Muy Alta"))))),""))," ")</f>
        <v/>
      </c>
      <c r="AQ362" s="237" t="str">
        <f t="shared" si="355"/>
        <v/>
      </c>
      <c r="AR362" s="283" t="str">
        <f t="shared" si="356"/>
        <v/>
      </c>
      <c r="AS362" s="237" t="str">
        <f>IFERROR(IF(AND(AH361="Impacto",AH362="Impacto"),(AS361-(+AS361*AK362)),IF(AND(AH361="Probabilidad",AH362="Impacto"),(AS360-(+AS360*AK362)),IF(AH362="Probabilidad",AS361,""))),"")</f>
        <v/>
      </c>
      <c r="AT362" s="239" t="str">
        <f t="shared" si="357"/>
        <v/>
      </c>
      <c r="AU362" s="510"/>
      <c r="AV362" s="513"/>
      <c r="AW362" s="507"/>
      <c r="AX362" s="516"/>
      <c r="AY362" s="343"/>
      <c r="AZ362" s="209"/>
      <c r="BA362" s="207"/>
      <c r="BB362" s="207"/>
      <c r="BC362" s="208"/>
      <c r="BD362" s="208"/>
      <c r="BE362" s="208"/>
      <c r="BF362" s="209"/>
      <c r="BG362" s="460"/>
      <c r="BH362" s="215"/>
      <c r="BI362" s="210"/>
      <c r="BJ362" s="210"/>
      <c r="BK362" s="210"/>
      <c r="BL362" s="207"/>
      <c r="BM362" s="207"/>
      <c r="BN362" s="207"/>
      <c r="BO362" s="282"/>
      <c r="BP362" s="282"/>
      <c r="BQ362" s="284"/>
      <c r="BR362" s="213"/>
      <c r="BS362" s="213" t="str">
        <f>IF(AND('MAPA DE RIESGOS'!$AP362="Muy Alta",'MAPA DE RIESGOS'!$AR362="Leve"),CONCATENATE("R",'MAPA DE RIESGOS'!$H362,"C",'MAPA DE RIESGOS'!$AF362),"")</f>
        <v/>
      </c>
      <c r="BT362" s="213"/>
      <c r="BU362" s="213"/>
      <c r="BV362" s="213"/>
      <c r="BW362" s="213"/>
      <c r="BX362" s="213"/>
      <c r="BY362" s="213"/>
      <c r="BZ362" s="213"/>
      <c r="CA362" s="213"/>
      <c r="CB362" s="213"/>
      <c r="CC362" s="213"/>
      <c r="CD362" s="213"/>
      <c r="CE362" s="213"/>
      <c r="CF362" s="213"/>
      <c r="CG362" s="213"/>
      <c r="CH362" s="213"/>
      <c r="CI362" s="213"/>
      <c r="CJ362" s="213"/>
      <c r="CK362" s="213"/>
    </row>
    <row r="363" spans="1:89" s="214" customFormat="1" ht="28.5" hidden="1" customHeight="1">
      <c r="A363" s="477"/>
      <c r="B363" s="501"/>
      <c r="C363" s="451"/>
      <c r="D363" s="451"/>
      <c r="E363" s="454"/>
      <c r="F363" s="454"/>
      <c r="G363" s="459"/>
      <c r="H363" s="384">
        <v>58</v>
      </c>
      <c r="I363" s="464"/>
      <c r="J363" s="461"/>
      <c r="K363" s="461"/>
      <c r="L363" s="461"/>
      <c r="M363" s="455"/>
      <c r="N363" s="455"/>
      <c r="O363" s="455"/>
      <c r="P363" s="532"/>
      <c r="Q363" s="492"/>
      <c r="R363" s="495"/>
      <c r="S363" s="495"/>
      <c r="T363" s="495"/>
      <c r="U363" s="495"/>
      <c r="V363" s="535"/>
      <c r="W363" s="520"/>
      <c r="X363" s="538"/>
      <c r="Y363" s="541"/>
      <c r="Z363" s="544"/>
      <c r="AA363" s="520"/>
      <c r="AB363" s="523"/>
      <c r="AC363" s="526"/>
      <c r="AD363" s="529"/>
      <c r="AE363" s="508"/>
      <c r="AF363" s="205">
        <v>6</v>
      </c>
      <c r="AG363" s="206"/>
      <c r="AH363" s="234" t="str">
        <f t="shared" si="353"/>
        <v/>
      </c>
      <c r="AI363" s="340"/>
      <c r="AJ363" s="340"/>
      <c r="AK363" s="235" t="str">
        <f t="shared" si="354"/>
        <v/>
      </c>
      <c r="AL363" s="341"/>
      <c r="AM363" s="341"/>
      <c r="AN363" s="342"/>
      <c r="AO363" s="236" t="str">
        <f>IF(ISBLANK(AD358),(IFERROR(IF(AND(AH361="Probabilidad",AH363="Probabilidad"),(AQ361-(+AQ361*AK363)),IF(AND(AH361="Impacto",AH363="Probabilidad"),(AQ360-(+AQ360*AK363)),IF(AH363="Impacto",AQ361,""))),""))," ")</f>
        <v/>
      </c>
      <c r="AP363" s="174" t="str">
        <f>IF(ISBLANK(AD358),(IFERROR(IF(AO363="","",IF(AO363&lt;=0.2,"Muy Baja",IF(AO363&lt;=0.4,"Baja",IF(AO363&lt;=0.6,"Media",IF(AO363&lt;=0.8,"Alta","Muy Alta"))))),"")), " ")</f>
        <v/>
      </c>
      <c r="AQ363" s="237" t="str">
        <f t="shared" si="355"/>
        <v/>
      </c>
      <c r="AR363" s="283" t="str">
        <f t="shared" si="356"/>
        <v/>
      </c>
      <c r="AS363" s="237" t="str">
        <f>IFERROR(IF(AND(AH362="Impacto",AH363="Impacto"),(AS361-(+AS362*AK363)),IF(AND(AH361="Probabilidad",AH363="Impacto"),(AS360-(+AS360*AK363)),IF(AH363="Probabilidad",AS361,""))),"")</f>
        <v/>
      </c>
      <c r="AT363" s="239" t="str">
        <f t="shared" si="357"/>
        <v/>
      </c>
      <c r="AU363" s="511"/>
      <c r="AV363" s="514"/>
      <c r="AW363" s="508"/>
      <c r="AX363" s="517"/>
      <c r="AY363" s="343"/>
      <c r="AZ363" s="209"/>
      <c r="BA363" s="207"/>
      <c r="BB363" s="207"/>
      <c r="BC363" s="208"/>
      <c r="BD363" s="208"/>
      <c r="BE363" s="208"/>
      <c r="BF363" s="209"/>
      <c r="BG363" s="461"/>
      <c r="BH363" s="215"/>
      <c r="BI363" s="210"/>
      <c r="BJ363" s="210"/>
      <c r="BK363" s="210"/>
      <c r="BL363" s="207"/>
      <c r="BM363" s="207"/>
      <c r="BN363" s="207"/>
      <c r="BO363" s="282"/>
      <c r="BP363" s="282"/>
      <c r="BQ363" s="284"/>
      <c r="BR363" s="213"/>
      <c r="BS363" s="213" t="str">
        <f>IF(AND('MAPA DE RIESGOS'!$AP363="Muy Alta",'MAPA DE RIESGOS'!$AR363="Leve"),CONCATENATE("R",'MAPA DE RIESGOS'!$H363,"C",'MAPA DE RIESGOS'!$AF363),"")</f>
        <v/>
      </c>
      <c r="BT363" s="213"/>
      <c r="BU363" s="213"/>
      <c r="BV363" s="213"/>
      <c r="BW363" s="213"/>
      <c r="BX363" s="213"/>
      <c r="BY363" s="213"/>
      <c r="BZ363" s="213"/>
      <c r="CA363" s="213"/>
      <c r="CB363" s="213"/>
      <c r="CC363" s="213"/>
      <c r="CD363" s="213"/>
      <c r="CE363" s="213"/>
      <c r="CF363" s="213"/>
      <c r="CG363" s="213"/>
      <c r="CH363" s="213"/>
      <c r="CI363" s="213"/>
      <c r="CJ363" s="213"/>
      <c r="CK363" s="213"/>
    </row>
    <row r="364" spans="1:89" s="214" customFormat="1" ht="28.5" hidden="1" customHeight="1">
      <c r="A364" s="477"/>
      <c r="B364" s="501" t="s">
        <v>960</v>
      </c>
      <c r="C364" s="451"/>
      <c r="D364" s="451" t="str">
        <f>IFERROR((VLOOKUP($B364,'Listados Datos'!$D$3:$F$18,3,FALSE))," ")</f>
        <v>El proceso inicia con la identificación de las necesidades de recursos y finaliza con la entrega del bien y/o servicio y su registro en los hechos financieros. Aplica a todos los procesos de la entidad.</v>
      </c>
      <c r="E364" s="454" t="s">
        <v>1258</v>
      </c>
      <c r="F364" s="454" t="s">
        <v>976</v>
      </c>
      <c r="G364" s="459">
        <v>59</v>
      </c>
      <c r="H364" s="384">
        <v>59</v>
      </c>
      <c r="I364" s="462" t="s">
        <v>1293</v>
      </c>
      <c r="J364" s="468"/>
      <c r="K364" s="468" t="s">
        <v>1293</v>
      </c>
      <c r="L364" s="468"/>
      <c r="M364" s="453" t="str">
        <f t="shared" ref="M364" si="398">+CONCATENATE("Posibilidad de afectación ", J364, " por ", K364," debido a ", L364)</f>
        <v xml:space="preserve">Posibilidad de afectación  por Financiero debido a </v>
      </c>
      <c r="N364" s="453" t="s">
        <v>108</v>
      </c>
      <c r="O364" s="453" t="s">
        <v>836</v>
      </c>
      <c r="P364" s="530"/>
      <c r="Q364" s="490"/>
      <c r="R364" s="493"/>
      <c r="S364" s="493"/>
      <c r="T364" s="493"/>
      <c r="U364" s="493"/>
      <c r="V364" s="533" t="str">
        <f t="shared" ref="V364" si="399">IF(ISBLANK(AC364),(IF(P364&lt;=0,"",IF(P364&lt;=2,"Muy Baja",IF(P364&lt;=24,"Baja",IF(P364&lt;=500,"Media",IF(P364&lt;=5000,"Alta","Muy Alta"))))))," ")</f>
        <v/>
      </c>
      <c r="W364" s="518" t="str">
        <f t="shared" ref="W364" si="400">IF(ISBLANK(AC364),(IF(V364="","",IF(V364="Muy Baja",20%,IF(V364="Baja",40%,IF(V364="Media",60%,IF(V364="Alta",80%,IF(V364="Muy Alta",100%,0)))))))," ")</f>
        <v/>
      </c>
      <c r="X364" s="536"/>
      <c r="Y364" s="539" t="str">
        <f>IF(X364&gt;0,IF(NOT(ISERROR(MATCH(X364,'Listados Datos'!$N$3:$N$4,0))),'Listados Datos'!$N$6&amp;"Por favor no seleccionar este criterios de impacto (Afectación Económica o presupuestal y/o Pérdida Reputacional)",'Listados Datos'!$N$7),"")</f>
        <v/>
      </c>
      <c r="Z364" s="542" t="str">
        <f>IF(OR(X364='Listados Datos'!$R$3,X364='Listados Datos'!$S$3),"Leve",IF(OR(X364='Listados Datos'!$R$4,X364='Listados Datos'!$S$4),"Menor",IF(OR(X364='Listados Datos'!$R$5,X364='Listados Datos'!$S$5),"Moderado",IF(OR(X364='Listados Datos'!$R$6,X364='Listados Datos'!$S$6),"Mayor",IF(OR(X364='Listados Datos'!$R$7,X364='Listados Datos'!$S$7),"Catastrófico","")))))</f>
        <v/>
      </c>
      <c r="AA364" s="518" t="str">
        <f>IF(Z364="","",IF(Z364="Leve",20%,IF(Z364="Menor",40%,IF(Z364="Moderado",60%,IF(Z364="Mayor",80%,IF(Z364="Catastrófico",100%,0))))))</f>
        <v/>
      </c>
      <c r="AB364" s="521"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524"/>
      <c r="AD364" s="527"/>
      <c r="AE364" s="506" t="str">
        <f t="shared" ref="AE364" si="401">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206"/>
      <c r="AH364" s="234" t="str">
        <f t="shared" si="353"/>
        <v/>
      </c>
      <c r="AI364" s="340"/>
      <c r="AJ364" s="340"/>
      <c r="AK364" s="235" t="str">
        <f t="shared" si="354"/>
        <v/>
      </c>
      <c r="AL364" s="341"/>
      <c r="AM364" s="341"/>
      <c r="AN364" s="342"/>
      <c r="AO364" s="236" t="str">
        <f>IF(ISBLANK(AD364),(IFERROR(IF(AH364="Probabilidad",(W364-(+W364*AK364)),IF(AH364="Impacto",W364,"")),""))," ")</f>
        <v/>
      </c>
      <c r="AP364" s="174" t="str">
        <f>IF(ISBLANK(AD364), (IFERROR(IF(AO364="","",IF(AO364&lt;=0.2,"Muy Baja",IF(AO364&lt;=0.4,"Baja",IF(AO364&lt;=0.6,"Media",IF(AO364&lt;=0.8,"Alta","Muy Alta"))))),""))," ")</f>
        <v/>
      </c>
      <c r="AQ364" s="237" t="str">
        <f t="shared" si="355"/>
        <v/>
      </c>
      <c r="AR364" s="283" t="str">
        <f t="shared" si="356"/>
        <v/>
      </c>
      <c r="AS364" s="237" t="str">
        <f>IFERROR(IF(AH364="Impacto",(AA364-(+AA364*AK364)),IF(AH364="Probabilidad",AA364,"")),"")</f>
        <v/>
      </c>
      <c r="AT364" s="239" t="str">
        <f t="shared" si="357"/>
        <v/>
      </c>
      <c r="AU364" s="509"/>
      <c r="AV364" s="512" t="str">
        <f>IF(ISBLANK(AD364), " ", AD364)</f>
        <v xml:space="preserve"> </v>
      </c>
      <c r="AW364" s="506" t="str">
        <f t="shared" ref="AW364" si="402">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515" t="s">
        <v>337</v>
      </c>
      <c r="AY364" s="343"/>
      <c r="AZ364" s="209"/>
      <c r="BA364" s="207"/>
      <c r="BB364" s="207"/>
      <c r="BC364" s="208"/>
      <c r="BD364" s="208"/>
      <c r="BE364" s="208"/>
      <c r="BF364" s="209"/>
      <c r="BG364" s="468"/>
      <c r="BH364" s="215"/>
      <c r="BI364" s="210"/>
      <c r="BJ364" s="210"/>
      <c r="BK364" s="210"/>
      <c r="BL364" s="207"/>
      <c r="BM364" s="207"/>
      <c r="BN364" s="207"/>
      <c r="BO364" s="282"/>
      <c r="BP364" s="282"/>
      <c r="BQ364" s="284"/>
      <c r="BR364" s="213"/>
      <c r="BS364" s="213" t="str">
        <f>IF(AND('MAPA DE RIESGOS'!$AP364="Muy Alta",'MAPA DE RIESGOS'!$AR364="Leve"),CONCATENATE("R",'MAPA DE RIESGOS'!$H364,"C",'MAPA DE RIESGOS'!$AF364),"")</f>
        <v/>
      </c>
      <c r="BT364" s="213"/>
      <c r="BU364" s="213"/>
      <c r="BV364" s="213"/>
      <c r="BW364" s="213"/>
      <c r="BX364" s="213"/>
      <c r="BY364" s="213"/>
      <c r="BZ364" s="213"/>
      <c r="CA364" s="213"/>
      <c r="CB364" s="213"/>
      <c r="CC364" s="213"/>
      <c r="CD364" s="213"/>
      <c r="CE364" s="213"/>
      <c r="CF364" s="213"/>
      <c r="CG364" s="213"/>
      <c r="CH364" s="213"/>
      <c r="CI364" s="213"/>
      <c r="CJ364" s="213"/>
      <c r="CK364" s="213"/>
    </row>
    <row r="365" spans="1:89" s="214" customFormat="1" ht="28.5" hidden="1" customHeight="1">
      <c r="A365" s="477"/>
      <c r="B365" s="501"/>
      <c r="C365" s="451"/>
      <c r="D365" s="451"/>
      <c r="E365" s="454"/>
      <c r="F365" s="454"/>
      <c r="G365" s="459"/>
      <c r="H365" s="384">
        <v>59</v>
      </c>
      <c r="I365" s="463"/>
      <c r="J365" s="460"/>
      <c r="K365" s="460"/>
      <c r="L365" s="460"/>
      <c r="M365" s="454"/>
      <c r="N365" s="454"/>
      <c r="O365" s="454"/>
      <c r="P365" s="531"/>
      <c r="Q365" s="491"/>
      <c r="R365" s="494"/>
      <c r="S365" s="494"/>
      <c r="T365" s="494"/>
      <c r="U365" s="494"/>
      <c r="V365" s="534"/>
      <c r="W365" s="519"/>
      <c r="X365" s="537"/>
      <c r="Y365" s="540"/>
      <c r="Z365" s="543"/>
      <c r="AA365" s="519"/>
      <c r="AB365" s="522"/>
      <c r="AC365" s="525"/>
      <c r="AD365" s="528"/>
      <c r="AE365" s="507"/>
      <c r="AF365" s="205">
        <v>2</v>
      </c>
      <c r="AG365" s="206"/>
      <c r="AH365" s="234" t="str">
        <f t="shared" si="353"/>
        <v/>
      </c>
      <c r="AI365" s="340"/>
      <c r="AJ365" s="340"/>
      <c r="AK365" s="235" t="str">
        <f t="shared" si="354"/>
        <v/>
      </c>
      <c r="AL365" s="341"/>
      <c r="AM365" s="341"/>
      <c r="AN365" s="342"/>
      <c r="AO365" s="236" t="str">
        <f>IF(ISBLANK(AD364),(IFERROR(IF(AND(AH364="Probabilidad",AH365="Probabilidad"),(AQ364-(+AQ364*AK365)),IF(AH365="Probabilidad",(W364-(+W364*AK365)),IF(AH365="Impacto",AQ364,""))),""))," ")</f>
        <v/>
      </c>
      <c r="AP365" s="174" t="str">
        <f>IF(ISBLANK(AD364),(IFERROR(IF(AO365="","",IF(AO365&lt;=0.2,"Muy Baja",IF(AO365&lt;=0.4,"Baja",IF(AO365&lt;=0.6,"Media",IF(AO365&lt;=0.8,"Alta","Muy Alta"))))),""))," ")</f>
        <v/>
      </c>
      <c r="AQ365" s="237" t="str">
        <f t="shared" si="355"/>
        <v/>
      </c>
      <c r="AR365" s="283" t="str">
        <f t="shared" si="356"/>
        <v/>
      </c>
      <c r="AS365" s="237" t="str">
        <f>IFERROR(IF(AND(AH364="Impacto",AH365="Impacto"),(AS364-(+AS364*AK365)),IF(AH365="Impacto",(AA364-(+AA364*AK365)),IF(AH365="Probabilidad",AS364,""))),"")</f>
        <v/>
      </c>
      <c r="AT365" s="239" t="str">
        <f t="shared" si="357"/>
        <v/>
      </c>
      <c r="AU365" s="510"/>
      <c r="AV365" s="513"/>
      <c r="AW365" s="507"/>
      <c r="AX365" s="516"/>
      <c r="AY365" s="343"/>
      <c r="AZ365" s="209"/>
      <c r="BA365" s="207"/>
      <c r="BB365" s="207"/>
      <c r="BC365" s="208"/>
      <c r="BD365" s="208"/>
      <c r="BE365" s="208"/>
      <c r="BF365" s="209"/>
      <c r="BG365" s="460"/>
      <c r="BH365" s="215"/>
      <c r="BI365" s="210"/>
      <c r="BJ365" s="210"/>
      <c r="BK365" s="210"/>
      <c r="BL365" s="207"/>
      <c r="BM365" s="207"/>
      <c r="BN365" s="207"/>
      <c r="BO365" s="282"/>
      <c r="BP365" s="282"/>
      <c r="BQ365" s="284"/>
      <c r="BR365" s="213"/>
      <c r="BS365" s="213" t="str">
        <f>IF(AND('MAPA DE RIESGOS'!$AP365="Muy Alta",'MAPA DE RIESGOS'!$AR365="Leve"),CONCATENATE("R",'MAPA DE RIESGOS'!$H365,"C",'MAPA DE RIESGOS'!$AF365),"")</f>
        <v/>
      </c>
      <c r="BT365" s="213"/>
      <c r="BU365" s="213"/>
      <c r="BV365" s="213"/>
      <c r="BW365" s="213"/>
      <c r="BX365" s="213"/>
      <c r="BY365" s="213"/>
      <c r="BZ365" s="213"/>
      <c r="CA365" s="213"/>
      <c r="CB365" s="213"/>
      <c r="CC365" s="213"/>
      <c r="CD365" s="213"/>
      <c r="CE365" s="213"/>
      <c r="CF365" s="213"/>
      <c r="CG365" s="213"/>
      <c r="CH365" s="213"/>
      <c r="CI365" s="213"/>
      <c r="CJ365" s="213"/>
      <c r="CK365" s="213"/>
    </row>
    <row r="366" spans="1:89" s="214" customFormat="1" ht="28.5" hidden="1" customHeight="1">
      <c r="A366" s="477"/>
      <c r="B366" s="501"/>
      <c r="C366" s="451"/>
      <c r="D366" s="451"/>
      <c r="E366" s="454"/>
      <c r="F366" s="454"/>
      <c r="G366" s="459"/>
      <c r="H366" s="384">
        <v>59</v>
      </c>
      <c r="I366" s="463"/>
      <c r="J366" s="460"/>
      <c r="K366" s="460"/>
      <c r="L366" s="460"/>
      <c r="M366" s="454"/>
      <c r="N366" s="454"/>
      <c r="O366" s="454"/>
      <c r="P366" s="531"/>
      <c r="Q366" s="491"/>
      <c r="R366" s="494"/>
      <c r="S366" s="494"/>
      <c r="T366" s="494"/>
      <c r="U366" s="494"/>
      <c r="V366" s="534"/>
      <c r="W366" s="519"/>
      <c r="X366" s="537"/>
      <c r="Y366" s="540"/>
      <c r="Z366" s="543"/>
      <c r="AA366" s="519"/>
      <c r="AB366" s="522"/>
      <c r="AC366" s="525"/>
      <c r="AD366" s="528"/>
      <c r="AE366" s="507"/>
      <c r="AF366" s="205">
        <v>3</v>
      </c>
      <c r="AG366" s="206"/>
      <c r="AH366" s="234" t="str">
        <f t="shared" si="353"/>
        <v/>
      </c>
      <c r="AI366" s="340"/>
      <c r="AJ366" s="340"/>
      <c r="AK366" s="235" t="str">
        <f t="shared" si="354"/>
        <v/>
      </c>
      <c r="AL366" s="341"/>
      <c r="AM366" s="341"/>
      <c r="AN366" s="342"/>
      <c r="AO366" s="236" t="str">
        <f>IF(ISBLANK(AD364),(IFERROR(IF(AND(AH365="Probabilidad",AH366="Probabilidad"),(AQ365-(+AQ365*AK366)),IF(AND(AH365="Impacto",AH366="Probabilidad"),(AQ364-(+AQ364*AK366)),IF(AH366="Impacto",AQ365,""))),""))," ")</f>
        <v/>
      </c>
      <c r="AP366" s="174" t="str">
        <f>IF(ISBLANK(AD364),(IFERROR(IF(AO366="","",IF(AO366&lt;=0.2,"Muy Baja",IF(AO366&lt;=0.4,"Baja",IF(AO366&lt;=0.6,"Media",IF(AO366&lt;=0.8,"Alta","Muy Alta"))))),""))," ")</f>
        <v/>
      </c>
      <c r="AQ366" s="237" t="str">
        <f t="shared" si="355"/>
        <v/>
      </c>
      <c r="AR366" s="283" t="str">
        <f t="shared" si="356"/>
        <v/>
      </c>
      <c r="AS366" s="237" t="str">
        <f>IFERROR(IF(AND(AH365="Impacto",AH366="Impacto"),(AS365-(+AS365*AK366)),IF(AND(AH365="Probabilidad",AH366="Impacto"),(AS364-(+AS364*AK366)),IF(AH366="Probabilidad",AS365,""))),"")</f>
        <v/>
      </c>
      <c r="AT366" s="239" t="str">
        <f t="shared" si="357"/>
        <v/>
      </c>
      <c r="AU366" s="510"/>
      <c r="AV366" s="513"/>
      <c r="AW366" s="507"/>
      <c r="AX366" s="516"/>
      <c r="AY366" s="343"/>
      <c r="AZ366" s="209"/>
      <c r="BA366" s="207"/>
      <c r="BB366" s="207"/>
      <c r="BC366" s="208"/>
      <c r="BD366" s="208"/>
      <c r="BE366" s="208"/>
      <c r="BF366" s="209"/>
      <c r="BG366" s="460"/>
      <c r="BH366" s="215"/>
      <c r="BI366" s="210"/>
      <c r="BJ366" s="210"/>
      <c r="BK366" s="210"/>
      <c r="BL366" s="207"/>
      <c r="BM366" s="207"/>
      <c r="BN366" s="207"/>
      <c r="BO366" s="282"/>
      <c r="BP366" s="282"/>
      <c r="BQ366" s="284"/>
      <c r="BR366" s="213"/>
      <c r="BS366" s="213" t="str">
        <f>IF(AND('MAPA DE RIESGOS'!$AP366="Muy Alta",'MAPA DE RIESGOS'!$AR366="Leve"),CONCATENATE("R",'MAPA DE RIESGOS'!$H366,"C",'MAPA DE RIESGOS'!$AF366),"")</f>
        <v/>
      </c>
      <c r="BT366" s="213"/>
      <c r="BU366" s="213"/>
      <c r="BV366" s="213"/>
      <c r="BW366" s="213"/>
      <c r="BX366" s="213"/>
      <c r="BY366" s="213"/>
      <c r="BZ366" s="213"/>
      <c r="CA366" s="213"/>
      <c r="CB366" s="213"/>
      <c r="CC366" s="213"/>
      <c r="CD366" s="213"/>
      <c r="CE366" s="213"/>
      <c r="CF366" s="213"/>
      <c r="CG366" s="213"/>
      <c r="CH366" s="213"/>
      <c r="CI366" s="213"/>
      <c r="CJ366" s="213"/>
      <c r="CK366" s="213"/>
    </row>
    <row r="367" spans="1:89" s="214" customFormat="1" ht="28.5" hidden="1" customHeight="1">
      <c r="A367" s="477"/>
      <c r="B367" s="501"/>
      <c r="C367" s="451"/>
      <c r="D367" s="451"/>
      <c r="E367" s="454"/>
      <c r="F367" s="454"/>
      <c r="G367" s="459"/>
      <c r="H367" s="384">
        <v>59</v>
      </c>
      <c r="I367" s="463"/>
      <c r="J367" s="460"/>
      <c r="K367" s="460"/>
      <c r="L367" s="460"/>
      <c r="M367" s="454"/>
      <c r="N367" s="454"/>
      <c r="O367" s="454"/>
      <c r="P367" s="531"/>
      <c r="Q367" s="491"/>
      <c r="R367" s="494"/>
      <c r="S367" s="494"/>
      <c r="T367" s="494"/>
      <c r="U367" s="494"/>
      <c r="V367" s="534"/>
      <c r="W367" s="519"/>
      <c r="X367" s="537"/>
      <c r="Y367" s="540"/>
      <c r="Z367" s="543"/>
      <c r="AA367" s="519"/>
      <c r="AB367" s="522"/>
      <c r="AC367" s="525"/>
      <c r="AD367" s="528"/>
      <c r="AE367" s="507"/>
      <c r="AF367" s="205">
        <v>4</v>
      </c>
      <c r="AG367" s="206"/>
      <c r="AH367" s="234" t="str">
        <f t="shared" si="353"/>
        <v/>
      </c>
      <c r="AI367" s="340"/>
      <c r="AJ367" s="340"/>
      <c r="AK367" s="235" t="str">
        <f t="shared" si="354"/>
        <v/>
      </c>
      <c r="AL367" s="341"/>
      <c r="AM367" s="341"/>
      <c r="AN367" s="342"/>
      <c r="AO367" s="236" t="str">
        <f>IF(ISBLANK(AD364),(IFERROR(IF(AND(AH366="Probabilidad",AH367="Probabilidad"),(AQ366-(+AQ366*AK367)),IF(AND(AH366="Impacto",AH367="Probabilidad"),(AQ365-(+AQ365*AK367)),IF(AH367="Impacto",AQ366,""))),""))," ")</f>
        <v/>
      </c>
      <c r="AP367" s="174" t="str">
        <f>IF(ISBLANK(AD364),(IFERROR(IF(AO367="","",IF(AO367&lt;=0.2,"Muy Baja",IF(AO367&lt;=0.4,"Baja",IF(AO367&lt;=0.6,"Media",IF(AO367&lt;=0.8,"Alta","Muy Alta"))))),""))," ")</f>
        <v/>
      </c>
      <c r="AQ367" s="237" t="str">
        <f t="shared" si="355"/>
        <v/>
      </c>
      <c r="AR367" s="283" t="str">
        <f t="shared" si="356"/>
        <v/>
      </c>
      <c r="AS367" s="237" t="str">
        <f>IFERROR(IF(AND(AH366="Impacto",AH367="Impacto"),(AS366-(+AS366*AK367)),IF(AND(AH366="Probabilidad",AH367="Impacto"),(AS365-(+AS365*AK367)),IF(AH367="Probabilidad",AS366,""))),"")</f>
        <v/>
      </c>
      <c r="AT367" s="239" t="str">
        <f t="shared" si="357"/>
        <v/>
      </c>
      <c r="AU367" s="510"/>
      <c r="AV367" s="513"/>
      <c r="AW367" s="507"/>
      <c r="AX367" s="516"/>
      <c r="AY367" s="343"/>
      <c r="AZ367" s="209"/>
      <c r="BA367" s="207"/>
      <c r="BB367" s="207"/>
      <c r="BC367" s="208"/>
      <c r="BD367" s="208"/>
      <c r="BE367" s="208"/>
      <c r="BF367" s="209"/>
      <c r="BG367" s="460"/>
      <c r="BH367" s="215"/>
      <c r="BI367" s="210"/>
      <c r="BJ367" s="210"/>
      <c r="BK367" s="210"/>
      <c r="BL367" s="207"/>
      <c r="BM367" s="207"/>
      <c r="BN367" s="207"/>
      <c r="BO367" s="282"/>
      <c r="BP367" s="282"/>
      <c r="BQ367" s="284"/>
      <c r="BR367" s="213"/>
      <c r="BS367" s="213" t="str">
        <f>IF(AND('MAPA DE RIESGOS'!$AP367="Muy Alta",'MAPA DE RIESGOS'!$AR367="Leve"),CONCATENATE("R",'MAPA DE RIESGOS'!$H367,"C",'MAPA DE RIESGOS'!$AF367),"")</f>
        <v/>
      </c>
      <c r="BT367" s="213"/>
      <c r="BU367" s="213"/>
      <c r="BV367" s="213"/>
      <c r="BW367" s="213"/>
      <c r="BX367" s="213"/>
      <c r="BY367" s="213"/>
      <c r="BZ367" s="213"/>
      <c r="CA367" s="213"/>
      <c r="CB367" s="213"/>
      <c r="CC367" s="213"/>
      <c r="CD367" s="213"/>
      <c r="CE367" s="213"/>
      <c r="CF367" s="213"/>
      <c r="CG367" s="213"/>
      <c r="CH367" s="213"/>
      <c r="CI367" s="213"/>
      <c r="CJ367" s="213"/>
      <c r="CK367" s="213"/>
    </row>
    <row r="368" spans="1:89" s="214" customFormat="1" ht="28.5" hidden="1" customHeight="1">
      <c r="A368" s="477"/>
      <c r="B368" s="501"/>
      <c r="C368" s="451"/>
      <c r="D368" s="451"/>
      <c r="E368" s="454"/>
      <c r="F368" s="454"/>
      <c r="G368" s="459"/>
      <c r="H368" s="384">
        <v>59</v>
      </c>
      <c r="I368" s="463"/>
      <c r="J368" s="460"/>
      <c r="K368" s="460"/>
      <c r="L368" s="460"/>
      <c r="M368" s="454"/>
      <c r="N368" s="454"/>
      <c r="O368" s="454"/>
      <c r="P368" s="531"/>
      <c r="Q368" s="491"/>
      <c r="R368" s="494"/>
      <c r="S368" s="494"/>
      <c r="T368" s="494"/>
      <c r="U368" s="494"/>
      <c r="V368" s="534"/>
      <c r="W368" s="519"/>
      <c r="X368" s="537"/>
      <c r="Y368" s="540"/>
      <c r="Z368" s="543"/>
      <c r="AA368" s="519"/>
      <c r="AB368" s="522"/>
      <c r="AC368" s="525"/>
      <c r="AD368" s="528"/>
      <c r="AE368" s="507"/>
      <c r="AF368" s="205">
        <v>5</v>
      </c>
      <c r="AG368" s="206"/>
      <c r="AH368" s="234" t="str">
        <f t="shared" si="353"/>
        <v/>
      </c>
      <c r="AI368" s="340"/>
      <c r="AJ368" s="340"/>
      <c r="AK368" s="235" t="str">
        <f t="shared" si="354"/>
        <v/>
      </c>
      <c r="AL368" s="341"/>
      <c r="AM368" s="341"/>
      <c r="AN368" s="342"/>
      <c r="AO368" s="236" t="str">
        <f>IF(ISBLANK(AD364),(IFERROR(IF(AND(AH367="Probabilidad",AH368="Probabilidad"),(AQ367-(+AQ367*AK368)),IF(AND(AH367="Impacto",AH368="Probabilidad"),(AQ366-(+AQ366*AK368)),IF(AH368="Impacto",AQ367,""))),""))," ")</f>
        <v/>
      </c>
      <c r="AP368" s="174" t="str">
        <f>IF(ISBLANK(AD364),(IFERROR(IF(AO368="","",IF(AO368&lt;=0.2,"Muy Baja",IF(AO368&lt;=0.4,"Baja",IF(AO368&lt;=0.6,"Media",IF(AO368&lt;=0.8,"Alta","Muy Alta"))))),""))," ")</f>
        <v/>
      </c>
      <c r="AQ368" s="237" t="str">
        <f t="shared" si="355"/>
        <v/>
      </c>
      <c r="AR368" s="283" t="str">
        <f t="shared" si="356"/>
        <v/>
      </c>
      <c r="AS368" s="237" t="str">
        <f>IFERROR(IF(AND(AH367="Impacto",AH368="Impacto"),(AS367-(+AS367*AK368)),IF(AND(AH367="Probabilidad",AH368="Impacto"),(AS366-(+AS366*AK368)),IF(AH368="Probabilidad",AS367,""))),"")</f>
        <v/>
      </c>
      <c r="AT368" s="239" t="str">
        <f t="shared" si="357"/>
        <v/>
      </c>
      <c r="AU368" s="510"/>
      <c r="AV368" s="513"/>
      <c r="AW368" s="507"/>
      <c r="AX368" s="516"/>
      <c r="AY368" s="343"/>
      <c r="AZ368" s="209"/>
      <c r="BA368" s="207"/>
      <c r="BB368" s="207"/>
      <c r="BC368" s="208"/>
      <c r="BD368" s="208"/>
      <c r="BE368" s="208"/>
      <c r="BF368" s="209"/>
      <c r="BG368" s="460"/>
      <c r="BH368" s="215"/>
      <c r="BI368" s="210"/>
      <c r="BJ368" s="210"/>
      <c r="BK368" s="210"/>
      <c r="BL368" s="207"/>
      <c r="BM368" s="207"/>
      <c r="BN368" s="207"/>
      <c r="BO368" s="282"/>
      <c r="BP368" s="282"/>
      <c r="BQ368" s="284"/>
      <c r="BR368" s="213"/>
      <c r="BS368" s="213" t="str">
        <f>IF(AND('MAPA DE RIESGOS'!$AP368="Muy Alta",'MAPA DE RIESGOS'!$AR368="Leve"),CONCATENATE("R",'MAPA DE RIESGOS'!$H368,"C",'MAPA DE RIESGOS'!$AF368),"")</f>
        <v/>
      </c>
      <c r="BT368" s="213"/>
      <c r="BU368" s="213"/>
      <c r="BV368" s="213"/>
      <c r="BW368" s="213"/>
      <c r="BX368" s="213"/>
      <c r="BY368" s="213"/>
      <c r="BZ368" s="213"/>
      <c r="CA368" s="213"/>
      <c r="CB368" s="213"/>
      <c r="CC368" s="213"/>
      <c r="CD368" s="213"/>
      <c r="CE368" s="213"/>
      <c r="CF368" s="213"/>
      <c r="CG368" s="213"/>
      <c r="CH368" s="213"/>
      <c r="CI368" s="213"/>
      <c r="CJ368" s="213"/>
      <c r="CK368" s="213"/>
    </row>
    <row r="369" spans="1:89" s="214" customFormat="1" ht="28.5" hidden="1" customHeight="1">
      <c r="A369" s="477"/>
      <c r="B369" s="501"/>
      <c r="C369" s="451"/>
      <c r="D369" s="451"/>
      <c r="E369" s="454"/>
      <c r="F369" s="454"/>
      <c r="G369" s="459"/>
      <c r="H369" s="384">
        <v>59</v>
      </c>
      <c r="I369" s="464"/>
      <c r="J369" s="461"/>
      <c r="K369" s="461"/>
      <c r="L369" s="461"/>
      <c r="M369" s="455"/>
      <c r="N369" s="455"/>
      <c r="O369" s="455"/>
      <c r="P369" s="532"/>
      <c r="Q369" s="492"/>
      <c r="R369" s="495"/>
      <c r="S369" s="495"/>
      <c r="T369" s="495"/>
      <c r="U369" s="495"/>
      <c r="V369" s="535"/>
      <c r="W369" s="520"/>
      <c r="X369" s="538"/>
      <c r="Y369" s="541"/>
      <c r="Z369" s="544"/>
      <c r="AA369" s="520"/>
      <c r="AB369" s="523"/>
      <c r="AC369" s="526"/>
      <c r="AD369" s="529"/>
      <c r="AE369" s="508"/>
      <c r="AF369" s="205">
        <v>6</v>
      </c>
      <c r="AG369" s="206"/>
      <c r="AH369" s="234" t="str">
        <f t="shared" si="353"/>
        <v/>
      </c>
      <c r="AI369" s="340"/>
      <c r="AJ369" s="340"/>
      <c r="AK369" s="235" t="str">
        <f t="shared" si="354"/>
        <v/>
      </c>
      <c r="AL369" s="341"/>
      <c r="AM369" s="341"/>
      <c r="AN369" s="342"/>
      <c r="AO369" s="236" t="str">
        <f>IF(ISBLANK(AD364),(IFERROR(IF(AND(AH367="Probabilidad",AH369="Probabilidad"),(AQ367-(+AQ367*AK369)),IF(AND(AH367="Impacto",AH369="Probabilidad"),(AQ366-(+AQ366*AK369)),IF(AH369="Impacto",AQ367,""))),""))," ")</f>
        <v/>
      </c>
      <c r="AP369" s="174" t="str">
        <f>IF(ISBLANK(AD364),(IFERROR(IF(AO369="","",IF(AO369&lt;=0.2,"Muy Baja",IF(AO369&lt;=0.4,"Baja",IF(AO369&lt;=0.6,"Media",IF(AO369&lt;=0.8,"Alta","Muy Alta"))))),"")), " ")</f>
        <v/>
      </c>
      <c r="AQ369" s="237" t="str">
        <f t="shared" si="355"/>
        <v/>
      </c>
      <c r="AR369" s="283" t="str">
        <f t="shared" si="356"/>
        <v/>
      </c>
      <c r="AS369" s="237" t="str">
        <f>IFERROR(IF(AND(AH368="Impacto",AH369="Impacto"),(AS367-(+AS368*AK369)),IF(AND(AH367="Probabilidad",AH369="Impacto"),(AS366-(+AS366*AK369)),IF(AH369="Probabilidad",AS367,""))),"")</f>
        <v/>
      </c>
      <c r="AT369" s="239" t="str">
        <f t="shared" si="357"/>
        <v/>
      </c>
      <c r="AU369" s="511"/>
      <c r="AV369" s="514"/>
      <c r="AW369" s="508"/>
      <c r="AX369" s="517"/>
      <c r="AY369" s="343"/>
      <c r="AZ369" s="209"/>
      <c r="BA369" s="207"/>
      <c r="BB369" s="207"/>
      <c r="BC369" s="208"/>
      <c r="BD369" s="208"/>
      <c r="BE369" s="208"/>
      <c r="BF369" s="209"/>
      <c r="BG369" s="461"/>
      <c r="BH369" s="215"/>
      <c r="BI369" s="210"/>
      <c r="BJ369" s="210"/>
      <c r="BK369" s="210"/>
      <c r="BL369" s="207"/>
      <c r="BM369" s="207"/>
      <c r="BN369" s="207"/>
      <c r="BO369" s="282"/>
      <c r="BP369" s="282"/>
      <c r="BQ369" s="284"/>
      <c r="BR369" s="213"/>
      <c r="BS369" s="213" t="str">
        <f>IF(AND('MAPA DE RIESGOS'!$AP369="Muy Alta",'MAPA DE RIESGOS'!$AR369="Leve"),CONCATENATE("R",'MAPA DE RIESGOS'!$H369,"C",'MAPA DE RIESGOS'!$AF369),"")</f>
        <v/>
      </c>
      <c r="BT369" s="213"/>
      <c r="BU369" s="213"/>
      <c r="BV369" s="213"/>
      <c r="BW369" s="213"/>
      <c r="BX369" s="213"/>
      <c r="BY369" s="213"/>
      <c r="BZ369" s="213"/>
      <c r="CA369" s="213"/>
      <c r="CB369" s="213"/>
      <c r="CC369" s="213"/>
      <c r="CD369" s="213"/>
      <c r="CE369" s="213"/>
      <c r="CF369" s="213"/>
      <c r="CG369" s="213"/>
      <c r="CH369" s="213"/>
      <c r="CI369" s="213"/>
      <c r="CJ369" s="213"/>
      <c r="CK369" s="213"/>
    </row>
    <row r="370" spans="1:89" s="214" customFormat="1" ht="68.5" customHeight="1">
      <c r="A370" s="477"/>
      <c r="B370" s="501" t="s">
        <v>960</v>
      </c>
      <c r="C370" s="451"/>
      <c r="D370" s="451" t="str">
        <f>IFERROR((VLOOKUP($B370,'Listados Datos'!$D$3:$F$18,3,FALSE))," ")</f>
        <v>El proceso inicia con la identificación de las necesidades de recursos y finaliza con la entrega del bien y/o servicio y su registro en los hechos financieros. Aplica a todos los procesos de la entidad.</v>
      </c>
      <c r="E370" s="454" t="s">
        <v>1258</v>
      </c>
      <c r="F370" s="454" t="s">
        <v>976</v>
      </c>
      <c r="G370" s="459">
        <v>60</v>
      </c>
      <c r="H370" s="384">
        <v>60</v>
      </c>
      <c r="I370" s="456" t="s">
        <v>1279</v>
      </c>
      <c r="J370" s="468" t="s">
        <v>244</v>
      </c>
      <c r="K370" s="468" t="s">
        <v>1279</v>
      </c>
      <c r="L370" s="468" t="s">
        <v>1478</v>
      </c>
      <c r="M370" s="453" t="str">
        <f t="shared" ref="M370" si="403">+CONCATENATE("Posibilidad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453" t="s">
        <v>108</v>
      </c>
      <c r="O370" s="453" t="s">
        <v>836</v>
      </c>
      <c r="P370" s="530">
        <v>228</v>
      </c>
      <c r="Q370" s="490"/>
      <c r="R370" s="493"/>
      <c r="S370" s="493"/>
      <c r="T370" s="493"/>
      <c r="U370" s="493"/>
      <c r="V370" s="533" t="str">
        <f t="shared" ref="V370" si="404">IF(ISBLANK(AC370),(IF(P370&lt;=0,"",IF(P370&lt;=2,"Muy Baja",IF(P370&lt;=24,"Baja",IF(P370&lt;=500,"Media",IF(P370&lt;=5000,"Alta","Muy Alta"))))))," ")</f>
        <v>Media</v>
      </c>
      <c r="W370" s="518">
        <f t="shared" ref="W370" si="405">IF(ISBLANK(AC370),(IF(V370="","",IF(V370="Muy Baja",20%,IF(V370="Baja",40%,IF(V370="Media",60%,IF(V370="Alta",80%,IF(V370="Muy Alta",100%,0)))))))," ")</f>
        <v>0.6</v>
      </c>
      <c r="X370" s="536" t="s">
        <v>307</v>
      </c>
      <c r="Y370" s="539" t="str">
        <f>IF(X370&gt;0,IF(NOT(ISERROR(MATCH(X370,'Listados Datos'!$N$3:$N$4,0))),'Listados Datos'!$N$6&amp;"Por favor no seleccionar este criterios de impacto (Afectación Económica o presupuestal y/o Pérdida Reputacional)",'Listados Datos'!$N$7),"")</f>
        <v>✔</v>
      </c>
      <c r="Z370" s="542"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518">
        <f>IF(Z370="","",IF(Z370="Leve",20%,IF(Z370="Menor",40%,IF(Z370="Moderado",60%,IF(Z370="Mayor",80%,IF(Z370="Catastrófico",100%,0))))))</f>
        <v>0.6</v>
      </c>
      <c r="AB370" s="521"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524"/>
      <c r="AD370" s="527"/>
      <c r="AE370" s="506" t="str">
        <f t="shared" ref="AE370" si="406">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206" t="s">
        <v>1518</v>
      </c>
      <c r="AH370" s="234" t="str">
        <f t="shared" ref="AH370:AH429" si="407">IF(OR(AI370="Preventivo",AI370="Detectivo"),"Probabilidad",IF(AI370="Correctivo","Impacto",""))</f>
        <v>Probabilidad</v>
      </c>
      <c r="AI370" s="340" t="s">
        <v>314</v>
      </c>
      <c r="AJ370" s="340" t="s">
        <v>319</v>
      </c>
      <c r="AK370" s="235" t="str">
        <f t="shared" ref="AK370:AK429" si="408">IF(AND(AI370="Preventivo",AJ370="Automático"),"50%",IF(AND(AI370="Preventivo",AJ370="Manual"),"40%",IF(AND(AI370="Detectivo",AJ370="Automático"),"40%",IF(AND(AI370="Detectivo",AJ370="Manual"),"30%",IF(AND(AI370="Correctivo",AJ370="Automático"),"35%",IF(AND(AI370="Correctivo",AJ370="Manual"),"25%",""))))))</f>
        <v>40%</v>
      </c>
      <c r="AL370" s="341" t="s">
        <v>323</v>
      </c>
      <c r="AM370" s="341" t="s">
        <v>327</v>
      </c>
      <c r="AN370" s="342" t="s">
        <v>330</v>
      </c>
      <c r="AO370" s="236">
        <f>IF(ISBLANK(AD370),(IFERROR(IF(AH370="Probabilidad",(W370-(+W370*AK370)),IF(AH370="Impacto",W370,"")),""))," ")</f>
        <v>0.36</v>
      </c>
      <c r="AP370" s="174" t="str">
        <f>IF(ISBLANK(AD370), (IFERROR(IF(AO370="","",IF(AO370&lt;=0.2,"Muy Baja",IF(AO370&lt;=0.4,"Baja",IF(AO370&lt;=0.6,"Media",IF(AO370&lt;=0.8,"Alta","Muy Alta"))))),""))," ")</f>
        <v>Baja</v>
      </c>
      <c r="AQ370" s="237">
        <f t="shared" ref="AQ370:AQ429" si="409">+AO370</f>
        <v>0.36</v>
      </c>
      <c r="AR370" s="283" t="str">
        <f t="shared" ref="AR370:AR429" si="410">IFERROR(IF(AS370="","",IF(AS370&lt;=0.2,"Leve",IF(AS370&lt;=0.4,"Menor",IF(AS370&lt;=0.6,"Moderado",IF(AS370&lt;=0.8,"Mayor","Catastrófico"))))),"")</f>
        <v>Moderado</v>
      </c>
      <c r="AS370" s="237">
        <f>IFERROR(IF(AH370="Impacto",(AA370-(+AA370*AK370)),IF(AH370="Probabilidad",AA370,"")),"")</f>
        <v>0.6</v>
      </c>
      <c r="AT370" s="239" t="str">
        <f t="shared" ref="AT370:AT429" si="411">IFERROR(IF(OR(AND(AP370="Muy Baja",AR370="Leve"),AND(AP370="Muy Baja",AR370="Menor"),AND(AP370="Baja",AR370="Leve")),"Bajo",IF(OR(AND(AP370="Muy baja",AR370="Moderado"),AND(AP370="Baja",AR370="Menor"),AND(AP370="Baja",AR370="Moderado"),AND(AP370="Media",AR370="Leve"),AND(AP370="Media",AR370="Menor"),AND(AP370="Media",AR370="Moderado"),AND(AP370="Alta",AR370="Leve"),AND(AP370="Alta",AR370="Menor")),"Moderado",IF(OR(AND(AP370="Muy Baja",AR370="Mayor"),AND(AP370="Baja",AR370="Mayor"),AND(AP370="Media",AR370="Mayor"),AND(AP370="Alta",AR370="Moderado"),AND(AP370="Alta",AR370="Mayor"),AND(AP370="Muy Alta",AR370="Leve"),AND(AP370="Muy Alta",AR370="Menor"),AND(AP370="Muy Alta",AR370="Moderado"),AND(AP370="Muy Alta",AR370="Mayor")),"Alto",IF(OR(AND(AP370="Muy Baja",AR370="Catastrófico"),AND(AP370="Baja",AR370="Catastrófico"),AND(AP370="Media",AR370="Catastrófico"),AND(AP370="Alta",AR370="Catastrófico"),AND(AP370="Muy Alta",AR370="Catastrófico")),"Extremo","")))),"")</f>
        <v>Moderado</v>
      </c>
      <c r="AU370" s="509"/>
      <c r="AV370" s="512" t="str">
        <f>IF(ISBLANK(AD370), " ", AD370)</f>
        <v xml:space="preserve"> </v>
      </c>
      <c r="AW370" s="506" t="str">
        <f t="shared" ref="AW370" si="412">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515" t="s">
        <v>337</v>
      </c>
      <c r="AY370" s="441" t="s">
        <v>1666</v>
      </c>
      <c r="AZ370" s="437" t="s">
        <v>1668</v>
      </c>
      <c r="BA370" s="437" t="s">
        <v>1276</v>
      </c>
      <c r="BB370" s="437" t="s">
        <v>1069</v>
      </c>
      <c r="BC370" s="439">
        <v>44562</v>
      </c>
      <c r="BD370" s="439">
        <v>44926</v>
      </c>
      <c r="BE370" s="437" t="s">
        <v>1664</v>
      </c>
      <c r="BF370" s="437" t="s">
        <v>1664</v>
      </c>
      <c r="BG370" s="468" t="s">
        <v>1358</v>
      </c>
      <c r="BH370" s="215"/>
      <c r="BI370" s="210"/>
      <c r="BJ370" s="210"/>
      <c r="BK370" s="210"/>
      <c r="BL370" s="207"/>
      <c r="BM370" s="207"/>
      <c r="BN370" s="207"/>
      <c r="BO370" s="282"/>
      <c r="BP370" s="282"/>
      <c r="BQ370" s="284"/>
      <c r="BR370" s="213"/>
      <c r="BS370" s="213" t="str">
        <f>IF(AND('MAPA DE RIESGOS'!$AP370="Muy Alta",'MAPA DE RIESGOS'!$AR370="Leve"),CONCATENATE("R",'MAPA DE RIESGOS'!$H370,"C",'MAPA DE RIESGOS'!$AF370),"")</f>
        <v/>
      </c>
      <c r="BT370" s="213"/>
      <c r="BU370" s="213"/>
      <c r="BV370" s="213"/>
      <c r="BW370" s="213"/>
      <c r="BX370" s="213"/>
      <c r="BY370" s="213"/>
      <c r="BZ370" s="213"/>
      <c r="CA370" s="213"/>
      <c r="CB370" s="213"/>
      <c r="CC370" s="213"/>
      <c r="CD370" s="213"/>
      <c r="CE370" s="213"/>
      <c r="CF370" s="213"/>
      <c r="CG370" s="213"/>
      <c r="CH370" s="213"/>
      <c r="CI370" s="213"/>
      <c r="CJ370" s="213"/>
      <c r="CK370" s="213"/>
    </row>
    <row r="371" spans="1:89" s="214" customFormat="1" ht="68.5" customHeight="1">
      <c r="A371" s="477"/>
      <c r="B371" s="501"/>
      <c r="C371" s="451"/>
      <c r="D371" s="451"/>
      <c r="E371" s="454"/>
      <c r="F371" s="454"/>
      <c r="G371" s="459"/>
      <c r="H371" s="384">
        <v>60</v>
      </c>
      <c r="I371" s="457"/>
      <c r="J371" s="460"/>
      <c r="K371" s="460"/>
      <c r="L371" s="460"/>
      <c r="M371" s="454"/>
      <c r="N371" s="454"/>
      <c r="O371" s="454"/>
      <c r="P371" s="531"/>
      <c r="Q371" s="491"/>
      <c r="R371" s="494"/>
      <c r="S371" s="494"/>
      <c r="T371" s="494"/>
      <c r="U371" s="494"/>
      <c r="V371" s="534"/>
      <c r="W371" s="519"/>
      <c r="X371" s="537"/>
      <c r="Y371" s="540"/>
      <c r="Z371" s="543"/>
      <c r="AA371" s="519"/>
      <c r="AB371" s="522"/>
      <c r="AC371" s="525"/>
      <c r="AD371" s="528"/>
      <c r="AE371" s="507"/>
      <c r="AF371" s="205">
        <v>2</v>
      </c>
      <c r="AG371" s="206" t="s">
        <v>1519</v>
      </c>
      <c r="AH371" s="234" t="str">
        <f t="shared" si="407"/>
        <v>Probabilidad</v>
      </c>
      <c r="AI371" s="340" t="s">
        <v>314</v>
      </c>
      <c r="AJ371" s="340" t="s">
        <v>319</v>
      </c>
      <c r="AK371" s="235" t="str">
        <f t="shared" si="408"/>
        <v>40%</v>
      </c>
      <c r="AL371" s="341" t="s">
        <v>323</v>
      </c>
      <c r="AM371" s="341" t="s">
        <v>327</v>
      </c>
      <c r="AN371" s="342" t="s">
        <v>330</v>
      </c>
      <c r="AO371" s="236">
        <f>IF(ISBLANK(AD370),(IFERROR(IF(AND(AH370="Probabilidad",AH371="Probabilidad"),(AQ370-(+AQ370*AK371)),IF(AH371="Probabilidad",(W370-(+W370*AK371)),IF(AH371="Impacto",AQ370,""))),""))," ")</f>
        <v>0.216</v>
      </c>
      <c r="AP371" s="174" t="str">
        <f>IF(ISBLANK(AD370),(IFERROR(IF(AO371="","",IF(AO371&lt;=0.2,"Muy Baja",IF(AO371&lt;=0.4,"Baja",IF(AO371&lt;=0.6,"Media",IF(AO371&lt;=0.8,"Alta","Muy Alta"))))),""))," ")</f>
        <v>Baja</v>
      </c>
      <c r="AQ371" s="237">
        <f t="shared" si="409"/>
        <v>0.216</v>
      </c>
      <c r="AR371" s="283" t="str">
        <f t="shared" si="410"/>
        <v>Moderado</v>
      </c>
      <c r="AS371" s="237">
        <f>IFERROR(IF(AND(AH370="Impacto",AH371="Impacto"),(AS370-(+AS370*AK371)),IF(AH371="Impacto",(AA370-(+AA370*AK371)),IF(AH371="Probabilidad",AS370,""))),"")</f>
        <v>0.6</v>
      </c>
      <c r="AT371" s="239" t="str">
        <f t="shared" si="411"/>
        <v>Moderado</v>
      </c>
      <c r="AU371" s="510"/>
      <c r="AV371" s="513"/>
      <c r="AW371" s="507"/>
      <c r="AX371" s="516"/>
      <c r="AY371" s="442"/>
      <c r="AZ371" s="438"/>
      <c r="BA371" s="438"/>
      <c r="BB371" s="438"/>
      <c r="BC371" s="440"/>
      <c r="BD371" s="440"/>
      <c r="BE371" s="438"/>
      <c r="BF371" s="438"/>
      <c r="BG371" s="460"/>
      <c r="BH371" s="215"/>
      <c r="BI371" s="210"/>
      <c r="BJ371" s="210"/>
      <c r="BK371" s="210"/>
      <c r="BL371" s="207"/>
      <c r="BM371" s="207"/>
      <c r="BN371" s="207"/>
      <c r="BO371" s="282"/>
      <c r="BP371" s="282"/>
      <c r="BQ371" s="284"/>
      <c r="BR371" s="213"/>
      <c r="BS371" s="213" t="str">
        <f>IF(AND('MAPA DE RIESGOS'!$AP371="Muy Alta",'MAPA DE RIESGOS'!$AR371="Leve"),CONCATENATE("R",'MAPA DE RIESGOS'!$H371,"C",'MAPA DE RIESGOS'!$AF371),"")</f>
        <v/>
      </c>
      <c r="BT371" s="213"/>
      <c r="BU371" s="213"/>
      <c r="BV371" s="213"/>
      <c r="BW371" s="213"/>
      <c r="BX371" s="213"/>
      <c r="BY371" s="213"/>
      <c r="BZ371" s="213"/>
      <c r="CA371" s="213"/>
      <c r="CB371" s="213"/>
      <c r="CC371" s="213"/>
      <c r="CD371" s="213"/>
      <c r="CE371" s="213"/>
      <c r="CF371" s="213"/>
      <c r="CG371" s="213"/>
      <c r="CH371" s="213"/>
      <c r="CI371" s="213"/>
      <c r="CJ371" s="213"/>
      <c r="CK371" s="213"/>
    </row>
    <row r="372" spans="1:89" s="214" customFormat="1" ht="68.5" customHeight="1">
      <c r="A372" s="477"/>
      <c r="B372" s="501"/>
      <c r="C372" s="451"/>
      <c r="D372" s="451"/>
      <c r="E372" s="454"/>
      <c r="F372" s="454"/>
      <c r="G372" s="459"/>
      <c r="H372" s="384">
        <v>60</v>
      </c>
      <c r="I372" s="457"/>
      <c r="J372" s="460"/>
      <c r="K372" s="460"/>
      <c r="L372" s="460"/>
      <c r="M372" s="454"/>
      <c r="N372" s="454"/>
      <c r="O372" s="454"/>
      <c r="P372" s="531"/>
      <c r="Q372" s="491"/>
      <c r="R372" s="494"/>
      <c r="S372" s="494"/>
      <c r="T372" s="494"/>
      <c r="U372" s="494"/>
      <c r="V372" s="534"/>
      <c r="W372" s="519"/>
      <c r="X372" s="537"/>
      <c r="Y372" s="540"/>
      <c r="Z372" s="543"/>
      <c r="AA372" s="519"/>
      <c r="AB372" s="522"/>
      <c r="AC372" s="525"/>
      <c r="AD372" s="528"/>
      <c r="AE372" s="507"/>
      <c r="AF372" s="205">
        <v>3</v>
      </c>
      <c r="AG372" s="206" t="s">
        <v>1520</v>
      </c>
      <c r="AH372" s="234" t="str">
        <f t="shared" si="407"/>
        <v>Probabilidad</v>
      </c>
      <c r="AI372" s="340" t="s">
        <v>314</v>
      </c>
      <c r="AJ372" s="340" t="s">
        <v>319</v>
      </c>
      <c r="AK372" s="235" t="str">
        <f t="shared" si="408"/>
        <v>40%</v>
      </c>
      <c r="AL372" s="341" t="s">
        <v>323</v>
      </c>
      <c r="AM372" s="341" t="s">
        <v>327</v>
      </c>
      <c r="AN372" s="342" t="s">
        <v>330</v>
      </c>
      <c r="AO372" s="236">
        <f>IF(ISBLANK(AD370),(IFERROR(IF(AND(AH371="Probabilidad",AH372="Probabilidad"),(AQ371-(+AQ371*AK372)),IF(AND(AH371="Impacto",AH372="Probabilidad"),(AQ370-(+AQ370*AK372)),IF(AH372="Impacto",AQ371,""))),""))," ")</f>
        <v>0.12959999999999999</v>
      </c>
      <c r="AP372" s="174" t="str">
        <f>IF(ISBLANK(AD370),(IFERROR(IF(AO372="","",IF(AO372&lt;=0.2,"Muy Baja",IF(AO372&lt;=0.4,"Baja",IF(AO372&lt;=0.6,"Media",IF(AO372&lt;=0.8,"Alta","Muy Alta"))))),""))," ")</f>
        <v>Muy Baja</v>
      </c>
      <c r="AQ372" s="237">
        <f t="shared" si="409"/>
        <v>0.12959999999999999</v>
      </c>
      <c r="AR372" s="283" t="str">
        <f t="shared" si="410"/>
        <v>Moderado</v>
      </c>
      <c r="AS372" s="237">
        <f>IFERROR(IF(AND(AH371="Impacto",AH372="Impacto"),(AS371-(+AS371*AK372)),IF(AND(AH371="Probabilidad",AH372="Impacto"),(AS370-(+AS370*AK372)),IF(AH372="Probabilidad",AS371,""))),"")</f>
        <v>0.6</v>
      </c>
      <c r="AT372" s="239" t="str">
        <f t="shared" si="411"/>
        <v>Moderado</v>
      </c>
      <c r="AU372" s="510"/>
      <c r="AV372" s="513"/>
      <c r="AW372" s="507"/>
      <c r="AX372" s="516"/>
      <c r="AY372" s="441" t="s">
        <v>1667</v>
      </c>
      <c r="AZ372" s="437" t="s">
        <v>1669</v>
      </c>
      <c r="BA372" s="437" t="s">
        <v>1276</v>
      </c>
      <c r="BB372" s="437" t="s">
        <v>1069</v>
      </c>
      <c r="BC372" s="439">
        <v>44562</v>
      </c>
      <c r="BD372" s="439">
        <v>44926</v>
      </c>
      <c r="BE372" s="437" t="s">
        <v>1665</v>
      </c>
      <c r="BF372" s="437" t="s">
        <v>1665</v>
      </c>
      <c r="BG372" s="460"/>
      <c r="BH372" s="215"/>
      <c r="BI372" s="210"/>
      <c r="BJ372" s="210"/>
      <c r="BK372" s="210"/>
      <c r="BL372" s="207"/>
      <c r="BM372" s="207"/>
      <c r="BN372" s="207"/>
      <c r="BO372" s="282"/>
      <c r="BP372" s="282"/>
      <c r="BQ372" s="284"/>
      <c r="BR372" s="213"/>
      <c r="BS372" s="213" t="str">
        <f>IF(AND('MAPA DE RIESGOS'!$AP372="Muy Alta",'MAPA DE RIESGOS'!$AR372="Leve"),CONCATENATE("R",'MAPA DE RIESGOS'!$H372,"C",'MAPA DE RIESGOS'!$AF372),"")</f>
        <v/>
      </c>
      <c r="BT372" s="213"/>
      <c r="BU372" s="213"/>
      <c r="BV372" s="213"/>
      <c r="BW372" s="213"/>
      <c r="BX372" s="213"/>
      <c r="BY372" s="213"/>
      <c r="BZ372" s="213"/>
      <c r="CA372" s="213"/>
      <c r="CB372" s="213"/>
      <c r="CC372" s="213"/>
      <c r="CD372" s="213"/>
      <c r="CE372" s="213"/>
      <c r="CF372" s="213"/>
      <c r="CG372" s="213"/>
      <c r="CH372" s="213"/>
      <c r="CI372" s="213"/>
      <c r="CJ372" s="213"/>
      <c r="CK372" s="213"/>
    </row>
    <row r="373" spans="1:89" s="214" customFormat="1" ht="68.5" customHeight="1">
      <c r="A373" s="477"/>
      <c r="B373" s="501"/>
      <c r="C373" s="451"/>
      <c r="D373" s="451"/>
      <c r="E373" s="454"/>
      <c r="F373" s="454"/>
      <c r="G373" s="459"/>
      <c r="H373" s="384">
        <v>60</v>
      </c>
      <c r="I373" s="457"/>
      <c r="J373" s="460"/>
      <c r="K373" s="460"/>
      <c r="L373" s="460"/>
      <c r="M373" s="454"/>
      <c r="N373" s="454"/>
      <c r="O373" s="454"/>
      <c r="P373" s="531"/>
      <c r="Q373" s="491"/>
      <c r="R373" s="494"/>
      <c r="S373" s="494"/>
      <c r="T373" s="494"/>
      <c r="U373" s="494"/>
      <c r="V373" s="534"/>
      <c r="W373" s="519"/>
      <c r="X373" s="537"/>
      <c r="Y373" s="540"/>
      <c r="Z373" s="543"/>
      <c r="AA373" s="519"/>
      <c r="AB373" s="522"/>
      <c r="AC373" s="525"/>
      <c r="AD373" s="528"/>
      <c r="AE373" s="507"/>
      <c r="AF373" s="205">
        <v>4</v>
      </c>
      <c r="AG373" s="206" t="s">
        <v>1521</v>
      </c>
      <c r="AH373" s="234" t="str">
        <f t="shared" si="407"/>
        <v>Probabilidad</v>
      </c>
      <c r="AI373" s="340" t="s">
        <v>314</v>
      </c>
      <c r="AJ373" s="340" t="s">
        <v>319</v>
      </c>
      <c r="AK373" s="235" t="str">
        <f t="shared" si="408"/>
        <v>40%</v>
      </c>
      <c r="AL373" s="341" t="s">
        <v>323</v>
      </c>
      <c r="AM373" s="341" t="s">
        <v>327</v>
      </c>
      <c r="AN373" s="342" t="s">
        <v>330</v>
      </c>
      <c r="AO373" s="236">
        <f>IF(ISBLANK(AD370),(IFERROR(IF(AND(AH372="Probabilidad",AH373="Probabilidad"),(AQ372-(+AQ372*AK373)),IF(AND(AH372="Impacto",AH373="Probabilidad"),(AQ371-(+AQ371*AK373)),IF(AH373="Impacto",AQ372,""))),""))," ")</f>
        <v>7.7759999999999996E-2</v>
      </c>
      <c r="AP373" s="174" t="str">
        <f>IF(ISBLANK(AD370),(IFERROR(IF(AO373="","",IF(AO373&lt;=0.2,"Muy Baja",IF(AO373&lt;=0.4,"Baja",IF(AO373&lt;=0.6,"Media",IF(AO373&lt;=0.8,"Alta","Muy Alta"))))),""))," ")</f>
        <v>Muy Baja</v>
      </c>
      <c r="AQ373" s="237">
        <f t="shared" si="409"/>
        <v>7.7759999999999996E-2</v>
      </c>
      <c r="AR373" s="283" t="str">
        <f t="shared" si="410"/>
        <v>Moderado</v>
      </c>
      <c r="AS373" s="237">
        <f>IFERROR(IF(AND(AH372="Impacto",AH373="Impacto"),(AS372-(+AS372*AK373)),IF(AND(AH372="Probabilidad",AH373="Impacto"),(AS371-(+AS371*AK373)),IF(AH373="Probabilidad",AS372,""))),"")</f>
        <v>0.6</v>
      </c>
      <c r="AT373" s="239" t="str">
        <f t="shared" si="411"/>
        <v>Moderado</v>
      </c>
      <c r="AU373" s="510"/>
      <c r="AV373" s="513"/>
      <c r="AW373" s="507"/>
      <c r="AX373" s="516"/>
      <c r="AY373" s="442"/>
      <c r="AZ373" s="438"/>
      <c r="BA373" s="438"/>
      <c r="BB373" s="438"/>
      <c r="BC373" s="440"/>
      <c r="BD373" s="440"/>
      <c r="BE373" s="438"/>
      <c r="BF373" s="438"/>
      <c r="BG373" s="460"/>
      <c r="BH373" s="215"/>
      <c r="BI373" s="210"/>
      <c r="BJ373" s="210"/>
      <c r="BK373" s="210"/>
      <c r="BL373" s="207"/>
      <c r="BM373" s="207"/>
      <c r="BN373" s="207"/>
      <c r="BO373" s="282"/>
      <c r="BP373" s="282"/>
      <c r="BQ373" s="284"/>
      <c r="BR373" s="213"/>
      <c r="BS373" s="213" t="str">
        <f>IF(AND('MAPA DE RIESGOS'!$AP373="Muy Alta",'MAPA DE RIESGOS'!$AR373="Leve"),CONCATENATE("R",'MAPA DE RIESGOS'!$H373,"C",'MAPA DE RIESGOS'!$AF373),"")</f>
        <v/>
      </c>
      <c r="BT373" s="213"/>
      <c r="BU373" s="213"/>
      <c r="BV373" s="213"/>
      <c r="BW373" s="213"/>
      <c r="BX373" s="213"/>
      <c r="BY373" s="213"/>
      <c r="BZ373" s="213"/>
      <c r="CA373" s="213"/>
      <c r="CB373" s="213"/>
      <c r="CC373" s="213"/>
      <c r="CD373" s="213"/>
      <c r="CE373" s="213"/>
      <c r="CF373" s="213"/>
      <c r="CG373" s="213"/>
      <c r="CH373" s="213"/>
      <c r="CI373" s="213"/>
      <c r="CJ373" s="213"/>
      <c r="CK373" s="213"/>
    </row>
    <row r="374" spans="1:89" s="214" customFormat="1" ht="28.5" hidden="1" customHeight="1">
      <c r="A374" s="477"/>
      <c r="B374" s="501"/>
      <c r="C374" s="451"/>
      <c r="D374" s="451"/>
      <c r="E374" s="454"/>
      <c r="F374" s="454"/>
      <c r="G374" s="459"/>
      <c r="H374" s="384">
        <v>60</v>
      </c>
      <c r="I374" s="457"/>
      <c r="J374" s="460"/>
      <c r="K374" s="460"/>
      <c r="L374" s="460"/>
      <c r="M374" s="454"/>
      <c r="N374" s="454"/>
      <c r="O374" s="454"/>
      <c r="P374" s="531"/>
      <c r="Q374" s="491"/>
      <c r="R374" s="494"/>
      <c r="S374" s="494"/>
      <c r="T374" s="494"/>
      <c r="U374" s="494"/>
      <c r="V374" s="534"/>
      <c r="W374" s="519"/>
      <c r="X374" s="537"/>
      <c r="Y374" s="540"/>
      <c r="Z374" s="543"/>
      <c r="AA374" s="519"/>
      <c r="AB374" s="522"/>
      <c r="AC374" s="525"/>
      <c r="AD374" s="528"/>
      <c r="AE374" s="507"/>
      <c r="AF374" s="205">
        <v>5</v>
      </c>
      <c r="AG374" s="206"/>
      <c r="AH374" s="234" t="str">
        <f t="shared" si="407"/>
        <v/>
      </c>
      <c r="AI374" s="340"/>
      <c r="AJ374" s="340"/>
      <c r="AK374" s="235" t="str">
        <f t="shared" si="408"/>
        <v/>
      </c>
      <c r="AL374" s="341"/>
      <c r="AM374" s="341"/>
      <c r="AN374" s="342"/>
      <c r="AO374" s="236" t="str">
        <f>IF(ISBLANK(AD370),(IFERROR(IF(AND(AH373="Probabilidad",AH374="Probabilidad"),(AQ373-(+AQ373*AK374)),IF(AND(AH373="Impacto",AH374="Probabilidad"),(AQ372-(+AQ372*AK374)),IF(AH374="Impacto",AQ373,""))),""))," ")</f>
        <v/>
      </c>
      <c r="AP374" s="174" t="str">
        <f>IF(ISBLANK(AD370),(IFERROR(IF(AO374="","",IF(AO374&lt;=0.2,"Muy Baja",IF(AO374&lt;=0.4,"Baja",IF(AO374&lt;=0.6,"Media",IF(AO374&lt;=0.8,"Alta","Muy Alta"))))),""))," ")</f>
        <v/>
      </c>
      <c r="AQ374" s="237" t="str">
        <f t="shared" si="409"/>
        <v/>
      </c>
      <c r="AR374" s="283" t="str">
        <f t="shared" si="410"/>
        <v/>
      </c>
      <c r="AS374" s="237" t="str">
        <f>IFERROR(IF(AND(AH373="Impacto",AH374="Impacto"),(AS373-(+AS373*AK374)),IF(AND(AH373="Probabilidad",AH374="Impacto"),(AS372-(+AS372*AK374)),IF(AH374="Probabilidad",AS373,""))),"")</f>
        <v/>
      </c>
      <c r="AT374" s="239" t="str">
        <f t="shared" si="411"/>
        <v/>
      </c>
      <c r="AU374" s="510"/>
      <c r="AV374" s="513"/>
      <c r="AW374" s="507"/>
      <c r="AX374" s="516"/>
      <c r="AY374" s="343"/>
      <c r="AZ374" s="209"/>
      <c r="BA374" s="207"/>
      <c r="BB374" s="207"/>
      <c r="BC374" s="208"/>
      <c r="BD374" s="208"/>
      <c r="BE374" s="208"/>
      <c r="BF374" s="209"/>
      <c r="BG374" s="460"/>
      <c r="BH374" s="215"/>
      <c r="BI374" s="210"/>
      <c r="BJ374" s="210"/>
      <c r="BK374" s="210"/>
      <c r="BL374" s="207"/>
      <c r="BM374" s="207"/>
      <c r="BN374" s="207"/>
      <c r="BO374" s="282"/>
      <c r="BP374" s="282"/>
      <c r="BQ374" s="284"/>
      <c r="BR374" s="213"/>
      <c r="BS374" s="213" t="str">
        <f>IF(AND('MAPA DE RIESGOS'!$AP374="Muy Alta",'MAPA DE RIESGOS'!$AR374="Leve"),CONCATENATE("R",'MAPA DE RIESGOS'!$H374,"C",'MAPA DE RIESGOS'!$AF374),"")</f>
        <v/>
      </c>
      <c r="BT374" s="213"/>
      <c r="BU374" s="213"/>
      <c r="BV374" s="213"/>
      <c r="BW374" s="213"/>
      <c r="BX374" s="213"/>
      <c r="BY374" s="213"/>
      <c r="BZ374" s="213"/>
      <c r="CA374" s="213"/>
      <c r="CB374" s="213"/>
      <c r="CC374" s="213"/>
      <c r="CD374" s="213"/>
      <c r="CE374" s="213"/>
      <c r="CF374" s="213"/>
      <c r="CG374" s="213"/>
      <c r="CH374" s="213"/>
      <c r="CI374" s="213"/>
      <c r="CJ374" s="213"/>
      <c r="CK374" s="213"/>
    </row>
    <row r="375" spans="1:89" s="214" customFormat="1" ht="28.5" hidden="1" customHeight="1">
      <c r="A375" s="477"/>
      <c r="B375" s="501"/>
      <c r="C375" s="451"/>
      <c r="D375" s="451"/>
      <c r="E375" s="454"/>
      <c r="F375" s="454"/>
      <c r="G375" s="459"/>
      <c r="H375" s="384">
        <v>60</v>
      </c>
      <c r="I375" s="458"/>
      <c r="J375" s="461"/>
      <c r="K375" s="461"/>
      <c r="L375" s="461"/>
      <c r="M375" s="455"/>
      <c r="N375" s="455"/>
      <c r="O375" s="455"/>
      <c r="P375" s="532"/>
      <c r="Q375" s="492"/>
      <c r="R375" s="495"/>
      <c r="S375" s="495"/>
      <c r="T375" s="495"/>
      <c r="U375" s="495"/>
      <c r="V375" s="535"/>
      <c r="W375" s="520"/>
      <c r="X375" s="538"/>
      <c r="Y375" s="541"/>
      <c r="Z375" s="544"/>
      <c r="AA375" s="520"/>
      <c r="AB375" s="523"/>
      <c r="AC375" s="526"/>
      <c r="AD375" s="529"/>
      <c r="AE375" s="508"/>
      <c r="AF375" s="205">
        <v>6</v>
      </c>
      <c r="AG375" s="206"/>
      <c r="AH375" s="234" t="str">
        <f t="shared" si="407"/>
        <v/>
      </c>
      <c r="AI375" s="340"/>
      <c r="AJ375" s="340"/>
      <c r="AK375" s="235" t="str">
        <f t="shared" si="408"/>
        <v/>
      </c>
      <c r="AL375" s="341"/>
      <c r="AM375" s="341"/>
      <c r="AN375" s="342"/>
      <c r="AO375" s="236" t="str">
        <f>IF(ISBLANK(AD370),(IFERROR(IF(AND(AH373="Probabilidad",AH375="Probabilidad"),(AQ373-(+AQ373*AK375)),IF(AND(AH373="Impacto",AH375="Probabilidad"),(AQ372-(+AQ372*AK375)),IF(AH375="Impacto",AQ373,""))),""))," ")</f>
        <v/>
      </c>
      <c r="AP375" s="174" t="str">
        <f>IF(ISBLANK(AD370),(IFERROR(IF(AO375="","",IF(AO375&lt;=0.2,"Muy Baja",IF(AO375&lt;=0.4,"Baja",IF(AO375&lt;=0.6,"Media",IF(AO375&lt;=0.8,"Alta","Muy Alta"))))),"")), " ")</f>
        <v/>
      </c>
      <c r="AQ375" s="237" t="str">
        <f t="shared" si="409"/>
        <v/>
      </c>
      <c r="AR375" s="283" t="str">
        <f t="shared" si="410"/>
        <v/>
      </c>
      <c r="AS375" s="237" t="str">
        <f>IFERROR(IF(AND(AH374="Impacto",AH375="Impacto"),(AS373-(+AS374*AK375)),IF(AND(AH373="Probabilidad",AH375="Impacto"),(AS372-(+AS372*AK375)),IF(AH375="Probabilidad",AS373,""))),"")</f>
        <v/>
      </c>
      <c r="AT375" s="239" t="str">
        <f t="shared" si="411"/>
        <v/>
      </c>
      <c r="AU375" s="511"/>
      <c r="AV375" s="514"/>
      <c r="AW375" s="508"/>
      <c r="AX375" s="517"/>
      <c r="AY375" s="343"/>
      <c r="AZ375" s="209"/>
      <c r="BA375" s="207"/>
      <c r="BB375" s="207"/>
      <c r="BC375" s="208"/>
      <c r="BD375" s="208"/>
      <c r="BE375" s="208"/>
      <c r="BF375" s="209"/>
      <c r="BG375" s="461"/>
      <c r="BH375" s="215"/>
      <c r="BI375" s="210"/>
      <c r="BJ375" s="210"/>
      <c r="BK375" s="210"/>
      <c r="BL375" s="207"/>
      <c r="BM375" s="207"/>
      <c r="BN375" s="207"/>
      <c r="BO375" s="282"/>
      <c r="BP375" s="282"/>
      <c r="BQ375" s="284"/>
      <c r="BR375" s="213"/>
      <c r="BS375" s="213" t="str">
        <f>IF(AND('MAPA DE RIESGOS'!$AP375="Muy Alta",'MAPA DE RIESGOS'!$AR375="Leve"),CONCATENATE("R",'MAPA DE RIESGOS'!$H375,"C",'MAPA DE RIESGOS'!$AF375),"")</f>
        <v/>
      </c>
      <c r="BT375" s="213"/>
      <c r="BU375" s="213"/>
      <c r="BV375" s="213"/>
      <c r="BW375" s="213"/>
      <c r="BX375" s="213"/>
      <c r="BY375" s="213"/>
      <c r="BZ375" s="213"/>
      <c r="CA375" s="213"/>
      <c r="CB375" s="213"/>
      <c r="CC375" s="213"/>
      <c r="CD375" s="213"/>
      <c r="CE375" s="213"/>
      <c r="CF375" s="213"/>
      <c r="CG375" s="213"/>
      <c r="CH375" s="213"/>
      <c r="CI375" s="213"/>
      <c r="CJ375" s="213"/>
      <c r="CK375" s="213"/>
    </row>
    <row r="376" spans="1:89" s="214" customFormat="1" ht="67" customHeight="1">
      <c r="A376" s="477"/>
      <c r="B376" s="501" t="s">
        <v>960</v>
      </c>
      <c r="C376" s="451"/>
      <c r="D376" s="451" t="str">
        <f>IFERROR((VLOOKUP($B376,'Listados Datos'!$D$3:$F$18,3,FALSE))," ")</f>
        <v>El proceso inicia con la identificación de las necesidades de recursos y finaliza con la entrega del bien y/o servicio y su registro en los hechos financieros. Aplica a todos los procesos de la entidad.</v>
      </c>
      <c r="E376" s="454" t="s">
        <v>1258</v>
      </c>
      <c r="F376" s="454" t="s">
        <v>976</v>
      </c>
      <c r="G376" s="459">
        <v>61</v>
      </c>
      <c r="H376" s="384">
        <v>61</v>
      </c>
      <c r="I376" s="456" t="s">
        <v>1280</v>
      </c>
      <c r="J376" s="468" t="s">
        <v>243</v>
      </c>
      <c r="K376" s="468" t="s">
        <v>1280</v>
      </c>
      <c r="L376" s="468" t="s">
        <v>1479</v>
      </c>
      <c r="M376" s="453" t="str">
        <f t="shared" ref="M376" si="413">+CONCATENATE("Posibilidad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453" t="s">
        <v>108</v>
      </c>
      <c r="O376" s="453" t="s">
        <v>836</v>
      </c>
      <c r="P376" s="530">
        <v>228</v>
      </c>
      <c r="Q376" s="490"/>
      <c r="R376" s="493"/>
      <c r="S376" s="493"/>
      <c r="T376" s="493"/>
      <c r="U376" s="493"/>
      <c r="V376" s="533" t="str">
        <f t="shared" ref="V376" si="414">IF(ISBLANK(AC376),(IF(P376&lt;=0,"",IF(P376&lt;=2,"Muy Baja",IF(P376&lt;=24,"Baja",IF(P376&lt;=500,"Media",IF(P376&lt;=5000,"Alta","Muy Alta"))))))," ")</f>
        <v>Media</v>
      </c>
      <c r="W376" s="518">
        <f t="shared" ref="W376" si="415">IF(ISBLANK(AC376),(IF(V376="","",IF(V376="Muy Baja",20%,IF(V376="Baja",40%,IF(V376="Media",60%,IF(V376="Alta",80%,IF(V376="Muy Alta",100%,0)))))))," ")</f>
        <v>0.6</v>
      </c>
      <c r="X376" s="536" t="s">
        <v>307</v>
      </c>
      <c r="Y376" s="539" t="str">
        <f>IF(X376&gt;0,IF(NOT(ISERROR(MATCH(X376,'Listados Datos'!$N$3:$N$4,0))),'Listados Datos'!$N$6&amp;"Por favor no seleccionar este criterios de impacto (Afectación Económica o presupuestal y/o Pérdida Reputacional)",'Listados Datos'!$N$7),"")</f>
        <v>✔</v>
      </c>
      <c r="Z376" s="542"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518">
        <f>IF(Z376="","",IF(Z376="Leve",20%,IF(Z376="Menor",40%,IF(Z376="Moderado",60%,IF(Z376="Mayor",80%,IF(Z376="Catastrófico",100%,0))))))</f>
        <v>0.6</v>
      </c>
      <c r="AB376" s="521"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524"/>
      <c r="AD376" s="527"/>
      <c r="AE376" s="506" t="str">
        <f t="shared" ref="AE376" si="416">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206" t="s">
        <v>1518</v>
      </c>
      <c r="AH376" s="234" t="str">
        <f t="shared" si="407"/>
        <v>Probabilidad</v>
      </c>
      <c r="AI376" s="340" t="s">
        <v>314</v>
      </c>
      <c r="AJ376" s="340" t="s">
        <v>319</v>
      </c>
      <c r="AK376" s="235" t="str">
        <f t="shared" si="408"/>
        <v>40%</v>
      </c>
      <c r="AL376" s="341" t="s">
        <v>323</v>
      </c>
      <c r="AM376" s="341" t="s">
        <v>327</v>
      </c>
      <c r="AN376" s="342" t="s">
        <v>330</v>
      </c>
      <c r="AO376" s="236">
        <f>IF(ISBLANK(AD376),(IFERROR(IF(AH376="Probabilidad",(W376-(+W376*AK376)),IF(AH376="Impacto",W376,"")),""))," ")</f>
        <v>0.36</v>
      </c>
      <c r="AP376" s="174" t="str">
        <f>IF(ISBLANK(AD376), (IFERROR(IF(AO376="","",IF(AO376&lt;=0.2,"Muy Baja",IF(AO376&lt;=0.4,"Baja",IF(AO376&lt;=0.6,"Media",IF(AO376&lt;=0.8,"Alta","Muy Alta"))))),""))," ")</f>
        <v>Baja</v>
      </c>
      <c r="AQ376" s="237">
        <f t="shared" si="409"/>
        <v>0.36</v>
      </c>
      <c r="AR376" s="283" t="str">
        <f t="shared" si="410"/>
        <v>Moderado</v>
      </c>
      <c r="AS376" s="237">
        <f>IFERROR(IF(AH376="Impacto",(AA376-(+AA376*AK376)),IF(AH376="Probabilidad",AA376,"")),"")</f>
        <v>0.6</v>
      </c>
      <c r="AT376" s="239" t="str">
        <f t="shared" si="411"/>
        <v>Moderado</v>
      </c>
      <c r="AU376" s="509"/>
      <c r="AV376" s="512" t="str">
        <f>IF(ISBLANK(AD376), " ", AD376)</f>
        <v xml:space="preserve"> </v>
      </c>
      <c r="AW376" s="506" t="str">
        <f t="shared" ref="AW376" si="417">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515" t="s">
        <v>337</v>
      </c>
      <c r="AY376" s="441" t="s">
        <v>1650</v>
      </c>
      <c r="AZ376" s="437" t="s">
        <v>1359</v>
      </c>
      <c r="BA376" s="437" t="s">
        <v>1276</v>
      </c>
      <c r="BB376" s="437" t="s">
        <v>1069</v>
      </c>
      <c r="BC376" s="439">
        <v>44562</v>
      </c>
      <c r="BD376" s="439">
        <v>44926</v>
      </c>
      <c r="BE376" s="437" t="s">
        <v>1359</v>
      </c>
      <c r="BF376" s="437" t="s">
        <v>1359</v>
      </c>
      <c r="BG376" s="468" t="s">
        <v>1360</v>
      </c>
      <c r="BH376" s="215"/>
      <c r="BI376" s="210"/>
      <c r="BJ376" s="210"/>
      <c r="BK376" s="210"/>
      <c r="BL376" s="207"/>
      <c r="BM376" s="207"/>
      <c r="BN376" s="207"/>
      <c r="BO376" s="282"/>
      <c r="BP376" s="282"/>
      <c r="BQ376" s="284"/>
      <c r="BR376" s="213"/>
      <c r="BS376" s="213" t="str">
        <f>IF(AND('MAPA DE RIESGOS'!$AP376="Muy Alta",'MAPA DE RIESGOS'!$AR376="Leve"),CONCATENATE("R",'MAPA DE RIESGOS'!$H376,"C",'MAPA DE RIESGOS'!$AF376),"")</f>
        <v/>
      </c>
      <c r="BT376" s="213"/>
      <c r="BU376" s="213"/>
      <c r="BV376" s="213"/>
      <c r="BW376" s="213"/>
      <c r="BX376" s="213"/>
      <c r="BY376" s="213"/>
      <c r="BZ376" s="213"/>
      <c r="CA376" s="213"/>
      <c r="CB376" s="213"/>
      <c r="CC376" s="213"/>
      <c r="CD376" s="213"/>
      <c r="CE376" s="213"/>
      <c r="CF376" s="213"/>
      <c r="CG376" s="213"/>
      <c r="CH376" s="213"/>
      <c r="CI376" s="213"/>
      <c r="CJ376" s="213"/>
      <c r="CK376" s="213"/>
    </row>
    <row r="377" spans="1:89" s="214" customFormat="1" ht="67" customHeight="1">
      <c r="A377" s="477"/>
      <c r="B377" s="501"/>
      <c r="C377" s="451"/>
      <c r="D377" s="451"/>
      <c r="E377" s="454"/>
      <c r="F377" s="454"/>
      <c r="G377" s="459"/>
      <c r="H377" s="384">
        <v>61</v>
      </c>
      <c r="I377" s="457"/>
      <c r="J377" s="460"/>
      <c r="K377" s="460"/>
      <c r="L377" s="460"/>
      <c r="M377" s="454"/>
      <c r="N377" s="454"/>
      <c r="O377" s="454"/>
      <c r="P377" s="531"/>
      <c r="Q377" s="491"/>
      <c r="R377" s="494"/>
      <c r="S377" s="494"/>
      <c r="T377" s="494"/>
      <c r="U377" s="494"/>
      <c r="V377" s="534"/>
      <c r="W377" s="519"/>
      <c r="X377" s="537"/>
      <c r="Y377" s="540"/>
      <c r="Z377" s="543"/>
      <c r="AA377" s="519"/>
      <c r="AB377" s="522"/>
      <c r="AC377" s="525"/>
      <c r="AD377" s="528"/>
      <c r="AE377" s="507"/>
      <c r="AF377" s="205">
        <v>2</v>
      </c>
      <c r="AG377" s="206" t="s">
        <v>1522</v>
      </c>
      <c r="AH377" s="234" t="str">
        <f t="shared" si="407"/>
        <v>Probabilidad</v>
      </c>
      <c r="AI377" s="340" t="s">
        <v>314</v>
      </c>
      <c r="AJ377" s="340" t="s">
        <v>319</v>
      </c>
      <c r="AK377" s="235" t="str">
        <f t="shared" si="408"/>
        <v>40%</v>
      </c>
      <c r="AL377" s="341" t="s">
        <v>323</v>
      </c>
      <c r="AM377" s="341" t="s">
        <v>327</v>
      </c>
      <c r="AN377" s="342" t="s">
        <v>330</v>
      </c>
      <c r="AO377" s="236">
        <f>IF(ISBLANK(AD376),(IFERROR(IF(AND(AH376="Probabilidad",AH377="Probabilidad"),(AQ376-(+AQ376*AK377)),IF(AH377="Probabilidad",(W376-(+W376*AK377)),IF(AH377="Impacto",AQ376,""))),""))," ")</f>
        <v>0.216</v>
      </c>
      <c r="AP377" s="174" t="str">
        <f>IF(ISBLANK(AD376),(IFERROR(IF(AO377="","",IF(AO377&lt;=0.2,"Muy Baja",IF(AO377&lt;=0.4,"Baja",IF(AO377&lt;=0.6,"Media",IF(AO377&lt;=0.8,"Alta","Muy Alta"))))),""))," ")</f>
        <v>Baja</v>
      </c>
      <c r="AQ377" s="237">
        <f t="shared" si="409"/>
        <v>0.216</v>
      </c>
      <c r="AR377" s="283" t="str">
        <f t="shared" si="410"/>
        <v>Moderado</v>
      </c>
      <c r="AS377" s="237">
        <f>IFERROR(IF(AND(AH376="Impacto",AH377="Impacto"),(AS376-(+AS376*AK377)),IF(AH377="Impacto",(AA376-(+AA376*AK377)),IF(AH377="Probabilidad",AS376,""))),"")</f>
        <v>0.6</v>
      </c>
      <c r="AT377" s="239" t="str">
        <f t="shared" si="411"/>
        <v>Moderado</v>
      </c>
      <c r="AU377" s="510"/>
      <c r="AV377" s="513"/>
      <c r="AW377" s="507"/>
      <c r="AX377" s="516"/>
      <c r="AY377" s="443"/>
      <c r="AZ377" s="444"/>
      <c r="BA377" s="444"/>
      <c r="BB377" s="444"/>
      <c r="BC377" s="445"/>
      <c r="BD377" s="445"/>
      <c r="BE377" s="444"/>
      <c r="BF377" s="444"/>
      <c r="BG377" s="460"/>
      <c r="BH377" s="215"/>
      <c r="BI377" s="210"/>
      <c r="BJ377" s="210"/>
      <c r="BK377" s="210"/>
      <c r="BL377" s="207"/>
      <c r="BM377" s="207"/>
      <c r="BN377" s="207"/>
      <c r="BO377" s="282"/>
      <c r="BP377" s="282"/>
      <c r="BQ377" s="284"/>
      <c r="BR377" s="213"/>
      <c r="BS377" s="213" t="str">
        <f>IF(AND('MAPA DE RIESGOS'!$AP377="Muy Alta",'MAPA DE RIESGOS'!$AR377="Leve"),CONCATENATE("R",'MAPA DE RIESGOS'!$H377,"C",'MAPA DE RIESGOS'!$AF377),"")</f>
        <v/>
      </c>
      <c r="BT377" s="213"/>
      <c r="BU377" s="213"/>
      <c r="BV377" s="213"/>
      <c r="BW377" s="213"/>
      <c r="BX377" s="213"/>
      <c r="BY377" s="213"/>
      <c r="BZ377" s="213"/>
      <c r="CA377" s="213"/>
      <c r="CB377" s="213"/>
      <c r="CC377" s="213"/>
      <c r="CD377" s="213"/>
      <c r="CE377" s="213"/>
      <c r="CF377" s="213"/>
      <c r="CG377" s="213"/>
      <c r="CH377" s="213"/>
      <c r="CI377" s="213"/>
      <c r="CJ377" s="213"/>
      <c r="CK377" s="213"/>
    </row>
    <row r="378" spans="1:89" s="214" customFormat="1" ht="67" customHeight="1">
      <c r="A378" s="477"/>
      <c r="B378" s="501"/>
      <c r="C378" s="451"/>
      <c r="D378" s="451"/>
      <c r="E378" s="454"/>
      <c r="F378" s="454"/>
      <c r="G378" s="459"/>
      <c r="H378" s="384">
        <v>61</v>
      </c>
      <c r="I378" s="457"/>
      <c r="J378" s="460"/>
      <c r="K378" s="460"/>
      <c r="L378" s="460"/>
      <c r="M378" s="454"/>
      <c r="N378" s="454"/>
      <c r="O378" s="454"/>
      <c r="P378" s="531"/>
      <c r="Q378" s="491"/>
      <c r="R378" s="494"/>
      <c r="S378" s="494"/>
      <c r="T378" s="494"/>
      <c r="U378" s="494"/>
      <c r="V378" s="534"/>
      <c r="W378" s="519"/>
      <c r="X378" s="537"/>
      <c r="Y378" s="540"/>
      <c r="Z378" s="543"/>
      <c r="AA378" s="519"/>
      <c r="AB378" s="522"/>
      <c r="AC378" s="525"/>
      <c r="AD378" s="528"/>
      <c r="AE378" s="507"/>
      <c r="AF378" s="205">
        <v>3</v>
      </c>
      <c r="AG378" s="206" t="s">
        <v>1523</v>
      </c>
      <c r="AH378" s="234" t="str">
        <f t="shared" si="407"/>
        <v>Probabilidad</v>
      </c>
      <c r="AI378" s="340" t="s">
        <v>314</v>
      </c>
      <c r="AJ378" s="340" t="s">
        <v>319</v>
      </c>
      <c r="AK378" s="235" t="str">
        <f t="shared" si="408"/>
        <v>40%</v>
      </c>
      <c r="AL378" s="341" t="s">
        <v>323</v>
      </c>
      <c r="AM378" s="341" t="s">
        <v>327</v>
      </c>
      <c r="AN378" s="342" t="s">
        <v>330</v>
      </c>
      <c r="AO378" s="236">
        <f>IF(ISBLANK(AD376),(IFERROR(IF(AND(AH377="Probabilidad",AH378="Probabilidad"),(AQ377-(+AQ377*AK378)),IF(AND(AH377="Impacto",AH378="Probabilidad"),(AQ376-(+AQ376*AK378)),IF(AH378="Impacto",AQ377,""))),""))," ")</f>
        <v>0.12959999999999999</v>
      </c>
      <c r="AP378" s="174" t="str">
        <f>IF(ISBLANK(AD376),(IFERROR(IF(AO378="","",IF(AO378&lt;=0.2,"Muy Baja",IF(AO378&lt;=0.4,"Baja",IF(AO378&lt;=0.6,"Media",IF(AO378&lt;=0.8,"Alta","Muy Alta"))))),""))," ")</f>
        <v>Muy Baja</v>
      </c>
      <c r="AQ378" s="237">
        <f t="shared" si="409"/>
        <v>0.12959999999999999</v>
      </c>
      <c r="AR378" s="283" t="str">
        <f t="shared" si="410"/>
        <v>Moderado</v>
      </c>
      <c r="AS378" s="237">
        <f>IFERROR(IF(AND(AH377="Impacto",AH378="Impacto"),(AS377-(+AS377*AK378)),IF(AND(AH377="Probabilidad",AH378="Impacto"),(AS376-(+AS376*AK378)),IF(AH378="Probabilidad",AS377,""))),"")</f>
        <v>0.6</v>
      </c>
      <c r="AT378" s="239" t="str">
        <f t="shared" si="411"/>
        <v>Moderado</v>
      </c>
      <c r="AU378" s="510"/>
      <c r="AV378" s="513"/>
      <c r="AW378" s="507"/>
      <c r="AX378" s="516"/>
      <c r="AY378" s="442"/>
      <c r="AZ378" s="438"/>
      <c r="BA378" s="438"/>
      <c r="BB378" s="438"/>
      <c r="BC378" s="440"/>
      <c r="BD378" s="440"/>
      <c r="BE378" s="438"/>
      <c r="BF378" s="438"/>
      <c r="BG378" s="460"/>
      <c r="BH378" s="215"/>
      <c r="BI378" s="210"/>
      <c r="BJ378" s="210"/>
      <c r="BK378" s="210"/>
      <c r="BL378" s="207"/>
      <c r="BM378" s="207"/>
      <c r="BN378" s="207"/>
      <c r="BO378" s="282"/>
      <c r="BP378" s="282"/>
      <c r="BQ378" s="284"/>
      <c r="BR378" s="213"/>
      <c r="BS378" s="213" t="str">
        <f>IF(AND('MAPA DE RIESGOS'!$AP378="Muy Alta",'MAPA DE RIESGOS'!$AR378="Leve"),CONCATENATE("R",'MAPA DE RIESGOS'!$H378,"C",'MAPA DE RIESGOS'!$AF378),"")</f>
        <v/>
      </c>
      <c r="BT378" s="213"/>
      <c r="BU378" s="213"/>
      <c r="BV378" s="213"/>
      <c r="BW378" s="213"/>
      <c r="BX378" s="213"/>
      <c r="BY378" s="213"/>
      <c r="BZ378" s="213"/>
      <c r="CA378" s="213"/>
      <c r="CB378" s="213"/>
      <c r="CC378" s="213"/>
      <c r="CD378" s="213"/>
      <c r="CE378" s="213"/>
      <c r="CF378" s="213"/>
      <c r="CG378" s="213"/>
      <c r="CH378" s="213"/>
      <c r="CI378" s="213"/>
      <c r="CJ378" s="213"/>
      <c r="CK378" s="213"/>
    </row>
    <row r="379" spans="1:89" s="214" customFormat="1" ht="28.5" hidden="1" customHeight="1">
      <c r="A379" s="477"/>
      <c r="B379" s="501"/>
      <c r="C379" s="451"/>
      <c r="D379" s="451"/>
      <c r="E379" s="454"/>
      <c r="F379" s="454"/>
      <c r="G379" s="459"/>
      <c r="H379" s="384">
        <v>61</v>
      </c>
      <c r="I379" s="457"/>
      <c r="J379" s="460"/>
      <c r="K379" s="460"/>
      <c r="L379" s="460"/>
      <c r="M379" s="454"/>
      <c r="N379" s="454"/>
      <c r="O379" s="454"/>
      <c r="P379" s="531"/>
      <c r="Q379" s="491"/>
      <c r="R379" s="494"/>
      <c r="S379" s="494"/>
      <c r="T379" s="494"/>
      <c r="U379" s="494"/>
      <c r="V379" s="534"/>
      <c r="W379" s="519"/>
      <c r="X379" s="537"/>
      <c r="Y379" s="540"/>
      <c r="Z379" s="543"/>
      <c r="AA379" s="519"/>
      <c r="AB379" s="522"/>
      <c r="AC379" s="525"/>
      <c r="AD379" s="528"/>
      <c r="AE379" s="507"/>
      <c r="AF379" s="205">
        <v>4</v>
      </c>
      <c r="AG379" s="206"/>
      <c r="AH379" s="234" t="str">
        <f t="shared" si="407"/>
        <v/>
      </c>
      <c r="AI379" s="340"/>
      <c r="AJ379" s="340"/>
      <c r="AK379" s="235" t="str">
        <f t="shared" si="408"/>
        <v/>
      </c>
      <c r="AL379" s="341"/>
      <c r="AM379" s="341"/>
      <c r="AN379" s="342"/>
      <c r="AO379" s="236" t="str">
        <f>IF(ISBLANK(AD376),(IFERROR(IF(AND(AH378="Probabilidad",AH379="Probabilidad"),(AQ378-(+AQ378*AK379)),IF(AND(AH378="Impacto",AH379="Probabilidad"),(AQ377-(+AQ377*AK379)),IF(AH379="Impacto",AQ378,""))),""))," ")</f>
        <v/>
      </c>
      <c r="AP379" s="174" t="str">
        <f>IF(ISBLANK(AD376),(IFERROR(IF(AO379="","",IF(AO379&lt;=0.2,"Muy Baja",IF(AO379&lt;=0.4,"Baja",IF(AO379&lt;=0.6,"Media",IF(AO379&lt;=0.8,"Alta","Muy Alta"))))),""))," ")</f>
        <v/>
      </c>
      <c r="AQ379" s="237" t="str">
        <f t="shared" si="409"/>
        <v/>
      </c>
      <c r="AR379" s="283" t="str">
        <f t="shared" si="410"/>
        <v/>
      </c>
      <c r="AS379" s="237" t="str">
        <f>IFERROR(IF(AND(AH378="Impacto",AH379="Impacto"),(AS378-(+AS378*AK379)),IF(AND(AH378="Probabilidad",AH379="Impacto"),(AS377-(+AS377*AK379)),IF(AH379="Probabilidad",AS378,""))),"")</f>
        <v/>
      </c>
      <c r="AT379" s="239" t="str">
        <f t="shared" si="411"/>
        <v/>
      </c>
      <c r="AU379" s="510"/>
      <c r="AV379" s="513"/>
      <c r="AW379" s="507"/>
      <c r="AX379" s="516"/>
      <c r="AY379" s="343"/>
      <c r="AZ379" s="209"/>
      <c r="BA379" s="437"/>
      <c r="BB379" s="437"/>
      <c r="BC379" s="439"/>
      <c r="BD379" s="439"/>
      <c r="BE379" s="437"/>
      <c r="BF379" s="437"/>
      <c r="BG379" s="460"/>
      <c r="BH379" s="215"/>
      <c r="BI379" s="210"/>
      <c r="BJ379" s="210"/>
      <c r="BK379" s="210"/>
      <c r="BL379" s="207"/>
      <c r="BM379" s="207"/>
      <c r="BN379" s="207"/>
      <c r="BO379" s="282"/>
      <c r="BP379" s="282"/>
      <c r="BQ379" s="284"/>
      <c r="BR379" s="213"/>
      <c r="BS379" s="213" t="str">
        <f>IF(AND('MAPA DE RIESGOS'!$AP379="Muy Alta",'MAPA DE RIESGOS'!$AR379="Leve"),CONCATENATE("R",'MAPA DE RIESGOS'!$H379,"C",'MAPA DE RIESGOS'!$AF379),"")</f>
        <v/>
      </c>
      <c r="BT379" s="213"/>
      <c r="BU379" s="213"/>
      <c r="BV379" s="213"/>
      <c r="BW379" s="213"/>
      <c r="BX379" s="213"/>
      <c r="BY379" s="213"/>
      <c r="BZ379" s="213"/>
      <c r="CA379" s="213"/>
      <c r="CB379" s="213"/>
      <c r="CC379" s="213"/>
      <c r="CD379" s="213"/>
      <c r="CE379" s="213"/>
      <c r="CF379" s="213"/>
      <c r="CG379" s="213"/>
      <c r="CH379" s="213"/>
      <c r="CI379" s="213"/>
      <c r="CJ379" s="213"/>
      <c r="CK379" s="213"/>
    </row>
    <row r="380" spans="1:89" s="214" customFormat="1" ht="28.5" hidden="1" customHeight="1">
      <c r="A380" s="477"/>
      <c r="B380" s="501"/>
      <c r="C380" s="451"/>
      <c r="D380" s="451"/>
      <c r="E380" s="454"/>
      <c r="F380" s="454"/>
      <c r="G380" s="459"/>
      <c r="H380" s="384">
        <v>61</v>
      </c>
      <c r="I380" s="457"/>
      <c r="J380" s="460"/>
      <c r="K380" s="460"/>
      <c r="L380" s="460"/>
      <c r="M380" s="454"/>
      <c r="N380" s="454"/>
      <c r="O380" s="454"/>
      <c r="P380" s="531"/>
      <c r="Q380" s="491"/>
      <c r="R380" s="494"/>
      <c r="S380" s="494"/>
      <c r="T380" s="494"/>
      <c r="U380" s="494"/>
      <c r="V380" s="534"/>
      <c r="W380" s="519"/>
      <c r="X380" s="537"/>
      <c r="Y380" s="540"/>
      <c r="Z380" s="543"/>
      <c r="AA380" s="519"/>
      <c r="AB380" s="522"/>
      <c r="AC380" s="525"/>
      <c r="AD380" s="528"/>
      <c r="AE380" s="507"/>
      <c r="AF380" s="205">
        <v>5</v>
      </c>
      <c r="AG380" s="206"/>
      <c r="AH380" s="234" t="str">
        <f t="shared" si="407"/>
        <v/>
      </c>
      <c r="AI380" s="340"/>
      <c r="AJ380" s="340"/>
      <c r="AK380" s="235" t="str">
        <f t="shared" si="408"/>
        <v/>
      </c>
      <c r="AL380" s="341"/>
      <c r="AM380" s="341"/>
      <c r="AN380" s="342"/>
      <c r="AO380" s="236" t="str">
        <f>IF(ISBLANK(AD376),(IFERROR(IF(AND(AH379="Probabilidad",AH380="Probabilidad"),(AQ379-(+AQ379*AK380)),IF(AND(AH379="Impacto",AH380="Probabilidad"),(AQ378-(+AQ378*AK380)),IF(AH380="Impacto",AQ379,""))),""))," ")</f>
        <v/>
      </c>
      <c r="AP380" s="174" t="str">
        <f>IF(ISBLANK(AD376),(IFERROR(IF(AO380="","",IF(AO380&lt;=0.2,"Muy Baja",IF(AO380&lt;=0.4,"Baja",IF(AO380&lt;=0.6,"Media",IF(AO380&lt;=0.8,"Alta","Muy Alta"))))),""))," ")</f>
        <v/>
      </c>
      <c r="AQ380" s="237" t="str">
        <f t="shared" si="409"/>
        <v/>
      </c>
      <c r="AR380" s="283" t="str">
        <f t="shared" si="410"/>
        <v/>
      </c>
      <c r="AS380" s="237" t="str">
        <f>IFERROR(IF(AND(AH379="Impacto",AH380="Impacto"),(AS379-(+AS379*AK380)),IF(AND(AH379="Probabilidad",AH380="Impacto"),(AS378-(+AS378*AK380)),IF(AH380="Probabilidad",AS379,""))),"")</f>
        <v/>
      </c>
      <c r="AT380" s="239" t="str">
        <f t="shared" si="411"/>
        <v/>
      </c>
      <c r="AU380" s="510"/>
      <c r="AV380" s="513"/>
      <c r="AW380" s="507"/>
      <c r="AX380" s="516"/>
      <c r="AY380" s="343"/>
      <c r="AZ380" s="209"/>
      <c r="BA380" s="444"/>
      <c r="BB380" s="444"/>
      <c r="BC380" s="445"/>
      <c r="BD380" s="445"/>
      <c r="BE380" s="444"/>
      <c r="BF380" s="444"/>
      <c r="BG380" s="460"/>
      <c r="BH380" s="215"/>
      <c r="BI380" s="210"/>
      <c r="BJ380" s="210"/>
      <c r="BK380" s="210"/>
      <c r="BL380" s="207"/>
      <c r="BM380" s="207"/>
      <c r="BN380" s="207"/>
      <c r="BO380" s="282"/>
      <c r="BP380" s="282"/>
      <c r="BQ380" s="284"/>
      <c r="BR380" s="213"/>
      <c r="BS380" s="213" t="str">
        <f>IF(AND('MAPA DE RIESGOS'!$AP380="Muy Alta",'MAPA DE RIESGOS'!$AR380="Leve"),CONCATENATE("R",'MAPA DE RIESGOS'!$H380,"C",'MAPA DE RIESGOS'!$AF380),"")</f>
        <v/>
      </c>
      <c r="BT380" s="213"/>
      <c r="BU380" s="213"/>
      <c r="BV380" s="213"/>
      <c r="BW380" s="213"/>
      <c r="BX380" s="213"/>
      <c r="BY380" s="213"/>
      <c r="BZ380" s="213"/>
      <c r="CA380" s="213"/>
      <c r="CB380" s="213"/>
      <c r="CC380" s="213"/>
      <c r="CD380" s="213"/>
      <c r="CE380" s="213"/>
      <c r="CF380" s="213"/>
      <c r="CG380" s="213"/>
      <c r="CH380" s="213"/>
      <c r="CI380" s="213"/>
      <c r="CJ380" s="213"/>
      <c r="CK380" s="213"/>
    </row>
    <row r="381" spans="1:89" s="214" customFormat="1" ht="28.5" hidden="1" customHeight="1">
      <c r="A381" s="477"/>
      <c r="B381" s="501"/>
      <c r="C381" s="451"/>
      <c r="D381" s="451"/>
      <c r="E381" s="454"/>
      <c r="F381" s="454"/>
      <c r="G381" s="459"/>
      <c r="H381" s="384">
        <v>61</v>
      </c>
      <c r="I381" s="458"/>
      <c r="J381" s="461"/>
      <c r="K381" s="461"/>
      <c r="L381" s="461"/>
      <c r="M381" s="455"/>
      <c r="N381" s="455"/>
      <c r="O381" s="455"/>
      <c r="P381" s="532"/>
      <c r="Q381" s="492"/>
      <c r="R381" s="495"/>
      <c r="S381" s="495"/>
      <c r="T381" s="495"/>
      <c r="U381" s="495"/>
      <c r="V381" s="535"/>
      <c r="W381" s="520"/>
      <c r="X381" s="538"/>
      <c r="Y381" s="541"/>
      <c r="Z381" s="544"/>
      <c r="AA381" s="520"/>
      <c r="AB381" s="523"/>
      <c r="AC381" s="526"/>
      <c r="AD381" s="529"/>
      <c r="AE381" s="508"/>
      <c r="AF381" s="205">
        <v>6</v>
      </c>
      <c r="AG381" s="206"/>
      <c r="AH381" s="234" t="str">
        <f t="shared" si="407"/>
        <v/>
      </c>
      <c r="AI381" s="340"/>
      <c r="AJ381" s="340"/>
      <c r="AK381" s="235" t="str">
        <f t="shared" si="408"/>
        <v/>
      </c>
      <c r="AL381" s="341"/>
      <c r="AM381" s="341"/>
      <c r="AN381" s="342"/>
      <c r="AO381" s="236" t="str">
        <f>IF(ISBLANK(AD376),(IFERROR(IF(AND(AH379="Probabilidad",AH381="Probabilidad"),(AQ379-(+AQ379*AK381)),IF(AND(AH379="Impacto",AH381="Probabilidad"),(AQ378-(+AQ378*AK381)),IF(AH381="Impacto",AQ379,""))),""))," ")</f>
        <v/>
      </c>
      <c r="AP381" s="174" t="str">
        <f>IF(ISBLANK(AD376),(IFERROR(IF(AO381="","",IF(AO381&lt;=0.2,"Muy Baja",IF(AO381&lt;=0.4,"Baja",IF(AO381&lt;=0.6,"Media",IF(AO381&lt;=0.8,"Alta","Muy Alta"))))),"")), " ")</f>
        <v/>
      </c>
      <c r="AQ381" s="237" t="str">
        <f t="shared" si="409"/>
        <v/>
      </c>
      <c r="AR381" s="283" t="str">
        <f t="shared" si="410"/>
        <v/>
      </c>
      <c r="AS381" s="237" t="str">
        <f>IFERROR(IF(AND(AH380="Impacto",AH381="Impacto"),(AS379-(+AS380*AK381)),IF(AND(AH379="Probabilidad",AH381="Impacto"),(AS378-(+AS378*AK381)),IF(AH381="Probabilidad",AS379,""))),"")</f>
        <v/>
      </c>
      <c r="AT381" s="239" t="str">
        <f t="shared" si="411"/>
        <v/>
      </c>
      <c r="AU381" s="511"/>
      <c r="AV381" s="514"/>
      <c r="AW381" s="508"/>
      <c r="AX381" s="517"/>
      <c r="AY381" s="343"/>
      <c r="AZ381" s="209"/>
      <c r="BA381" s="438"/>
      <c r="BB381" s="438"/>
      <c r="BC381" s="440"/>
      <c r="BD381" s="440"/>
      <c r="BE381" s="438"/>
      <c r="BF381" s="438"/>
      <c r="BG381" s="461"/>
      <c r="BH381" s="215"/>
      <c r="BI381" s="210"/>
      <c r="BJ381" s="210"/>
      <c r="BK381" s="210"/>
      <c r="BL381" s="207"/>
      <c r="BM381" s="207"/>
      <c r="BN381" s="207"/>
      <c r="BO381" s="282"/>
      <c r="BP381" s="282"/>
      <c r="BQ381" s="284"/>
      <c r="BR381" s="213"/>
      <c r="BS381" s="213" t="str">
        <f>IF(AND('MAPA DE RIESGOS'!$AP381="Muy Alta",'MAPA DE RIESGOS'!$AR381="Leve"),CONCATENATE("R",'MAPA DE RIESGOS'!$H381,"C",'MAPA DE RIESGOS'!$AF381),"")</f>
        <v/>
      </c>
      <c r="BT381" s="213"/>
      <c r="BU381" s="213"/>
      <c r="BV381" s="213"/>
      <c r="BW381" s="213"/>
      <c r="BX381" s="213"/>
      <c r="BY381" s="213"/>
      <c r="BZ381" s="213"/>
      <c r="CA381" s="213"/>
      <c r="CB381" s="213"/>
      <c r="CC381" s="213"/>
      <c r="CD381" s="213"/>
      <c r="CE381" s="213"/>
      <c r="CF381" s="213"/>
      <c r="CG381" s="213"/>
      <c r="CH381" s="213"/>
      <c r="CI381" s="213"/>
      <c r="CJ381" s="213"/>
      <c r="CK381" s="213"/>
    </row>
    <row r="382" spans="1:89" s="214" customFormat="1" ht="57.5" customHeight="1">
      <c r="A382" s="477"/>
      <c r="B382" s="501" t="s">
        <v>960</v>
      </c>
      <c r="C382" s="451"/>
      <c r="D382" s="451" t="str">
        <f>IFERROR((VLOOKUP($B382,'Listados Datos'!$D$3:$F$18,3,FALSE))," ")</f>
        <v>El proceso inicia con la identificación de las necesidades de recursos y finaliza con la entrega del bien y/o servicio y su registro en los hechos financieros. Aplica a todos los procesos de la entidad.</v>
      </c>
      <c r="E382" s="454" t="s">
        <v>1259</v>
      </c>
      <c r="F382" s="454" t="s">
        <v>976</v>
      </c>
      <c r="G382" s="459">
        <v>62</v>
      </c>
      <c r="H382" s="384">
        <v>62</v>
      </c>
      <c r="I382" s="456" t="s">
        <v>1281</v>
      </c>
      <c r="J382" s="468" t="s">
        <v>244</v>
      </c>
      <c r="K382" s="468" t="s">
        <v>1281</v>
      </c>
      <c r="L382" s="468" t="s">
        <v>1480</v>
      </c>
      <c r="M382" s="453" t="str">
        <f t="shared" ref="M382" si="418">+CONCATENATE("Posibilidad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453" t="s">
        <v>108</v>
      </c>
      <c r="O382" s="453" t="s">
        <v>836</v>
      </c>
      <c r="P382" s="530">
        <v>12</v>
      </c>
      <c r="Q382" s="490"/>
      <c r="R382" s="493"/>
      <c r="S382" s="493"/>
      <c r="T382" s="493"/>
      <c r="U382" s="493"/>
      <c r="V382" s="533" t="str">
        <f t="shared" ref="V382" si="419">IF(ISBLANK(AC382),(IF(P382&lt;=0,"",IF(P382&lt;=2,"Muy Baja",IF(P382&lt;=24,"Baja",IF(P382&lt;=500,"Media",IF(P382&lt;=5000,"Alta","Muy Alta"))))))," ")</f>
        <v>Baja</v>
      </c>
      <c r="W382" s="518">
        <f t="shared" ref="W382" si="420">IF(ISBLANK(AC382),(IF(V382="","",IF(V382="Muy Baja",20%,IF(V382="Baja",40%,IF(V382="Media",60%,IF(V382="Alta",80%,IF(V382="Muy Alta",100%,0)))))))," ")</f>
        <v>0.4</v>
      </c>
      <c r="X382" s="536" t="s">
        <v>307</v>
      </c>
      <c r="Y382" s="539" t="str">
        <f>IF(X382&gt;0,IF(NOT(ISERROR(MATCH(X382,'Listados Datos'!$N$3:$N$4,0))),'Listados Datos'!$N$6&amp;"Por favor no seleccionar este criterios de impacto (Afectación Económica o presupuestal y/o Pérdida Reputacional)",'Listados Datos'!$N$7),"")</f>
        <v>✔</v>
      </c>
      <c r="Z382" s="542"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518">
        <f>IF(Z382="","",IF(Z382="Leve",20%,IF(Z382="Menor",40%,IF(Z382="Moderado",60%,IF(Z382="Mayor",80%,IF(Z382="Catastrófico",100%,0))))))</f>
        <v>0.6</v>
      </c>
      <c r="AB382" s="521"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524"/>
      <c r="AD382" s="527"/>
      <c r="AE382" s="506" t="str">
        <f t="shared" ref="AE382" si="421">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206" t="s">
        <v>1524</v>
      </c>
      <c r="AH382" s="234" t="str">
        <f t="shared" si="407"/>
        <v>Probabilidad</v>
      </c>
      <c r="AI382" s="340" t="s">
        <v>314</v>
      </c>
      <c r="AJ382" s="340" t="s">
        <v>319</v>
      </c>
      <c r="AK382" s="235" t="str">
        <f t="shared" si="408"/>
        <v>40%</v>
      </c>
      <c r="AL382" s="341" t="s">
        <v>323</v>
      </c>
      <c r="AM382" s="341" t="s">
        <v>327</v>
      </c>
      <c r="AN382" s="342" t="s">
        <v>330</v>
      </c>
      <c r="AO382" s="236">
        <f>IF(ISBLANK(AD382),(IFERROR(IF(AH382="Probabilidad",(W382-(+W382*AK382)),IF(AH382="Impacto",W382,"")),""))," ")</f>
        <v>0.24</v>
      </c>
      <c r="AP382" s="174" t="str">
        <f>IF(ISBLANK(AD382), (IFERROR(IF(AO382="","",IF(AO382&lt;=0.2,"Muy Baja",IF(AO382&lt;=0.4,"Baja",IF(AO382&lt;=0.6,"Media",IF(AO382&lt;=0.8,"Alta","Muy Alta"))))),""))," ")</f>
        <v>Baja</v>
      </c>
      <c r="AQ382" s="237">
        <f t="shared" si="409"/>
        <v>0.24</v>
      </c>
      <c r="AR382" s="283" t="str">
        <f t="shared" si="410"/>
        <v>Moderado</v>
      </c>
      <c r="AS382" s="237">
        <f>IFERROR(IF(AH382="Impacto",(AA382-(+AA382*AK382)),IF(AH382="Probabilidad",AA382,"")),"")</f>
        <v>0.6</v>
      </c>
      <c r="AT382" s="239" t="str">
        <f t="shared" si="411"/>
        <v>Moderado</v>
      </c>
      <c r="AU382" s="509"/>
      <c r="AV382" s="512" t="str">
        <f>IF(ISBLANK(AD382), " ", AD382)</f>
        <v xml:space="preserve"> </v>
      </c>
      <c r="AW382" s="506" t="str">
        <f t="shared" ref="AW382" si="422">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515" t="s">
        <v>337</v>
      </c>
      <c r="AY382" s="441" t="s">
        <v>1651</v>
      </c>
      <c r="AZ382" s="437" t="s">
        <v>1652</v>
      </c>
      <c r="BA382" s="437" t="s">
        <v>1276</v>
      </c>
      <c r="BB382" s="437" t="s">
        <v>1069</v>
      </c>
      <c r="BC382" s="439">
        <v>44562</v>
      </c>
      <c r="BD382" s="439">
        <v>44926</v>
      </c>
      <c r="BE382" s="437" t="s">
        <v>1361</v>
      </c>
      <c r="BF382" s="437" t="s">
        <v>1361</v>
      </c>
      <c r="BG382" s="468" t="s">
        <v>1362</v>
      </c>
      <c r="BH382" s="215"/>
      <c r="BI382" s="210"/>
      <c r="BJ382" s="210"/>
      <c r="BK382" s="210"/>
      <c r="BL382" s="207"/>
      <c r="BM382" s="207"/>
      <c r="BN382" s="207"/>
      <c r="BO382" s="282"/>
      <c r="BP382" s="282"/>
      <c r="BQ382" s="284"/>
      <c r="BR382" s="213"/>
      <c r="BS382" s="213" t="str">
        <f>IF(AND('MAPA DE RIESGOS'!$AP382="Muy Alta",'MAPA DE RIESGOS'!$AR382="Leve"),CONCATENATE("R",'MAPA DE RIESGOS'!$H382,"C",'MAPA DE RIESGOS'!$AF382),"")</f>
        <v/>
      </c>
      <c r="BT382" s="213"/>
      <c r="BU382" s="213"/>
      <c r="BV382" s="213"/>
      <c r="BW382" s="213"/>
      <c r="BX382" s="213"/>
      <c r="BY382" s="213"/>
      <c r="BZ382" s="213"/>
      <c r="CA382" s="213"/>
      <c r="CB382" s="213"/>
      <c r="CC382" s="213"/>
      <c r="CD382" s="213"/>
      <c r="CE382" s="213"/>
      <c r="CF382" s="213"/>
      <c r="CG382" s="213"/>
      <c r="CH382" s="213"/>
      <c r="CI382" s="213"/>
      <c r="CJ382" s="213"/>
      <c r="CK382" s="213"/>
    </row>
    <row r="383" spans="1:89" s="214" customFormat="1" ht="57.5" customHeight="1">
      <c r="A383" s="477"/>
      <c r="B383" s="501"/>
      <c r="C383" s="451"/>
      <c r="D383" s="451"/>
      <c r="E383" s="454"/>
      <c r="F383" s="454"/>
      <c r="G383" s="459"/>
      <c r="H383" s="384">
        <v>62</v>
      </c>
      <c r="I383" s="457"/>
      <c r="J383" s="460"/>
      <c r="K383" s="460"/>
      <c r="L383" s="460"/>
      <c r="M383" s="454"/>
      <c r="N383" s="454"/>
      <c r="O383" s="454"/>
      <c r="P383" s="531"/>
      <c r="Q383" s="491"/>
      <c r="R383" s="494"/>
      <c r="S383" s="494"/>
      <c r="T383" s="494"/>
      <c r="U383" s="494"/>
      <c r="V383" s="534"/>
      <c r="W383" s="519"/>
      <c r="X383" s="537"/>
      <c r="Y383" s="540"/>
      <c r="Z383" s="543"/>
      <c r="AA383" s="519"/>
      <c r="AB383" s="522"/>
      <c r="AC383" s="525"/>
      <c r="AD383" s="528"/>
      <c r="AE383" s="507"/>
      <c r="AF383" s="205">
        <v>2</v>
      </c>
      <c r="AG383" s="206" t="s">
        <v>1525</v>
      </c>
      <c r="AH383" s="234" t="str">
        <f t="shared" si="407"/>
        <v>Probabilidad</v>
      </c>
      <c r="AI383" s="340" t="s">
        <v>314</v>
      </c>
      <c r="AJ383" s="340" t="s">
        <v>319</v>
      </c>
      <c r="AK383" s="235" t="str">
        <f t="shared" si="408"/>
        <v>40%</v>
      </c>
      <c r="AL383" s="341" t="s">
        <v>323</v>
      </c>
      <c r="AM383" s="341" t="s">
        <v>327</v>
      </c>
      <c r="AN383" s="342" t="s">
        <v>330</v>
      </c>
      <c r="AO383" s="236">
        <f>IF(ISBLANK(AD382),(IFERROR(IF(AND(AH382="Probabilidad",AH383="Probabilidad"),(AQ382-(+AQ382*AK383)),IF(AH383="Probabilidad",(W382-(+W382*AK383)),IF(AH383="Impacto",AQ382,""))),""))," ")</f>
        <v>0.14399999999999999</v>
      </c>
      <c r="AP383" s="174" t="str">
        <f>IF(ISBLANK(AD382),(IFERROR(IF(AO383="","",IF(AO383&lt;=0.2,"Muy Baja",IF(AO383&lt;=0.4,"Baja",IF(AO383&lt;=0.6,"Media",IF(AO383&lt;=0.8,"Alta","Muy Alta"))))),""))," ")</f>
        <v>Muy Baja</v>
      </c>
      <c r="AQ383" s="237">
        <f t="shared" si="409"/>
        <v>0.14399999999999999</v>
      </c>
      <c r="AR383" s="283" t="str">
        <f t="shared" si="410"/>
        <v>Moderado</v>
      </c>
      <c r="AS383" s="237">
        <f>IFERROR(IF(AND(AH382="Impacto",AH383="Impacto"),(AS382-(+AS382*AK383)),IF(AH383="Impacto",(AA382-(+AA382*AK383)),IF(AH383="Probabilidad",AS382,""))),"")</f>
        <v>0.6</v>
      </c>
      <c r="AT383" s="239" t="str">
        <f t="shared" si="411"/>
        <v>Moderado</v>
      </c>
      <c r="AU383" s="510"/>
      <c r="AV383" s="513"/>
      <c r="AW383" s="507"/>
      <c r="AX383" s="516"/>
      <c r="AY383" s="443"/>
      <c r="AZ383" s="444"/>
      <c r="BA383" s="444"/>
      <c r="BB383" s="444"/>
      <c r="BC383" s="445"/>
      <c r="BD383" s="445"/>
      <c r="BE383" s="444"/>
      <c r="BF383" s="444"/>
      <c r="BG383" s="460"/>
      <c r="BH383" s="215"/>
      <c r="BI383" s="210"/>
      <c r="BJ383" s="210"/>
      <c r="BK383" s="210"/>
      <c r="BL383" s="207"/>
      <c r="BM383" s="207"/>
      <c r="BN383" s="207"/>
      <c r="BO383" s="282"/>
      <c r="BP383" s="282"/>
      <c r="BQ383" s="284"/>
      <c r="BR383" s="213"/>
      <c r="BS383" s="213" t="str">
        <f>IF(AND('MAPA DE RIESGOS'!$AP383="Muy Alta",'MAPA DE RIESGOS'!$AR383="Leve"),CONCATENATE("R",'MAPA DE RIESGOS'!$H383,"C",'MAPA DE RIESGOS'!$AF383),"")</f>
        <v/>
      </c>
      <c r="BT383" s="213"/>
      <c r="BU383" s="213"/>
      <c r="BV383" s="213"/>
      <c r="BW383" s="213"/>
      <c r="BX383" s="213"/>
      <c r="BY383" s="213"/>
      <c r="BZ383" s="213"/>
      <c r="CA383" s="213"/>
      <c r="CB383" s="213"/>
      <c r="CC383" s="213"/>
      <c r="CD383" s="213"/>
      <c r="CE383" s="213"/>
      <c r="CF383" s="213"/>
      <c r="CG383" s="213"/>
      <c r="CH383" s="213"/>
      <c r="CI383" s="213"/>
      <c r="CJ383" s="213"/>
      <c r="CK383" s="213"/>
    </row>
    <row r="384" spans="1:89" s="214" customFormat="1" ht="57.5" customHeight="1">
      <c r="A384" s="477"/>
      <c r="B384" s="501"/>
      <c r="C384" s="451"/>
      <c r="D384" s="451"/>
      <c r="E384" s="454"/>
      <c r="F384" s="454"/>
      <c r="G384" s="459"/>
      <c r="H384" s="384">
        <v>62</v>
      </c>
      <c r="I384" s="457"/>
      <c r="J384" s="460"/>
      <c r="K384" s="460"/>
      <c r="L384" s="460"/>
      <c r="M384" s="454"/>
      <c r="N384" s="454"/>
      <c r="O384" s="454"/>
      <c r="P384" s="531"/>
      <c r="Q384" s="491"/>
      <c r="R384" s="494"/>
      <c r="S384" s="494"/>
      <c r="T384" s="494"/>
      <c r="U384" s="494"/>
      <c r="V384" s="534"/>
      <c r="W384" s="519"/>
      <c r="X384" s="537"/>
      <c r="Y384" s="540"/>
      <c r="Z384" s="543"/>
      <c r="AA384" s="519"/>
      <c r="AB384" s="522"/>
      <c r="AC384" s="525"/>
      <c r="AD384" s="528"/>
      <c r="AE384" s="507"/>
      <c r="AF384" s="205">
        <v>3</v>
      </c>
      <c r="AG384" s="206" t="s">
        <v>1526</v>
      </c>
      <c r="AH384" s="234" t="str">
        <f t="shared" si="407"/>
        <v>Probabilidad</v>
      </c>
      <c r="AI384" s="340" t="s">
        <v>314</v>
      </c>
      <c r="AJ384" s="340" t="s">
        <v>319</v>
      </c>
      <c r="AK384" s="235" t="str">
        <f t="shared" si="408"/>
        <v>40%</v>
      </c>
      <c r="AL384" s="341" t="s">
        <v>323</v>
      </c>
      <c r="AM384" s="341" t="s">
        <v>327</v>
      </c>
      <c r="AN384" s="342" t="s">
        <v>330</v>
      </c>
      <c r="AO384" s="236">
        <f>IF(ISBLANK(AD382),(IFERROR(IF(AND(AH383="Probabilidad",AH384="Probabilidad"),(AQ383-(+AQ383*AK384)),IF(AND(AH383="Impacto",AH384="Probabilidad"),(AQ382-(+AQ382*AK384)),IF(AH384="Impacto",AQ383,""))),""))," ")</f>
        <v>8.6399999999999991E-2</v>
      </c>
      <c r="AP384" s="174" t="str">
        <f>IF(ISBLANK(AD382),(IFERROR(IF(AO384="","",IF(AO384&lt;=0.2,"Muy Baja",IF(AO384&lt;=0.4,"Baja",IF(AO384&lt;=0.6,"Media",IF(AO384&lt;=0.8,"Alta","Muy Alta"))))),""))," ")</f>
        <v>Muy Baja</v>
      </c>
      <c r="AQ384" s="237">
        <f t="shared" si="409"/>
        <v>8.6399999999999991E-2</v>
      </c>
      <c r="AR384" s="283" t="str">
        <f t="shared" si="410"/>
        <v>Moderado</v>
      </c>
      <c r="AS384" s="237">
        <f>IFERROR(IF(AND(AH383="Impacto",AH384="Impacto"),(AS383-(+AS383*AK384)),IF(AND(AH383="Probabilidad",AH384="Impacto"),(AS382-(+AS382*AK384)),IF(AH384="Probabilidad",AS383,""))),"")</f>
        <v>0.6</v>
      </c>
      <c r="AT384" s="239" t="str">
        <f t="shared" si="411"/>
        <v>Moderado</v>
      </c>
      <c r="AU384" s="510"/>
      <c r="AV384" s="513"/>
      <c r="AW384" s="507"/>
      <c r="AX384" s="516"/>
      <c r="AY384" s="442"/>
      <c r="AZ384" s="438"/>
      <c r="BA384" s="438"/>
      <c r="BB384" s="438"/>
      <c r="BC384" s="440"/>
      <c r="BD384" s="440"/>
      <c r="BE384" s="438"/>
      <c r="BF384" s="438"/>
      <c r="BG384" s="460"/>
      <c r="BH384" s="215"/>
      <c r="BI384" s="210"/>
      <c r="BJ384" s="210"/>
      <c r="BK384" s="210"/>
      <c r="BL384" s="207"/>
      <c r="BM384" s="207"/>
      <c r="BN384" s="207"/>
      <c r="BO384" s="282"/>
      <c r="BP384" s="282"/>
      <c r="BQ384" s="284"/>
      <c r="BR384" s="213"/>
      <c r="BS384" s="213" t="str">
        <f>IF(AND('MAPA DE RIESGOS'!$AP384="Muy Alta",'MAPA DE RIESGOS'!$AR384="Leve"),CONCATENATE("R",'MAPA DE RIESGOS'!$H384,"C",'MAPA DE RIESGOS'!$AF384),"")</f>
        <v/>
      </c>
      <c r="BT384" s="213"/>
      <c r="BU384" s="213"/>
      <c r="BV384" s="213"/>
      <c r="BW384" s="213"/>
      <c r="BX384" s="213"/>
      <c r="BY384" s="213"/>
      <c r="BZ384" s="213"/>
      <c r="CA384" s="213"/>
      <c r="CB384" s="213"/>
      <c r="CC384" s="213"/>
      <c r="CD384" s="213"/>
      <c r="CE384" s="213"/>
      <c r="CF384" s="213"/>
      <c r="CG384" s="213"/>
      <c r="CH384" s="213"/>
      <c r="CI384" s="213"/>
      <c r="CJ384" s="213"/>
      <c r="CK384" s="213"/>
    </row>
    <row r="385" spans="1:89" s="214" customFormat="1" ht="28.5" hidden="1" customHeight="1">
      <c r="A385" s="477"/>
      <c r="B385" s="501"/>
      <c r="C385" s="451"/>
      <c r="D385" s="451"/>
      <c r="E385" s="454"/>
      <c r="F385" s="454"/>
      <c r="G385" s="459"/>
      <c r="H385" s="384">
        <v>62</v>
      </c>
      <c r="I385" s="457"/>
      <c r="J385" s="460"/>
      <c r="K385" s="460"/>
      <c r="L385" s="460"/>
      <c r="M385" s="454"/>
      <c r="N385" s="454"/>
      <c r="O385" s="454"/>
      <c r="P385" s="531"/>
      <c r="Q385" s="491"/>
      <c r="R385" s="494"/>
      <c r="S385" s="494"/>
      <c r="T385" s="494"/>
      <c r="U385" s="494"/>
      <c r="V385" s="534"/>
      <c r="W385" s="519"/>
      <c r="X385" s="537"/>
      <c r="Y385" s="540"/>
      <c r="Z385" s="543"/>
      <c r="AA385" s="519"/>
      <c r="AB385" s="522"/>
      <c r="AC385" s="525"/>
      <c r="AD385" s="528"/>
      <c r="AE385" s="507"/>
      <c r="AF385" s="205">
        <v>4</v>
      </c>
      <c r="AG385" s="206"/>
      <c r="AH385" s="234" t="str">
        <f t="shared" si="407"/>
        <v/>
      </c>
      <c r="AI385" s="340"/>
      <c r="AJ385" s="340"/>
      <c r="AK385" s="235" t="str">
        <f t="shared" si="408"/>
        <v/>
      </c>
      <c r="AL385" s="341"/>
      <c r="AM385" s="341"/>
      <c r="AN385" s="342"/>
      <c r="AO385" s="236" t="str">
        <f>IF(ISBLANK(AD382),(IFERROR(IF(AND(AH384="Probabilidad",AH385="Probabilidad"),(AQ384-(+AQ384*AK385)),IF(AND(AH384="Impacto",AH385="Probabilidad"),(AQ383-(+AQ383*AK385)),IF(AH385="Impacto",AQ384,""))),""))," ")</f>
        <v/>
      </c>
      <c r="AP385" s="174" t="str">
        <f>IF(ISBLANK(AD382),(IFERROR(IF(AO385="","",IF(AO385&lt;=0.2,"Muy Baja",IF(AO385&lt;=0.4,"Baja",IF(AO385&lt;=0.6,"Media",IF(AO385&lt;=0.8,"Alta","Muy Alta"))))),""))," ")</f>
        <v/>
      </c>
      <c r="AQ385" s="237" t="str">
        <f t="shared" si="409"/>
        <v/>
      </c>
      <c r="AR385" s="283" t="str">
        <f t="shared" si="410"/>
        <v/>
      </c>
      <c r="AS385" s="237" t="str">
        <f>IFERROR(IF(AND(AH384="Impacto",AH385="Impacto"),(AS384-(+AS384*AK385)),IF(AND(AH384="Probabilidad",AH385="Impacto"),(AS383-(+AS383*AK385)),IF(AH385="Probabilidad",AS384,""))),"")</f>
        <v/>
      </c>
      <c r="AT385" s="239" t="str">
        <f t="shared" si="411"/>
        <v/>
      </c>
      <c r="AU385" s="510"/>
      <c r="AV385" s="513"/>
      <c r="AW385" s="507"/>
      <c r="AX385" s="516"/>
      <c r="AY385" s="343"/>
      <c r="AZ385" s="209"/>
      <c r="BA385" s="207"/>
      <c r="BB385" s="207"/>
      <c r="BC385" s="208"/>
      <c r="BD385" s="208"/>
      <c r="BE385" s="208"/>
      <c r="BF385" s="209"/>
      <c r="BG385" s="460"/>
      <c r="BH385" s="215"/>
      <c r="BI385" s="210"/>
      <c r="BJ385" s="210"/>
      <c r="BK385" s="210"/>
      <c r="BL385" s="207"/>
      <c r="BM385" s="207"/>
      <c r="BN385" s="207"/>
      <c r="BO385" s="282"/>
      <c r="BP385" s="282"/>
      <c r="BQ385" s="284"/>
      <c r="BR385" s="213"/>
      <c r="BS385" s="213" t="str">
        <f>IF(AND('MAPA DE RIESGOS'!$AP385="Muy Alta",'MAPA DE RIESGOS'!$AR385="Leve"),CONCATENATE("R",'MAPA DE RIESGOS'!$H385,"C",'MAPA DE RIESGOS'!$AF385),"")</f>
        <v/>
      </c>
      <c r="BT385" s="213"/>
      <c r="BU385" s="213"/>
      <c r="BV385" s="213"/>
      <c r="BW385" s="213"/>
      <c r="BX385" s="213"/>
      <c r="BY385" s="213"/>
      <c r="BZ385" s="213"/>
      <c r="CA385" s="213"/>
      <c r="CB385" s="213"/>
      <c r="CC385" s="213"/>
      <c r="CD385" s="213"/>
      <c r="CE385" s="213"/>
      <c r="CF385" s="213"/>
      <c r="CG385" s="213"/>
      <c r="CH385" s="213"/>
      <c r="CI385" s="213"/>
      <c r="CJ385" s="213"/>
      <c r="CK385" s="213"/>
    </row>
    <row r="386" spans="1:89" s="214" customFormat="1" ht="28.5" hidden="1" customHeight="1">
      <c r="A386" s="477"/>
      <c r="B386" s="501"/>
      <c r="C386" s="451"/>
      <c r="D386" s="451"/>
      <c r="E386" s="454"/>
      <c r="F386" s="454"/>
      <c r="G386" s="459"/>
      <c r="H386" s="384">
        <v>62</v>
      </c>
      <c r="I386" s="457"/>
      <c r="J386" s="460"/>
      <c r="K386" s="460"/>
      <c r="L386" s="460"/>
      <c r="M386" s="454"/>
      <c r="N386" s="454"/>
      <c r="O386" s="454"/>
      <c r="P386" s="531"/>
      <c r="Q386" s="491"/>
      <c r="R386" s="494"/>
      <c r="S386" s="494"/>
      <c r="T386" s="494"/>
      <c r="U386" s="494"/>
      <c r="V386" s="534"/>
      <c r="W386" s="519"/>
      <c r="X386" s="537"/>
      <c r="Y386" s="540"/>
      <c r="Z386" s="543"/>
      <c r="AA386" s="519"/>
      <c r="AB386" s="522"/>
      <c r="AC386" s="525"/>
      <c r="AD386" s="528"/>
      <c r="AE386" s="507"/>
      <c r="AF386" s="205">
        <v>5</v>
      </c>
      <c r="AG386" s="206"/>
      <c r="AH386" s="234" t="str">
        <f t="shared" si="407"/>
        <v/>
      </c>
      <c r="AI386" s="340"/>
      <c r="AJ386" s="340"/>
      <c r="AK386" s="235" t="str">
        <f t="shared" si="408"/>
        <v/>
      </c>
      <c r="AL386" s="341"/>
      <c r="AM386" s="341"/>
      <c r="AN386" s="342"/>
      <c r="AO386" s="236" t="str">
        <f>IF(ISBLANK(AD382),(IFERROR(IF(AND(AH385="Probabilidad",AH386="Probabilidad"),(AQ385-(+AQ385*AK386)),IF(AND(AH385="Impacto",AH386="Probabilidad"),(AQ384-(+AQ384*AK386)),IF(AH386="Impacto",AQ385,""))),""))," ")</f>
        <v/>
      </c>
      <c r="AP386" s="174" t="str">
        <f>IF(ISBLANK(AD382),(IFERROR(IF(AO386="","",IF(AO386&lt;=0.2,"Muy Baja",IF(AO386&lt;=0.4,"Baja",IF(AO386&lt;=0.6,"Media",IF(AO386&lt;=0.8,"Alta","Muy Alta"))))),""))," ")</f>
        <v/>
      </c>
      <c r="AQ386" s="237" t="str">
        <f t="shared" si="409"/>
        <v/>
      </c>
      <c r="AR386" s="283" t="str">
        <f t="shared" si="410"/>
        <v/>
      </c>
      <c r="AS386" s="237" t="str">
        <f>IFERROR(IF(AND(AH385="Impacto",AH386="Impacto"),(AS385-(+AS385*AK386)),IF(AND(AH385="Probabilidad",AH386="Impacto"),(AS384-(+AS384*AK386)),IF(AH386="Probabilidad",AS385,""))),"")</f>
        <v/>
      </c>
      <c r="AT386" s="239" t="str">
        <f t="shared" si="411"/>
        <v/>
      </c>
      <c r="AU386" s="510"/>
      <c r="AV386" s="513"/>
      <c r="AW386" s="507"/>
      <c r="AX386" s="516"/>
      <c r="AY386" s="343"/>
      <c r="AZ386" s="209"/>
      <c r="BA386" s="207"/>
      <c r="BB386" s="207"/>
      <c r="BC386" s="208"/>
      <c r="BD386" s="208"/>
      <c r="BE386" s="208"/>
      <c r="BF386" s="209"/>
      <c r="BG386" s="460"/>
      <c r="BH386" s="215"/>
      <c r="BI386" s="210"/>
      <c r="BJ386" s="210"/>
      <c r="BK386" s="210"/>
      <c r="BL386" s="207"/>
      <c r="BM386" s="207"/>
      <c r="BN386" s="207"/>
      <c r="BO386" s="282"/>
      <c r="BP386" s="282"/>
      <c r="BQ386" s="284"/>
      <c r="BR386" s="213"/>
      <c r="BS386" s="213" t="str">
        <f>IF(AND('MAPA DE RIESGOS'!$AP386="Muy Alta",'MAPA DE RIESGOS'!$AR386="Leve"),CONCATENATE("R",'MAPA DE RIESGOS'!$H386,"C",'MAPA DE RIESGOS'!$AF386),"")</f>
        <v/>
      </c>
      <c r="BT386" s="213"/>
      <c r="BU386" s="213"/>
      <c r="BV386" s="213"/>
      <c r="BW386" s="213"/>
      <c r="BX386" s="213"/>
      <c r="BY386" s="213"/>
      <c r="BZ386" s="213"/>
      <c r="CA386" s="213"/>
      <c r="CB386" s="213"/>
      <c r="CC386" s="213"/>
      <c r="CD386" s="213"/>
      <c r="CE386" s="213"/>
      <c r="CF386" s="213"/>
      <c r="CG386" s="213"/>
      <c r="CH386" s="213"/>
      <c r="CI386" s="213"/>
      <c r="CJ386" s="213"/>
      <c r="CK386" s="213"/>
    </row>
    <row r="387" spans="1:89" s="214" customFormat="1" ht="28.5" hidden="1" customHeight="1">
      <c r="A387" s="477"/>
      <c r="B387" s="501"/>
      <c r="C387" s="451"/>
      <c r="D387" s="451"/>
      <c r="E387" s="454"/>
      <c r="F387" s="454"/>
      <c r="G387" s="459"/>
      <c r="H387" s="384">
        <v>62</v>
      </c>
      <c r="I387" s="458"/>
      <c r="J387" s="461"/>
      <c r="K387" s="461"/>
      <c r="L387" s="461"/>
      <c r="M387" s="455"/>
      <c r="N387" s="455"/>
      <c r="O387" s="455"/>
      <c r="P387" s="532"/>
      <c r="Q387" s="492"/>
      <c r="R387" s="495"/>
      <c r="S387" s="495"/>
      <c r="T387" s="495"/>
      <c r="U387" s="495"/>
      <c r="V387" s="535"/>
      <c r="W387" s="520"/>
      <c r="X387" s="538"/>
      <c r="Y387" s="541"/>
      <c r="Z387" s="544"/>
      <c r="AA387" s="520"/>
      <c r="AB387" s="523"/>
      <c r="AC387" s="526"/>
      <c r="AD387" s="529"/>
      <c r="AE387" s="508"/>
      <c r="AF387" s="205">
        <v>6</v>
      </c>
      <c r="AG387" s="206"/>
      <c r="AH387" s="234" t="str">
        <f t="shared" si="407"/>
        <v/>
      </c>
      <c r="AI387" s="340"/>
      <c r="AJ387" s="340"/>
      <c r="AK387" s="235" t="str">
        <f t="shared" si="408"/>
        <v/>
      </c>
      <c r="AL387" s="341"/>
      <c r="AM387" s="341"/>
      <c r="AN387" s="342"/>
      <c r="AO387" s="236" t="str">
        <f>IF(ISBLANK(AD382),(IFERROR(IF(AND(AH385="Probabilidad",AH387="Probabilidad"),(AQ385-(+AQ385*AK387)),IF(AND(AH385="Impacto",AH387="Probabilidad"),(AQ384-(+AQ384*AK387)),IF(AH387="Impacto",AQ385,""))),""))," ")</f>
        <v/>
      </c>
      <c r="AP387" s="174" t="str">
        <f>IF(ISBLANK(AD382),(IFERROR(IF(AO387="","",IF(AO387&lt;=0.2,"Muy Baja",IF(AO387&lt;=0.4,"Baja",IF(AO387&lt;=0.6,"Media",IF(AO387&lt;=0.8,"Alta","Muy Alta"))))),"")), " ")</f>
        <v/>
      </c>
      <c r="AQ387" s="237" t="str">
        <f t="shared" si="409"/>
        <v/>
      </c>
      <c r="AR387" s="283" t="str">
        <f t="shared" si="410"/>
        <v/>
      </c>
      <c r="AS387" s="237" t="str">
        <f>IFERROR(IF(AND(AH386="Impacto",AH387="Impacto"),(AS385-(+AS386*AK387)),IF(AND(AH385="Probabilidad",AH387="Impacto"),(AS384-(+AS384*AK387)),IF(AH387="Probabilidad",AS385,""))),"")</f>
        <v/>
      </c>
      <c r="AT387" s="239" t="str">
        <f t="shared" si="411"/>
        <v/>
      </c>
      <c r="AU387" s="511"/>
      <c r="AV387" s="514"/>
      <c r="AW387" s="508"/>
      <c r="AX387" s="517"/>
      <c r="AY387" s="343"/>
      <c r="AZ387" s="209"/>
      <c r="BA387" s="207"/>
      <c r="BB387" s="207"/>
      <c r="BC387" s="208"/>
      <c r="BD387" s="208"/>
      <c r="BE387" s="208"/>
      <c r="BF387" s="209"/>
      <c r="BG387" s="461"/>
      <c r="BH387" s="215"/>
      <c r="BI387" s="210"/>
      <c r="BJ387" s="210"/>
      <c r="BK387" s="210"/>
      <c r="BL387" s="207"/>
      <c r="BM387" s="207"/>
      <c r="BN387" s="207"/>
      <c r="BO387" s="282"/>
      <c r="BP387" s="282"/>
      <c r="BQ387" s="284"/>
      <c r="BR387" s="213"/>
      <c r="BS387" s="213" t="str">
        <f>IF(AND('MAPA DE RIESGOS'!$AP387="Muy Alta",'MAPA DE RIESGOS'!$AR387="Leve"),CONCATENATE("R",'MAPA DE RIESGOS'!$H387,"C",'MAPA DE RIESGOS'!$AF387),"")</f>
        <v/>
      </c>
      <c r="BT387" s="213"/>
      <c r="BU387" s="213"/>
      <c r="BV387" s="213"/>
      <c r="BW387" s="213"/>
      <c r="BX387" s="213"/>
      <c r="BY387" s="213"/>
      <c r="BZ387" s="213"/>
      <c r="CA387" s="213"/>
      <c r="CB387" s="213"/>
      <c r="CC387" s="213"/>
      <c r="CD387" s="213"/>
      <c r="CE387" s="213"/>
      <c r="CF387" s="213"/>
      <c r="CG387" s="213"/>
      <c r="CH387" s="213"/>
      <c r="CI387" s="213"/>
      <c r="CJ387" s="213"/>
      <c r="CK387" s="213"/>
    </row>
    <row r="388" spans="1:89" s="214" customFormat="1" ht="28.5" hidden="1" customHeight="1">
      <c r="A388" s="477"/>
      <c r="B388" s="501" t="s">
        <v>960</v>
      </c>
      <c r="C388" s="451"/>
      <c r="D388" s="451" t="str">
        <f>IFERROR((VLOOKUP($B388,'Listados Datos'!$D$3:$F$18,3,FALSE))," ")</f>
        <v>El proceso inicia con la identificación de las necesidades de recursos y finaliza con la entrega del bien y/o servicio y su registro en los hechos financieros. Aplica a todos los procesos de la entidad.</v>
      </c>
      <c r="E388" s="454" t="s">
        <v>1259</v>
      </c>
      <c r="F388" s="454" t="s">
        <v>976</v>
      </c>
      <c r="G388" s="459">
        <v>63</v>
      </c>
      <c r="H388" s="384">
        <v>63</v>
      </c>
      <c r="I388" s="462" t="s">
        <v>112</v>
      </c>
      <c r="J388" s="468"/>
      <c r="K388" s="468" t="s">
        <v>112</v>
      </c>
      <c r="L388" s="468"/>
      <c r="M388" s="453" t="str">
        <f t="shared" ref="M388:M393" si="423">+I388</f>
        <v>Corrupción</v>
      </c>
      <c r="N388" s="453" t="s">
        <v>109</v>
      </c>
      <c r="O388" s="453" t="s">
        <v>247</v>
      </c>
      <c r="P388" s="530"/>
      <c r="Q388" s="490"/>
      <c r="R388" s="493"/>
      <c r="S388" s="493"/>
      <c r="T388" s="493"/>
      <c r="U388" s="493"/>
      <c r="V388" s="533" t="str">
        <f t="shared" ref="V388" si="424">IF(ISBLANK(AC388),(IF(P388&lt;=0,"",IF(P388&lt;=2,"Muy Baja",IF(P388&lt;=24,"Baja",IF(P388&lt;=500,"Media",IF(P388&lt;=5000,"Alta","Muy Alta"))))))," ")</f>
        <v/>
      </c>
      <c r="W388" s="518" t="str">
        <f t="shared" ref="W388" si="425">IF(ISBLANK(AC388),(IF(V388="","",IF(V388="Muy Baja",20%,IF(V388="Baja",40%,IF(V388="Media",60%,IF(V388="Alta",80%,IF(V388="Muy Alta",100%,0)))))))," ")</f>
        <v/>
      </c>
      <c r="X388" s="536"/>
      <c r="Y388" s="539" t="str">
        <f>IF(X388&gt;0,IF(NOT(ISERROR(MATCH(X388,'Listados Datos'!$N$3:$N$4,0))),'Listados Datos'!$N$6&amp;"Por favor no seleccionar este criterios de impacto (Afectación Económica o presupuestal y/o Pérdida Reputacional)",'Listados Datos'!$N$7),"")</f>
        <v/>
      </c>
      <c r="Z388" s="542" t="str">
        <f>IF(OR(X388='Listados Datos'!$R$3,X388='Listados Datos'!$S$3),"Leve",IF(OR(X388='Listados Datos'!$R$4,X388='Listados Datos'!$S$4),"Menor",IF(OR(X388='Listados Datos'!$R$5,X388='Listados Datos'!$S$5),"Moderado",IF(OR(X388='Listados Datos'!$R$6,X388='Listados Datos'!$S$6),"Mayor",IF(OR(X388='Listados Datos'!$R$7,X388='Listados Datos'!$S$7),"Catastrófico","")))))</f>
        <v/>
      </c>
      <c r="AA388" s="518" t="str">
        <f>IF(Z388="","",IF(Z388="Leve",20%,IF(Z388="Menor",40%,IF(Z388="Moderado",60%,IF(Z388="Mayor",80%,IF(Z388="Catastrófico",100%,0))))))</f>
        <v/>
      </c>
      <c r="AB388" s="521"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524"/>
      <c r="AD388" s="527"/>
      <c r="AE388" s="506" t="str">
        <f t="shared" ref="AE388" si="426">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206"/>
      <c r="AH388" s="234" t="str">
        <f t="shared" si="407"/>
        <v/>
      </c>
      <c r="AI388" s="340"/>
      <c r="AJ388" s="340"/>
      <c r="AK388" s="235" t="str">
        <f t="shared" si="408"/>
        <v/>
      </c>
      <c r="AL388" s="341"/>
      <c r="AM388" s="341"/>
      <c r="AN388" s="342"/>
      <c r="AO388" s="236" t="str">
        <f>IF(ISBLANK(AD388),(IFERROR(IF(AH388="Probabilidad",(W388-(+W388*AK388)),IF(AH388="Impacto",W388,"")),""))," ")</f>
        <v/>
      </c>
      <c r="AP388" s="174" t="str">
        <f>IF(ISBLANK(AD388), (IFERROR(IF(AO388="","",IF(AO388&lt;=0.2,"Muy Baja",IF(AO388&lt;=0.4,"Baja",IF(AO388&lt;=0.6,"Media",IF(AO388&lt;=0.8,"Alta","Muy Alta"))))),""))," ")</f>
        <v/>
      </c>
      <c r="AQ388" s="237" t="str">
        <f t="shared" si="409"/>
        <v/>
      </c>
      <c r="AR388" s="283" t="str">
        <f t="shared" si="410"/>
        <v/>
      </c>
      <c r="AS388" s="237" t="str">
        <f>IFERROR(IF(AH388="Impacto",(AA388-(+AA388*AK388)),IF(AH388="Probabilidad",AA388,"")),"")</f>
        <v/>
      </c>
      <c r="AT388" s="239" t="str">
        <f t="shared" si="411"/>
        <v/>
      </c>
      <c r="AU388" s="509"/>
      <c r="AV388" s="512" t="str">
        <f>IF(ISBLANK(AD388), " ", AD388)</f>
        <v xml:space="preserve"> </v>
      </c>
      <c r="AW388" s="506" t="str">
        <f t="shared" ref="AW388" si="427">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515" t="s">
        <v>337</v>
      </c>
      <c r="AY388" s="343"/>
      <c r="AZ388" s="209"/>
      <c r="BA388" s="207"/>
      <c r="BB388" s="207"/>
      <c r="BC388" s="208"/>
      <c r="BD388" s="208"/>
      <c r="BE388" s="208"/>
      <c r="BF388" s="209"/>
      <c r="BG388" s="468"/>
      <c r="BH388" s="215"/>
      <c r="BI388" s="210"/>
      <c r="BJ388" s="210"/>
      <c r="BK388" s="210"/>
      <c r="BL388" s="207"/>
      <c r="BM388" s="207"/>
      <c r="BN388" s="207"/>
      <c r="BO388" s="282"/>
      <c r="BP388" s="282"/>
      <c r="BQ388" s="284"/>
      <c r="BR388" s="213"/>
      <c r="BS388" s="213" t="str">
        <f>IF(AND('MAPA DE RIESGOS'!$AP388="Muy Alta",'MAPA DE RIESGOS'!$AR388="Leve"),CONCATENATE("R",'MAPA DE RIESGOS'!$H388,"C",'MAPA DE RIESGOS'!$AF388),"")</f>
        <v/>
      </c>
      <c r="BT388" s="213"/>
      <c r="BU388" s="213"/>
      <c r="BV388" s="213"/>
      <c r="BW388" s="213"/>
      <c r="BX388" s="213"/>
      <c r="BY388" s="213"/>
      <c r="BZ388" s="213"/>
      <c r="CA388" s="213"/>
      <c r="CB388" s="213"/>
      <c r="CC388" s="213"/>
      <c r="CD388" s="213"/>
      <c r="CE388" s="213"/>
      <c r="CF388" s="213"/>
      <c r="CG388" s="213"/>
      <c r="CH388" s="213"/>
      <c r="CI388" s="213"/>
      <c r="CJ388" s="213"/>
      <c r="CK388" s="213"/>
    </row>
    <row r="389" spans="1:89" s="214" customFormat="1" ht="28.5" hidden="1" customHeight="1">
      <c r="A389" s="477"/>
      <c r="B389" s="501"/>
      <c r="C389" s="451"/>
      <c r="D389" s="451"/>
      <c r="E389" s="454"/>
      <c r="F389" s="454"/>
      <c r="G389" s="459"/>
      <c r="H389" s="384">
        <v>63</v>
      </c>
      <c r="I389" s="463"/>
      <c r="J389" s="460"/>
      <c r="K389" s="460"/>
      <c r="L389" s="460"/>
      <c r="M389" s="454">
        <f t="shared" si="423"/>
        <v>0</v>
      </c>
      <c r="N389" s="454"/>
      <c r="O389" s="454"/>
      <c r="P389" s="531"/>
      <c r="Q389" s="491"/>
      <c r="R389" s="494"/>
      <c r="S389" s="494"/>
      <c r="T389" s="494"/>
      <c r="U389" s="494"/>
      <c r="V389" s="534"/>
      <c r="W389" s="519"/>
      <c r="X389" s="537"/>
      <c r="Y389" s="540"/>
      <c r="Z389" s="543"/>
      <c r="AA389" s="519"/>
      <c r="AB389" s="522"/>
      <c r="AC389" s="525"/>
      <c r="AD389" s="528"/>
      <c r="AE389" s="507"/>
      <c r="AF389" s="205">
        <v>2</v>
      </c>
      <c r="AG389" s="206"/>
      <c r="AH389" s="234" t="str">
        <f t="shared" si="407"/>
        <v/>
      </c>
      <c r="AI389" s="340"/>
      <c r="AJ389" s="340"/>
      <c r="AK389" s="235" t="str">
        <f t="shared" si="408"/>
        <v/>
      </c>
      <c r="AL389" s="341"/>
      <c r="AM389" s="341"/>
      <c r="AN389" s="342"/>
      <c r="AO389" s="236" t="str">
        <f>IF(ISBLANK(AD388),(IFERROR(IF(AND(AH388="Probabilidad",AH389="Probabilidad"),(AQ388-(+AQ388*AK389)),IF(AH389="Probabilidad",(W388-(+W388*AK389)),IF(AH389="Impacto",AQ388,""))),""))," ")</f>
        <v/>
      </c>
      <c r="AP389" s="174" t="str">
        <f>IF(ISBLANK(AD388),(IFERROR(IF(AO389="","",IF(AO389&lt;=0.2,"Muy Baja",IF(AO389&lt;=0.4,"Baja",IF(AO389&lt;=0.6,"Media",IF(AO389&lt;=0.8,"Alta","Muy Alta"))))),""))," ")</f>
        <v/>
      </c>
      <c r="AQ389" s="237" t="str">
        <f t="shared" si="409"/>
        <v/>
      </c>
      <c r="AR389" s="283" t="str">
        <f t="shared" si="410"/>
        <v/>
      </c>
      <c r="AS389" s="237" t="str">
        <f>IFERROR(IF(AND(AH388="Impacto",AH389="Impacto"),(AS388-(+AS388*AK389)),IF(AH389="Impacto",(AA388-(+AA388*AK389)),IF(AH389="Probabilidad",AS388,""))),"")</f>
        <v/>
      </c>
      <c r="AT389" s="239" t="str">
        <f t="shared" si="411"/>
        <v/>
      </c>
      <c r="AU389" s="510"/>
      <c r="AV389" s="513"/>
      <c r="AW389" s="507"/>
      <c r="AX389" s="516"/>
      <c r="AY389" s="343"/>
      <c r="AZ389" s="209"/>
      <c r="BA389" s="207"/>
      <c r="BB389" s="207"/>
      <c r="BC389" s="208"/>
      <c r="BD389" s="208"/>
      <c r="BE389" s="208"/>
      <c r="BF389" s="209"/>
      <c r="BG389" s="460"/>
      <c r="BH389" s="215"/>
      <c r="BI389" s="210"/>
      <c r="BJ389" s="210"/>
      <c r="BK389" s="210"/>
      <c r="BL389" s="207"/>
      <c r="BM389" s="207"/>
      <c r="BN389" s="207"/>
      <c r="BO389" s="282"/>
      <c r="BP389" s="282"/>
      <c r="BQ389" s="284"/>
      <c r="BR389" s="213"/>
      <c r="BS389" s="213" t="str">
        <f>IF(AND('MAPA DE RIESGOS'!$AP389="Muy Alta",'MAPA DE RIESGOS'!$AR389="Leve"),CONCATENATE("R",'MAPA DE RIESGOS'!$H389,"C",'MAPA DE RIESGOS'!$AF389),"")</f>
        <v/>
      </c>
      <c r="BT389" s="213"/>
      <c r="BU389" s="213"/>
      <c r="BV389" s="213"/>
      <c r="BW389" s="213"/>
      <c r="BX389" s="213"/>
      <c r="BY389" s="213"/>
      <c r="BZ389" s="213"/>
      <c r="CA389" s="213"/>
      <c r="CB389" s="213"/>
      <c r="CC389" s="213"/>
      <c r="CD389" s="213"/>
      <c r="CE389" s="213"/>
      <c r="CF389" s="213"/>
      <c r="CG389" s="213"/>
      <c r="CH389" s="213"/>
      <c r="CI389" s="213"/>
      <c r="CJ389" s="213"/>
      <c r="CK389" s="213"/>
    </row>
    <row r="390" spans="1:89" s="214" customFormat="1" ht="28.5" hidden="1" customHeight="1">
      <c r="A390" s="477"/>
      <c r="B390" s="501"/>
      <c r="C390" s="451"/>
      <c r="D390" s="451"/>
      <c r="E390" s="454"/>
      <c r="F390" s="454"/>
      <c r="G390" s="459"/>
      <c r="H390" s="384">
        <v>63</v>
      </c>
      <c r="I390" s="463"/>
      <c r="J390" s="460"/>
      <c r="K390" s="460"/>
      <c r="L390" s="460"/>
      <c r="M390" s="454">
        <f t="shared" si="423"/>
        <v>0</v>
      </c>
      <c r="N390" s="454"/>
      <c r="O390" s="454"/>
      <c r="P390" s="531"/>
      <c r="Q390" s="491"/>
      <c r="R390" s="494"/>
      <c r="S390" s="494"/>
      <c r="T390" s="494"/>
      <c r="U390" s="494"/>
      <c r="V390" s="534"/>
      <c r="W390" s="519"/>
      <c r="X390" s="537"/>
      <c r="Y390" s="540"/>
      <c r="Z390" s="543"/>
      <c r="AA390" s="519"/>
      <c r="AB390" s="522"/>
      <c r="AC390" s="525"/>
      <c r="AD390" s="528"/>
      <c r="AE390" s="507"/>
      <c r="AF390" s="205">
        <v>3</v>
      </c>
      <c r="AG390" s="206"/>
      <c r="AH390" s="234" t="str">
        <f t="shared" si="407"/>
        <v/>
      </c>
      <c r="AI390" s="340"/>
      <c r="AJ390" s="340"/>
      <c r="AK390" s="235" t="str">
        <f t="shared" si="408"/>
        <v/>
      </c>
      <c r="AL390" s="341"/>
      <c r="AM390" s="341"/>
      <c r="AN390" s="342"/>
      <c r="AO390" s="236" t="str">
        <f>IF(ISBLANK(AD388),(IFERROR(IF(AND(AH389="Probabilidad",AH390="Probabilidad"),(AQ389-(+AQ389*AK390)),IF(AND(AH389="Impacto",AH390="Probabilidad"),(AQ388-(+AQ388*AK390)),IF(AH390="Impacto",AQ389,""))),""))," ")</f>
        <v/>
      </c>
      <c r="AP390" s="174" t="str">
        <f>IF(ISBLANK(AD388),(IFERROR(IF(AO390="","",IF(AO390&lt;=0.2,"Muy Baja",IF(AO390&lt;=0.4,"Baja",IF(AO390&lt;=0.6,"Media",IF(AO390&lt;=0.8,"Alta","Muy Alta"))))),""))," ")</f>
        <v/>
      </c>
      <c r="AQ390" s="237" t="str">
        <f t="shared" si="409"/>
        <v/>
      </c>
      <c r="AR390" s="283" t="str">
        <f t="shared" si="410"/>
        <v/>
      </c>
      <c r="AS390" s="237" t="str">
        <f>IFERROR(IF(AND(AH389="Impacto",AH390="Impacto"),(AS389-(+AS389*AK390)),IF(AND(AH389="Probabilidad",AH390="Impacto"),(AS388-(+AS388*AK390)),IF(AH390="Probabilidad",AS389,""))),"")</f>
        <v/>
      </c>
      <c r="AT390" s="239" t="str">
        <f t="shared" si="411"/>
        <v/>
      </c>
      <c r="AU390" s="510"/>
      <c r="AV390" s="513"/>
      <c r="AW390" s="507"/>
      <c r="AX390" s="516"/>
      <c r="AY390" s="343"/>
      <c r="AZ390" s="209"/>
      <c r="BA390" s="207"/>
      <c r="BB390" s="207"/>
      <c r="BC390" s="208"/>
      <c r="BD390" s="208"/>
      <c r="BE390" s="208"/>
      <c r="BF390" s="209"/>
      <c r="BG390" s="460"/>
      <c r="BH390" s="215"/>
      <c r="BI390" s="210"/>
      <c r="BJ390" s="210"/>
      <c r="BK390" s="210"/>
      <c r="BL390" s="207"/>
      <c r="BM390" s="207"/>
      <c r="BN390" s="207"/>
      <c r="BO390" s="282"/>
      <c r="BP390" s="282"/>
      <c r="BQ390" s="284"/>
      <c r="BR390" s="213"/>
      <c r="BS390" s="213" t="str">
        <f>IF(AND('MAPA DE RIESGOS'!$AP390="Muy Alta",'MAPA DE RIESGOS'!$AR390="Leve"),CONCATENATE("R",'MAPA DE RIESGOS'!$H390,"C",'MAPA DE RIESGOS'!$AF390),"")</f>
        <v/>
      </c>
      <c r="BT390" s="213"/>
      <c r="BU390" s="213"/>
      <c r="BV390" s="213"/>
      <c r="BW390" s="213"/>
      <c r="BX390" s="213"/>
      <c r="BY390" s="213"/>
      <c r="BZ390" s="213"/>
      <c r="CA390" s="213"/>
      <c r="CB390" s="213"/>
      <c r="CC390" s="213"/>
      <c r="CD390" s="213"/>
      <c r="CE390" s="213"/>
      <c r="CF390" s="213"/>
      <c r="CG390" s="213"/>
      <c r="CH390" s="213"/>
      <c r="CI390" s="213"/>
      <c r="CJ390" s="213"/>
      <c r="CK390" s="213"/>
    </row>
    <row r="391" spans="1:89" s="214" customFormat="1" ht="28.5" hidden="1" customHeight="1">
      <c r="A391" s="477"/>
      <c r="B391" s="501"/>
      <c r="C391" s="451"/>
      <c r="D391" s="451"/>
      <c r="E391" s="454"/>
      <c r="F391" s="454"/>
      <c r="G391" s="459"/>
      <c r="H391" s="384">
        <v>63</v>
      </c>
      <c r="I391" s="463"/>
      <c r="J391" s="460"/>
      <c r="K391" s="460"/>
      <c r="L391" s="460"/>
      <c r="M391" s="454">
        <f t="shared" si="423"/>
        <v>0</v>
      </c>
      <c r="N391" s="454"/>
      <c r="O391" s="454"/>
      <c r="P391" s="531"/>
      <c r="Q391" s="491"/>
      <c r="R391" s="494"/>
      <c r="S391" s="494"/>
      <c r="T391" s="494"/>
      <c r="U391" s="494"/>
      <c r="V391" s="534"/>
      <c r="W391" s="519"/>
      <c r="X391" s="537"/>
      <c r="Y391" s="540"/>
      <c r="Z391" s="543"/>
      <c r="AA391" s="519"/>
      <c r="AB391" s="522"/>
      <c r="AC391" s="525"/>
      <c r="AD391" s="528"/>
      <c r="AE391" s="507"/>
      <c r="AF391" s="205">
        <v>4</v>
      </c>
      <c r="AG391" s="206"/>
      <c r="AH391" s="234" t="str">
        <f t="shared" si="407"/>
        <v/>
      </c>
      <c r="AI391" s="340"/>
      <c r="AJ391" s="340"/>
      <c r="AK391" s="235" t="str">
        <f t="shared" si="408"/>
        <v/>
      </c>
      <c r="AL391" s="341"/>
      <c r="AM391" s="341"/>
      <c r="AN391" s="342"/>
      <c r="AO391" s="236" t="str">
        <f>IF(ISBLANK(AD388),(IFERROR(IF(AND(AH390="Probabilidad",AH391="Probabilidad"),(AQ390-(+AQ390*AK391)),IF(AND(AH390="Impacto",AH391="Probabilidad"),(AQ389-(+AQ389*AK391)),IF(AH391="Impacto",AQ390,""))),""))," ")</f>
        <v/>
      </c>
      <c r="AP391" s="174" t="str">
        <f>IF(ISBLANK(AD388),(IFERROR(IF(AO391="","",IF(AO391&lt;=0.2,"Muy Baja",IF(AO391&lt;=0.4,"Baja",IF(AO391&lt;=0.6,"Media",IF(AO391&lt;=0.8,"Alta","Muy Alta"))))),""))," ")</f>
        <v/>
      </c>
      <c r="AQ391" s="237" t="str">
        <f t="shared" si="409"/>
        <v/>
      </c>
      <c r="AR391" s="283" t="str">
        <f t="shared" si="410"/>
        <v/>
      </c>
      <c r="AS391" s="237" t="str">
        <f>IFERROR(IF(AND(AH390="Impacto",AH391="Impacto"),(AS390-(+AS390*AK391)),IF(AND(AH390="Probabilidad",AH391="Impacto"),(AS389-(+AS389*AK391)),IF(AH391="Probabilidad",AS390,""))),"")</f>
        <v/>
      </c>
      <c r="AT391" s="239" t="str">
        <f t="shared" si="411"/>
        <v/>
      </c>
      <c r="AU391" s="510"/>
      <c r="AV391" s="513"/>
      <c r="AW391" s="507"/>
      <c r="AX391" s="516"/>
      <c r="AY391" s="343"/>
      <c r="AZ391" s="209"/>
      <c r="BA391" s="207"/>
      <c r="BB391" s="207"/>
      <c r="BC391" s="208"/>
      <c r="BD391" s="208"/>
      <c r="BE391" s="208"/>
      <c r="BF391" s="209"/>
      <c r="BG391" s="460"/>
      <c r="BH391" s="215"/>
      <c r="BI391" s="210"/>
      <c r="BJ391" s="210"/>
      <c r="BK391" s="210"/>
      <c r="BL391" s="207"/>
      <c r="BM391" s="207"/>
      <c r="BN391" s="207"/>
      <c r="BO391" s="282"/>
      <c r="BP391" s="282"/>
      <c r="BQ391" s="284"/>
      <c r="BR391" s="213"/>
      <c r="BS391" s="213" t="str">
        <f>IF(AND('MAPA DE RIESGOS'!$AP391="Muy Alta",'MAPA DE RIESGOS'!$AR391="Leve"),CONCATENATE("R",'MAPA DE RIESGOS'!$H391,"C",'MAPA DE RIESGOS'!$AF391),"")</f>
        <v/>
      </c>
      <c r="BT391" s="213"/>
      <c r="BU391" s="213"/>
      <c r="BV391" s="213"/>
      <c r="BW391" s="213"/>
      <c r="BX391" s="213"/>
      <c r="BY391" s="213"/>
      <c r="BZ391" s="213"/>
      <c r="CA391" s="213"/>
      <c r="CB391" s="213"/>
      <c r="CC391" s="213"/>
      <c r="CD391" s="213"/>
      <c r="CE391" s="213"/>
      <c r="CF391" s="213"/>
      <c r="CG391" s="213"/>
      <c r="CH391" s="213"/>
      <c r="CI391" s="213"/>
      <c r="CJ391" s="213"/>
      <c r="CK391" s="213"/>
    </row>
    <row r="392" spans="1:89" s="214" customFormat="1" ht="28.5" hidden="1" customHeight="1">
      <c r="A392" s="477"/>
      <c r="B392" s="501"/>
      <c r="C392" s="451"/>
      <c r="D392" s="451"/>
      <c r="E392" s="454"/>
      <c r="F392" s="454"/>
      <c r="G392" s="459"/>
      <c r="H392" s="384">
        <v>63</v>
      </c>
      <c r="I392" s="463"/>
      <c r="J392" s="460"/>
      <c r="K392" s="460"/>
      <c r="L392" s="460"/>
      <c r="M392" s="454">
        <f t="shared" si="423"/>
        <v>0</v>
      </c>
      <c r="N392" s="454"/>
      <c r="O392" s="454"/>
      <c r="P392" s="531"/>
      <c r="Q392" s="491"/>
      <c r="R392" s="494"/>
      <c r="S392" s="494"/>
      <c r="T392" s="494"/>
      <c r="U392" s="494"/>
      <c r="V392" s="534"/>
      <c r="W392" s="519"/>
      <c r="X392" s="537"/>
      <c r="Y392" s="540"/>
      <c r="Z392" s="543"/>
      <c r="AA392" s="519"/>
      <c r="AB392" s="522"/>
      <c r="AC392" s="525"/>
      <c r="AD392" s="528"/>
      <c r="AE392" s="507"/>
      <c r="AF392" s="205">
        <v>5</v>
      </c>
      <c r="AG392" s="206"/>
      <c r="AH392" s="234" t="str">
        <f t="shared" si="407"/>
        <v/>
      </c>
      <c r="AI392" s="340"/>
      <c r="AJ392" s="340"/>
      <c r="AK392" s="235" t="str">
        <f t="shared" si="408"/>
        <v/>
      </c>
      <c r="AL392" s="341"/>
      <c r="AM392" s="341"/>
      <c r="AN392" s="342"/>
      <c r="AO392" s="236" t="str">
        <f>IF(ISBLANK(AD388),(IFERROR(IF(AND(AH391="Probabilidad",AH392="Probabilidad"),(AQ391-(+AQ391*AK392)),IF(AND(AH391="Impacto",AH392="Probabilidad"),(AQ390-(+AQ390*AK392)),IF(AH392="Impacto",AQ391,""))),""))," ")</f>
        <v/>
      </c>
      <c r="AP392" s="174" t="str">
        <f>IF(ISBLANK(AD388),(IFERROR(IF(AO392="","",IF(AO392&lt;=0.2,"Muy Baja",IF(AO392&lt;=0.4,"Baja",IF(AO392&lt;=0.6,"Media",IF(AO392&lt;=0.8,"Alta","Muy Alta"))))),""))," ")</f>
        <v/>
      </c>
      <c r="AQ392" s="237" t="str">
        <f t="shared" si="409"/>
        <v/>
      </c>
      <c r="AR392" s="283" t="str">
        <f t="shared" si="410"/>
        <v/>
      </c>
      <c r="AS392" s="237" t="str">
        <f>IFERROR(IF(AND(AH391="Impacto",AH392="Impacto"),(AS391-(+AS391*AK392)),IF(AND(AH391="Probabilidad",AH392="Impacto"),(AS390-(+AS390*AK392)),IF(AH392="Probabilidad",AS391,""))),"")</f>
        <v/>
      </c>
      <c r="AT392" s="239" t="str">
        <f t="shared" si="411"/>
        <v/>
      </c>
      <c r="AU392" s="510"/>
      <c r="AV392" s="513"/>
      <c r="AW392" s="507"/>
      <c r="AX392" s="516"/>
      <c r="AY392" s="343"/>
      <c r="AZ392" s="209"/>
      <c r="BA392" s="207"/>
      <c r="BB392" s="207"/>
      <c r="BC392" s="208"/>
      <c r="BD392" s="208"/>
      <c r="BE392" s="208"/>
      <c r="BF392" s="209"/>
      <c r="BG392" s="460"/>
      <c r="BH392" s="215"/>
      <c r="BI392" s="210"/>
      <c r="BJ392" s="210"/>
      <c r="BK392" s="210"/>
      <c r="BL392" s="207"/>
      <c r="BM392" s="207"/>
      <c r="BN392" s="207"/>
      <c r="BO392" s="282"/>
      <c r="BP392" s="282"/>
      <c r="BQ392" s="284"/>
      <c r="BR392" s="213"/>
      <c r="BS392" s="213" t="str">
        <f>IF(AND('MAPA DE RIESGOS'!$AP392="Muy Alta",'MAPA DE RIESGOS'!$AR392="Leve"),CONCATENATE("R",'MAPA DE RIESGOS'!$H392,"C",'MAPA DE RIESGOS'!$AF392),"")</f>
        <v/>
      </c>
      <c r="BT392" s="213"/>
      <c r="BU392" s="213"/>
      <c r="BV392" s="213"/>
      <c r="BW392" s="213"/>
      <c r="BX392" s="213"/>
      <c r="BY392" s="213"/>
      <c r="BZ392" s="213"/>
      <c r="CA392" s="213"/>
      <c r="CB392" s="213"/>
      <c r="CC392" s="213"/>
      <c r="CD392" s="213"/>
      <c r="CE392" s="213"/>
      <c r="CF392" s="213"/>
      <c r="CG392" s="213"/>
      <c r="CH392" s="213"/>
      <c r="CI392" s="213"/>
      <c r="CJ392" s="213"/>
      <c r="CK392" s="213"/>
    </row>
    <row r="393" spans="1:89" s="214" customFormat="1" ht="28.5" hidden="1" customHeight="1">
      <c r="A393" s="477"/>
      <c r="B393" s="501"/>
      <c r="C393" s="451"/>
      <c r="D393" s="451"/>
      <c r="E393" s="454"/>
      <c r="F393" s="454"/>
      <c r="G393" s="459"/>
      <c r="H393" s="384">
        <v>63</v>
      </c>
      <c r="I393" s="464"/>
      <c r="J393" s="461"/>
      <c r="K393" s="461"/>
      <c r="L393" s="461"/>
      <c r="M393" s="455">
        <f t="shared" si="423"/>
        <v>0</v>
      </c>
      <c r="N393" s="455"/>
      <c r="O393" s="455"/>
      <c r="P393" s="532"/>
      <c r="Q393" s="492"/>
      <c r="R393" s="495"/>
      <c r="S393" s="495"/>
      <c r="T393" s="495"/>
      <c r="U393" s="495"/>
      <c r="V393" s="535"/>
      <c r="W393" s="520"/>
      <c r="X393" s="538"/>
      <c r="Y393" s="541"/>
      <c r="Z393" s="544"/>
      <c r="AA393" s="520"/>
      <c r="AB393" s="523"/>
      <c r="AC393" s="526"/>
      <c r="AD393" s="529"/>
      <c r="AE393" s="508"/>
      <c r="AF393" s="205">
        <v>6</v>
      </c>
      <c r="AG393" s="206"/>
      <c r="AH393" s="234" t="str">
        <f t="shared" si="407"/>
        <v/>
      </c>
      <c r="AI393" s="340"/>
      <c r="AJ393" s="340"/>
      <c r="AK393" s="235" t="str">
        <f t="shared" si="408"/>
        <v/>
      </c>
      <c r="AL393" s="341"/>
      <c r="AM393" s="341"/>
      <c r="AN393" s="342"/>
      <c r="AO393" s="236" t="str">
        <f>IF(ISBLANK(AD388),(IFERROR(IF(AND(AH391="Probabilidad",AH393="Probabilidad"),(AQ391-(+AQ391*AK393)),IF(AND(AH391="Impacto",AH393="Probabilidad"),(AQ390-(+AQ390*AK393)),IF(AH393="Impacto",AQ391,""))),""))," ")</f>
        <v/>
      </c>
      <c r="AP393" s="174" t="str">
        <f>IF(ISBLANK(AD388),(IFERROR(IF(AO393="","",IF(AO393&lt;=0.2,"Muy Baja",IF(AO393&lt;=0.4,"Baja",IF(AO393&lt;=0.6,"Media",IF(AO393&lt;=0.8,"Alta","Muy Alta"))))),"")), " ")</f>
        <v/>
      </c>
      <c r="AQ393" s="237" t="str">
        <f t="shared" si="409"/>
        <v/>
      </c>
      <c r="AR393" s="283" t="str">
        <f t="shared" si="410"/>
        <v/>
      </c>
      <c r="AS393" s="237" t="str">
        <f>IFERROR(IF(AND(AH392="Impacto",AH393="Impacto"),(AS391-(+AS392*AK393)),IF(AND(AH391="Probabilidad",AH393="Impacto"),(AS390-(+AS390*AK393)),IF(AH393="Probabilidad",AS391,""))),"")</f>
        <v/>
      </c>
      <c r="AT393" s="239" t="str">
        <f t="shared" si="411"/>
        <v/>
      </c>
      <c r="AU393" s="511"/>
      <c r="AV393" s="514"/>
      <c r="AW393" s="508"/>
      <c r="AX393" s="517"/>
      <c r="AY393" s="343"/>
      <c r="AZ393" s="209"/>
      <c r="BA393" s="207"/>
      <c r="BB393" s="207"/>
      <c r="BC393" s="208"/>
      <c r="BD393" s="208"/>
      <c r="BE393" s="208"/>
      <c r="BF393" s="209"/>
      <c r="BG393" s="461"/>
      <c r="BH393" s="215"/>
      <c r="BI393" s="210"/>
      <c r="BJ393" s="210"/>
      <c r="BK393" s="210"/>
      <c r="BL393" s="207"/>
      <c r="BM393" s="207"/>
      <c r="BN393" s="207"/>
      <c r="BO393" s="282"/>
      <c r="BP393" s="282"/>
      <c r="BQ393" s="284"/>
      <c r="BR393" s="213"/>
      <c r="BS393" s="213" t="str">
        <f>IF(AND('MAPA DE RIESGOS'!$AP393="Muy Alta",'MAPA DE RIESGOS'!$AR393="Leve"),CONCATENATE("R",'MAPA DE RIESGOS'!$H393,"C",'MAPA DE RIESGOS'!$AF393),"")</f>
        <v/>
      </c>
      <c r="BT393" s="213"/>
      <c r="BU393" s="213"/>
      <c r="BV393" s="213"/>
      <c r="BW393" s="213"/>
      <c r="BX393" s="213"/>
      <c r="BY393" s="213"/>
      <c r="BZ393" s="213"/>
      <c r="CA393" s="213"/>
      <c r="CB393" s="213"/>
      <c r="CC393" s="213"/>
      <c r="CD393" s="213"/>
      <c r="CE393" s="213"/>
      <c r="CF393" s="213"/>
      <c r="CG393" s="213"/>
      <c r="CH393" s="213"/>
      <c r="CI393" s="213"/>
      <c r="CJ393" s="213"/>
      <c r="CK393" s="213"/>
    </row>
    <row r="394" spans="1:89" s="214" customFormat="1" ht="132" customHeight="1">
      <c r="A394" s="477"/>
      <c r="B394" s="501" t="s">
        <v>960</v>
      </c>
      <c r="C394" s="451"/>
      <c r="D394" s="451" t="str">
        <f>IFERROR((VLOOKUP($B394,'Listados Datos'!$D$3:$F$18,3,FALSE))," ")</f>
        <v>El proceso inicia con la identificación de las necesidades de recursos y finaliza con la entrega del bien y/o servicio y su registro en los hechos financieros. Aplica a todos los procesos de la entidad.</v>
      </c>
      <c r="E394" s="454" t="s">
        <v>1259</v>
      </c>
      <c r="F394" s="454" t="s">
        <v>976</v>
      </c>
      <c r="G394" s="459">
        <v>64</v>
      </c>
      <c r="H394" s="384">
        <v>64</v>
      </c>
      <c r="I394" s="456" t="s">
        <v>1282</v>
      </c>
      <c r="J394" s="468" t="s">
        <v>244</v>
      </c>
      <c r="K394" s="468" t="s">
        <v>1282</v>
      </c>
      <c r="L394" s="468" t="s">
        <v>1481</v>
      </c>
      <c r="M394" s="453" t="str">
        <f t="shared" ref="M394:M399" si="428">+CONCATENATE("Posibilidad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453" t="s">
        <v>932</v>
      </c>
      <c r="O394" s="453" t="s">
        <v>247</v>
      </c>
      <c r="P394" s="530">
        <v>228</v>
      </c>
      <c r="Q394" s="490"/>
      <c r="R394" s="493"/>
      <c r="S394" s="493"/>
      <c r="T394" s="493"/>
      <c r="U394" s="493"/>
      <c r="V394" s="533" t="str">
        <f t="shared" ref="V394" si="429">IF(ISBLANK(AC394),(IF(P394&lt;=0,"",IF(P394&lt;=2,"Muy Baja",IF(P394&lt;=24,"Baja",IF(P394&lt;=500,"Media",IF(P394&lt;=5000,"Alta","Muy Alta"))))))," ")</f>
        <v>Media</v>
      </c>
      <c r="W394" s="518">
        <f t="shared" ref="W394" si="430">IF(ISBLANK(AC394),(IF(V394="","",IF(V394="Muy Baja",20%,IF(V394="Baja",40%,IF(V394="Media",60%,IF(V394="Alta",80%,IF(V394="Muy Alta",100%,0)))))))," ")</f>
        <v>0.6</v>
      </c>
      <c r="X394" s="536" t="s">
        <v>307</v>
      </c>
      <c r="Y394" s="539" t="str">
        <f>IF(X394&gt;0,IF(NOT(ISERROR(MATCH(X394,'Listados Datos'!$N$3:$N$4,0))),'Listados Datos'!$N$6&amp;"Por favor no seleccionar este criterios de impacto (Afectación Económica o presupuestal y/o Pérdida Reputacional)",'Listados Datos'!$N$7),"")</f>
        <v>✔</v>
      </c>
      <c r="Z394" s="542"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518">
        <f>IF(Z394="","",IF(Z394="Leve",20%,IF(Z394="Menor",40%,IF(Z394="Moderado",60%,IF(Z394="Mayor",80%,IF(Z394="Catastrófico",100%,0))))))</f>
        <v>0.6</v>
      </c>
      <c r="AB394" s="521"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524"/>
      <c r="AD394" s="527"/>
      <c r="AE394" s="506" t="str">
        <f t="shared" ref="AE394" si="431">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5">
        <v>1</v>
      </c>
      <c r="AG394" s="206" t="s">
        <v>1527</v>
      </c>
      <c r="AH394" s="234" t="str">
        <f t="shared" si="407"/>
        <v>Probabilidad</v>
      </c>
      <c r="AI394" s="340" t="s">
        <v>314</v>
      </c>
      <c r="AJ394" s="340" t="s">
        <v>319</v>
      </c>
      <c r="AK394" s="235" t="str">
        <f t="shared" si="408"/>
        <v>40%</v>
      </c>
      <c r="AL394" s="341" t="s">
        <v>323</v>
      </c>
      <c r="AM394" s="341" t="s">
        <v>327</v>
      </c>
      <c r="AN394" s="342" t="s">
        <v>330</v>
      </c>
      <c r="AO394" s="236">
        <f>IF(ISBLANK(AD394),(IFERROR(IF(AH394="Probabilidad",(W394-(+W394*AK394)),IF(AH394="Impacto",W394,"")),""))," ")</f>
        <v>0.36</v>
      </c>
      <c r="AP394" s="174" t="str">
        <f>IF(ISBLANK(AD394), (IFERROR(IF(AO394="","",IF(AO394&lt;=0.2,"Muy Baja",IF(AO394&lt;=0.4,"Baja",IF(AO394&lt;=0.6,"Media",IF(AO394&lt;=0.8,"Alta","Muy Alta"))))),""))," ")</f>
        <v>Baja</v>
      </c>
      <c r="AQ394" s="237">
        <f t="shared" si="409"/>
        <v>0.36</v>
      </c>
      <c r="AR394" s="283" t="str">
        <f t="shared" si="410"/>
        <v>Moderado</v>
      </c>
      <c r="AS394" s="237">
        <f>IFERROR(IF(AH394="Impacto",(AA394-(+AA394*AK394)),IF(AH394="Probabilidad",AA394,"")),"")</f>
        <v>0.6</v>
      </c>
      <c r="AT394" s="239" t="str">
        <f t="shared" si="411"/>
        <v>Moderado</v>
      </c>
      <c r="AU394" s="509"/>
      <c r="AV394" s="512" t="str">
        <f>IF(ISBLANK(AD394), " ", AD394)</f>
        <v xml:space="preserve"> </v>
      </c>
      <c r="AW394" s="506" t="str">
        <f t="shared" ref="AW394" si="432">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515" t="s">
        <v>337</v>
      </c>
      <c r="AY394" s="441" t="s">
        <v>1653</v>
      </c>
      <c r="AZ394" s="437" t="s">
        <v>1363</v>
      </c>
      <c r="BA394" s="437" t="s">
        <v>976</v>
      </c>
      <c r="BB394" s="437" t="s">
        <v>1069</v>
      </c>
      <c r="BC394" s="439">
        <v>44562</v>
      </c>
      <c r="BD394" s="439">
        <v>44926</v>
      </c>
      <c r="BE394" s="437" t="s">
        <v>1363</v>
      </c>
      <c r="BF394" s="437" t="s">
        <v>1363</v>
      </c>
      <c r="BG394" s="468" t="s">
        <v>1364</v>
      </c>
      <c r="BH394" s="215"/>
      <c r="BI394" s="210"/>
      <c r="BJ394" s="210"/>
      <c r="BK394" s="210"/>
      <c r="BL394" s="207"/>
      <c r="BM394" s="207"/>
      <c r="BN394" s="207"/>
      <c r="BO394" s="282"/>
      <c r="BP394" s="282"/>
      <c r="BQ394" s="284"/>
      <c r="BR394" s="213"/>
      <c r="BS394" s="213" t="str">
        <f>IF(AND('MAPA DE RIESGOS'!$AP394="Muy Alta",'MAPA DE RIESGOS'!$AR394="Leve"),CONCATENATE("R",'MAPA DE RIESGOS'!$H394,"C",'MAPA DE RIESGOS'!$AF394),"")</f>
        <v/>
      </c>
      <c r="BT394" s="213"/>
      <c r="BU394" s="213"/>
      <c r="BV394" s="213"/>
      <c r="BW394" s="213"/>
      <c r="BX394" s="213"/>
      <c r="BY394" s="213"/>
      <c r="BZ394" s="213"/>
      <c r="CA394" s="213"/>
      <c r="CB394" s="213"/>
      <c r="CC394" s="213"/>
      <c r="CD394" s="213"/>
      <c r="CE394" s="213"/>
      <c r="CF394" s="213"/>
      <c r="CG394" s="213"/>
      <c r="CH394" s="213"/>
      <c r="CI394" s="213"/>
      <c r="CJ394" s="213"/>
      <c r="CK394" s="213"/>
    </row>
    <row r="395" spans="1:89" s="214" customFormat="1" ht="64" customHeight="1">
      <c r="A395" s="477"/>
      <c r="B395" s="501"/>
      <c r="C395" s="451"/>
      <c r="D395" s="451"/>
      <c r="E395" s="454"/>
      <c r="F395" s="454"/>
      <c r="G395" s="459"/>
      <c r="H395" s="384">
        <v>64</v>
      </c>
      <c r="I395" s="457"/>
      <c r="J395" s="460"/>
      <c r="K395" s="460"/>
      <c r="L395" s="460"/>
      <c r="M395" s="454" t="str">
        <f t="shared" si="428"/>
        <v xml:space="preserve">Posibilidad de perdida de  debido a amenazas como y vulderabilidades, afectando a los activos de información de </v>
      </c>
      <c r="N395" s="454"/>
      <c r="O395" s="454"/>
      <c r="P395" s="531"/>
      <c r="Q395" s="491"/>
      <c r="R395" s="494"/>
      <c r="S395" s="494"/>
      <c r="T395" s="494"/>
      <c r="U395" s="494"/>
      <c r="V395" s="534"/>
      <c r="W395" s="519"/>
      <c r="X395" s="537"/>
      <c r="Y395" s="540"/>
      <c r="Z395" s="543"/>
      <c r="AA395" s="519"/>
      <c r="AB395" s="522"/>
      <c r="AC395" s="525"/>
      <c r="AD395" s="528"/>
      <c r="AE395" s="507"/>
      <c r="AF395" s="205">
        <v>2</v>
      </c>
      <c r="AG395" s="206" t="s">
        <v>1528</v>
      </c>
      <c r="AH395" s="234" t="str">
        <f t="shared" si="407"/>
        <v>Probabilidad</v>
      </c>
      <c r="AI395" s="340" t="s">
        <v>314</v>
      </c>
      <c r="AJ395" s="340" t="s">
        <v>319</v>
      </c>
      <c r="AK395" s="235" t="str">
        <f t="shared" si="408"/>
        <v>40%</v>
      </c>
      <c r="AL395" s="341" t="s">
        <v>323</v>
      </c>
      <c r="AM395" s="341" t="s">
        <v>327</v>
      </c>
      <c r="AN395" s="342" t="s">
        <v>330</v>
      </c>
      <c r="AO395" s="236">
        <f>IF(ISBLANK(AD394),(IFERROR(IF(AND(AH394="Probabilidad",AH395="Probabilidad"),(AQ394-(+AQ394*AK395)),IF(AH395="Probabilidad",(W394-(+W394*AK395)),IF(AH395="Impacto",AQ394,""))),""))," ")</f>
        <v>0.216</v>
      </c>
      <c r="AP395" s="174" t="str">
        <f>IF(ISBLANK(AD394),(IFERROR(IF(AO395="","",IF(AO395&lt;=0.2,"Muy Baja",IF(AO395&lt;=0.4,"Baja",IF(AO395&lt;=0.6,"Media",IF(AO395&lt;=0.8,"Alta","Muy Alta"))))),""))," ")</f>
        <v>Baja</v>
      </c>
      <c r="AQ395" s="237">
        <f t="shared" si="409"/>
        <v>0.216</v>
      </c>
      <c r="AR395" s="283" t="str">
        <f t="shared" si="410"/>
        <v>Moderado</v>
      </c>
      <c r="AS395" s="237">
        <f>IFERROR(IF(AND(AH394="Impacto",AH395="Impacto"),(AS394-(+AS394*AK395)),IF(AH395="Impacto",(AA394-(+AA394*AK395)),IF(AH395="Probabilidad",AS394,""))),"")</f>
        <v>0.6</v>
      </c>
      <c r="AT395" s="239" t="str">
        <f t="shared" si="411"/>
        <v>Moderado</v>
      </c>
      <c r="AU395" s="510"/>
      <c r="AV395" s="513"/>
      <c r="AW395" s="507"/>
      <c r="AX395" s="516"/>
      <c r="AY395" s="443"/>
      <c r="AZ395" s="444"/>
      <c r="BA395" s="444"/>
      <c r="BB395" s="444"/>
      <c r="BC395" s="445"/>
      <c r="BD395" s="445"/>
      <c r="BE395" s="444"/>
      <c r="BF395" s="444"/>
      <c r="BG395" s="460"/>
      <c r="BH395" s="215"/>
      <c r="BI395" s="210"/>
      <c r="BJ395" s="210"/>
      <c r="BK395" s="210"/>
      <c r="BL395" s="207"/>
      <c r="BM395" s="207"/>
      <c r="BN395" s="207"/>
      <c r="BO395" s="282"/>
      <c r="BP395" s="282"/>
      <c r="BQ395" s="284"/>
      <c r="BR395" s="213"/>
      <c r="BS395" s="213" t="str">
        <f>IF(AND('MAPA DE RIESGOS'!$AP395="Muy Alta",'MAPA DE RIESGOS'!$AR395="Leve"),CONCATENATE("R",'MAPA DE RIESGOS'!$H395,"C",'MAPA DE RIESGOS'!$AF395),"")</f>
        <v/>
      </c>
      <c r="BT395" s="213"/>
      <c r="BU395" s="213"/>
      <c r="BV395" s="213"/>
      <c r="BW395" s="213"/>
      <c r="BX395" s="213"/>
      <c r="BY395" s="213"/>
      <c r="BZ395" s="213"/>
      <c r="CA395" s="213"/>
      <c r="CB395" s="213"/>
      <c r="CC395" s="213"/>
      <c r="CD395" s="213"/>
      <c r="CE395" s="213"/>
      <c r="CF395" s="213"/>
      <c r="CG395" s="213"/>
      <c r="CH395" s="213"/>
      <c r="CI395" s="213"/>
      <c r="CJ395" s="213"/>
      <c r="CK395" s="213"/>
    </row>
    <row r="396" spans="1:89" s="214" customFormat="1" ht="64" customHeight="1">
      <c r="A396" s="477"/>
      <c r="B396" s="501"/>
      <c r="C396" s="451"/>
      <c r="D396" s="451"/>
      <c r="E396" s="454"/>
      <c r="F396" s="454"/>
      <c r="G396" s="459"/>
      <c r="H396" s="384">
        <v>64</v>
      </c>
      <c r="I396" s="457"/>
      <c r="J396" s="460"/>
      <c r="K396" s="460"/>
      <c r="L396" s="460"/>
      <c r="M396" s="454" t="str">
        <f t="shared" si="428"/>
        <v xml:space="preserve">Posibilidad de perdida de  debido a amenazas como y vulderabilidades, afectando a los activos de información de </v>
      </c>
      <c r="N396" s="454"/>
      <c r="O396" s="454"/>
      <c r="P396" s="531"/>
      <c r="Q396" s="491"/>
      <c r="R396" s="494"/>
      <c r="S396" s="494"/>
      <c r="T396" s="494"/>
      <c r="U396" s="494"/>
      <c r="V396" s="534"/>
      <c r="W396" s="519"/>
      <c r="X396" s="537"/>
      <c r="Y396" s="540"/>
      <c r="Z396" s="543"/>
      <c r="AA396" s="519"/>
      <c r="AB396" s="522"/>
      <c r="AC396" s="525"/>
      <c r="AD396" s="528"/>
      <c r="AE396" s="507"/>
      <c r="AF396" s="205">
        <v>3</v>
      </c>
      <c r="AG396" s="206" t="s">
        <v>1529</v>
      </c>
      <c r="AH396" s="234" t="str">
        <f t="shared" si="407"/>
        <v>Probabilidad</v>
      </c>
      <c r="AI396" s="340" t="s">
        <v>314</v>
      </c>
      <c r="AJ396" s="340" t="s">
        <v>319</v>
      </c>
      <c r="AK396" s="235" t="str">
        <f t="shared" si="408"/>
        <v>40%</v>
      </c>
      <c r="AL396" s="341" t="s">
        <v>323</v>
      </c>
      <c r="AM396" s="341" t="s">
        <v>327</v>
      </c>
      <c r="AN396" s="342" t="s">
        <v>330</v>
      </c>
      <c r="AO396" s="236">
        <f>IF(ISBLANK(AD394),(IFERROR(IF(AND(AH395="Probabilidad",AH396="Probabilidad"),(AQ395-(+AQ395*AK396)),IF(AND(AH395="Impacto",AH396="Probabilidad"),(AQ394-(+AQ394*AK396)),IF(AH396="Impacto",AQ395,""))),""))," ")</f>
        <v>0.12959999999999999</v>
      </c>
      <c r="AP396" s="174" t="str">
        <f>IF(ISBLANK(AD394),(IFERROR(IF(AO396="","",IF(AO396&lt;=0.2,"Muy Baja",IF(AO396&lt;=0.4,"Baja",IF(AO396&lt;=0.6,"Media",IF(AO396&lt;=0.8,"Alta","Muy Alta"))))),""))," ")</f>
        <v>Muy Baja</v>
      </c>
      <c r="AQ396" s="237">
        <f t="shared" si="409"/>
        <v>0.12959999999999999</v>
      </c>
      <c r="AR396" s="283" t="str">
        <f t="shared" si="410"/>
        <v>Moderado</v>
      </c>
      <c r="AS396" s="237">
        <f>IFERROR(IF(AND(AH395="Impacto",AH396="Impacto"),(AS395-(+AS395*AK396)),IF(AND(AH395="Probabilidad",AH396="Impacto"),(AS394-(+AS394*AK396)),IF(AH396="Probabilidad",AS395,""))),"")</f>
        <v>0.6</v>
      </c>
      <c r="AT396" s="239" t="str">
        <f t="shared" si="411"/>
        <v>Moderado</v>
      </c>
      <c r="AU396" s="510"/>
      <c r="AV396" s="513"/>
      <c r="AW396" s="507"/>
      <c r="AX396" s="516"/>
      <c r="AY396" s="442"/>
      <c r="AZ396" s="438"/>
      <c r="BA396" s="438"/>
      <c r="BB396" s="438"/>
      <c r="BC396" s="440"/>
      <c r="BD396" s="440"/>
      <c r="BE396" s="438"/>
      <c r="BF396" s="438"/>
      <c r="BG396" s="460"/>
      <c r="BH396" s="215"/>
      <c r="BI396" s="210"/>
      <c r="BJ396" s="210"/>
      <c r="BK396" s="210"/>
      <c r="BL396" s="207"/>
      <c r="BM396" s="207"/>
      <c r="BN396" s="207"/>
      <c r="BO396" s="282"/>
      <c r="BP396" s="282"/>
      <c r="BQ396" s="284"/>
      <c r="BR396" s="213"/>
      <c r="BS396" s="213" t="str">
        <f>IF(AND('MAPA DE RIESGOS'!$AP396="Muy Alta",'MAPA DE RIESGOS'!$AR396="Leve"),CONCATENATE("R",'MAPA DE RIESGOS'!$H396,"C",'MAPA DE RIESGOS'!$AF396),"")</f>
        <v/>
      </c>
      <c r="BT396" s="213"/>
      <c r="BU396" s="213"/>
      <c r="BV396" s="213"/>
      <c r="BW396" s="213"/>
      <c r="BX396" s="213"/>
      <c r="BY396" s="213"/>
      <c r="BZ396" s="213"/>
      <c r="CA396" s="213"/>
      <c r="CB396" s="213"/>
      <c r="CC396" s="213"/>
      <c r="CD396" s="213"/>
      <c r="CE396" s="213"/>
      <c r="CF396" s="213"/>
      <c r="CG396" s="213"/>
      <c r="CH396" s="213"/>
      <c r="CI396" s="213"/>
      <c r="CJ396" s="213"/>
      <c r="CK396" s="213"/>
    </row>
    <row r="397" spans="1:89" s="214" customFormat="1" ht="28.5" hidden="1" customHeight="1">
      <c r="A397" s="477"/>
      <c r="B397" s="501"/>
      <c r="C397" s="451"/>
      <c r="D397" s="451"/>
      <c r="E397" s="454"/>
      <c r="F397" s="454"/>
      <c r="G397" s="459"/>
      <c r="H397" s="384">
        <v>64</v>
      </c>
      <c r="I397" s="457"/>
      <c r="J397" s="460"/>
      <c r="K397" s="460"/>
      <c r="L397" s="460"/>
      <c r="M397" s="454" t="str">
        <f t="shared" si="428"/>
        <v xml:space="preserve">Posibilidad de perdida de  debido a amenazas como y vulderabilidades, afectando a los activos de información de </v>
      </c>
      <c r="N397" s="454"/>
      <c r="O397" s="454"/>
      <c r="P397" s="531"/>
      <c r="Q397" s="491"/>
      <c r="R397" s="494"/>
      <c r="S397" s="494"/>
      <c r="T397" s="494"/>
      <c r="U397" s="494"/>
      <c r="V397" s="534"/>
      <c r="W397" s="519"/>
      <c r="X397" s="537"/>
      <c r="Y397" s="540"/>
      <c r="Z397" s="543"/>
      <c r="AA397" s="519"/>
      <c r="AB397" s="522"/>
      <c r="AC397" s="525"/>
      <c r="AD397" s="528"/>
      <c r="AE397" s="507"/>
      <c r="AF397" s="205">
        <v>4</v>
      </c>
      <c r="AG397" s="206"/>
      <c r="AH397" s="234" t="str">
        <f t="shared" si="407"/>
        <v/>
      </c>
      <c r="AI397" s="340"/>
      <c r="AJ397" s="340"/>
      <c r="AK397" s="235" t="str">
        <f t="shared" si="408"/>
        <v/>
      </c>
      <c r="AL397" s="341"/>
      <c r="AM397" s="341"/>
      <c r="AN397" s="342"/>
      <c r="AO397" s="236" t="str">
        <f>IF(ISBLANK(AD394),(IFERROR(IF(AND(AH396="Probabilidad",AH397="Probabilidad"),(AQ396-(+AQ396*AK397)),IF(AND(AH396="Impacto",AH397="Probabilidad"),(AQ395-(+AQ395*AK397)),IF(AH397="Impacto",AQ396,""))),""))," ")</f>
        <v/>
      </c>
      <c r="AP397" s="174" t="str">
        <f>IF(ISBLANK(AD394),(IFERROR(IF(AO397="","",IF(AO397&lt;=0.2,"Muy Baja",IF(AO397&lt;=0.4,"Baja",IF(AO397&lt;=0.6,"Media",IF(AO397&lt;=0.8,"Alta","Muy Alta"))))),""))," ")</f>
        <v/>
      </c>
      <c r="AQ397" s="237" t="str">
        <f t="shared" si="409"/>
        <v/>
      </c>
      <c r="AR397" s="283" t="str">
        <f t="shared" si="410"/>
        <v/>
      </c>
      <c r="AS397" s="237" t="str">
        <f>IFERROR(IF(AND(AH396="Impacto",AH397="Impacto"),(AS396-(+AS396*AK397)),IF(AND(AH396="Probabilidad",AH397="Impacto"),(AS395-(+AS395*AK397)),IF(AH397="Probabilidad",AS396,""))),"")</f>
        <v/>
      </c>
      <c r="AT397" s="239" t="str">
        <f t="shared" si="411"/>
        <v/>
      </c>
      <c r="AU397" s="510"/>
      <c r="AV397" s="513"/>
      <c r="AW397" s="507"/>
      <c r="AX397" s="516"/>
      <c r="AY397" s="343"/>
      <c r="AZ397" s="209"/>
      <c r="BA397" s="437"/>
      <c r="BB397" s="437"/>
      <c r="BC397" s="439"/>
      <c r="BD397" s="439"/>
      <c r="BE397" s="437"/>
      <c r="BF397" s="437"/>
      <c r="BG397" s="460"/>
      <c r="BH397" s="215"/>
      <c r="BI397" s="210"/>
      <c r="BJ397" s="210"/>
      <c r="BK397" s="210"/>
      <c r="BL397" s="207"/>
      <c r="BM397" s="207"/>
      <c r="BN397" s="207"/>
      <c r="BO397" s="282"/>
      <c r="BP397" s="282"/>
      <c r="BQ397" s="284"/>
      <c r="BR397" s="213"/>
      <c r="BS397" s="213" t="str">
        <f>IF(AND('MAPA DE RIESGOS'!$AP397="Muy Alta",'MAPA DE RIESGOS'!$AR397="Leve"),CONCATENATE("R",'MAPA DE RIESGOS'!$H397,"C",'MAPA DE RIESGOS'!$AF397),"")</f>
        <v/>
      </c>
      <c r="BT397" s="213"/>
      <c r="BU397" s="213"/>
      <c r="BV397" s="213"/>
      <c r="BW397" s="213"/>
      <c r="BX397" s="213"/>
      <c r="BY397" s="213"/>
      <c r="BZ397" s="213"/>
      <c r="CA397" s="213"/>
      <c r="CB397" s="213"/>
      <c r="CC397" s="213"/>
      <c r="CD397" s="213"/>
      <c r="CE397" s="213"/>
      <c r="CF397" s="213"/>
      <c r="CG397" s="213"/>
      <c r="CH397" s="213"/>
      <c r="CI397" s="213"/>
      <c r="CJ397" s="213"/>
      <c r="CK397" s="213"/>
    </row>
    <row r="398" spans="1:89" s="214" customFormat="1" ht="28.5" hidden="1" customHeight="1">
      <c r="A398" s="477"/>
      <c r="B398" s="501"/>
      <c r="C398" s="451"/>
      <c r="D398" s="451"/>
      <c r="E398" s="454"/>
      <c r="F398" s="454"/>
      <c r="G398" s="459"/>
      <c r="H398" s="384">
        <v>64</v>
      </c>
      <c r="I398" s="457"/>
      <c r="J398" s="460"/>
      <c r="K398" s="460"/>
      <c r="L398" s="460"/>
      <c r="M398" s="454" t="str">
        <f t="shared" si="428"/>
        <v xml:space="preserve">Posibilidad de perdida de  debido a amenazas como y vulderabilidades, afectando a los activos de información de </v>
      </c>
      <c r="N398" s="454"/>
      <c r="O398" s="454"/>
      <c r="P398" s="531"/>
      <c r="Q398" s="491"/>
      <c r="R398" s="494"/>
      <c r="S398" s="494"/>
      <c r="T398" s="494"/>
      <c r="U398" s="494"/>
      <c r="V398" s="534"/>
      <c r="W398" s="519"/>
      <c r="X398" s="537"/>
      <c r="Y398" s="540"/>
      <c r="Z398" s="543"/>
      <c r="AA398" s="519"/>
      <c r="AB398" s="522"/>
      <c r="AC398" s="525"/>
      <c r="AD398" s="528"/>
      <c r="AE398" s="507"/>
      <c r="AF398" s="205">
        <v>5</v>
      </c>
      <c r="AG398" s="206"/>
      <c r="AH398" s="234" t="str">
        <f t="shared" si="407"/>
        <v/>
      </c>
      <c r="AI398" s="340"/>
      <c r="AJ398" s="340"/>
      <c r="AK398" s="235" t="str">
        <f t="shared" si="408"/>
        <v/>
      </c>
      <c r="AL398" s="341"/>
      <c r="AM398" s="341"/>
      <c r="AN398" s="342"/>
      <c r="AO398" s="236" t="str">
        <f>IF(ISBLANK(AD394),(IFERROR(IF(AND(AH397="Probabilidad",AH398="Probabilidad"),(AQ397-(+AQ397*AK398)),IF(AND(AH397="Impacto",AH398="Probabilidad"),(AQ396-(+AQ396*AK398)),IF(AH398="Impacto",AQ397,""))),""))," ")</f>
        <v/>
      </c>
      <c r="AP398" s="174" t="str">
        <f>IF(ISBLANK(AD394),(IFERROR(IF(AO398="","",IF(AO398&lt;=0.2,"Muy Baja",IF(AO398&lt;=0.4,"Baja",IF(AO398&lt;=0.6,"Media",IF(AO398&lt;=0.8,"Alta","Muy Alta"))))),""))," ")</f>
        <v/>
      </c>
      <c r="AQ398" s="237" t="str">
        <f t="shared" si="409"/>
        <v/>
      </c>
      <c r="AR398" s="283" t="str">
        <f t="shared" si="410"/>
        <v/>
      </c>
      <c r="AS398" s="237" t="str">
        <f>IFERROR(IF(AND(AH397="Impacto",AH398="Impacto"),(AS397-(+AS397*AK398)),IF(AND(AH397="Probabilidad",AH398="Impacto"),(AS396-(+AS396*AK398)),IF(AH398="Probabilidad",AS397,""))),"")</f>
        <v/>
      </c>
      <c r="AT398" s="239" t="str">
        <f t="shared" si="411"/>
        <v/>
      </c>
      <c r="AU398" s="510"/>
      <c r="AV398" s="513"/>
      <c r="AW398" s="507"/>
      <c r="AX398" s="516"/>
      <c r="AY398" s="343"/>
      <c r="AZ398" s="209"/>
      <c r="BA398" s="444"/>
      <c r="BB398" s="444"/>
      <c r="BC398" s="445"/>
      <c r="BD398" s="445"/>
      <c r="BE398" s="444"/>
      <c r="BF398" s="444"/>
      <c r="BG398" s="460"/>
      <c r="BH398" s="215"/>
      <c r="BI398" s="210"/>
      <c r="BJ398" s="210"/>
      <c r="BK398" s="210"/>
      <c r="BL398" s="207"/>
      <c r="BM398" s="207"/>
      <c r="BN398" s="207"/>
      <c r="BO398" s="282"/>
      <c r="BP398" s="282"/>
      <c r="BQ398" s="284"/>
      <c r="BR398" s="213"/>
      <c r="BS398" s="213" t="str">
        <f>IF(AND('MAPA DE RIESGOS'!$AP398="Muy Alta",'MAPA DE RIESGOS'!$AR398="Leve"),CONCATENATE("R",'MAPA DE RIESGOS'!$H398,"C",'MAPA DE RIESGOS'!$AF398),"")</f>
        <v/>
      </c>
      <c r="BT398" s="213"/>
      <c r="BU398" s="213"/>
      <c r="BV398" s="213"/>
      <c r="BW398" s="213"/>
      <c r="BX398" s="213"/>
      <c r="BY398" s="213"/>
      <c r="BZ398" s="213"/>
      <c r="CA398" s="213"/>
      <c r="CB398" s="213"/>
      <c r="CC398" s="213"/>
      <c r="CD398" s="213"/>
      <c r="CE398" s="213"/>
      <c r="CF398" s="213"/>
      <c r="CG398" s="213"/>
      <c r="CH398" s="213"/>
      <c r="CI398" s="213"/>
      <c r="CJ398" s="213"/>
      <c r="CK398" s="213"/>
    </row>
    <row r="399" spans="1:89" s="214" customFormat="1" ht="28.5" hidden="1" customHeight="1">
      <c r="A399" s="478"/>
      <c r="B399" s="502"/>
      <c r="C399" s="452"/>
      <c r="D399" s="452"/>
      <c r="E399" s="455"/>
      <c r="F399" s="455"/>
      <c r="G399" s="459"/>
      <c r="H399" s="384">
        <v>64</v>
      </c>
      <c r="I399" s="458"/>
      <c r="J399" s="461"/>
      <c r="K399" s="461"/>
      <c r="L399" s="461"/>
      <c r="M399" s="455" t="str">
        <f t="shared" si="428"/>
        <v xml:space="preserve">Posibilidad de perdida de  debido a amenazas como y vulderabilidades, afectando a los activos de información de </v>
      </c>
      <c r="N399" s="455"/>
      <c r="O399" s="455"/>
      <c r="P399" s="532"/>
      <c r="Q399" s="492"/>
      <c r="R399" s="495"/>
      <c r="S399" s="495"/>
      <c r="T399" s="495"/>
      <c r="U399" s="495"/>
      <c r="V399" s="535"/>
      <c r="W399" s="520"/>
      <c r="X399" s="538"/>
      <c r="Y399" s="541"/>
      <c r="Z399" s="544"/>
      <c r="AA399" s="520"/>
      <c r="AB399" s="523"/>
      <c r="AC399" s="526"/>
      <c r="AD399" s="529"/>
      <c r="AE399" s="508"/>
      <c r="AF399" s="205">
        <v>6</v>
      </c>
      <c r="AG399" s="206"/>
      <c r="AH399" s="234" t="str">
        <f t="shared" si="407"/>
        <v/>
      </c>
      <c r="AI399" s="340"/>
      <c r="AJ399" s="340"/>
      <c r="AK399" s="235" t="str">
        <f t="shared" si="408"/>
        <v/>
      </c>
      <c r="AL399" s="341"/>
      <c r="AM399" s="341"/>
      <c r="AN399" s="342"/>
      <c r="AO399" s="236" t="str">
        <f>IF(ISBLANK(AD394),(IFERROR(IF(AND(AH397="Probabilidad",AH399="Probabilidad"),(AQ397-(+AQ397*AK399)),IF(AND(AH397="Impacto",AH399="Probabilidad"),(AQ396-(+AQ396*AK399)),IF(AH399="Impacto",AQ397,""))),""))," ")</f>
        <v/>
      </c>
      <c r="AP399" s="174" t="str">
        <f>IF(ISBLANK(AD394),(IFERROR(IF(AO399="","",IF(AO399&lt;=0.2,"Muy Baja",IF(AO399&lt;=0.4,"Baja",IF(AO399&lt;=0.6,"Media",IF(AO399&lt;=0.8,"Alta","Muy Alta"))))),"")), " ")</f>
        <v/>
      </c>
      <c r="AQ399" s="237" t="str">
        <f t="shared" si="409"/>
        <v/>
      </c>
      <c r="AR399" s="283" t="str">
        <f t="shared" si="410"/>
        <v/>
      </c>
      <c r="AS399" s="237" t="str">
        <f>IFERROR(IF(AND(AH398="Impacto",AH399="Impacto"),(AS397-(+AS398*AK399)),IF(AND(AH397="Probabilidad",AH399="Impacto"),(AS396-(+AS396*AK399)),IF(AH399="Probabilidad",AS397,""))),"")</f>
        <v/>
      </c>
      <c r="AT399" s="239" t="str">
        <f t="shared" si="411"/>
        <v/>
      </c>
      <c r="AU399" s="511"/>
      <c r="AV399" s="514"/>
      <c r="AW399" s="508"/>
      <c r="AX399" s="517"/>
      <c r="AY399" s="343"/>
      <c r="AZ399" s="209"/>
      <c r="BA399" s="438"/>
      <c r="BB399" s="438"/>
      <c r="BC399" s="440"/>
      <c r="BD399" s="440"/>
      <c r="BE399" s="438"/>
      <c r="BF399" s="438"/>
      <c r="BG399" s="461"/>
      <c r="BH399" s="215"/>
      <c r="BI399" s="210"/>
      <c r="BJ399" s="210"/>
      <c r="BK399" s="210"/>
      <c r="BL399" s="207"/>
      <c r="BM399" s="207"/>
      <c r="BN399" s="207"/>
      <c r="BO399" s="282"/>
      <c r="BP399" s="282"/>
      <c r="BQ399" s="284"/>
      <c r="BR399" s="213"/>
      <c r="BS399" s="213" t="str">
        <f>IF(AND('MAPA DE RIESGOS'!$AP399="Muy Alta",'MAPA DE RIESGOS'!$AR399="Leve"),CONCATENATE("R",'MAPA DE RIESGOS'!$H399,"C",'MAPA DE RIESGOS'!$AF399),"")</f>
        <v/>
      </c>
      <c r="BT399" s="213"/>
      <c r="BU399" s="213"/>
      <c r="BV399" s="213"/>
      <c r="BW399" s="213"/>
      <c r="BX399" s="213"/>
      <c r="BY399" s="213"/>
      <c r="BZ399" s="213"/>
      <c r="CA399" s="213"/>
      <c r="CB399" s="213"/>
      <c r="CC399" s="213"/>
      <c r="CD399" s="213"/>
      <c r="CE399" s="213"/>
      <c r="CF399" s="213"/>
      <c r="CG399" s="213"/>
      <c r="CH399" s="213"/>
      <c r="CI399" s="213"/>
      <c r="CJ399" s="213"/>
      <c r="CK399" s="213"/>
    </row>
    <row r="400" spans="1:89" s="214" customFormat="1" ht="75" customHeight="1">
      <c r="A400" s="476">
        <v>10</v>
      </c>
      <c r="B400" s="500" t="s">
        <v>889</v>
      </c>
      <c r="C400" s="450" t="str">
        <f>IFERROR((VLOOKUP($B400,'Listados Datos'!$D$3:$E$18,2,FALSE))," ")</f>
        <v>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450"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453" t="s">
        <v>1259</v>
      </c>
      <c r="F400" s="453" t="s">
        <v>976</v>
      </c>
      <c r="G400" s="459">
        <v>65</v>
      </c>
      <c r="H400" s="384">
        <v>65</v>
      </c>
      <c r="I400" s="456" t="s">
        <v>1283</v>
      </c>
      <c r="J400" s="468" t="s">
        <v>244</v>
      </c>
      <c r="K400" s="468" t="s">
        <v>1283</v>
      </c>
      <c r="L400" s="468" t="s">
        <v>1482</v>
      </c>
      <c r="M400" s="453" t="str">
        <f t="shared" ref="M400" si="433">+CONCATENATE("Posibilidad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453" t="s">
        <v>108</v>
      </c>
      <c r="O400" s="453" t="s">
        <v>836</v>
      </c>
      <c r="P400" s="530">
        <v>228</v>
      </c>
      <c r="Q400" s="490"/>
      <c r="R400" s="493"/>
      <c r="S400" s="493"/>
      <c r="T400" s="493"/>
      <c r="U400" s="493"/>
      <c r="V400" s="533" t="str">
        <f t="shared" ref="V400" si="434">IF(ISBLANK(AC400),(IF(P400&lt;=0,"",IF(P400&lt;=2,"Muy Baja",IF(P400&lt;=24,"Baja",IF(P400&lt;=500,"Media",IF(P400&lt;=5000,"Alta","Muy Alta"))))))," ")</f>
        <v>Media</v>
      </c>
      <c r="W400" s="518">
        <f t="shared" ref="W400" si="435">IF(ISBLANK(AC400),(IF(V400="","",IF(V400="Muy Baja",20%,IF(V400="Baja",40%,IF(V400="Media",60%,IF(V400="Alta",80%,IF(V400="Muy Alta",100%,0)))))))," ")</f>
        <v>0.6</v>
      </c>
      <c r="X400" s="536" t="s">
        <v>307</v>
      </c>
      <c r="Y400" s="539" t="str">
        <f>IF(X400&gt;0,IF(NOT(ISERROR(MATCH(X400,'Listados Datos'!$N$3:$N$4,0))),'Listados Datos'!$N$6&amp;"Por favor no seleccionar este criterios de impacto (Afectación Económica o presupuestal y/o Pérdida Reputacional)",'Listados Datos'!$N$7),"")</f>
        <v>✔</v>
      </c>
      <c r="Z400" s="542"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518">
        <f>IF(Z400="","",IF(Z400="Leve",20%,IF(Z400="Menor",40%,IF(Z400="Moderado",60%,IF(Z400="Mayor",80%,IF(Z400="Catastrófico",100%,0))))))</f>
        <v>0.6</v>
      </c>
      <c r="AB400" s="521"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524"/>
      <c r="AD400" s="527"/>
      <c r="AE400" s="506" t="str">
        <f t="shared" ref="AE400" si="436">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206" t="s">
        <v>1530</v>
      </c>
      <c r="AH400" s="234" t="str">
        <f t="shared" si="407"/>
        <v>Probabilidad</v>
      </c>
      <c r="AI400" s="340" t="s">
        <v>314</v>
      </c>
      <c r="AJ400" s="340" t="s">
        <v>319</v>
      </c>
      <c r="AK400" s="235" t="str">
        <f t="shared" si="408"/>
        <v>40%</v>
      </c>
      <c r="AL400" s="341" t="s">
        <v>323</v>
      </c>
      <c r="AM400" s="341" t="s">
        <v>327</v>
      </c>
      <c r="AN400" s="342" t="s">
        <v>330</v>
      </c>
      <c r="AO400" s="236">
        <f>IF(ISBLANK(AD400),(IFERROR(IF(AH400="Probabilidad",(W400-(+W400*AK400)),IF(AH400="Impacto",W400,"")),""))," ")</f>
        <v>0.36</v>
      </c>
      <c r="AP400" s="174" t="str">
        <f>IF(ISBLANK(AD400), (IFERROR(IF(AO400="","",IF(AO400&lt;=0.2,"Muy Baja",IF(AO400&lt;=0.4,"Baja",IF(AO400&lt;=0.6,"Media",IF(AO400&lt;=0.8,"Alta","Muy Alta"))))),""))," ")</f>
        <v>Baja</v>
      </c>
      <c r="AQ400" s="237">
        <f t="shared" si="409"/>
        <v>0.36</v>
      </c>
      <c r="AR400" s="283" t="str">
        <f t="shared" si="410"/>
        <v>Moderado</v>
      </c>
      <c r="AS400" s="237">
        <f>IFERROR(IF(AH400="Impacto",(AA400-(+AA400*AK400)),IF(AH400="Probabilidad",AA400,"")),"")</f>
        <v>0.6</v>
      </c>
      <c r="AT400" s="239" t="str">
        <f t="shared" si="411"/>
        <v>Moderado</v>
      </c>
      <c r="AU400" s="509"/>
      <c r="AV400" s="512" t="str">
        <f>IF(ISBLANK(AD400), " ", AD400)</f>
        <v xml:space="preserve"> </v>
      </c>
      <c r="AW400" s="506" t="str">
        <f t="shared" ref="AW400" si="437">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515" t="s">
        <v>337</v>
      </c>
      <c r="AY400" s="441" t="s">
        <v>1654</v>
      </c>
      <c r="AZ400" s="437" t="s">
        <v>1365</v>
      </c>
      <c r="BA400" s="437" t="s">
        <v>1276</v>
      </c>
      <c r="BB400" s="437" t="s">
        <v>1069</v>
      </c>
      <c r="BC400" s="439">
        <v>44562</v>
      </c>
      <c r="BD400" s="439">
        <v>44926</v>
      </c>
      <c r="BE400" s="437" t="s">
        <v>1366</v>
      </c>
      <c r="BF400" s="437" t="s">
        <v>1366</v>
      </c>
      <c r="BG400" s="468" t="s">
        <v>1367</v>
      </c>
      <c r="BH400" s="215"/>
      <c r="BI400" s="210"/>
      <c r="BJ400" s="210"/>
      <c r="BK400" s="210"/>
      <c r="BL400" s="207"/>
      <c r="BM400" s="207"/>
      <c r="BN400" s="207"/>
      <c r="BO400" s="282"/>
      <c r="BP400" s="282"/>
      <c r="BQ400" s="284"/>
      <c r="BR400" s="213"/>
      <c r="BS400" s="213" t="str">
        <f>IF(AND('MAPA DE RIESGOS'!$AP400="Muy Alta",'MAPA DE RIESGOS'!$AR400="Leve"),CONCATENATE("R",'MAPA DE RIESGOS'!$H400,"C",'MAPA DE RIESGOS'!$AF400),"")</f>
        <v/>
      </c>
      <c r="BT400" s="213"/>
      <c r="BU400" s="213"/>
      <c r="BV400" s="213"/>
      <c r="BW400" s="213"/>
      <c r="BX400" s="213"/>
      <c r="BY400" s="213"/>
      <c r="BZ400" s="213"/>
      <c r="CA400" s="213"/>
      <c r="CB400" s="213"/>
      <c r="CC400" s="213"/>
      <c r="CD400" s="213"/>
      <c r="CE400" s="213"/>
      <c r="CF400" s="213"/>
      <c r="CG400" s="213"/>
      <c r="CH400" s="213"/>
      <c r="CI400" s="213"/>
      <c r="CJ400" s="213"/>
      <c r="CK400" s="213"/>
    </row>
    <row r="401" spans="1:89" s="214" customFormat="1" ht="75" customHeight="1">
      <c r="A401" s="477"/>
      <c r="B401" s="501"/>
      <c r="C401" s="451"/>
      <c r="D401" s="451"/>
      <c r="E401" s="454"/>
      <c r="F401" s="454"/>
      <c r="G401" s="459"/>
      <c r="H401" s="384">
        <v>65</v>
      </c>
      <c r="I401" s="457"/>
      <c r="J401" s="460"/>
      <c r="K401" s="460"/>
      <c r="L401" s="460"/>
      <c r="M401" s="454"/>
      <c r="N401" s="454"/>
      <c r="O401" s="454"/>
      <c r="P401" s="531"/>
      <c r="Q401" s="491"/>
      <c r="R401" s="494"/>
      <c r="S401" s="494"/>
      <c r="T401" s="494"/>
      <c r="U401" s="494"/>
      <c r="V401" s="534"/>
      <c r="W401" s="519"/>
      <c r="X401" s="537"/>
      <c r="Y401" s="540"/>
      <c r="Z401" s="543"/>
      <c r="AA401" s="519"/>
      <c r="AB401" s="522"/>
      <c r="AC401" s="525"/>
      <c r="AD401" s="528"/>
      <c r="AE401" s="507"/>
      <c r="AF401" s="205">
        <v>2</v>
      </c>
      <c r="AG401" s="206" t="s">
        <v>1531</v>
      </c>
      <c r="AH401" s="234" t="str">
        <f t="shared" si="407"/>
        <v>Probabilidad</v>
      </c>
      <c r="AI401" s="340" t="s">
        <v>314</v>
      </c>
      <c r="AJ401" s="340" t="s">
        <v>319</v>
      </c>
      <c r="AK401" s="235" t="str">
        <f t="shared" si="408"/>
        <v>40%</v>
      </c>
      <c r="AL401" s="341" t="s">
        <v>323</v>
      </c>
      <c r="AM401" s="341" t="s">
        <v>327</v>
      </c>
      <c r="AN401" s="342" t="s">
        <v>330</v>
      </c>
      <c r="AO401" s="236">
        <f>IF(ISBLANK(AD400),(IFERROR(IF(AND(AH400="Probabilidad",AH401="Probabilidad"),(AQ400-(+AQ400*AK401)),IF(AH401="Probabilidad",(W400-(+W400*AK401)),IF(AH401="Impacto",AQ400,""))),""))," ")</f>
        <v>0.216</v>
      </c>
      <c r="AP401" s="174" t="str">
        <f>IF(ISBLANK(AD400),(IFERROR(IF(AO401="","",IF(AO401&lt;=0.2,"Muy Baja",IF(AO401&lt;=0.4,"Baja",IF(AO401&lt;=0.6,"Media",IF(AO401&lt;=0.8,"Alta","Muy Alta"))))),""))," ")</f>
        <v>Baja</v>
      </c>
      <c r="AQ401" s="237">
        <f t="shared" si="409"/>
        <v>0.216</v>
      </c>
      <c r="AR401" s="283" t="str">
        <f t="shared" si="410"/>
        <v>Moderado</v>
      </c>
      <c r="AS401" s="237">
        <f>IFERROR(IF(AND(AH400="Impacto",AH401="Impacto"),(AS400-(+AS400*AK401)),IF(AH401="Impacto",(AA400-(+AA400*AK401)),IF(AH401="Probabilidad",AS400,""))),"")</f>
        <v>0.6</v>
      </c>
      <c r="AT401" s="239" t="str">
        <f t="shared" si="411"/>
        <v>Moderado</v>
      </c>
      <c r="AU401" s="510"/>
      <c r="AV401" s="513"/>
      <c r="AW401" s="507"/>
      <c r="AX401" s="516"/>
      <c r="AY401" s="443"/>
      <c r="AZ401" s="444"/>
      <c r="BA401" s="444"/>
      <c r="BB401" s="444"/>
      <c r="BC401" s="445"/>
      <c r="BD401" s="445"/>
      <c r="BE401" s="444"/>
      <c r="BF401" s="444"/>
      <c r="BG401" s="460"/>
      <c r="BH401" s="215"/>
      <c r="BI401" s="210"/>
      <c r="BJ401" s="210"/>
      <c r="BK401" s="210"/>
      <c r="BL401" s="207"/>
      <c r="BM401" s="207"/>
      <c r="BN401" s="207"/>
      <c r="BO401" s="282"/>
      <c r="BP401" s="282"/>
      <c r="BQ401" s="284"/>
      <c r="BR401" s="213"/>
      <c r="BS401" s="213" t="str">
        <f>IF(AND('MAPA DE RIESGOS'!$AP401="Muy Alta",'MAPA DE RIESGOS'!$AR401="Leve"),CONCATENATE("R",'MAPA DE RIESGOS'!$H401,"C",'MAPA DE RIESGOS'!$AF401),"")</f>
        <v/>
      </c>
      <c r="BT401" s="213"/>
      <c r="BU401" s="213"/>
      <c r="BV401" s="213"/>
      <c r="BW401" s="213"/>
      <c r="BX401" s="213"/>
      <c r="BY401" s="213"/>
      <c r="BZ401" s="213"/>
      <c r="CA401" s="213"/>
      <c r="CB401" s="213"/>
      <c r="CC401" s="213"/>
      <c r="CD401" s="213"/>
      <c r="CE401" s="213"/>
      <c r="CF401" s="213"/>
      <c r="CG401" s="213"/>
      <c r="CH401" s="213"/>
      <c r="CI401" s="213"/>
      <c r="CJ401" s="213"/>
      <c r="CK401" s="213"/>
    </row>
    <row r="402" spans="1:89" s="214" customFormat="1" ht="75" customHeight="1">
      <c r="A402" s="477"/>
      <c r="B402" s="501"/>
      <c r="C402" s="451"/>
      <c r="D402" s="451"/>
      <c r="E402" s="454"/>
      <c r="F402" s="454"/>
      <c r="G402" s="459"/>
      <c r="H402" s="384">
        <v>65</v>
      </c>
      <c r="I402" s="457"/>
      <c r="J402" s="460"/>
      <c r="K402" s="460"/>
      <c r="L402" s="460"/>
      <c r="M402" s="454"/>
      <c r="N402" s="454"/>
      <c r="O402" s="454"/>
      <c r="P402" s="531"/>
      <c r="Q402" s="491"/>
      <c r="R402" s="494"/>
      <c r="S402" s="494"/>
      <c r="T402" s="494"/>
      <c r="U402" s="494"/>
      <c r="V402" s="534"/>
      <c r="W402" s="519"/>
      <c r="X402" s="537"/>
      <c r="Y402" s="540"/>
      <c r="Z402" s="543"/>
      <c r="AA402" s="519"/>
      <c r="AB402" s="522"/>
      <c r="AC402" s="525"/>
      <c r="AD402" s="528"/>
      <c r="AE402" s="507"/>
      <c r="AF402" s="205">
        <v>3</v>
      </c>
      <c r="AG402" s="206" t="s">
        <v>1532</v>
      </c>
      <c r="AH402" s="234" t="str">
        <f t="shared" si="407"/>
        <v>Probabilidad</v>
      </c>
      <c r="AI402" s="340" t="s">
        <v>314</v>
      </c>
      <c r="AJ402" s="340" t="s">
        <v>319</v>
      </c>
      <c r="AK402" s="235" t="str">
        <f t="shared" si="408"/>
        <v>40%</v>
      </c>
      <c r="AL402" s="341" t="s">
        <v>323</v>
      </c>
      <c r="AM402" s="341" t="s">
        <v>327</v>
      </c>
      <c r="AN402" s="342" t="s">
        <v>330</v>
      </c>
      <c r="AO402" s="236">
        <f>IF(ISBLANK(AD400),(IFERROR(IF(AND(AH401="Probabilidad",AH402="Probabilidad"),(AQ401-(+AQ401*AK402)),IF(AND(AH401="Impacto",AH402="Probabilidad"),(AQ400-(+AQ400*AK402)),IF(AH402="Impacto",AQ401,""))),""))," ")</f>
        <v>0.12959999999999999</v>
      </c>
      <c r="AP402" s="174" t="str">
        <f>IF(ISBLANK(AD400),(IFERROR(IF(AO402="","",IF(AO402&lt;=0.2,"Muy Baja",IF(AO402&lt;=0.4,"Baja",IF(AO402&lt;=0.6,"Media",IF(AO402&lt;=0.8,"Alta","Muy Alta"))))),""))," ")</f>
        <v>Muy Baja</v>
      </c>
      <c r="AQ402" s="237">
        <f t="shared" si="409"/>
        <v>0.12959999999999999</v>
      </c>
      <c r="AR402" s="283" t="str">
        <f t="shared" si="410"/>
        <v>Moderado</v>
      </c>
      <c r="AS402" s="237">
        <f>IFERROR(IF(AND(AH401="Impacto",AH402="Impacto"),(AS401-(+AS401*AK402)),IF(AND(AH401="Probabilidad",AH402="Impacto"),(AS400-(+AS400*AK402)),IF(AH402="Probabilidad",AS401,""))),"")</f>
        <v>0.6</v>
      </c>
      <c r="AT402" s="239" t="str">
        <f t="shared" si="411"/>
        <v>Moderado</v>
      </c>
      <c r="AU402" s="510"/>
      <c r="AV402" s="513"/>
      <c r="AW402" s="507"/>
      <c r="AX402" s="516"/>
      <c r="AY402" s="442"/>
      <c r="AZ402" s="438"/>
      <c r="BA402" s="438"/>
      <c r="BB402" s="438"/>
      <c r="BC402" s="440"/>
      <c r="BD402" s="440"/>
      <c r="BE402" s="438"/>
      <c r="BF402" s="438"/>
      <c r="BG402" s="460"/>
      <c r="BH402" s="215"/>
      <c r="BI402" s="210"/>
      <c r="BJ402" s="210"/>
      <c r="BK402" s="210"/>
      <c r="BL402" s="207"/>
      <c r="BM402" s="207"/>
      <c r="BN402" s="207"/>
      <c r="BO402" s="282"/>
      <c r="BP402" s="282"/>
      <c r="BQ402" s="284"/>
      <c r="BR402" s="213"/>
      <c r="BS402" s="213" t="str">
        <f>IF(AND('MAPA DE RIESGOS'!$AP402="Muy Alta",'MAPA DE RIESGOS'!$AR402="Leve"),CONCATENATE("R",'MAPA DE RIESGOS'!$H402,"C",'MAPA DE RIESGOS'!$AF402),"")</f>
        <v/>
      </c>
      <c r="BT402" s="213"/>
      <c r="BU402" s="213"/>
      <c r="BV402" s="213"/>
      <c r="BW402" s="213"/>
      <c r="BX402" s="213"/>
      <c r="BY402" s="213"/>
      <c r="BZ402" s="213"/>
      <c r="CA402" s="213"/>
      <c r="CB402" s="213"/>
      <c r="CC402" s="213"/>
      <c r="CD402" s="213"/>
      <c r="CE402" s="213"/>
      <c r="CF402" s="213"/>
      <c r="CG402" s="213"/>
      <c r="CH402" s="213"/>
      <c r="CI402" s="213"/>
      <c r="CJ402" s="213"/>
      <c r="CK402" s="213"/>
    </row>
    <row r="403" spans="1:89" s="214" customFormat="1" ht="28.5" hidden="1" customHeight="1">
      <c r="A403" s="477"/>
      <c r="B403" s="501"/>
      <c r="C403" s="451"/>
      <c r="D403" s="451"/>
      <c r="E403" s="454"/>
      <c r="F403" s="454"/>
      <c r="G403" s="459"/>
      <c r="H403" s="384">
        <v>65</v>
      </c>
      <c r="I403" s="457"/>
      <c r="J403" s="460"/>
      <c r="K403" s="460"/>
      <c r="L403" s="460"/>
      <c r="M403" s="454"/>
      <c r="N403" s="454"/>
      <c r="O403" s="454"/>
      <c r="P403" s="531"/>
      <c r="Q403" s="491"/>
      <c r="R403" s="494"/>
      <c r="S403" s="494"/>
      <c r="T403" s="494"/>
      <c r="U403" s="494"/>
      <c r="V403" s="534"/>
      <c r="W403" s="519"/>
      <c r="X403" s="537"/>
      <c r="Y403" s="540"/>
      <c r="Z403" s="543"/>
      <c r="AA403" s="519"/>
      <c r="AB403" s="522"/>
      <c r="AC403" s="525"/>
      <c r="AD403" s="528"/>
      <c r="AE403" s="507"/>
      <c r="AF403" s="205">
        <v>4</v>
      </c>
      <c r="AG403" s="206"/>
      <c r="AH403" s="234" t="str">
        <f t="shared" si="407"/>
        <v/>
      </c>
      <c r="AI403" s="340"/>
      <c r="AJ403" s="340"/>
      <c r="AK403" s="235" t="str">
        <f t="shared" si="408"/>
        <v/>
      </c>
      <c r="AL403" s="341"/>
      <c r="AM403" s="341"/>
      <c r="AN403" s="342"/>
      <c r="AO403" s="236" t="str">
        <f>IF(ISBLANK(AD400),(IFERROR(IF(AND(AH402="Probabilidad",AH403="Probabilidad"),(AQ402-(+AQ402*AK403)),IF(AND(AH402="Impacto",AH403="Probabilidad"),(AQ401-(+AQ401*AK403)),IF(AH403="Impacto",AQ402,""))),""))," ")</f>
        <v/>
      </c>
      <c r="AP403" s="174" t="str">
        <f>IF(ISBLANK(AD400),(IFERROR(IF(AO403="","",IF(AO403&lt;=0.2,"Muy Baja",IF(AO403&lt;=0.4,"Baja",IF(AO403&lt;=0.6,"Media",IF(AO403&lt;=0.8,"Alta","Muy Alta"))))),""))," ")</f>
        <v/>
      </c>
      <c r="AQ403" s="237" t="str">
        <f t="shared" si="409"/>
        <v/>
      </c>
      <c r="AR403" s="283" t="str">
        <f t="shared" si="410"/>
        <v/>
      </c>
      <c r="AS403" s="237" t="str">
        <f>IFERROR(IF(AND(AH402="Impacto",AH403="Impacto"),(AS402-(+AS402*AK403)),IF(AND(AH402="Probabilidad",AH403="Impacto"),(AS401-(+AS401*AK403)),IF(AH403="Probabilidad",AS402,""))),"")</f>
        <v/>
      </c>
      <c r="AT403" s="239" t="str">
        <f t="shared" si="411"/>
        <v/>
      </c>
      <c r="AU403" s="510"/>
      <c r="AV403" s="513"/>
      <c r="AW403" s="507"/>
      <c r="AX403" s="516"/>
      <c r="AY403" s="343"/>
      <c r="AZ403" s="209"/>
      <c r="BA403" s="207"/>
      <c r="BB403" s="207"/>
      <c r="BC403" s="208"/>
      <c r="BD403" s="208"/>
      <c r="BE403" s="208"/>
      <c r="BF403" s="209"/>
      <c r="BG403" s="460"/>
      <c r="BH403" s="215"/>
      <c r="BI403" s="210"/>
      <c r="BJ403" s="210"/>
      <c r="BK403" s="210"/>
      <c r="BL403" s="207"/>
      <c r="BM403" s="207"/>
      <c r="BN403" s="207"/>
      <c r="BO403" s="282"/>
      <c r="BP403" s="282"/>
      <c r="BQ403" s="284"/>
      <c r="BR403" s="213"/>
      <c r="BS403" s="213" t="str">
        <f>IF(AND('MAPA DE RIESGOS'!$AP403="Muy Alta",'MAPA DE RIESGOS'!$AR403="Leve"),CONCATENATE("R",'MAPA DE RIESGOS'!$H403,"C",'MAPA DE RIESGOS'!$AF403),"")</f>
        <v/>
      </c>
      <c r="BT403" s="213"/>
      <c r="BU403" s="213"/>
      <c r="BV403" s="213"/>
      <c r="BW403" s="213"/>
      <c r="BX403" s="213"/>
      <c r="BY403" s="213"/>
      <c r="BZ403" s="213"/>
      <c r="CA403" s="213"/>
      <c r="CB403" s="213"/>
      <c r="CC403" s="213"/>
      <c r="CD403" s="213"/>
      <c r="CE403" s="213"/>
      <c r="CF403" s="213"/>
      <c r="CG403" s="213"/>
      <c r="CH403" s="213"/>
      <c r="CI403" s="213"/>
      <c r="CJ403" s="213"/>
      <c r="CK403" s="213"/>
    </row>
    <row r="404" spans="1:89" s="214" customFormat="1" ht="28.5" hidden="1" customHeight="1">
      <c r="A404" s="477"/>
      <c r="B404" s="501"/>
      <c r="C404" s="451"/>
      <c r="D404" s="451"/>
      <c r="E404" s="454"/>
      <c r="F404" s="454"/>
      <c r="G404" s="459"/>
      <c r="H404" s="384">
        <v>65</v>
      </c>
      <c r="I404" s="457"/>
      <c r="J404" s="460"/>
      <c r="K404" s="460"/>
      <c r="L404" s="460"/>
      <c r="M404" s="454"/>
      <c r="N404" s="454"/>
      <c r="O404" s="454"/>
      <c r="P404" s="531"/>
      <c r="Q404" s="491"/>
      <c r="R404" s="494"/>
      <c r="S404" s="494"/>
      <c r="T404" s="494"/>
      <c r="U404" s="494"/>
      <c r="V404" s="534"/>
      <c r="W404" s="519"/>
      <c r="X404" s="537"/>
      <c r="Y404" s="540"/>
      <c r="Z404" s="543"/>
      <c r="AA404" s="519"/>
      <c r="AB404" s="522"/>
      <c r="AC404" s="525"/>
      <c r="AD404" s="528"/>
      <c r="AE404" s="507"/>
      <c r="AF404" s="205">
        <v>5</v>
      </c>
      <c r="AG404" s="206"/>
      <c r="AH404" s="234" t="str">
        <f t="shared" si="407"/>
        <v/>
      </c>
      <c r="AI404" s="340"/>
      <c r="AJ404" s="340"/>
      <c r="AK404" s="235" t="str">
        <f t="shared" si="408"/>
        <v/>
      </c>
      <c r="AL404" s="341"/>
      <c r="AM404" s="341"/>
      <c r="AN404" s="342"/>
      <c r="AO404" s="236" t="str">
        <f>IF(ISBLANK(AD400),(IFERROR(IF(AND(AH403="Probabilidad",AH404="Probabilidad"),(AQ403-(+AQ403*AK404)),IF(AND(AH403="Impacto",AH404="Probabilidad"),(AQ402-(+AQ402*AK404)),IF(AH404="Impacto",AQ403,""))),""))," ")</f>
        <v/>
      </c>
      <c r="AP404" s="174" t="str">
        <f>IF(ISBLANK(AD400),(IFERROR(IF(AO404="","",IF(AO404&lt;=0.2,"Muy Baja",IF(AO404&lt;=0.4,"Baja",IF(AO404&lt;=0.6,"Media",IF(AO404&lt;=0.8,"Alta","Muy Alta"))))),""))," ")</f>
        <v/>
      </c>
      <c r="AQ404" s="237" t="str">
        <f t="shared" si="409"/>
        <v/>
      </c>
      <c r="AR404" s="283" t="str">
        <f t="shared" si="410"/>
        <v/>
      </c>
      <c r="AS404" s="237" t="str">
        <f>IFERROR(IF(AND(AH403="Impacto",AH404="Impacto"),(AS403-(+AS403*AK404)),IF(AND(AH403="Probabilidad",AH404="Impacto"),(AS402-(+AS402*AK404)),IF(AH404="Probabilidad",AS403,""))),"")</f>
        <v/>
      </c>
      <c r="AT404" s="239" t="str">
        <f t="shared" si="411"/>
        <v/>
      </c>
      <c r="AU404" s="510"/>
      <c r="AV404" s="513"/>
      <c r="AW404" s="507"/>
      <c r="AX404" s="516"/>
      <c r="AY404" s="343"/>
      <c r="AZ404" s="209"/>
      <c r="BA404" s="207"/>
      <c r="BB404" s="207"/>
      <c r="BC404" s="208"/>
      <c r="BD404" s="208"/>
      <c r="BE404" s="208"/>
      <c r="BF404" s="209"/>
      <c r="BG404" s="460"/>
      <c r="BH404" s="215"/>
      <c r="BI404" s="210"/>
      <c r="BJ404" s="210"/>
      <c r="BK404" s="210"/>
      <c r="BL404" s="207"/>
      <c r="BM404" s="207"/>
      <c r="BN404" s="207"/>
      <c r="BO404" s="282"/>
      <c r="BP404" s="282"/>
      <c r="BQ404" s="284"/>
      <c r="BR404" s="213"/>
      <c r="BS404" s="213" t="str">
        <f>IF(AND('MAPA DE RIESGOS'!$AP404="Muy Alta",'MAPA DE RIESGOS'!$AR404="Leve"),CONCATENATE("R",'MAPA DE RIESGOS'!$H404,"C",'MAPA DE RIESGOS'!$AF404),"")</f>
        <v/>
      </c>
      <c r="BT404" s="213"/>
      <c r="BU404" s="213"/>
      <c r="BV404" s="213"/>
      <c r="BW404" s="213"/>
      <c r="BX404" s="213"/>
      <c r="BY404" s="213"/>
      <c r="BZ404" s="213"/>
      <c r="CA404" s="213"/>
      <c r="CB404" s="213"/>
      <c r="CC404" s="213"/>
      <c r="CD404" s="213"/>
      <c r="CE404" s="213"/>
      <c r="CF404" s="213"/>
      <c r="CG404" s="213"/>
      <c r="CH404" s="213"/>
      <c r="CI404" s="213"/>
      <c r="CJ404" s="213"/>
      <c r="CK404" s="213"/>
    </row>
    <row r="405" spans="1:89" s="214" customFormat="1" ht="28.5" hidden="1" customHeight="1">
      <c r="A405" s="477"/>
      <c r="B405" s="501"/>
      <c r="C405" s="451"/>
      <c r="D405" s="451"/>
      <c r="E405" s="454"/>
      <c r="F405" s="454"/>
      <c r="G405" s="459"/>
      <c r="H405" s="384">
        <v>65</v>
      </c>
      <c r="I405" s="458"/>
      <c r="J405" s="461"/>
      <c r="K405" s="461"/>
      <c r="L405" s="461"/>
      <c r="M405" s="455"/>
      <c r="N405" s="455"/>
      <c r="O405" s="455"/>
      <c r="P405" s="532"/>
      <c r="Q405" s="492"/>
      <c r="R405" s="495"/>
      <c r="S405" s="495"/>
      <c r="T405" s="495"/>
      <c r="U405" s="495"/>
      <c r="V405" s="535"/>
      <c r="W405" s="520"/>
      <c r="X405" s="538"/>
      <c r="Y405" s="541"/>
      <c r="Z405" s="544"/>
      <c r="AA405" s="520"/>
      <c r="AB405" s="523"/>
      <c r="AC405" s="526"/>
      <c r="AD405" s="529"/>
      <c r="AE405" s="508"/>
      <c r="AF405" s="205">
        <v>6</v>
      </c>
      <c r="AG405" s="206"/>
      <c r="AH405" s="234" t="str">
        <f t="shared" si="407"/>
        <v/>
      </c>
      <c r="AI405" s="340"/>
      <c r="AJ405" s="340"/>
      <c r="AK405" s="235" t="str">
        <f t="shared" si="408"/>
        <v/>
      </c>
      <c r="AL405" s="341"/>
      <c r="AM405" s="341"/>
      <c r="AN405" s="342"/>
      <c r="AO405" s="236" t="str">
        <f>IF(ISBLANK(AD400),(IFERROR(IF(AND(AH403="Probabilidad",AH405="Probabilidad"),(AQ403-(+AQ403*AK405)),IF(AND(AH403="Impacto",AH405="Probabilidad"),(AQ402-(+AQ402*AK405)),IF(AH405="Impacto",AQ403,""))),""))," ")</f>
        <v/>
      </c>
      <c r="AP405" s="174" t="str">
        <f>IF(ISBLANK(AD400),(IFERROR(IF(AO405="","",IF(AO405&lt;=0.2,"Muy Baja",IF(AO405&lt;=0.4,"Baja",IF(AO405&lt;=0.6,"Media",IF(AO405&lt;=0.8,"Alta","Muy Alta"))))),"")), " ")</f>
        <v/>
      </c>
      <c r="AQ405" s="237" t="str">
        <f t="shared" si="409"/>
        <v/>
      </c>
      <c r="AR405" s="283" t="str">
        <f t="shared" si="410"/>
        <v/>
      </c>
      <c r="AS405" s="237" t="str">
        <f>IFERROR(IF(AND(AH404="Impacto",AH405="Impacto"),(AS403-(+AS404*AK405)),IF(AND(AH403="Probabilidad",AH405="Impacto"),(AS402-(+AS402*AK405)),IF(AH405="Probabilidad",AS403,""))),"")</f>
        <v/>
      </c>
      <c r="AT405" s="239" t="str">
        <f t="shared" si="411"/>
        <v/>
      </c>
      <c r="AU405" s="511"/>
      <c r="AV405" s="514"/>
      <c r="AW405" s="508"/>
      <c r="AX405" s="517"/>
      <c r="AY405" s="343"/>
      <c r="AZ405" s="209"/>
      <c r="BA405" s="207"/>
      <c r="BB405" s="207"/>
      <c r="BC405" s="208"/>
      <c r="BD405" s="208"/>
      <c r="BE405" s="208"/>
      <c r="BF405" s="209"/>
      <c r="BG405" s="461"/>
      <c r="BH405" s="215"/>
      <c r="BI405" s="210"/>
      <c r="BJ405" s="210"/>
      <c r="BK405" s="210"/>
      <c r="BL405" s="207"/>
      <c r="BM405" s="207"/>
      <c r="BN405" s="207"/>
      <c r="BO405" s="282"/>
      <c r="BP405" s="282"/>
      <c r="BQ405" s="284"/>
      <c r="BR405" s="213"/>
      <c r="BS405" s="213" t="str">
        <f>IF(AND('MAPA DE RIESGOS'!$AP405="Muy Alta",'MAPA DE RIESGOS'!$AR405="Leve"),CONCATENATE("R",'MAPA DE RIESGOS'!$H405,"C",'MAPA DE RIESGOS'!$AF405),"")</f>
        <v/>
      </c>
      <c r="BT405" s="213"/>
      <c r="BU405" s="213"/>
      <c r="BV405" s="213"/>
      <c r="BW405" s="213"/>
      <c r="BX405" s="213"/>
      <c r="BY405" s="213"/>
      <c r="BZ405" s="213"/>
      <c r="CA405" s="213"/>
      <c r="CB405" s="213"/>
      <c r="CC405" s="213"/>
      <c r="CD405" s="213"/>
      <c r="CE405" s="213"/>
      <c r="CF405" s="213"/>
      <c r="CG405" s="213"/>
      <c r="CH405" s="213"/>
      <c r="CI405" s="213"/>
      <c r="CJ405" s="213"/>
      <c r="CK405" s="213"/>
    </row>
    <row r="406" spans="1:89" s="214" customFormat="1" ht="105.5" customHeight="1">
      <c r="A406" s="477"/>
      <c r="B406" s="501" t="s">
        <v>889</v>
      </c>
      <c r="C406" s="451"/>
      <c r="D406" s="451"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54" t="s">
        <v>1259</v>
      </c>
      <c r="F406" s="454" t="s">
        <v>976</v>
      </c>
      <c r="G406" s="459">
        <v>66</v>
      </c>
      <c r="H406" s="384">
        <v>66</v>
      </c>
      <c r="I406" s="456" t="s">
        <v>1284</v>
      </c>
      <c r="J406" s="468" t="s">
        <v>243</v>
      </c>
      <c r="K406" s="468" t="s">
        <v>1284</v>
      </c>
      <c r="L406" s="468" t="s">
        <v>1483</v>
      </c>
      <c r="M406" s="453" t="str">
        <f t="shared" ref="M406" si="438">+CONCATENATE("Posibilidad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453" t="s">
        <v>108</v>
      </c>
      <c r="O406" s="453" t="s">
        <v>836</v>
      </c>
      <c r="P406" s="530">
        <v>228</v>
      </c>
      <c r="Q406" s="490"/>
      <c r="R406" s="493"/>
      <c r="S406" s="493"/>
      <c r="T406" s="493"/>
      <c r="U406" s="493"/>
      <c r="V406" s="533" t="str">
        <f t="shared" ref="V406" si="439">IF(ISBLANK(AC406),(IF(P406&lt;=0,"",IF(P406&lt;=2,"Muy Baja",IF(P406&lt;=24,"Baja",IF(P406&lt;=500,"Media",IF(P406&lt;=5000,"Alta","Muy Alta"))))))," ")</f>
        <v>Media</v>
      </c>
      <c r="W406" s="518">
        <f t="shared" ref="W406" si="440">IF(ISBLANK(AC406),(IF(V406="","",IF(V406="Muy Baja",20%,IF(V406="Baja",40%,IF(V406="Media",60%,IF(V406="Alta",80%,IF(V406="Muy Alta",100%,0)))))))," ")</f>
        <v>0.6</v>
      </c>
      <c r="X406" s="536" t="s">
        <v>307</v>
      </c>
      <c r="Y406" s="539" t="str">
        <f>IF(X406&gt;0,IF(NOT(ISERROR(MATCH(X406,'Listados Datos'!$N$3:$N$4,0))),'Listados Datos'!$N$6&amp;"Por favor no seleccionar este criterios de impacto (Afectación Económica o presupuestal y/o Pérdida Reputacional)",'Listados Datos'!$N$7),"")</f>
        <v>✔</v>
      </c>
      <c r="Z406" s="542"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518">
        <f>IF(Z406="","",IF(Z406="Leve",20%,IF(Z406="Menor",40%,IF(Z406="Moderado",60%,IF(Z406="Mayor",80%,IF(Z406="Catastrófico",100%,0))))))</f>
        <v>0.6</v>
      </c>
      <c r="AB406" s="521"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524"/>
      <c r="AD406" s="527"/>
      <c r="AE406" s="506" t="str">
        <f t="shared" ref="AE406" si="441">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206" t="s">
        <v>1533</v>
      </c>
      <c r="AH406" s="234" t="str">
        <f t="shared" si="407"/>
        <v>Probabilidad</v>
      </c>
      <c r="AI406" s="340" t="s">
        <v>314</v>
      </c>
      <c r="AJ406" s="340" t="s">
        <v>319</v>
      </c>
      <c r="AK406" s="235" t="str">
        <f t="shared" si="408"/>
        <v>40%</v>
      </c>
      <c r="AL406" s="341" t="s">
        <v>323</v>
      </c>
      <c r="AM406" s="341" t="s">
        <v>327</v>
      </c>
      <c r="AN406" s="342" t="s">
        <v>330</v>
      </c>
      <c r="AO406" s="236">
        <f>IF(ISBLANK(AD406),(IFERROR(IF(AH406="Probabilidad",(W406-(+W406*AK406)),IF(AH406="Impacto",W406,"")),""))," ")</f>
        <v>0.36</v>
      </c>
      <c r="AP406" s="174" t="str">
        <f>IF(ISBLANK(AD406), (IFERROR(IF(AO406="","",IF(AO406&lt;=0.2,"Muy Baja",IF(AO406&lt;=0.4,"Baja",IF(AO406&lt;=0.6,"Media",IF(AO406&lt;=0.8,"Alta","Muy Alta"))))),""))," ")</f>
        <v>Baja</v>
      </c>
      <c r="AQ406" s="237">
        <f t="shared" si="409"/>
        <v>0.36</v>
      </c>
      <c r="AR406" s="283" t="str">
        <f t="shared" si="410"/>
        <v>Moderado</v>
      </c>
      <c r="AS406" s="237">
        <f>IFERROR(IF(AH406="Impacto",(AA406-(+AA406*AK406)),IF(AH406="Probabilidad",AA406,"")),"")</f>
        <v>0.6</v>
      </c>
      <c r="AT406" s="239" t="str">
        <f t="shared" si="411"/>
        <v>Moderado</v>
      </c>
      <c r="AU406" s="509"/>
      <c r="AV406" s="512" t="str">
        <f>IF(ISBLANK(AD406), " ", AD406)</f>
        <v xml:space="preserve"> </v>
      </c>
      <c r="AW406" s="506" t="str">
        <f t="shared" ref="AW406" si="442">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515" t="s">
        <v>337</v>
      </c>
      <c r="AY406" s="343" t="s">
        <v>1655</v>
      </c>
      <c r="AZ406" s="209" t="s">
        <v>1368</v>
      </c>
      <c r="BA406" s="207" t="s">
        <v>1276</v>
      </c>
      <c r="BB406" s="207" t="s">
        <v>1069</v>
      </c>
      <c r="BC406" s="208">
        <v>44562</v>
      </c>
      <c r="BD406" s="208">
        <v>44926</v>
      </c>
      <c r="BE406" s="208" t="s">
        <v>1369</v>
      </c>
      <c r="BF406" s="209" t="s">
        <v>1369</v>
      </c>
      <c r="BG406" s="468" t="s">
        <v>1370</v>
      </c>
      <c r="BH406" s="215"/>
      <c r="BI406" s="210"/>
      <c r="BJ406" s="210"/>
      <c r="BK406" s="210"/>
      <c r="BL406" s="207"/>
      <c r="BM406" s="207"/>
      <c r="BN406" s="207"/>
      <c r="BO406" s="282"/>
      <c r="BP406" s="282"/>
      <c r="BQ406" s="284"/>
      <c r="BR406" s="213"/>
      <c r="BS406" s="213" t="str">
        <f>IF(AND('MAPA DE RIESGOS'!$AP406="Muy Alta",'MAPA DE RIESGOS'!$AR406="Leve"),CONCATENATE("R",'MAPA DE RIESGOS'!$H406,"C",'MAPA DE RIESGOS'!$AF406),"")</f>
        <v/>
      </c>
      <c r="BT406" s="213"/>
      <c r="BU406" s="213"/>
      <c r="BV406" s="213"/>
      <c r="BW406" s="213"/>
      <c r="BX406" s="213"/>
      <c r="BY406" s="213"/>
      <c r="BZ406" s="213"/>
      <c r="CA406" s="213"/>
      <c r="CB406" s="213"/>
      <c r="CC406" s="213"/>
      <c r="CD406" s="213"/>
      <c r="CE406" s="213"/>
      <c r="CF406" s="213"/>
      <c r="CG406" s="213"/>
      <c r="CH406" s="213"/>
      <c r="CI406" s="213"/>
      <c r="CJ406" s="213"/>
      <c r="CK406" s="213"/>
    </row>
    <row r="407" spans="1:89" s="214" customFormat="1" ht="28.5" hidden="1" customHeight="1">
      <c r="A407" s="477"/>
      <c r="B407" s="501"/>
      <c r="C407" s="451"/>
      <c r="D407" s="451"/>
      <c r="E407" s="454"/>
      <c r="F407" s="454"/>
      <c r="G407" s="459"/>
      <c r="H407" s="384">
        <v>66</v>
      </c>
      <c r="I407" s="457"/>
      <c r="J407" s="460"/>
      <c r="K407" s="460"/>
      <c r="L407" s="460"/>
      <c r="M407" s="454"/>
      <c r="N407" s="454"/>
      <c r="O407" s="454"/>
      <c r="P407" s="531"/>
      <c r="Q407" s="491"/>
      <c r="R407" s="494"/>
      <c r="S407" s="494"/>
      <c r="T407" s="494"/>
      <c r="U407" s="494"/>
      <c r="V407" s="534"/>
      <c r="W407" s="519"/>
      <c r="X407" s="537"/>
      <c r="Y407" s="540"/>
      <c r="Z407" s="543"/>
      <c r="AA407" s="519"/>
      <c r="AB407" s="522"/>
      <c r="AC407" s="525"/>
      <c r="AD407" s="528"/>
      <c r="AE407" s="507"/>
      <c r="AF407" s="205">
        <v>2</v>
      </c>
      <c r="AG407" s="206"/>
      <c r="AH407" s="234" t="str">
        <f t="shared" si="407"/>
        <v/>
      </c>
      <c r="AI407" s="340"/>
      <c r="AJ407" s="340"/>
      <c r="AK407" s="235" t="str">
        <f t="shared" si="408"/>
        <v/>
      </c>
      <c r="AL407" s="341"/>
      <c r="AM407" s="341"/>
      <c r="AN407" s="342"/>
      <c r="AO407" s="236" t="str">
        <f>IF(ISBLANK(AD406),(IFERROR(IF(AND(AH406="Probabilidad",AH407="Probabilidad"),(AQ406-(+AQ406*AK407)),IF(AH407="Probabilidad",(W406-(+W406*AK407)),IF(AH407="Impacto",AQ406,""))),""))," ")</f>
        <v/>
      </c>
      <c r="AP407" s="174" t="str">
        <f>IF(ISBLANK(AD406),(IFERROR(IF(AO407="","",IF(AO407&lt;=0.2,"Muy Baja",IF(AO407&lt;=0.4,"Baja",IF(AO407&lt;=0.6,"Media",IF(AO407&lt;=0.8,"Alta","Muy Alta"))))),""))," ")</f>
        <v/>
      </c>
      <c r="AQ407" s="237" t="str">
        <f t="shared" si="409"/>
        <v/>
      </c>
      <c r="AR407" s="283" t="str">
        <f t="shared" si="410"/>
        <v/>
      </c>
      <c r="AS407" s="237" t="str">
        <f>IFERROR(IF(AND(AH406="Impacto",AH407="Impacto"),(AS406-(+AS406*AK407)),IF(AH407="Impacto",(AA406-(+AA406*AK407)),IF(AH407="Probabilidad",AS406,""))),"")</f>
        <v/>
      </c>
      <c r="AT407" s="239" t="str">
        <f t="shared" si="411"/>
        <v/>
      </c>
      <c r="AU407" s="510"/>
      <c r="AV407" s="513"/>
      <c r="AW407" s="507"/>
      <c r="AX407" s="516"/>
      <c r="AY407" s="343"/>
      <c r="AZ407" s="209"/>
      <c r="BA407" s="207"/>
      <c r="BB407" s="207"/>
      <c r="BC407" s="208"/>
      <c r="BD407" s="208"/>
      <c r="BE407" s="208"/>
      <c r="BF407" s="209"/>
      <c r="BG407" s="460"/>
      <c r="BH407" s="215"/>
      <c r="BI407" s="210"/>
      <c r="BJ407" s="210"/>
      <c r="BK407" s="210"/>
      <c r="BL407" s="207"/>
      <c r="BM407" s="207"/>
      <c r="BN407" s="207"/>
      <c r="BO407" s="282"/>
      <c r="BP407" s="282"/>
      <c r="BQ407" s="284"/>
      <c r="BR407" s="213"/>
      <c r="BS407" s="213" t="str">
        <f>IF(AND('MAPA DE RIESGOS'!$AP407="Muy Alta",'MAPA DE RIESGOS'!$AR407="Leve"),CONCATENATE("R",'MAPA DE RIESGOS'!$H407,"C",'MAPA DE RIESGOS'!$AF407),"")</f>
        <v/>
      </c>
      <c r="BT407" s="213"/>
      <c r="BU407" s="213"/>
      <c r="BV407" s="213"/>
      <c r="BW407" s="213"/>
      <c r="BX407" s="213"/>
      <c r="BY407" s="213"/>
      <c r="BZ407" s="213"/>
      <c r="CA407" s="213"/>
      <c r="CB407" s="213"/>
      <c r="CC407" s="213"/>
      <c r="CD407" s="213"/>
      <c r="CE407" s="213"/>
      <c r="CF407" s="213"/>
      <c r="CG407" s="213"/>
      <c r="CH407" s="213"/>
      <c r="CI407" s="213"/>
      <c r="CJ407" s="213"/>
      <c r="CK407" s="213"/>
    </row>
    <row r="408" spans="1:89" s="214" customFormat="1" ht="28.5" hidden="1" customHeight="1">
      <c r="A408" s="477"/>
      <c r="B408" s="501"/>
      <c r="C408" s="451"/>
      <c r="D408" s="451"/>
      <c r="E408" s="454"/>
      <c r="F408" s="454"/>
      <c r="G408" s="459"/>
      <c r="H408" s="384">
        <v>66</v>
      </c>
      <c r="I408" s="457"/>
      <c r="J408" s="460"/>
      <c r="K408" s="460"/>
      <c r="L408" s="460"/>
      <c r="M408" s="454"/>
      <c r="N408" s="454"/>
      <c r="O408" s="454"/>
      <c r="P408" s="531"/>
      <c r="Q408" s="491"/>
      <c r="R408" s="494"/>
      <c r="S408" s="494"/>
      <c r="T408" s="494"/>
      <c r="U408" s="494"/>
      <c r="V408" s="534"/>
      <c r="W408" s="519"/>
      <c r="X408" s="537"/>
      <c r="Y408" s="540"/>
      <c r="Z408" s="543"/>
      <c r="AA408" s="519"/>
      <c r="AB408" s="522"/>
      <c r="AC408" s="525"/>
      <c r="AD408" s="528"/>
      <c r="AE408" s="507"/>
      <c r="AF408" s="205">
        <v>3</v>
      </c>
      <c r="AG408" s="206"/>
      <c r="AH408" s="234" t="str">
        <f t="shared" si="407"/>
        <v/>
      </c>
      <c r="AI408" s="340"/>
      <c r="AJ408" s="340"/>
      <c r="AK408" s="235" t="str">
        <f t="shared" si="408"/>
        <v/>
      </c>
      <c r="AL408" s="341"/>
      <c r="AM408" s="341"/>
      <c r="AN408" s="342"/>
      <c r="AO408" s="236" t="str">
        <f>IF(ISBLANK(AD406),(IFERROR(IF(AND(AH407="Probabilidad",AH408="Probabilidad"),(AQ407-(+AQ407*AK408)),IF(AND(AH407="Impacto",AH408="Probabilidad"),(AQ406-(+AQ406*AK408)),IF(AH408="Impacto",AQ407,""))),""))," ")</f>
        <v/>
      </c>
      <c r="AP408" s="174" t="str">
        <f>IF(ISBLANK(AD406),(IFERROR(IF(AO408="","",IF(AO408&lt;=0.2,"Muy Baja",IF(AO408&lt;=0.4,"Baja",IF(AO408&lt;=0.6,"Media",IF(AO408&lt;=0.8,"Alta","Muy Alta"))))),""))," ")</f>
        <v/>
      </c>
      <c r="AQ408" s="237" t="str">
        <f t="shared" si="409"/>
        <v/>
      </c>
      <c r="AR408" s="283" t="str">
        <f t="shared" si="410"/>
        <v/>
      </c>
      <c r="AS408" s="237" t="str">
        <f>IFERROR(IF(AND(AH407="Impacto",AH408="Impacto"),(AS407-(+AS407*AK408)),IF(AND(AH407="Probabilidad",AH408="Impacto"),(AS406-(+AS406*AK408)),IF(AH408="Probabilidad",AS407,""))),"")</f>
        <v/>
      </c>
      <c r="AT408" s="239" t="str">
        <f t="shared" si="411"/>
        <v/>
      </c>
      <c r="AU408" s="510"/>
      <c r="AV408" s="513"/>
      <c r="AW408" s="507"/>
      <c r="AX408" s="516"/>
      <c r="AY408" s="343"/>
      <c r="AZ408" s="209"/>
      <c r="BA408" s="207"/>
      <c r="BB408" s="207"/>
      <c r="BC408" s="208"/>
      <c r="BD408" s="208"/>
      <c r="BE408" s="208"/>
      <c r="BF408" s="209"/>
      <c r="BG408" s="460"/>
      <c r="BH408" s="215"/>
      <c r="BI408" s="210"/>
      <c r="BJ408" s="210"/>
      <c r="BK408" s="210"/>
      <c r="BL408" s="207"/>
      <c r="BM408" s="207"/>
      <c r="BN408" s="207"/>
      <c r="BO408" s="282"/>
      <c r="BP408" s="282"/>
      <c r="BQ408" s="284"/>
      <c r="BR408" s="213"/>
      <c r="BS408" s="213" t="str">
        <f>IF(AND('MAPA DE RIESGOS'!$AP408="Muy Alta",'MAPA DE RIESGOS'!$AR408="Leve"),CONCATENATE("R",'MAPA DE RIESGOS'!$H408,"C",'MAPA DE RIESGOS'!$AF408),"")</f>
        <v/>
      </c>
      <c r="BT408" s="213"/>
      <c r="BU408" s="213"/>
      <c r="BV408" s="213"/>
      <c r="BW408" s="213"/>
      <c r="BX408" s="213"/>
      <c r="BY408" s="213"/>
      <c r="BZ408" s="213"/>
      <c r="CA408" s="213"/>
      <c r="CB408" s="213"/>
      <c r="CC408" s="213"/>
      <c r="CD408" s="213"/>
      <c r="CE408" s="213"/>
      <c r="CF408" s="213"/>
      <c r="CG408" s="213"/>
      <c r="CH408" s="213"/>
      <c r="CI408" s="213"/>
      <c r="CJ408" s="213"/>
      <c r="CK408" s="213"/>
    </row>
    <row r="409" spans="1:89" s="214" customFormat="1" ht="28.5" hidden="1" customHeight="1">
      <c r="A409" s="477"/>
      <c r="B409" s="501"/>
      <c r="C409" s="451"/>
      <c r="D409" s="451"/>
      <c r="E409" s="454"/>
      <c r="F409" s="454"/>
      <c r="G409" s="459"/>
      <c r="H409" s="384">
        <v>66</v>
      </c>
      <c r="I409" s="457"/>
      <c r="J409" s="460"/>
      <c r="K409" s="460"/>
      <c r="L409" s="460"/>
      <c r="M409" s="454"/>
      <c r="N409" s="454"/>
      <c r="O409" s="454"/>
      <c r="P409" s="531"/>
      <c r="Q409" s="491"/>
      <c r="R409" s="494"/>
      <c r="S409" s="494"/>
      <c r="T409" s="494"/>
      <c r="U409" s="494"/>
      <c r="V409" s="534"/>
      <c r="W409" s="519"/>
      <c r="X409" s="537"/>
      <c r="Y409" s="540"/>
      <c r="Z409" s="543"/>
      <c r="AA409" s="519"/>
      <c r="AB409" s="522"/>
      <c r="AC409" s="525"/>
      <c r="AD409" s="528"/>
      <c r="AE409" s="507"/>
      <c r="AF409" s="205">
        <v>4</v>
      </c>
      <c r="AG409" s="206"/>
      <c r="AH409" s="234" t="str">
        <f t="shared" si="407"/>
        <v/>
      </c>
      <c r="AI409" s="340"/>
      <c r="AJ409" s="340"/>
      <c r="AK409" s="235" t="str">
        <f t="shared" si="408"/>
        <v/>
      </c>
      <c r="AL409" s="341"/>
      <c r="AM409" s="341"/>
      <c r="AN409" s="342"/>
      <c r="AO409" s="236" t="str">
        <f>IF(ISBLANK(AD406),(IFERROR(IF(AND(AH408="Probabilidad",AH409="Probabilidad"),(AQ408-(+AQ408*AK409)),IF(AND(AH408="Impacto",AH409="Probabilidad"),(AQ407-(+AQ407*AK409)),IF(AH409="Impacto",AQ408,""))),""))," ")</f>
        <v/>
      </c>
      <c r="AP409" s="174" t="str">
        <f>IF(ISBLANK(AD406),(IFERROR(IF(AO409="","",IF(AO409&lt;=0.2,"Muy Baja",IF(AO409&lt;=0.4,"Baja",IF(AO409&lt;=0.6,"Media",IF(AO409&lt;=0.8,"Alta","Muy Alta"))))),""))," ")</f>
        <v/>
      </c>
      <c r="AQ409" s="237" t="str">
        <f t="shared" si="409"/>
        <v/>
      </c>
      <c r="AR409" s="283" t="str">
        <f t="shared" si="410"/>
        <v/>
      </c>
      <c r="AS409" s="237" t="str">
        <f>IFERROR(IF(AND(AH408="Impacto",AH409="Impacto"),(AS408-(+AS408*AK409)),IF(AND(AH408="Probabilidad",AH409="Impacto"),(AS407-(+AS407*AK409)),IF(AH409="Probabilidad",AS408,""))),"")</f>
        <v/>
      </c>
      <c r="AT409" s="239" t="str">
        <f t="shared" si="411"/>
        <v/>
      </c>
      <c r="AU409" s="510"/>
      <c r="AV409" s="513"/>
      <c r="AW409" s="507"/>
      <c r="AX409" s="516"/>
      <c r="AY409" s="343"/>
      <c r="AZ409" s="209"/>
      <c r="BA409" s="207"/>
      <c r="BB409" s="207"/>
      <c r="BC409" s="208"/>
      <c r="BD409" s="208"/>
      <c r="BE409" s="208"/>
      <c r="BF409" s="209"/>
      <c r="BG409" s="460"/>
      <c r="BH409" s="215"/>
      <c r="BI409" s="210"/>
      <c r="BJ409" s="210"/>
      <c r="BK409" s="210"/>
      <c r="BL409" s="207"/>
      <c r="BM409" s="207"/>
      <c r="BN409" s="207"/>
      <c r="BO409" s="282"/>
      <c r="BP409" s="282"/>
      <c r="BQ409" s="284"/>
      <c r="BR409" s="213"/>
      <c r="BS409" s="213" t="str">
        <f>IF(AND('MAPA DE RIESGOS'!$AP409="Muy Alta",'MAPA DE RIESGOS'!$AR409="Leve"),CONCATENATE("R",'MAPA DE RIESGOS'!$H409,"C",'MAPA DE RIESGOS'!$AF409),"")</f>
        <v/>
      </c>
      <c r="BT409" s="213"/>
      <c r="BU409" s="213"/>
      <c r="BV409" s="213"/>
      <c r="BW409" s="213"/>
      <c r="BX409" s="213"/>
      <c r="BY409" s="213"/>
      <c r="BZ409" s="213"/>
      <c r="CA409" s="213"/>
      <c r="CB409" s="213"/>
      <c r="CC409" s="213"/>
      <c r="CD409" s="213"/>
      <c r="CE409" s="213"/>
      <c r="CF409" s="213"/>
      <c r="CG409" s="213"/>
      <c r="CH409" s="213"/>
      <c r="CI409" s="213"/>
      <c r="CJ409" s="213"/>
      <c r="CK409" s="213"/>
    </row>
    <row r="410" spans="1:89" s="214" customFormat="1" ht="28.5" hidden="1" customHeight="1">
      <c r="A410" s="477"/>
      <c r="B410" s="501"/>
      <c r="C410" s="451"/>
      <c r="D410" s="451"/>
      <c r="E410" s="454"/>
      <c r="F410" s="454"/>
      <c r="G410" s="459"/>
      <c r="H410" s="384">
        <v>66</v>
      </c>
      <c r="I410" s="457"/>
      <c r="J410" s="460"/>
      <c r="K410" s="460"/>
      <c r="L410" s="460"/>
      <c r="M410" s="454"/>
      <c r="N410" s="454"/>
      <c r="O410" s="454"/>
      <c r="P410" s="531"/>
      <c r="Q410" s="491"/>
      <c r="R410" s="494"/>
      <c r="S410" s="494"/>
      <c r="T410" s="494"/>
      <c r="U410" s="494"/>
      <c r="V410" s="534"/>
      <c r="W410" s="519"/>
      <c r="X410" s="537"/>
      <c r="Y410" s="540"/>
      <c r="Z410" s="543"/>
      <c r="AA410" s="519"/>
      <c r="AB410" s="522"/>
      <c r="AC410" s="525"/>
      <c r="AD410" s="528"/>
      <c r="AE410" s="507"/>
      <c r="AF410" s="205">
        <v>5</v>
      </c>
      <c r="AG410" s="206"/>
      <c r="AH410" s="234" t="str">
        <f t="shared" si="407"/>
        <v/>
      </c>
      <c r="AI410" s="340"/>
      <c r="AJ410" s="340"/>
      <c r="AK410" s="235" t="str">
        <f t="shared" si="408"/>
        <v/>
      </c>
      <c r="AL410" s="341"/>
      <c r="AM410" s="341"/>
      <c r="AN410" s="342"/>
      <c r="AO410" s="236" t="str">
        <f>IF(ISBLANK(AD406),(IFERROR(IF(AND(AH409="Probabilidad",AH410="Probabilidad"),(AQ409-(+AQ409*AK410)),IF(AND(AH409="Impacto",AH410="Probabilidad"),(AQ408-(+AQ408*AK410)),IF(AH410="Impacto",AQ409,""))),""))," ")</f>
        <v/>
      </c>
      <c r="AP410" s="174" t="str">
        <f>IF(ISBLANK(AD406),(IFERROR(IF(AO410="","",IF(AO410&lt;=0.2,"Muy Baja",IF(AO410&lt;=0.4,"Baja",IF(AO410&lt;=0.6,"Media",IF(AO410&lt;=0.8,"Alta","Muy Alta"))))),""))," ")</f>
        <v/>
      </c>
      <c r="AQ410" s="237" t="str">
        <f t="shared" si="409"/>
        <v/>
      </c>
      <c r="AR410" s="283" t="str">
        <f t="shared" si="410"/>
        <v/>
      </c>
      <c r="AS410" s="237" t="str">
        <f>IFERROR(IF(AND(AH409="Impacto",AH410="Impacto"),(AS409-(+AS409*AK410)),IF(AND(AH409="Probabilidad",AH410="Impacto"),(AS408-(+AS408*AK410)),IF(AH410="Probabilidad",AS409,""))),"")</f>
        <v/>
      </c>
      <c r="AT410" s="239" t="str">
        <f t="shared" si="411"/>
        <v/>
      </c>
      <c r="AU410" s="510"/>
      <c r="AV410" s="513"/>
      <c r="AW410" s="507"/>
      <c r="AX410" s="516"/>
      <c r="AY410" s="343"/>
      <c r="AZ410" s="209"/>
      <c r="BA410" s="207"/>
      <c r="BB410" s="207"/>
      <c r="BC410" s="208"/>
      <c r="BD410" s="208"/>
      <c r="BE410" s="208"/>
      <c r="BF410" s="209"/>
      <c r="BG410" s="460"/>
      <c r="BH410" s="215"/>
      <c r="BI410" s="210"/>
      <c r="BJ410" s="210"/>
      <c r="BK410" s="210"/>
      <c r="BL410" s="207"/>
      <c r="BM410" s="207"/>
      <c r="BN410" s="207"/>
      <c r="BO410" s="282"/>
      <c r="BP410" s="282"/>
      <c r="BQ410" s="284"/>
      <c r="BR410" s="213"/>
      <c r="BS410" s="213" t="str">
        <f>IF(AND('MAPA DE RIESGOS'!$AP410="Muy Alta",'MAPA DE RIESGOS'!$AR410="Leve"),CONCATENATE("R",'MAPA DE RIESGOS'!$H410,"C",'MAPA DE RIESGOS'!$AF410),"")</f>
        <v/>
      </c>
      <c r="BT410" s="213"/>
      <c r="BU410" s="213"/>
      <c r="BV410" s="213"/>
      <c r="BW410" s="213"/>
      <c r="BX410" s="213"/>
      <c r="BY410" s="213"/>
      <c r="BZ410" s="213"/>
      <c r="CA410" s="213"/>
      <c r="CB410" s="213"/>
      <c r="CC410" s="213"/>
      <c r="CD410" s="213"/>
      <c r="CE410" s="213"/>
      <c r="CF410" s="213"/>
      <c r="CG410" s="213"/>
      <c r="CH410" s="213"/>
      <c r="CI410" s="213"/>
      <c r="CJ410" s="213"/>
      <c r="CK410" s="213"/>
    </row>
    <row r="411" spans="1:89" s="214" customFormat="1" ht="28.5" hidden="1" customHeight="1">
      <c r="A411" s="477"/>
      <c r="B411" s="501"/>
      <c r="C411" s="451"/>
      <c r="D411" s="451"/>
      <c r="E411" s="454"/>
      <c r="F411" s="454"/>
      <c r="G411" s="459"/>
      <c r="H411" s="384">
        <v>66</v>
      </c>
      <c r="I411" s="458"/>
      <c r="J411" s="461"/>
      <c r="K411" s="461"/>
      <c r="L411" s="461"/>
      <c r="M411" s="455"/>
      <c r="N411" s="455"/>
      <c r="O411" s="455"/>
      <c r="P411" s="532"/>
      <c r="Q411" s="492"/>
      <c r="R411" s="495"/>
      <c r="S411" s="495"/>
      <c r="T411" s="495"/>
      <c r="U411" s="495"/>
      <c r="V411" s="535"/>
      <c r="W411" s="520"/>
      <c r="X411" s="538"/>
      <c r="Y411" s="541"/>
      <c r="Z411" s="544"/>
      <c r="AA411" s="520"/>
      <c r="AB411" s="523"/>
      <c r="AC411" s="526"/>
      <c r="AD411" s="529"/>
      <c r="AE411" s="508"/>
      <c r="AF411" s="205">
        <v>6</v>
      </c>
      <c r="AG411" s="206"/>
      <c r="AH411" s="234" t="str">
        <f t="shared" si="407"/>
        <v/>
      </c>
      <c r="AI411" s="340"/>
      <c r="AJ411" s="340"/>
      <c r="AK411" s="235" t="str">
        <f t="shared" si="408"/>
        <v/>
      </c>
      <c r="AL411" s="341"/>
      <c r="AM411" s="341"/>
      <c r="AN411" s="342"/>
      <c r="AO411" s="236" t="str">
        <f>IF(ISBLANK(AD406),(IFERROR(IF(AND(AH409="Probabilidad",AH411="Probabilidad"),(AQ409-(+AQ409*AK411)),IF(AND(AH409="Impacto",AH411="Probabilidad"),(AQ408-(+AQ408*AK411)),IF(AH411="Impacto",AQ409,""))),""))," ")</f>
        <v/>
      </c>
      <c r="AP411" s="174" t="str">
        <f>IF(ISBLANK(AD406),(IFERROR(IF(AO411="","",IF(AO411&lt;=0.2,"Muy Baja",IF(AO411&lt;=0.4,"Baja",IF(AO411&lt;=0.6,"Media",IF(AO411&lt;=0.8,"Alta","Muy Alta"))))),"")), " ")</f>
        <v/>
      </c>
      <c r="AQ411" s="237" t="str">
        <f t="shared" si="409"/>
        <v/>
      </c>
      <c r="AR411" s="283" t="str">
        <f t="shared" si="410"/>
        <v/>
      </c>
      <c r="AS411" s="237" t="str">
        <f>IFERROR(IF(AND(AH410="Impacto",AH411="Impacto"),(AS409-(+AS410*AK411)),IF(AND(AH409="Probabilidad",AH411="Impacto"),(AS408-(+AS408*AK411)),IF(AH411="Probabilidad",AS409,""))),"")</f>
        <v/>
      </c>
      <c r="AT411" s="239" t="str">
        <f t="shared" si="411"/>
        <v/>
      </c>
      <c r="AU411" s="511"/>
      <c r="AV411" s="514"/>
      <c r="AW411" s="508"/>
      <c r="AX411" s="517"/>
      <c r="AY411" s="343"/>
      <c r="AZ411" s="209"/>
      <c r="BA411" s="207"/>
      <c r="BB411" s="207"/>
      <c r="BC411" s="208"/>
      <c r="BD411" s="208"/>
      <c r="BE411" s="208"/>
      <c r="BF411" s="209"/>
      <c r="BG411" s="461"/>
      <c r="BH411" s="215"/>
      <c r="BI411" s="210"/>
      <c r="BJ411" s="210"/>
      <c r="BK411" s="210"/>
      <c r="BL411" s="207"/>
      <c r="BM411" s="207"/>
      <c r="BN411" s="207"/>
      <c r="BO411" s="282"/>
      <c r="BP411" s="282"/>
      <c r="BQ411" s="284"/>
      <c r="BR411" s="213"/>
      <c r="BS411" s="213" t="str">
        <f>IF(AND('MAPA DE RIESGOS'!$AP411="Muy Alta",'MAPA DE RIESGOS'!$AR411="Leve"),CONCATENATE("R",'MAPA DE RIESGOS'!$H411,"C",'MAPA DE RIESGOS'!$AF411),"")</f>
        <v/>
      </c>
      <c r="BT411" s="213"/>
      <c r="BU411" s="213"/>
      <c r="BV411" s="213"/>
      <c r="BW411" s="213"/>
      <c r="BX411" s="213"/>
      <c r="BY411" s="213"/>
      <c r="BZ411" s="213"/>
      <c r="CA411" s="213"/>
      <c r="CB411" s="213"/>
      <c r="CC411" s="213"/>
      <c r="CD411" s="213"/>
      <c r="CE411" s="213"/>
      <c r="CF411" s="213"/>
      <c r="CG411" s="213"/>
      <c r="CH411" s="213"/>
      <c r="CI411" s="213"/>
      <c r="CJ411" s="213"/>
      <c r="CK411" s="213"/>
    </row>
    <row r="412" spans="1:89" s="214" customFormat="1" ht="172.5" customHeight="1">
      <c r="A412" s="477"/>
      <c r="B412" s="501" t="s">
        <v>889</v>
      </c>
      <c r="C412" s="451"/>
      <c r="D412" s="451"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54" t="s">
        <v>1259</v>
      </c>
      <c r="F412" s="454" t="s">
        <v>976</v>
      </c>
      <c r="G412" s="459">
        <v>67</v>
      </c>
      <c r="H412" s="384">
        <v>67</v>
      </c>
      <c r="I412" s="456" t="s">
        <v>1706</v>
      </c>
      <c r="J412" s="468" t="s">
        <v>243</v>
      </c>
      <c r="K412" s="468" t="s">
        <v>1484</v>
      </c>
      <c r="L412" s="468" t="s">
        <v>1695</v>
      </c>
      <c r="M412" s="453" t="str">
        <f t="shared" ref="M412:M417" si="443">+I412</f>
        <v>Posibilidad de recibir o solicitar cualquier dádiva o beneficio a nombre propio o de terceros con el fin de generar el incumplimiento de la reserva en el manejo de la información documental en beneficio propio o de un particular.</v>
      </c>
      <c r="N412" s="453" t="s">
        <v>109</v>
      </c>
      <c r="O412" s="453" t="s">
        <v>247</v>
      </c>
      <c r="P412" s="530">
        <v>228</v>
      </c>
      <c r="Q412" s="490"/>
      <c r="R412" s="493"/>
      <c r="S412" s="493"/>
      <c r="T412" s="493"/>
      <c r="U412" s="493"/>
      <c r="V412" s="533" t="str">
        <f t="shared" ref="V412" si="444">IF(ISBLANK(AC412),(IF(P412&lt;=0,"",IF(P412&lt;=2,"Muy Baja",IF(P412&lt;=24,"Baja",IF(P412&lt;=500,"Media",IF(P412&lt;=5000,"Alta","Muy Alta"))))))," ")</f>
        <v xml:space="preserve"> </v>
      </c>
      <c r="W412" s="518" t="str">
        <f t="shared" ref="W412" si="445">IF(ISBLANK(AC412),(IF(V412="","",IF(V412="Muy Baja",20%,IF(V412="Baja",40%,IF(V412="Media",60%,IF(V412="Alta",80%,IF(V412="Muy Alta",100%,0)))))))," ")</f>
        <v xml:space="preserve"> </v>
      </c>
      <c r="X412" s="536" t="s">
        <v>307</v>
      </c>
      <c r="Y412" s="539" t="str">
        <f>IF(X412&gt;0,IF(NOT(ISERROR(MATCH(X412,'Listados Datos'!$N$3:$N$4,0))),'Listados Datos'!$N$6&amp;"Por favor no seleccionar este criterios de impacto (Afectación Económica o presupuestal y/o Pérdida Reputacional)",'Listados Datos'!$N$7),"")</f>
        <v>✔</v>
      </c>
      <c r="Z412" s="542"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518">
        <f>IF(Z412="","",IF(Z412="Leve",20%,IF(Z412="Menor",40%,IF(Z412="Moderado",60%,IF(Z412="Mayor",80%,IF(Z412="Catastrófico",100%,0))))))</f>
        <v>0.6</v>
      </c>
      <c r="AB412" s="521"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524" t="s">
        <v>348</v>
      </c>
      <c r="AD412" s="527" t="s">
        <v>12</v>
      </c>
      <c r="AE412" s="506" t="str">
        <f t="shared" ref="AE412" si="446">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5">
        <v>1</v>
      </c>
      <c r="AG412" s="206" t="s">
        <v>1534</v>
      </c>
      <c r="AH412" s="234" t="str">
        <f t="shared" si="407"/>
        <v>Probabilidad</v>
      </c>
      <c r="AI412" s="340" t="s">
        <v>314</v>
      </c>
      <c r="AJ412" s="340" t="s">
        <v>319</v>
      </c>
      <c r="AK412" s="235" t="str">
        <f t="shared" si="408"/>
        <v>40%</v>
      </c>
      <c r="AL412" s="341" t="s">
        <v>323</v>
      </c>
      <c r="AM412" s="341" t="s">
        <v>327</v>
      </c>
      <c r="AN412" s="342" t="s">
        <v>330</v>
      </c>
      <c r="AO412" s="236" t="str">
        <f>IF(ISBLANK(AD412),(IFERROR(IF(AH412="Probabilidad",(W412-(+W412*AK412)),IF(AH412="Impacto",W412,"")),""))," ")</f>
        <v xml:space="preserve"> </v>
      </c>
      <c r="AP412" s="174" t="str">
        <f>IF(ISBLANK(AD412), (IFERROR(IF(AO412="","",IF(AO412&lt;=0.2,"Muy Baja",IF(AO412&lt;=0.4,"Baja",IF(AO412&lt;=0.6,"Media",IF(AO412&lt;=0.8,"Alta","Muy Alta"))))),""))," ")</f>
        <v xml:space="preserve"> </v>
      </c>
      <c r="AQ412" s="237" t="str">
        <f t="shared" si="409"/>
        <v xml:space="preserve"> </v>
      </c>
      <c r="AR412" s="283" t="str">
        <f t="shared" si="410"/>
        <v>Moderado</v>
      </c>
      <c r="AS412" s="237">
        <f>IFERROR(IF(AH412="Impacto",(AA412-(+AA412*AK412)),IF(AH412="Probabilidad",AA412,"")),"")</f>
        <v>0.6</v>
      </c>
      <c r="AT412" s="239" t="str">
        <f t="shared" si="411"/>
        <v/>
      </c>
      <c r="AU412" s="509" t="s">
        <v>348</v>
      </c>
      <c r="AV412" s="512" t="str">
        <f>IF(ISBLANK(AD412), " ", AD412)</f>
        <v>Moderado</v>
      </c>
      <c r="AW412" s="506" t="str">
        <f t="shared" ref="AW412" si="447">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515" t="s">
        <v>337</v>
      </c>
      <c r="AY412" s="441" t="s">
        <v>1656</v>
      </c>
      <c r="AZ412" s="437" t="s">
        <v>1657</v>
      </c>
      <c r="BA412" s="437" t="s">
        <v>976</v>
      </c>
      <c r="BB412" s="437" t="s">
        <v>1069</v>
      </c>
      <c r="BC412" s="439">
        <v>44562</v>
      </c>
      <c r="BD412" s="439">
        <v>44926</v>
      </c>
      <c r="BE412" s="437" t="s">
        <v>1371</v>
      </c>
      <c r="BF412" s="437" t="s">
        <v>1371</v>
      </c>
      <c r="BG412" s="468" t="s">
        <v>1244</v>
      </c>
      <c r="BH412" s="215"/>
      <c r="BI412" s="210"/>
      <c r="BJ412" s="210"/>
      <c r="BK412" s="210"/>
      <c r="BL412" s="207"/>
      <c r="BM412" s="207"/>
      <c r="BN412" s="207"/>
      <c r="BO412" s="282"/>
      <c r="BP412" s="282"/>
      <c r="BQ412" s="284"/>
      <c r="BR412" s="213"/>
      <c r="BS412" s="213" t="str">
        <f>IF(AND('MAPA DE RIESGOS'!$AP412="Muy Alta",'MAPA DE RIESGOS'!$AR412="Leve"),CONCATENATE("R",'MAPA DE RIESGOS'!$H412,"C",'MAPA DE RIESGOS'!$AF412),"")</f>
        <v/>
      </c>
      <c r="BT412" s="213"/>
      <c r="BU412" s="213"/>
      <c r="BV412" s="213"/>
      <c r="BW412" s="213"/>
      <c r="BX412" s="213"/>
      <c r="BY412" s="213"/>
      <c r="BZ412" s="213"/>
      <c r="CA412" s="213"/>
      <c r="CB412" s="213"/>
      <c r="CC412" s="213"/>
      <c r="CD412" s="213"/>
      <c r="CE412" s="213"/>
      <c r="CF412" s="213"/>
      <c r="CG412" s="213"/>
      <c r="CH412" s="213"/>
      <c r="CI412" s="213"/>
      <c r="CJ412" s="213"/>
      <c r="CK412" s="213"/>
    </row>
    <row r="413" spans="1:89" s="214" customFormat="1" ht="70" customHeight="1">
      <c r="A413" s="477"/>
      <c r="B413" s="501"/>
      <c r="C413" s="451"/>
      <c r="D413" s="451"/>
      <c r="E413" s="454"/>
      <c r="F413" s="454"/>
      <c r="G413" s="459"/>
      <c r="H413" s="384">
        <v>67</v>
      </c>
      <c r="I413" s="457"/>
      <c r="J413" s="460"/>
      <c r="K413" s="460"/>
      <c r="L413" s="460"/>
      <c r="M413" s="454">
        <f t="shared" si="443"/>
        <v>0</v>
      </c>
      <c r="N413" s="454"/>
      <c r="O413" s="454"/>
      <c r="P413" s="531"/>
      <c r="Q413" s="491"/>
      <c r="R413" s="494"/>
      <c r="S413" s="494"/>
      <c r="T413" s="494"/>
      <c r="U413" s="494"/>
      <c r="V413" s="534"/>
      <c r="W413" s="519"/>
      <c r="X413" s="537"/>
      <c r="Y413" s="540"/>
      <c r="Z413" s="543"/>
      <c r="AA413" s="519"/>
      <c r="AB413" s="522"/>
      <c r="AC413" s="525"/>
      <c r="AD413" s="528"/>
      <c r="AE413" s="507"/>
      <c r="AF413" s="205">
        <v>2</v>
      </c>
      <c r="AG413" s="206" t="s">
        <v>1535</v>
      </c>
      <c r="AH413" s="234" t="str">
        <f t="shared" si="407"/>
        <v>Probabilidad</v>
      </c>
      <c r="AI413" s="340" t="s">
        <v>314</v>
      </c>
      <c r="AJ413" s="340" t="s">
        <v>319</v>
      </c>
      <c r="AK413" s="235" t="str">
        <f t="shared" si="408"/>
        <v>40%</v>
      </c>
      <c r="AL413" s="341" t="s">
        <v>323</v>
      </c>
      <c r="AM413" s="341" t="s">
        <v>327</v>
      </c>
      <c r="AN413" s="342" t="s">
        <v>330</v>
      </c>
      <c r="AO413" s="236" t="str">
        <f>IF(ISBLANK(AD412),(IFERROR(IF(AND(AH412="Probabilidad",AH413="Probabilidad"),(AQ412-(+AQ412*AK413)),IF(AH413="Probabilidad",(W412-(+W412*AK413)),IF(AH413="Impacto",AQ412,""))),""))," ")</f>
        <v xml:space="preserve"> </v>
      </c>
      <c r="AP413" s="174" t="str">
        <f>IF(ISBLANK(AD412),(IFERROR(IF(AO413="","",IF(AO413&lt;=0.2,"Muy Baja",IF(AO413&lt;=0.4,"Baja",IF(AO413&lt;=0.6,"Media",IF(AO413&lt;=0.8,"Alta","Muy Alta"))))),""))," ")</f>
        <v xml:space="preserve"> </v>
      </c>
      <c r="AQ413" s="237" t="str">
        <f t="shared" si="409"/>
        <v xml:space="preserve"> </v>
      </c>
      <c r="AR413" s="283" t="str">
        <f t="shared" si="410"/>
        <v>Moderado</v>
      </c>
      <c r="AS413" s="237">
        <f>IFERROR(IF(AND(AH412="Impacto",AH413="Impacto"),(AS412-(+AS412*AK413)),IF(AH413="Impacto",(AA412-(+AA412*AK413)),IF(AH413="Probabilidad",AS412,""))),"")</f>
        <v>0.6</v>
      </c>
      <c r="AT413" s="239" t="str">
        <f t="shared" si="411"/>
        <v/>
      </c>
      <c r="AU413" s="510"/>
      <c r="AV413" s="513"/>
      <c r="AW413" s="507"/>
      <c r="AX413" s="516"/>
      <c r="AY413" s="443"/>
      <c r="AZ413" s="444"/>
      <c r="BA413" s="444"/>
      <c r="BB413" s="444"/>
      <c r="BC413" s="445"/>
      <c r="BD413" s="445"/>
      <c r="BE413" s="444"/>
      <c r="BF413" s="444"/>
      <c r="BG413" s="460"/>
      <c r="BH413" s="215"/>
      <c r="BI413" s="210"/>
      <c r="BJ413" s="210"/>
      <c r="BK413" s="210"/>
      <c r="BL413" s="207"/>
      <c r="BM413" s="207"/>
      <c r="BN413" s="207"/>
      <c r="BO413" s="282"/>
      <c r="BP413" s="282"/>
      <c r="BQ413" s="284"/>
      <c r="BR413" s="213"/>
      <c r="BS413" s="213" t="str">
        <f>IF(AND('MAPA DE RIESGOS'!$AP413="Muy Alta",'MAPA DE RIESGOS'!$AR413="Leve"),CONCATENATE("R",'MAPA DE RIESGOS'!$H413,"C",'MAPA DE RIESGOS'!$AF413),"")</f>
        <v/>
      </c>
      <c r="BT413" s="213"/>
      <c r="BU413" s="213"/>
      <c r="BV413" s="213"/>
      <c r="BW413" s="213"/>
      <c r="BX413" s="213"/>
      <c r="BY413" s="213"/>
      <c r="BZ413" s="213"/>
      <c r="CA413" s="213"/>
      <c r="CB413" s="213"/>
      <c r="CC413" s="213"/>
      <c r="CD413" s="213"/>
      <c r="CE413" s="213"/>
      <c r="CF413" s="213"/>
      <c r="CG413" s="213"/>
      <c r="CH413" s="213"/>
      <c r="CI413" s="213"/>
      <c r="CJ413" s="213"/>
      <c r="CK413" s="213"/>
    </row>
    <row r="414" spans="1:89" s="214" customFormat="1" ht="70" customHeight="1">
      <c r="A414" s="477"/>
      <c r="B414" s="501"/>
      <c r="C414" s="451"/>
      <c r="D414" s="451"/>
      <c r="E414" s="454"/>
      <c r="F414" s="454"/>
      <c r="G414" s="459"/>
      <c r="H414" s="384">
        <v>67</v>
      </c>
      <c r="I414" s="457"/>
      <c r="J414" s="460"/>
      <c r="K414" s="460"/>
      <c r="L414" s="460"/>
      <c r="M414" s="454">
        <f t="shared" si="443"/>
        <v>0</v>
      </c>
      <c r="N414" s="454"/>
      <c r="O414" s="454"/>
      <c r="P414" s="531"/>
      <c r="Q414" s="491"/>
      <c r="R414" s="494"/>
      <c r="S414" s="494"/>
      <c r="T414" s="494"/>
      <c r="U414" s="494"/>
      <c r="V414" s="534"/>
      <c r="W414" s="519"/>
      <c r="X414" s="537"/>
      <c r="Y414" s="540"/>
      <c r="Z414" s="543"/>
      <c r="AA414" s="519"/>
      <c r="AB414" s="522"/>
      <c r="AC414" s="525"/>
      <c r="AD414" s="528"/>
      <c r="AE414" s="507"/>
      <c r="AF414" s="205">
        <v>3</v>
      </c>
      <c r="AG414" s="206" t="s">
        <v>1536</v>
      </c>
      <c r="AH414" s="234" t="str">
        <f t="shared" si="407"/>
        <v>Probabilidad</v>
      </c>
      <c r="AI414" s="340" t="s">
        <v>314</v>
      </c>
      <c r="AJ414" s="340" t="s">
        <v>319</v>
      </c>
      <c r="AK414" s="235" t="str">
        <f t="shared" si="408"/>
        <v>40%</v>
      </c>
      <c r="AL414" s="341" t="s">
        <v>323</v>
      </c>
      <c r="AM414" s="341" t="s">
        <v>327</v>
      </c>
      <c r="AN414" s="342" t="s">
        <v>330</v>
      </c>
      <c r="AO414" s="236" t="str">
        <f>IF(ISBLANK(AD412),(IFERROR(IF(AND(AH413="Probabilidad",AH414="Probabilidad"),(AQ413-(+AQ413*AK414)),IF(AND(AH413="Impacto",AH414="Probabilidad"),(AQ412-(+AQ412*AK414)),IF(AH414="Impacto",AQ413,""))),""))," ")</f>
        <v xml:space="preserve"> </v>
      </c>
      <c r="AP414" s="174" t="str">
        <f>IF(ISBLANK(AD412),(IFERROR(IF(AO414="","",IF(AO414&lt;=0.2,"Muy Baja",IF(AO414&lt;=0.4,"Baja",IF(AO414&lt;=0.6,"Media",IF(AO414&lt;=0.8,"Alta","Muy Alta"))))),""))," ")</f>
        <v xml:space="preserve"> </v>
      </c>
      <c r="AQ414" s="237" t="str">
        <f t="shared" si="409"/>
        <v xml:space="preserve"> </v>
      </c>
      <c r="AR414" s="283" t="str">
        <f t="shared" si="410"/>
        <v>Moderado</v>
      </c>
      <c r="AS414" s="237">
        <f>IFERROR(IF(AND(AH413="Impacto",AH414="Impacto"),(AS413-(+AS413*AK414)),IF(AND(AH413="Probabilidad",AH414="Impacto"),(AS412-(+AS412*AK414)),IF(AH414="Probabilidad",AS413,""))),"")</f>
        <v>0.6</v>
      </c>
      <c r="AT414" s="239" t="str">
        <f t="shared" si="411"/>
        <v/>
      </c>
      <c r="AU414" s="510"/>
      <c r="AV414" s="513"/>
      <c r="AW414" s="507"/>
      <c r="AX414" s="516"/>
      <c r="AY414" s="443"/>
      <c r="AZ414" s="444"/>
      <c r="BA414" s="444"/>
      <c r="BB414" s="444"/>
      <c r="BC414" s="445"/>
      <c r="BD414" s="445"/>
      <c r="BE414" s="444"/>
      <c r="BF414" s="444"/>
      <c r="BG414" s="460"/>
      <c r="BH414" s="215"/>
      <c r="BI414" s="210"/>
      <c r="BJ414" s="210"/>
      <c r="BK414" s="210"/>
      <c r="BL414" s="207"/>
      <c r="BM414" s="207"/>
      <c r="BN414" s="207"/>
      <c r="BO414" s="282"/>
      <c r="BP414" s="282"/>
      <c r="BQ414" s="284"/>
      <c r="BR414" s="213"/>
      <c r="BS414" s="213" t="str">
        <f>IF(AND('MAPA DE RIESGOS'!$AP414="Muy Alta",'MAPA DE RIESGOS'!$AR414="Leve"),CONCATENATE("R",'MAPA DE RIESGOS'!$H414,"C",'MAPA DE RIESGOS'!$AF414),"")</f>
        <v/>
      </c>
      <c r="BT414" s="213"/>
      <c r="BU414" s="213"/>
      <c r="BV414" s="213"/>
      <c r="BW414" s="213"/>
      <c r="BX414" s="213"/>
      <c r="BY414" s="213"/>
      <c r="BZ414" s="213"/>
      <c r="CA414" s="213"/>
      <c r="CB414" s="213"/>
      <c r="CC414" s="213"/>
      <c r="CD414" s="213"/>
      <c r="CE414" s="213"/>
      <c r="CF414" s="213"/>
      <c r="CG414" s="213"/>
      <c r="CH414" s="213"/>
      <c r="CI414" s="213"/>
      <c r="CJ414" s="213"/>
      <c r="CK414" s="213"/>
    </row>
    <row r="415" spans="1:89" s="214" customFormat="1" ht="70" customHeight="1">
      <c r="A415" s="477"/>
      <c r="B415" s="501"/>
      <c r="C415" s="451"/>
      <c r="D415" s="451"/>
      <c r="E415" s="454"/>
      <c r="F415" s="454"/>
      <c r="G415" s="459"/>
      <c r="H415" s="384">
        <v>67</v>
      </c>
      <c r="I415" s="457"/>
      <c r="J415" s="460"/>
      <c r="K415" s="460"/>
      <c r="L415" s="460"/>
      <c r="M415" s="454">
        <f t="shared" si="443"/>
        <v>0</v>
      </c>
      <c r="N415" s="454"/>
      <c r="O415" s="454"/>
      <c r="P415" s="531"/>
      <c r="Q415" s="491"/>
      <c r="R415" s="494"/>
      <c r="S415" s="494"/>
      <c r="T415" s="494"/>
      <c r="U415" s="494"/>
      <c r="V415" s="534"/>
      <c r="W415" s="519"/>
      <c r="X415" s="537"/>
      <c r="Y415" s="540"/>
      <c r="Z415" s="543"/>
      <c r="AA415" s="519"/>
      <c r="AB415" s="522"/>
      <c r="AC415" s="525"/>
      <c r="AD415" s="528"/>
      <c r="AE415" s="507"/>
      <c r="AF415" s="205">
        <v>4</v>
      </c>
      <c r="AG415" s="206" t="s">
        <v>1719</v>
      </c>
      <c r="AH415" s="234" t="str">
        <f t="shared" si="407"/>
        <v>Probabilidad</v>
      </c>
      <c r="AI415" s="340" t="s">
        <v>314</v>
      </c>
      <c r="AJ415" s="340" t="s">
        <v>319</v>
      </c>
      <c r="AK415" s="235" t="str">
        <f t="shared" si="408"/>
        <v>40%</v>
      </c>
      <c r="AL415" s="341" t="s">
        <v>323</v>
      </c>
      <c r="AM415" s="341" t="s">
        <v>327</v>
      </c>
      <c r="AN415" s="342" t="s">
        <v>330</v>
      </c>
      <c r="AO415" s="236" t="str">
        <f>IF(ISBLANK(AD412),(IFERROR(IF(AND(AH414="Probabilidad",AH415="Probabilidad"),(AQ414-(+AQ414*AK415)),IF(AND(AH414="Impacto",AH415="Probabilidad"),(AQ413-(+AQ413*AK415)),IF(AH415="Impacto",AQ414,""))),""))," ")</f>
        <v xml:space="preserve"> </v>
      </c>
      <c r="AP415" s="174" t="str">
        <f>IF(ISBLANK(AD412),(IFERROR(IF(AO415="","",IF(AO415&lt;=0.2,"Muy Baja",IF(AO415&lt;=0.4,"Baja",IF(AO415&lt;=0.6,"Media",IF(AO415&lt;=0.8,"Alta","Muy Alta"))))),""))," ")</f>
        <v xml:space="preserve"> </v>
      </c>
      <c r="AQ415" s="237" t="str">
        <f t="shared" si="409"/>
        <v xml:space="preserve"> </v>
      </c>
      <c r="AR415" s="283" t="str">
        <f t="shared" si="410"/>
        <v>Moderado</v>
      </c>
      <c r="AS415" s="237">
        <f>IFERROR(IF(AND(AH414="Impacto",AH415="Impacto"),(AS414-(+AS414*AK415)),IF(AND(AH414="Probabilidad",AH415="Impacto"),(AS413-(+AS413*AK415)),IF(AH415="Probabilidad",AS414,""))),"")</f>
        <v>0.6</v>
      </c>
      <c r="AT415" s="239" t="str">
        <f t="shared" si="411"/>
        <v/>
      </c>
      <c r="AU415" s="510"/>
      <c r="AV415" s="513"/>
      <c r="AW415" s="507"/>
      <c r="AX415" s="516"/>
      <c r="AY415" s="443"/>
      <c r="AZ415" s="444"/>
      <c r="BA415" s="444"/>
      <c r="BB415" s="444"/>
      <c r="BC415" s="445"/>
      <c r="BD415" s="445"/>
      <c r="BE415" s="444"/>
      <c r="BF415" s="444"/>
      <c r="BG415" s="460"/>
      <c r="BH415" s="215"/>
      <c r="BI415" s="210"/>
      <c r="BJ415" s="210"/>
      <c r="BK415" s="210"/>
      <c r="BL415" s="207"/>
      <c r="BM415" s="207"/>
      <c r="BN415" s="207"/>
      <c r="BO415" s="282"/>
      <c r="BP415" s="282"/>
      <c r="BQ415" s="284"/>
      <c r="BR415" s="213"/>
      <c r="BS415" s="213" t="str">
        <f>IF(AND('MAPA DE RIESGOS'!$AP415="Muy Alta",'MAPA DE RIESGOS'!$AR415="Leve"),CONCATENATE("R",'MAPA DE RIESGOS'!$H415,"C",'MAPA DE RIESGOS'!$AF415),"")</f>
        <v/>
      </c>
      <c r="BT415" s="213"/>
      <c r="BU415" s="213"/>
      <c r="BV415" s="213"/>
      <c r="BW415" s="213"/>
      <c r="BX415" s="213"/>
      <c r="BY415" s="213"/>
      <c r="BZ415" s="213"/>
      <c r="CA415" s="213"/>
      <c r="CB415" s="213"/>
      <c r="CC415" s="213"/>
      <c r="CD415" s="213"/>
      <c r="CE415" s="213"/>
      <c r="CF415" s="213"/>
      <c r="CG415" s="213"/>
      <c r="CH415" s="213"/>
      <c r="CI415" s="213"/>
      <c r="CJ415" s="213"/>
      <c r="CK415" s="213"/>
    </row>
    <row r="416" spans="1:89" s="214" customFormat="1" ht="70" customHeight="1">
      <c r="A416" s="477"/>
      <c r="B416" s="501"/>
      <c r="C416" s="451"/>
      <c r="D416" s="451"/>
      <c r="E416" s="454"/>
      <c r="F416" s="454"/>
      <c r="G416" s="459"/>
      <c r="H416" s="384">
        <v>67</v>
      </c>
      <c r="I416" s="457"/>
      <c r="J416" s="460"/>
      <c r="K416" s="460"/>
      <c r="L416" s="460"/>
      <c r="M416" s="454">
        <f t="shared" si="443"/>
        <v>0</v>
      </c>
      <c r="N416" s="454"/>
      <c r="O416" s="454"/>
      <c r="P416" s="531"/>
      <c r="Q416" s="491"/>
      <c r="R416" s="494"/>
      <c r="S416" s="494"/>
      <c r="T416" s="494"/>
      <c r="U416" s="494"/>
      <c r="V416" s="534"/>
      <c r="W416" s="519"/>
      <c r="X416" s="537"/>
      <c r="Y416" s="540"/>
      <c r="Z416" s="543"/>
      <c r="AA416" s="519"/>
      <c r="AB416" s="522"/>
      <c r="AC416" s="525"/>
      <c r="AD416" s="528"/>
      <c r="AE416" s="507"/>
      <c r="AF416" s="205">
        <v>5</v>
      </c>
      <c r="AG416" s="206" t="s">
        <v>1537</v>
      </c>
      <c r="AH416" s="234" t="str">
        <f t="shared" si="407"/>
        <v>Probabilidad</v>
      </c>
      <c r="AI416" s="340" t="s">
        <v>314</v>
      </c>
      <c r="AJ416" s="340" t="s">
        <v>319</v>
      </c>
      <c r="AK416" s="235" t="str">
        <f t="shared" si="408"/>
        <v>40%</v>
      </c>
      <c r="AL416" s="341" t="s">
        <v>323</v>
      </c>
      <c r="AM416" s="341" t="s">
        <v>327</v>
      </c>
      <c r="AN416" s="342" t="s">
        <v>330</v>
      </c>
      <c r="AO416" s="236" t="str">
        <f>IF(ISBLANK(AD412),(IFERROR(IF(AND(AH415="Probabilidad",AH416="Probabilidad"),(AQ415-(+AQ415*AK416)),IF(AND(AH415="Impacto",AH416="Probabilidad"),(AQ414-(+AQ414*AK416)),IF(AH416="Impacto",AQ415,""))),""))," ")</f>
        <v xml:space="preserve"> </v>
      </c>
      <c r="AP416" s="174" t="str">
        <f>IF(ISBLANK(AD412),(IFERROR(IF(AO416="","",IF(AO416&lt;=0.2,"Muy Baja",IF(AO416&lt;=0.4,"Baja",IF(AO416&lt;=0.6,"Media",IF(AO416&lt;=0.8,"Alta","Muy Alta"))))),""))," ")</f>
        <v xml:space="preserve"> </v>
      </c>
      <c r="AQ416" s="237" t="str">
        <f t="shared" si="409"/>
        <v xml:space="preserve"> </v>
      </c>
      <c r="AR416" s="283" t="str">
        <f t="shared" si="410"/>
        <v>Moderado</v>
      </c>
      <c r="AS416" s="237">
        <f>IFERROR(IF(AND(AH415="Impacto",AH416="Impacto"),(AS415-(+AS415*AK416)),IF(AND(AH415="Probabilidad",AH416="Impacto"),(AS414-(+AS414*AK416)),IF(AH416="Probabilidad",AS415,""))),"")</f>
        <v>0.6</v>
      </c>
      <c r="AT416" s="239" t="str">
        <f t="shared" si="411"/>
        <v/>
      </c>
      <c r="AU416" s="510"/>
      <c r="AV416" s="513"/>
      <c r="AW416" s="507"/>
      <c r="AX416" s="516"/>
      <c r="AY416" s="442"/>
      <c r="AZ416" s="438"/>
      <c r="BA416" s="438"/>
      <c r="BB416" s="438"/>
      <c r="BC416" s="440"/>
      <c r="BD416" s="440"/>
      <c r="BE416" s="438"/>
      <c r="BF416" s="438"/>
      <c r="BG416" s="460"/>
      <c r="BH416" s="215"/>
      <c r="BI416" s="210"/>
      <c r="BJ416" s="210"/>
      <c r="BK416" s="210"/>
      <c r="BL416" s="207"/>
      <c r="BM416" s="207"/>
      <c r="BN416" s="207"/>
      <c r="BO416" s="282"/>
      <c r="BP416" s="282"/>
      <c r="BQ416" s="284"/>
      <c r="BR416" s="213"/>
      <c r="BS416" s="213" t="str">
        <f>IF(AND('MAPA DE RIESGOS'!$AP416="Muy Alta",'MAPA DE RIESGOS'!$AR416="Leve"),CONCATENATE("R",'MAPA DE RIESGOS'!$H416,"C",'MAPA DE RIESGOS'!$AF416),"")</f>
        <v/>
      </c>
      <c r="BT416" s="213"/>
      <c r="BU416" s="213"/>
      <c r="BV416" s="213"/>
      <c r="BW416" s="213"/>
      <c r="BX416" s="213"/>
      <c r="BY416" s="213"/>
      <c r="BZ416" s="213"/>
      <c r="CA416" s="213"/>
      <c r="CB416" s="213"/>
      <c r="CC416" s="213"/>
      <c r="CD416" s="213"/>
      <c r="CE416" s="213"/>
      <c r="CF416" s="213"/>
      <c r="CG416" s="213"/>
      <c r="CH416" s="213"/>
      <c r="CI416" s="213"/>
      <c r="CJ416" s="213"/>
      <c r="CK416" s="213"/>
    </row>
    <row r="417" spans="1:89" s="214" customFormat="1" ht="28.5" hidden="1" customHeight="1">
      <c r="A417" s="477"/>
      <c r="B417" s="501"/>
      <c r="C417" s="451"/>
      <c r="D417" s="451"/>
      <c r="E417" s="454"/>
      <c r="F417" s="454"/>
      <c r="G417" s="459"/>
      <c r="H417" s="384">
        <v>67</v>
      </c>
      <c r="I417" s="458"/>
      <c r="J417" s="461"/>
      <c r="K417" s="461"/>
      <c r="L417" s="461"/>
      <c r="M417" s="455">
        <f t="shared" si="443"/>
        <v>0</v>
      </c>
      <c r="N417" s="455"/>
      <c r="O417" s="455"/>
      <c r="P417" s="532"/>
      <c r="Q417" s="492"/>
      <c r="R417" s="495"/>
      <c r="S417" s="495"/>
      <c r="T417" s="495"/>
      <c r="U417" s="495"/>
      <c r="V417" s="535"/>
      <c r="W417" s="520"/>
      <c r="X417" s="538"/>
      <c r="Y417" s="541"/>
      <c r="Z417" s="544"/>
      <c r="AA417" s="520"/>
      <c r="AB417" s="523"/>
      <c r="AC417" s="526"/>
      <c r="AD417" s="529"/>
      <c r="AE417" s="508"/>
      <c r="AF417" s="205">
        <v>6</v>
      </c>
      <c r="AG417" s="206"/>
      <c r="AH417" s="234" t="str">
        <f t="shared" si="407"/>
        <v/>
      </c>
      <c r="AI417" s="340"/>
      <c r="AJ417" s="340"/>
      <c r="AK417" s="235" t="str">
        <f t="shared" si="408"/>
        <v/>
      </c>
      <c r="AL417" s="341"/>
      <c r="AM417" s="341"/>
      <c r="AN417" s="342"/>
      <c r="AO417" s="236" t="str">
        <f>IF(ISBLANK(AD412),(IFERROR(IF(AND(AH415="Probabilidad",AH417="Probabilidad"),(AQ415-(+AQ415*AK417)),IF(AND(AH415="Impacto",AH417="Probabilidad"),(AQ414-(+AQ414*AK417)),IF(AH417="Impacto",AQ415,""))),""))," ")</f>
        <v xml:space="preserve"> </v>
      </c>
      <c r="AP417" s="174" t="str">
        <f>IF(ISBLANK(AD412),(IFERROR(IF(AO417="","",IF(AO417&lt;=0.2,"Muy Baja",IF(AO417&lt;=0.4,"Baja",IF(AO417&lt;=0.6,"Media",IF(AO417&lt;=0.8,"Alta","Muy Alta"))))),"")), " ")</f>
        <v xml:space="preserve"> </v>
      </c>
      <c r="AQ417" s="237" t="str">
        <f t="shared" si="409"/>
        <v xml:space="preserve"> </v>
      </c>
      <c r="AR417" s="283" t="str">
        <f t="shared" si="410"/>
        <v/>
      </c>
      <c r="AS417" s="237" t="str">
        <f>IFERROR(IF(AND(AH416="Impacto",AH417="Impacto"),(AS415-(+AS416*AK417)),IF(AND(AH415="Probabilidad",AH417="Impacto"),(AS414-(+AS414*AK417)),IF(AH417="Probabilidad",AS415,""))),"")</f>
        <v/>
      </c>
      <c r="AT417" s="239" t="str">
        <f t="shared" si="411"/>
        <v/>
      </c>
      <c r="AU417" s="511"/>
      <c r="AV417" s="514"/>
      <c r="AW417" s="508"/>
      <c r="AX417" s="517"/>
      <c r="AY417" s="343"/>
      <c r="AZ417" s="209"/>
      <c r="BA417" s="207"/>
      <c r="BB417" s="207"/>
      <c r="BC417" s="208"/>
      <c r="BD417" s="208"/>
      <c r="BE417" s="208"/>
      <c r="BF417" s="209"/>
      <c r="BG417" s="461"/>
      <c r="BH417" s="215"/>
      <c r="BI417" s="210"/>
      <c r="BJ417" s="210"/>
      <c r="BK417" s="210"/>
      <c r="BL417" s="207"/>
      <c r="BM417" s="207"/>
      <c r="BN417" s="207"/>
      <c r="BO417" s="282"/>
      <c r="BP417" s="282"/>
      <c r="BQ417" s="284"/>
      <c r="BR417" s="213"/>
      <c r="BS417" s="213" t="str">
        <f>IF(AND('MAPA DE RIESGOS'!$AP417="Muy Alta",'MAPA DE RIESGOS'!$AR417="Leve"),CONCATENATE("R",'MAPA DE RIESGOS'!$H417,"C",'MAPA DE RIESGOS'!$AF417),"")</f>
        <v/>
      </c>
      <c r="BT417" s="213"/>
      <c r="BU417" s="213"/>
      <c r="BV417" s="213"/>
      <c r="BW417" s="213"/>
      <c r="BX417" s="213"/>
      <c r="BY417" s="213"/>
      <c r="BZ417" s="213"/>
      <c r="CA417" s="213"/>
      <c r="CB417" s="213"/>
      <c r="CC417" s="213"/>
      <c r="CD417" s="213"/>
      <c r="CE417" s="213"/>
      <c r="CF417" s="213"/>
      <c r="CG417" s="213"/>
      <c r="CH417" s="213"/>
      <c r="CI417" s="213"/>
      <c r="CJ417" s="213"/>
      <c r="CK417" s="213"/>
    </row>
    <row r="418" spans="1:89" s="214" customFormat="1" ht="109.5" customHeight="1">
      <c r="A418" s="477"/>
      <c r="B418" s="501" t="s">
        <v>889</v>
      </c>
      <c r="C418" s="451"/>
      <c r="D418" s="451"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454" t="s">
        <v>1259</v>
      </c>
      <c r="F418" s="454" t="s">
        <v>976</v>
      </c>
      <c r="G418" s="459">
        <v>68</v>
      </c>
      <c r="H418" s="384">
        <v>68</v>
      </c>
      <c r="I418" s="456" t="s">
        <v>1286</v>
      </c>
      <c r="J418" s="468" t="s">
        <v>244</v>
      </c>
      <c r="K418" s="468" t="s">
        <v>1286</v>
      </c>
      <c r="L418" s="468" t="s">
        <v>1485</v>
      </c>
      <c r="M418" s="453" t="str">
        <f t="shared" ref="M418:M423" si="448">+CONCATENATE("Posibilidad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453" t="s">
        <v>932</v>
      </c>
      <c r="O418" s="453" t="s">
        <v>837</v>
      </c>
      <c r="P418" s="530">
        <v>228</v>
      </c>
      <c r="Q418" s="490" t="s">
        <v>91</v>
      </c>
      <c r="R418" s="493" t="s">
        <v>1563</v>
      </c>
      <c r="S418" s="493" t="s">
        <v>1164</v>
      </c>
      <c r="T418" s="493"/>
      <c r="U418" s="493"/>
      <c r="V418" s="533" t="str">
        <f t="shared" ref="V418" si="449">IF(ISBLANK(AC418),(IF(P418&lt;=0,"",IF(P418&lt;=2,"Muy Baja",IF(P418&lt;=24,"Baja",IF(P418&lt;=500,"Media",IF(P418&lt;=5000,"Alta","Muy Alta"))))))," ")</f>
        <v>Media</v>
      </c>
      <c r="W418" s="518">
        <f t="shared" ref="W418" si="450">IF(ISBLANK(AC418),(IF(V418="","",IF(V418="Muy Baja",20%,IF(V418="Baja",40%,IF(V418="Media",60%,IF(V418="Alta",80%,IF(V418="Muy Alta",100%,0)))))))," ")</f>
        <v>0.6</v>
      </c>
      <c r="X418" s="536" t="s">
        <v>307</v>
      </c>
      <c r="Y418" s="539" t="str">
        <f>IF(X418&gt;0,IF(NOT(ISERROR(MATCH(X418,'Listados Datos'!$N$3:$N$4,0))),'Listados Datos'!$N$6&amp;"Por favor no seleccionar este criterios de impacto (Afectación Económica o presupuestal y/o Pérdida Reputacional)",'Listados Datos'!$N$7),"")</f>
        <v>✔</v>
      </c>
      <c r="Z418" s="542"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518">
        <f>IF(Z418="","",IF(Z418="Leve",20%,IF(Z418="Menor",40%,IF(Z418="Moderado",60%,IF(Z418="Mayor",80%,IF(Z418="Catastrófico",100%,0))))))</f>
        <v>0.6</v>
      </c>
      <c r="AB418" s="521"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524"/>
      <c r="AD418" s="527"/>
      <c r="AE418" s="506" t="str">
        <f t="shared" ref="AE418" si="451">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5">
        <v>1</v>
      </c>
      <c r="AG418" s="206" t="s">
        <v>1538</v>
      </c>
      <c r="AH418" s="234" t="str">
        <f t="shared" si="407"/>
        <v>Probabilidad</v>
      </c>
      <c r="AI418" s="340" t="s">
        <v>314</v>
      </c>
      <c r="AJ418" s="340" t="s">
        <v>319</v>
      </c>
      <c r="AK418" s="235" t="str">
        <f t="shared" si="408"/>
        <v>40%</v>
      </c>
      <c r="AL418" s="341" t="s">
        <v>323</v>
      </c>
      <c r="AM418" s="341" t="s">
        <v>327</v>
      </c>
      <c r="AN418" s="342" t="s">
        <v>330</v>
      </c>
      <c r="AO418" s="236">
        <f>IF(ISBLANK(AD418),(IFERROR(IF(AH418="Probabilidad",(W418-(+W418*AK418)),IF(AH418="Impacto",W418,"")),""))," ")</f>
        <v>0.36</v>
      </c>
      <c r="AP418" s="174" t="str">
        <f>IF(ISBLANK(AD418), (IFERROR(IF(AO418="","",IF(AO418&lt;=0.2,"Muy Baja",IF(AO418&lt;=0.4,"Baja",IF(AO418&lt;=0.6,"Media",IF(AO418&lt;=0.8,"Alta","Muy Alta"))))),""))," ")</f>
        <v>Baja</v>
      </c>
      <c r="AQ418" s="237">
        <f t="shared" si="409"/>
        <v>0.36</v>
      </c>
      <c r="AR418" s="283" t="str">
        <f t="shared" si="410"/>
        <v>Moderado</v>
      </c>
      <c r="AS418" s="237">
        <f>IFERROR(IF(AH418="Impacto",(AA418-(+AA418*AK418)),IF(AH418="Probabilidad",AA418,"")),"")</f>
        <v>0.6</v>
      </c>
      <c r="AT418" s="239" t="str">
        <f t="shared" si="411"/>
        <v>Moderado</v>
      </c>
      <c r="AU418" s="509"/>
      <c r="AV418" s="512" t="str">
        <f>IF(ISBLANK(AD418), " ", AD418)</f>
        <v xml:space="preserve"> </v>
      </c>
      <c r="AW418" s="506" t="str">
        <f t="shared" ref="AW418" si="452">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515" t="s">
        <v>337</v>
      </c>
      <c r="AY418" s="441" t="s">
        <v>1658</v>
      </c>
      <c r="AZ418" s="437" t="s">
        <v>1659</v>
      </c>
      <c r="BA418" s="437" t="s">
        <v>1372</v>
      </c>
      <c r="BB418" s="437" t="s">
        <v>1069</v>
      </c>
      <c r="BC418" s="439">
        <v>44562</v>
      </c>
      <c r="BD418" s="439">
        <v>44926</v>
      </c>
      <c r="BE418" s="437" t="s">
        <v>1373</v>
      </c>
      <c r="BF418" s="437" t="s">
        <v>1373</v>
      </c>
      <c r="BG418" s="468" t="s">
        <v>1374</v>
      </c>
      <c r="BH418" s="215"/>
      <c r="BI418" s="210"/>
      <c r="BJ418" s="210"/>
      <c r="BK418" s="210"/>
      <c r="BL418" s="207"/>
      <c r="BM418" s="207"/>
      <c r="BN418" s="207"/>
      <c r="BO418" s="282"/>
      <c r="BP418" s="282"/>
      <c r="BQ418" s="284"/>
      <c r="BR418" s="213"/>
      <c r="BS418" s="213" t="str">
        <f>IF(AND('MAPA DE RIESGOS'!$AP418="Muy Alta",'MAPA DE RIESGOS'!$AR418="Leve"),CONCATENATE("R",'MAPA DE RIESGOS'!$H418,"C",'MAPA DE RIESGOS'!$AF418),"")</f>
        <v/>
      </c>
      <c r="BT418" s="213"/>
      <c r="BU418" s="213"/>
      <c r="BV418" s="213"/>
      <c r="BW418" s="213"/>
      <c r="BX418" s="213"/>
      <c r="BY418" s="213"/>
      <c r="BZ418" s="213"/>
      <c r="CA418" s="213"/>
      <c r="CB418" s="213"/>
      <c r="CC418" s="213"/>
      <c r="CD418" s="213"/>
      <c r="CE418" s="213"/>
      <c r="CF418" s="213"/>
      <c r="CG418" s="213"/>
      <c r="CH418" s="213"/>
      <c r="CI418" s="213"/>
      <c r="CJ418" s="213"/>
      <c r="CK418" s="213"/>
    </row>
    <row r="419" spans="1:89" s="214" customFormat="1" ht="74" customHeight="1">
      <c r="A419" s="477"/>
      <c r="B419" s="501"/>
      <c r="C419" s="451"/>
      <c r="D419" s="451"/>
      <c r="E419" s="454"/>
      <c r="F419" s="454"/>
      <c r="G419" s="459"/>
      <c r="H419" s="384">
        <v>68</v>
      </c>
      <c r="I419" s="457"/>
      <c r="J419" s="460"/>
      <c r="K419" s="460"/>
      <c r="L419" s="460"/>
      <c r="M419" s="454" t="str">
        <f t="shared" si="448"/>
        <v xml:space="preserve">Posibilidad de perdida de  debido a amenazas como y vulderabilidades, afectando a los activos de información de </v>
      </c>
      <c r="N419" s="454"/>
      <c r="O419" s="454"/>
      <c r="P419" s="531"/>
      <c r="Q419" s="491"/>
      <c r="R419" s="494"/>
      <c r="S419" s="494"/>
      <c r="T419" s="494"/>
      <c r="U419" s="494"/>
      <c r="V419" s="534"/>
      <c r="W419" s="519"/>
      <c r="X419" s="537"/>
      <c r="Y419" s="540"/>
      <c r="Z419" s="543"/>
      <c r="AA419" s="519"/>
      <c r="AB419" s="522"/>
      <c r="AC419" s="525"/>
      <c r="AD419" s="528"/>
      <c r="AE419" s="507"/>
      <c r="AF419" s="205">
        <v>2</v>
      </c>
      <c r="AG419" s="206" t="s">
        <v>1539</v>
      </c>
      <c r="AH419" s="234" t="str">
        <f t="shared" si="407"/>
        <v/>
      </c>
      <c r="AI419" s="340"/>
      <c r="AJ419" s="340"/>
      <c r="AK419" s="235" t="str">
        <f t="shared" si="408"/>
        <v/>
      </c>
      <c r="AL419" s="341"/>
      <c r="AM419" s="341"/>
      <c r="AN419" s="342"/>
      <c r="AO419" s="236" t="str">
        <f>IF(ISBLANK(AD418),(IFERROR(IF(AND(AH418="Probabilidad",AH419="Probabilidad"),(AQ418-(+AQ418*AK419)),IF(AH419="Probabilidad",(W418-(+W418*AK419)),IF(AH419="Impacto",AQ418,""))),""))," ")</f>
        <v/>
      </c>
      <c r="AP419" s="174" t="str">
        <f>IF(ISBLANK(AD418),(IFERROR(IF(AO419="","",IF(AO419&lt;=0.2,"Muy Baja",IF(AO419&lt;=0.4,"Baja",IF(AO419&lt;=0.6,"Media",IF(AO419&lt;=0.8,"Alta","Muy Alta"))))),""))," ")</f>
        <v/>
      </c>
      <c r="AQ419" s="237" t="str">
        <f t="shared" si="409"/>
        <v/>
      </c>
      <c r="AR419" s="283" t="str">
        <f t="shared" si="410"/>
        <v/>
      </c>
      <c r="AS419" s="237" t="str">
        <f>IFERROR(IF(AND(AH418="Impacto",AH419="Impacto"),(AS418-(+AS418*AK419)),IF(AH419="Impacto",(AA418-(+AA418*AK419)),IF(AH419="Probabilidad",AS418,""))),"")</f>
        <v/>
      </c>
      <c r="AT419" s="239" t="str">
        <f t="shared" si="411"/>
        <v/>
      </c>
      <c r="AU419" s="510"/>
      <c r="AV419" s="513"/>
      <c r="AW419" s="507"/>
      <c r="AX419" s="516"/>
      <c r="AY419" s="442"/>
      <c r="AZ419" s="438"/>
      <c r="BA419" s="438"/>
      <c r="BB419" s="438"/>
      <c r="BC419" s="440"/>
      <c r="BD419" s="440"/>
      <c r="BE419" s="438"/>
      <c r="BF419" s="438"/>
      <c r="BG419" s="460"/>
      <c r="BH419" s="215"/>
      <c r="BI419" s="210"/>
      <c r="BJ419" s="210"/>
      <c r="BK419" s="210"/>
      <c r="BL419" s="207"/>
      <c r="BM419" s="207"/>
      <c r="BN419" s="207"/>
      <c r="BO419" s="282"/>
      <c r="BP419" s="282"/>
      <c r="BQ419" s="284"/>
      <c r="BR419" s="213"/>
      <c r="BS419" s="213" t="str">
        <f>IF(AND('MAPA DE RIESGOS'!$AP419="Muy Alta",'MAPA DE RIESGOS'!$AR419="Leve"),CONCATENATE("R",'MAPA DE RIESGOS'!$H419,"C",'MAPA DE RIESGOS'!$AF419),"")</f>
        <v/>
      </c>
      <c r="BT419" s="213"/>
      <c r="BU419" s="213"/>
      <c r="BV419" s="213"/>
      <c r="BW419" s="213"/>
      <c r="BX419" s="213"/>
      <c r="BY419" s="213"/>
      <c r="BZ419" s="213"/>
      <c r="CA419" s="213"/>
      <c r="CB419" s="213"/>
      <c r="CC419" s="213"/>
      <c r="CD419" s="213"/>
      <c r="CE419" s="213"/>
      <c r="CF419" s="213"/>
      <c r="CG419" s="213"/>
      <c r="CH419" s="213"/>
      <c r="CI419" s="213"/>
      <c r="CJ419" s="213"/>
      <c r="CK419" s="213"/>
    </row>
    <row r="420" spans="1:89" s="214" customFormat="1" ht="28.5" hidden="1" customHeight="1">
      <c r="A420" s="477"/>
      <c r="B420" s="501"/>
      <c r="C420" s="451"/>
      <c r="D420" s="451"/>
      <c r="E420" s="454"/>
      <c r="F420" s="454"/>
      <c r="G420" s="459"/>
      <c r="H420" s="384">
        <v>68</v>
      </c>
      <c r="I420" s="457"/>
      <c r="J420" s="460"/>
      <c r="K420" s="460"/>
      <c r="L420" s="460"/>
      <c r="M420" s="454" t="str">
        <f t="shared" si="448"/>
        <v xml:space="preserve">Posibilidad de perdida de  debido a amenazas como y vulderabilidades, afectando a los activos de información de </v>
      </c>
      <c r="N420" s="454"/>
      <c r="O420" s="454"/>
      <c r="P420" s="531"/>
      <c r="Q420" s="491"/>
      <c r="R420" s="494"/>
      <c r="S420" s="494"/>
      <c r="T420" s="494"/>
      <c r="U420" s="494"/>
      <c r="V420" s="534"/>
      <c r="W420" s="519"/>
      <c r="X420" s="537"/>
      <c r="Y420" s="540"/>
      <c r="Z420" s="543"/>
      <c r="AA420" s="519"/>
      <c r="AB420" s="522"/>
      <c r="AC420" s="525"/>
      <c r="AD420" s="528"/>
      <c r="AE420" s="507"/>
      <c r="AF420" s="205">
        <v>3</v>
      </c>
      <c r="AG420" s="206"/>
      <c r="AH420" s="234" t="str">
        <f t="shared" si="407"/>
        <v/>
      </c>
      <c r="AI420" s="340"/>
      <c r="AJ420" s="340"/>
      <c r="AK420" s="235" t="str">
        <f t="shared" si="408"/>
        <v/>
      </c>
      <c r="AL420" s="341"/>
      <c r="AM420" s="341"/>
      <c r="AN420" s="342"/>
      <c r="AO420" s="236" t="str">
        <f>IF(ISBLANK(AD418),(IFERROR(IF(AND(AH419="Probabilidad",AH420="Probabilidad"),(AQ419-(+AQ419*AK420)),IF(AND(AH419="Impacto",AH420="Probabilidad"),(AQ418-(+AQ418*AK420)),IF(AH420="Impacto",AQ419,""))),""))," ")</f>
        <v/>
      </c>
      <c r="AP420" s="174" t="str">
        <f>IF(ISBLANK(AD418),(IFERROR(IF(AO420="","",IF(AO420&lt;=0.2,"Muy Baja",IF(AO420&lt;=0.4,"Baja",IF(AO420&lt;=0.6,"Media",IF(AO420&lt;=0.8,"Alta","Muy Alta"))))),""))," ")</f>
        <v/>
      </c>
      <c r="AQ420" s="237" t="str">
        <f t="shared" si="409"/>
        <v/>
      </c>
      <c r="AR420" s="283" t="str">
        <f t="shared" si="410"/>
        <v/>
      </c>
      <c r="AS420" s="237" t="str">
        <f>IFERROR(IF(AND(AH419="Impacto",AH420="Impacto"),(AS419-(+AS419*AK420)),IF(AND(AH419="Probabilidad",AH420="Impacto"),(AS418-(+AS418*AK420)),IF(AH420="Probabilidad",AS419,""))),"")</f>
        <v/>
      </c>
      <c r="AT420" s="239" t="str">
        <f t="shared" si="411"/>
        <v/>
      </c>
      <c r="AU420" s="510"/>
      <c r="AV420" s="513"/>
      <c r="AW420" s="507"/>
      <c r="AX420" s="516"/>
      <c r="AY420" s="343"/>
      <c r="AZ420" s="209"/>
      <c r="BA420" s="207"/>
      <c r="BB420" s="207"/>
      <c r="BC420" s="208"/>
      <c r="BD420" s="208"/>
      <c r="BE420" s="208"/>
      <c r="BF420" s="209"/>
      <c r="BG420" s="460"/>
      <c r="BH420" s="215"/>
      <c r="BI420" s="210"/>
      <c r="BJ420" s="210"/>
      <c r="BK420" s="210"/>
      <c r="BL420" s="207"/>
      <c r="BM420" s="207"/>
      <c r="BN420" s="207"/>
      <c r="BO420" s="282"/>
      <c r="BP420" s="282"/>
      <c r="BQ420" s="284"/>
      <c r="BR420" s="213"/>
      <c r="BS420" s="213" t="str">
        <f>IF(AND('MAPA DE RIESGOS'!$AP420="Muy Alta",'MAPA DE RIESGOS'!$AR420="Leve"),CONCATENATE("R",'MAPA DE RIESGOS'!$H420,"C",'MAPA DE RIESGOS'!$AF420),"")</f>
        <v/>
      </c>
      <c r="BT420" s="213"/>
      <c r="BU420" s="213"/>
      <c r="BV420" s="213"/>
      <c r="BW420" s="213"/>
      <c r="BX420" s="213"/>
      <c r="BY420" s="213"/>
      <c r="BZ420" s="213"/>
      <c r="CA420" s="213"/>
      <c r="CB420" s="213"/>
      <c r="CC420" s="213"/>
      <c r="CD420" s="213"/>
      <c r="CE420" s="213"/>
      <c r="CF420" s="213"/>
      <c r="CG420" s="213"/>
      <c r="CH420" s="213"/>
      <c r="CI420" s="213"/>
      <c r="CJ420" s="213"/>
      <c r="CK420" s="213"/>
    </row>
    <row r="421" spans="1:89" s="214" customFormat="1" ht="28.5" hidden="1" customHeight="1">
      <c r="A421" s="477"/>
      <c r="B421" s="501"/>
      <c r="C421" s="451"/>
      <c r="D421" s="451"/>
      <c r="E421" s="454"/>
      <c r="F421" s="454"/>
      <c r="G421" s="459"/>
      <c r="H421" s="384">
        <v>68</v>
      </c>
      <c r="I421" s="457"/>
      <c r="J421" s="460"/>
      <c r="K421" s="460"/>
      <c r="L421" s="460"/>
      <c r="M421" s="454" t="str">
        <f t="shared" si="448"/>
        <v xml:space="preserve">Posibilidad de perdida de  debido a amenazas como y vulderabilidades, afectando a los activos de información de </v>
      </c>
      <c r="N421" s="454"/>
      <c r="O421" s="454"/>
      <c r="P421" s="531"/>
      <c r="Q421" s="491"/>
      <c r="R421" s="494"/>
      <c r="S421" s="494"/>
      <c r="T421" s="494"/>
      <c r="U421" s="494"/>
      <c r="V421" s="534"/>
      <c r="W421" s="519"/>
      <c r="X421" s="537"/>
      <c r="Y421" s="540"/>
      <c r="Z421" s="543"/>
      <c r="AA421" s="519"/>
      <c r="AB421" s="522"/>
      <c r="AC421" s="525"/>
      <c r="AD421" s="528"/>
      <c r="AE421" s="507"/>
      <c r="AF421" s="205">
        <v>4</v>
      </c>
      <c r="AG421" s="206"/>
      <c r="AH421" s="234" t="str">
        <f t="shared" si="407"/>
        <v/>
      </c>
      <c r="AI421" s="340"/>
      <c r="AJ421" s="340"/>
      <c r="AK421" s="235" t="str">
        <f t="shared" si="408"/>
        <v/>
      </c>
      <c r="AL421" s="341"/>
      <c r="AM421" s="341"/>
      <c r="AN421" s="342"/>
      <c r="AO421" s="236" t="str">
        <f>IF(ISBLANK(AD418),(IFERROR(IF(AND(AH420="Probabilidad",AH421="Probabilidad"),(AQ420-(+AQ420*AK421)),IF(AND(AH420="Impacto",AH421="Probabilidad"),(AQ419-(+AQ419*AK421)),IF(AH421="Impacto",AQ420,""))),""))," ")</f>
        <v/>
      </c>
      <c r="AP421" s="174" t="str">
        <f>IF(ISBLANK(AD418),(IFERROR(IF(AO421="","",IF(AO421&lt;=0.2,"Muy Baja",IF(AO421&lt;=0.4,"Baja",IF(AO421&lt;=0.6,"Media",IF(AO421&lt;=0.8,"Alta","Muy Alta"))))),""))," ")</f>
        <v/>
      </c>
      <c r="AQ421" s="237" t="str">
        <f t="shared" si="409"/>
        <v/>
      </c>
      <c r="AR421" s="283" t="str">
        <f t="shared" si="410"/>
        <v/>
      </c>
      <c r="AS421" s="237" t="str">
        <f>IFERROR(IF(AND(AH420="Impacto",AH421="Impacto"),(AS420-(+AS420*AK421)),IF(AND(AH420="Probabilidad",AH421="Impacto"),(AS419-(+AS419*AK421)),IF(AH421="Probabilidad",AS420,""))),"")</f>
        <v/>
      </c>
      <c r="AT421" s="239" t="str">
        <f t="shared" si="411"/>
        <v/>
      </c>
      <c r="AU421" s="510"/>
      <c r="AV421" s="513"/>
      <c r="AW421" s="507"/>
      <c r="AX421" s="516"/>
      <c r="AY421" s="343"/>
      <c r="AZ421" s="209"/>
      <c r="BA421" s="207"/>
      <c r="BB421" s="207"/>
      <c r="BC421" s="208"/>
      <c r="BD421" s="208"/>
      <c r="BE421" s="208"/>
      <c r="BF421" s="209"/>
      <c r="BG421" s="460"/>
      <c r="BH421" s="215"/>
      <c r="BI421" s="210"/>
      <c r="BJ421" s="210"/>
      <c r="BK421" s="210"/>
      <c r="BL421" s="207"/>
      <c r="BM421" s="207"/>
      <c r="BN421" s="207"/>
      <c r="BO421" s="282"/>
      <c r="BP421" s="282"/>
      <c r="BQ421" s="284"/>
      <c r="BR421" s="213"/>
      <c r="BS421" s="213" t="str">
        <f>IF(AND('MAPA DE RIESGOS'!$AP421="Muy Alta",'MAPA DE RIESGOS'!$AR421="Leve"),CONCATENATE("R",'MAPA DE RIESGOS'!$H421,"C",'MAPA DE RIESGOS'!$AF421),"")</f>
        <v/>
      </c>
      <c r="BT421" s="213"/>
      <c r="BU421" s="213"/>
      <c r="BV421" s="213"/>
      <c r="BW421" s="213"/>
      <c r="BX421" s="213"/>
      <c r="BY421" s="213"/>
      <c r="BZ421" s="213"/>
      <c r="CA421" s="213"/>
      <c r="CB421" s="213"/>
      <c r="CC421" s="213"/>
      <c r="CD421" s="213"/>
      <c r="CE421" s="213"/>
      <c r="CF421" s="213"/>
      <c r="CG421" s="213"/>
      <c r="CH421" s="213"/>
      <c r="CI421" s="213"/>
      <c r="CJ421" s="213"/>
      <c r="CK421" s="213"/>
    </row>
    <row r="422" spans="1:89" s="214" customFormat="1" ht="28.5" hidden="1" customHeight="1">
      <c r="A422" s="477"/>
      <c r="B422" s="501"/>
      <c r="C422" s="451"/>
      <c r="D422" s="451"/>
      <c r="E422" s="454"/>
      <c r="F422" s="454"/>
      <c r="G422" s="459"/>
      <c r="H422" s="384">
        <v>68</v>
      </c>
      <c r="I422" s="457"/>
      <c r="J422" s="460"/>
      <c r="K422" s="460"/>
      <c r="L422" s="460"/>
      <c r="M422" s="454" t="str">
        <f t="shared" si="448"/>
        <v xml:space="preserve">Posibilidad de perdida de  debido a amenazas como y vulderabilidades, afectando a los activos de información de </v>
      </c>
      <c r="N422" s="454"/>
      <c r="O422" s="454"/>
      <c r="P422" s="531"/>
      <c r="Q422" s="491"/>
      <c r="R422" s="494"/>
      <c r="S422" s="494"/>
      <c r="T422" s="494"/>
      <c r="U422" s="494"/>
      <c r="V422" s="534"/>
      <c r="W422" s="519"/>
      <c r="X422" s="537"/>
      <c r="Y422" s="540"/>
      <c r="Z422" s="543"/>
      <c r="AA422" s="519"/>
      <c r="AB422" s="522"/>
      <c r="AC422" s="525"/>
      <c r="AD422" s="528"/>
      <c r="AE422" s="507"/>
      <c r="AF422" s="205">
        <v>5</v>
      </c>
      <c r="AG422" s="206"/>
      <c r="AH422" s="234" t="str">
        <f t="shared" si="407"/>
        <v/>
      </c>
      <c r="AI422" s="340"/>
      <c r="AJ422" s="340"/>
      <c r="AK422" s="235" t="str">
        <f t="shared" si="408"/>
        <v/>
      </c>
      <c r="AL422" s="341"/>
      <c r="AM422" s="341"/>
      <c r="AN422" s="342"/>
      <c r="AO422" s="236" t="str">
        <f>IF(ISBLANK(AD418),(IFERROR(IF(AND(AH421="Probabilidad",AH422="Probabilidad"),(AQ421-(+AQ421*AK422)),IF(AND(AH421="Impacto",AH422="Probabilidad"),(AQ420-(+AQ420*AK422)),IF(AH422="Impacto",AQ421,""))),""))," ")</f>
        <v/>
      </c>
      <c r="AP422" s="174" t="str">
        <f>IF(ISBLANK(AD418),(IFERROR(IF(AO422="","",IF(AO422&lt;=0.2,"Muy Baja",IF(AO422&lt;=0.4,"Baja",IF(AO422&lt;=0.6,"Media",IF(AO422&lt;=0.8,"Alta","Muy Alta"))))),""))," ")</f>
        <v/>
      </c>
      <c r="AQ422" s="237" t="str">
        <f t="shared" si="409"/>
        <v/>
      </c>
      <c r="AR422" s="283" t="str">
        <f t="shared" si="410"/>
        <v/>
      </c>
      <c r="AS422" s="237" t="str">
        <f>IFERROR(IF(AND(AH421="Impacto",AH422="Impacto"),(AS421-(+AS421*AK422)),IF(AND(AH421="Probabilidad",AH422="Impacto"),(AS420-(+AS420*AK422)),IF(AH422="Probabilidad",AS421,""))),"")</f>
        <v/>
      </c>
      <c r="AT422" s="239" t="str">
        <f t="shared" si="411"/>
        <v/>
      </c>
      <c r="AU422" s="510"/>
      <c r="AV422" s="513"/>
      <c r="AW422" s="507"/>
      <c r="AX422" s="516"/>
      <c r="AY422" s="343"/>
      <c r="AZ422" s="209"/>
      <c r="BA422" s="207"/>
      <c r="BB422" s="207"/>
      <c r="BC422" s="208"/>
      <c r="BD422" s="208"/>
      <c r="BE422" s="208"/>
      <c r="BF422" s="209"/>
      <c r="BG422" s="460"/>
      <c r="BH422" s="215"/>
      <c r="BI422" s="210"/>
      <c r="BJ422" s="210"/>
      <c r="BK422" s="210"/>
      <c r="BL422" s="207"/>
      <c r="BM422" s="207"/>
      <c r="BN422" s="207"/>
      <c r="BO422" s="282"/>
      <c r="BP422" s="282"/>
      <c r="BQ422" s="284"/>
      <c r="BR422" s="213"/>
      <c r="BS422" s="213" t="str">
        <f>IF(AND('MAPA DE RIESGOS'!$AP422="Muy Alta",'MAPA DE RIESGOS'!$AR422="Leve"),CONCATENATE("R",'MAPA DE RIESGOS'!$H422,"C",'MAPA DE RIESGOS'!$AF422),"")</f>
        <v/>
      </c>
      <c r="BT422" s="213"/>
      <c r="BU422" s="213"/>
      <c r="BV422" s="213"/>
      <c r="BW422" s="213"/>
      <c r="BX422" s="213"/>
      <c r="BY422" s="213"/>
      <c r="BZ422" s="213"/>
      <c r="CA422" s="213"/>
      <c r="CB422" s="213"/>
      <c r="CC422" s="213"/>
      <c r="CD422" s="213"/>
      <c r="CE422" s="213"/>
      <c r="CF422" s="213"/>
      <c r="CG422" s="213"/>
      <c r="CH422" s="213"/>
      <c r="CI422" s="213"/>
      <c r="CJ422" s="213"/>
      <c r="CK422" s="213"/>
    </row>
    <row r="423" spans="1:89" s="214" customFormat="1" ht="28.5" hidden="1" customHeight="1">
      <c r="A423" s="478"/>
      <c r="B423" s="502"/>
      <c r="C423" s="452"/>
      <c r="D423" s="452"/>
      <c r="E423" s="455"/>
      <c r="F423" s="455"/>
      <c r="G423" s="459"/>
      <c r="H423" s="384">
        <v>68</v>
      </c>
      <c r="I423" s="458"/>
      <c r="J423" s="461"/>
      <c r="K423" s="461"/>
      <c r="L423" s="461"/>
      <c r="M423" s="455" t="str">
        <f t="shared" si="448"/>
        <v xml:space="preserve">Posibilidad de perdida de  debido a amenazas como y vulderabilidades, afectando a los activos de información de </v>
      </c>
      <c r="N423" s="455"/>
      <c r="O423" s="455"/>
      <c r="P423" s="532"/>
      <c r="Q423" s="492"/>
      <c r="R423" s="495"/>
      <c r="S423" s="495"/>
      <c r="T423" s="495"/>
      <c r="U423" s="495"/>
      <c r="V423" s="535"/>
      <c r="W423" s="520"/>
      <c r="X423" s="538"/>
      <c r="Y423" s="541"/>
      <c r="Z423" s="544"/>
      <c r="AA423" s="520"/>
      <c r="AB423" s="523"/>
      <c r="AC423" s="526"/>
      <c r="AD423" s="529"/>
      <c r="AE423" s="508"/>
      <c r="AF423" s="205">
        <v>6</v>
      </c>
      <c r="AG423" s="206"/>
      <c r="AH423" s="234" t="str">
        <f t="shared" si="407"/>
        <v/>
      </c>
      <c r="AI423" s="340"/>
      <c r="AJ423" s="340"/>
      <c r="AK423" s="235" t="str">
        <f t="shared" si="408"/>
        <v/>
      </c>
      <c r="AL423" s="341"/>
      <c r="AM423" s="341"/>
      <c r="AN423" s="342"/>
      <c r="AO423" s="236" t="str">
        <f>IF(ISBLANK(AD418),(IFERROR(IF(AND(AH421="Probabilidad",AH423="Probabilidad"),(AQ421-(+AQ421*AK423)),IF(AND(AH421="Impacto",AH423="Probabilidad"),(AQ420-(+AQ420*AK423)),IF(AH423="Impacto",AQ421,""))),""))," ")</f>
        <v/>
      </c>
      <c r="AP423" s="174" t="str">
        <f>IF(ISBLANK(AD418),(IFERROR(IF(AO423="","",IF(AO423&lt;=0.2,"Muy Baja",IF(AO423&lt;=0.4,"Baja",IF(AO423&lt;=0.6,"Media",IF(AO423&lt;=0.8,"Alta","Muy Alta"))))),"")), " ")</f>
        <v/>
      </c>
      <c r="AQ423" s="237" t="str">
        <f t="shared" si="409"/>
        <v/>
      </c>
      <c r="AR423" s="283" t="str">
        <f t="shared" si="410"/>
        <v/>
      </c>
      <c r="AS423" s="237" t="str">
        <f>IFERROR(IF(AND(AH422="Impacto",AH423="Impacto"),(AS421-(+AS422*AK423)),IF(AND(AH421="Probabilidad",AH423="Impacto"),(AS420-(+AS420*AK423)),IF(AH423="Probabilidad",AS421,""))),"")</f>
        <v/>
      </c>
      <c r="AT423" s="239" t="str">
        <f t="shared" si="411"/>
        <v/>
      </c>
      <c r="AU423" s="511"/>
      <c r="AV423" s="514"/>
      <c r="AW423" s="508"/>
      <c r="AX423" s="517"/>
      <c r="AY423" s="343"/>
      <c r="AZ423" s="209"/>
      <c r="BA423" s="207"/>
      <c r="BB423" s="207"/>
      <c r="BC423" s="208"/>
      <c r="BD423" s="208"/>
      <c r="BE423" s="208"/>
      <c r="BF423" s="209"/>
      <c r="BG423" s="461"/>
      <c r="BH423" s="215"/>
      <c r="BI423" s="210"/>
      <c r="BJ423" s="210"/>
      <c r="BK423" s="210"/>
      <c r="BL423" s="207"/>
      <c r="BM423" s="207"/>
      <c r="BN423" s="207"/>
      <c r="BO423" s="282"/>
      <c r="BP423" s="282"/>
      <c r="BQ423" s="284"/>
      <c r="BR423" s="213"/>
      <c r="BS423" s="213" t="str">
        <f>IF(AND('MAPA DE RIESGOS'!$AP423="Muy Alta",'MAPA DE RIESGOS'!$AR423="Leve"),CONCATENATE("R",'MAPA DE RIESGOS'!$H423,"C",'MAPA DE RIESGOS'!$AF423),"")</f>
        <v/>
      </c>
      <c r="BT423" s="213"/>
      <c r="BU423" s="213"/>
      <c r="BV423" s="213"/>
      <c r="BW423" s="213"/>
      <c r="BX423" s="213"/>
      <c r="BY423" s="213"/>
      <c r="BZ423" s="213"/>
      <c r="CA423" s="213"/>
      <c r="CB423" s="213"/>
      <c r="CC423" s="213"/>
      <c r="CD423" s="213"/>
      <c r="CE423" s="213"/>
      <c r="CF423" s="213"/>
      <c r="CG423" s="213"/>
      <c r="CH423" s="213"/>
      <c r="CI423" s="213"/>
      <c r="CJ423" s="213"/>
      <c r="CK423" s="213"/>
    </row>
    <row r="424" spans="1:89" s="214" customFormat="1" ht="121.5" customHeight="1">
      <c r="A424" s="476">
        <v>11</v>
      </c>
      <c r="B424" s="500" t="s">
        <v>961</v>
      </c>
      <c r="C424" s="450"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450" t="str">
        <f>IFERROR((VLOOKUP($B424,'Listados Datos'!$D$3:$F$18,3,FALSE))," ")</f>
        <v>El proceso inicia con la identificación de necesidades de personal y finaliza con el seguimiento y evaluación de los mismos. Aplica a todos los procesos de la entidad.</v>
      </c>
      <c r="E424" s="453" t="s">
        <v>1259</v>
      </c>
      <c r="F424" s="453" t="s">
        <v>976</v>
      </c>
      <c r="G424" s="459">
        <v>69</v>
      </c>
      <c r="H424" s="384">
        <v>69</v>
      </c>
      <c r="I424" s="456" t="s">
        <v>1287</v>
      </c>
      <c r="J424" s="468" t="s">
        <v>243</v>
      </c>
      <c r="K424" s="468" t="s">
        <v>1287</v>
      </c>
      <c r="L424" s="468" t="s">
        <v>1486</v>
      </c>
      <c r="M424" s="453" t="str">
        <f t="shared" ref="M424" si="453">+CONCATENATE("Posibilidad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453" t="s">
        <v>108</v>
      </c>
      <c r="O424" s="453" t="s">
        <v>836</v>
      </c>
      <c r="P424" s="530">
        <v>228</v>
      </c>
      <c r="Q424" s="490"/>
      <c r="R424" s="493"/>
      <c r="S424" s="493"/>
      <c r="T424" s="493"/>
      <c r="U424" s="493"/>
      <c r="V424" s="533" t="str">
        <f t="shared" ref="V424" si="454">IF(ISBLANK(AC424),(IF(P424&lt;=0,"",IF(P424&lt;=2,"Muy Baja",IF(P424&lt;=24,"Baja",IF(P424&lt;=500,"Media",IF(P424&lt;=5000,"Alta","Muy Alta"))))))," ")</f>
        <v>Media</v>
      </c>
      <c r="W424" s="518">
        <f t="shared" ref="W424" si="455">IF(ISBLANK(AC424),(IF(V424="","",IF(V424="Muy Baja",20%,IF(V424="Baja",40%,IF(V424="Media",60%,IF(V424="Alta",80%,IF(V424="Muy Alta",100%,0)))))))," ")</f>
        <v>0.6</v>
      </c>
      <c r="X424" s="536" t="s">
        <v>307</v>
      </c>
      <c r="Y424" s="539" t="str">
        <f>IF(X424&gt;0,IF(NOT(ISERROR(MATCH(X424,'Listados Datos'!$N$3:$N$4,0))),'Listados Datos'!$N$6&amp;"Por favor no seleccionar este criterios de impacto (Afectación Económica o presupuestal y/o Pérdida Reputacional)",'Listados Datos'!$N$7),"")</f>
        <v>✔</v>
      </c>
      <c r="Z424" s="542"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518">
        <f>IF(Z424="","",IF(Z424="Leve",20%,IF(Z424="Menor",40%,IF(Z424="Moderado",60%,IF(Z424="Mayor",80%,IF(Z424="Catastrófico",100%,0))))))</f>
        <v>0.6</v>
      </c>
      <c r="AB424" s="521"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524"/>
      <c r="AD424" s="527"/>
      <c r="AE424" s="506" t="str">
        <f t="shared" ref="AE424" si="456">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206" t="s">
        <v>1540</v>
      </c>
      <c r="AH424" s="234" t="str">
        <f t="shared" si="407"/>
        <v>Probabilidad</v>
      </c>
      <c r="AI424" s="340" t="s">
        <v>314</v>
      </c>
      <c r="AJ424" s="340" t="s">
        <v>319</v>
      </c>
      <c r="AK424" s="235" t="str">
        <f t="shared" si="408"/>
        <v>40%</v>
      </c>
      <c r="AL424" s="341" t="s">
        <v>323</v>
      </c>
      <c r="AM424" s="341" t="s">
        <v>327</v>
      </c>
      <c r="AN424" s="342" t="s">
        <v>330</v>
      </c>
      <c r="AO424" s="236">
        <f>IF(ISBLANK(AD424),(IFERROR(IF(AH424="Probabilidad",(W424-(+W424*AK424)),IF(AH424="Impacto",W424,"")),""))," ")</f>
        <v>0.36</v>
      </c>
      <c r="AP424" s="174" t="str">
        <f>IF(ISBLANK(AD424), (IFERROR(IF(AO424="","",IF(AO424&lt;=0.2,"Muy Baja",IF(AO424&lt;=0.4,"Baja",IF(AO424&lt;=0.6,"Media",IF(AO424&lt;=0.8,"Alta","Muy Alta"))))),""))," ")</f>
        <v>Baja</v>
      </c>
      <c r="AQ424" s="237">
        <f t="shared" si="409"/>
        <v>0.36</v>
      </c>
      <c r="AR424" s="283" t="str">
        <f t="shared" si="410"/>
        <v>Moderado</v>
      </c>
      <c r="AS424" s="237">
        <f>IFERROR(IF(AH424="Impacto",(AA424-(+AA424*AK424)),IF(AH424="Probabilidad",AA424,"")),"")</f>
        <v>0.6</v>
      </c>
      <c r="AT424" s="239" t="str">
        <f t="shared" si="411"/>
        <v>Moderado</v>
      </c>
      <c r="AU424" s="509"/>
      <c r="AV424" s="512" t="str">
        <f>IF(ISBLANK(AD424), " ", AD424)</f>
        <v xml:space="preserve"> </v>
      </c>
      <c r="AW424" s="506" t="str">
        <f t="shared" ref="AW424" si="457">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515" t="s">
        <v>337</v>
      </c>
      <c r="AY424" s="343" t="s">
        <v>1660</v>
      </c>
      <c r="AZ424" s="209" t="s">
        <v>1375</v>
      </c>
      <c r="BA424" s="207" t="s">
        <v>1276</v>
      </c>
      <c r="BB424" s="207" t="s">
        <v>1069</v>
      </c>
      <c r="BC424" s="208">
        <v>44562</v>
      </c>
      <c r="BD424" s="208">
        <v>44926</v>
      </c>
      <c r="BE424" s="208" t="s">
        <v>1375</v>
      </c>
      <c r="BF424" s="209" t="s">
        <v>1375</v>
      </c>
      <c r="BG424" s="468" t="s">
        <v>1376</v>
      </c>
      <c r="BH424" s="215"/>
      <c r="BI424" s="210"/>
      <c r="BJ424" s="210"/>
      <c r="BK424" s="210"/>
      <c r="BL424" s="207"/>
      <c r="BM424" s="207"/>
      <c r="BN424" s="207"/>
      <c r="BO424" s="282"/>
      <c r="BP424" s="282"/>
      <c r="BQ424" s="284"/>
      <c r="BR424" s="213"/>
      <c r="BS424" s="213" t="str">
        <f>IF(AND('MAPA DE RIESGOS'!$AP424="Muy Alta",'MAPA DE RIESGOS'!$AR424="Leve"),CONCATENATE("R",'MAPA DE RIESGOS'!$H424,"C",'MAPA DE RIESGOS'!$AF424),"")</f>
        <v/>
      </c>
      <c r="BT424" s="213"/>
      <c r="BU424" s="213"/>
      <c r="BV424" s="213"/>
      <c r="BW424" s="213"/>
      <c r="BX424" s="213"/>
      <c r="BY424" s="213"/>
      <c r="BZ424" s="213"/>
      <c r="CA424" s="213"/>
      <c r="CB424" s="213"/>
      <c r="CC424" s="213"/>
      <c r="CD424" s="213"/>
      <c r="CE424" s="213"/>
      <c r="CF424" s="213"/>
      <c r="CG424" s="213"/>
      <c r="CH424" s="213"/>
      <c r="CI424" s="213"/>
      <c r="CJ424" s="213"/>
      <c r="CK424" s="213"/>
    </row>
    <row r="425" spans="1:89" s="214" customFormat="1" ht="28.5" hidden="1" customHeight="1">
      <c r="A425" s="477"/>
      <c r="B425" s="501"/>
      <c r="C425" s="451"/>
      <c r="D425" s="451"/>
      <c r="E425" s="454"/>
      <c r="F425" s="454"/>
      <c r="G425" s="459"/>
      <c r="H425" s="384">
        <v>69</v>
      </c>
      <c r="I425" s="457"/>
      <c r="J425" s="460"/>
      <c r="K425" s="460"/>
      <c r="L425" s="460"/>
      <c r="M425" s="454"/>
      <c r="N425" s="454"/>
      <c r="O425" s="454"/>
      <c r="P425" s="531"/>
      <c r="Q425" s="491"/>
      <c r="R425" s="494"/>
      <c r="S425" s="494"/>
      <c r="T425" s="494"/>
      <c r="U425" s="494"/>
      <c r="V425" s="534"/>
      <c r="W425" s="519"/>
      <c r="X425" s="537"/>
      <c r="Y425" s="540"/>
      <c r="Z425" s="543"/>
      <c r="AA425" s="519"/>
      <c r="AB425" s="522"/>
      <c r="AC425" s="525"/>
      <c r="AD425" s="528"/>
      <c r="AE425" s="507"/>
      <c r="AF425" s="205">
        <v>2</v>
      </c>
      <c r="AG425" s="206"/>
      <c r="AH425" s="234" t="str">
        <f t="shared" si="407"/>
        <v/>
      </c>
      <c r="AI425" s="340"/>
      <c r="AJ425" s="340"/>
      <c r="AK425" s="235" t="str">
        <f t="shared" si="408"/>
        <v/>
      </c>
      <c r="AL425" s="341"/>
      <c r="AM425" s="341"/>
      <c r="AN425" s="342"/>
      <c r="AO425" s="236" t="str">
        <f>IF(ISBLANK(AD424),(IFERROR(IF(AND(AH424="Probabilidad",AH425="Probabilidad"),(AQ424-(+AQ424*AK425)),IF(AH425="Probabilidad",(W424-(+W424*AK425)),IF(AH425="Impacto",AQ424,""))),""))," ")</f>
        <v/>
      </c>
      <c r="AP425" s="174" t="str">
        <f>IF(ISBLANK(AD424),(IFERROR(IF(AO425="","",IF(AO425&lt;=0.2,"Muy Baja",IF(AO425&lt;=0.4,"Baja",IF(AO425&lt;=0.6,"Media",IF(AO425&lt;=0.8,"Alta","Muy Alta"))))),""))," ")</f>
        <v/>
      </c>
      <c r="AQ425" s="237" t="str">
        <f t="shared" si="409"/>
        <v/>
      </c>
      <c r="AR425" s="283" t="str">
        <f t="shared" si="410"/>
        <v/>
      </c>
      <c r="AS425" s="237" t="str">
        <f>IFERROR(IF(AND(AH424="Impacto",AH425="Impacto"),(AS424-(+AS424*AK425)),IF(AH425="Impacto",(AA424-(+AA424*AK425)),IF(AH425="Probabilidad",AS424,""))),"")</f>
        <v/>
      </c>
      <c r="AT425" s="239" t="str">
        <f t="shared" si="411"/>
        <v/>
      </c>
      <c r="AU425" s="510"/>
      <c r="AV425" s="513"/>
      <c r="AW425" s="507"/>
      <c r="AX425" s="516"/>
      <c r="AY425" s="343"/>
      <c r="AZ425" s="209"/>
      <c r="BA425" s="207"/>
      <c r="BB425" s="207"/>
      <c r="BC425" s="208"/>
      <c r="BD425" s="208"/>
      <c r="BE425" s="208"/>
      <c r="BF425" s="209"/>
      <c r="BG425" s="460"/>
      <c r="BH425" s="215"/>
      <c r="BI425" s="210"/>
      <c r="BJ425" s="210"/>
      <c r="BK425" s="210"/>
      <c r="BL425" s="207"/>
      <c r="BM425" s="207"/>
      <c r="BN425" s="207"/>
      <c r="BO425" s="282"/>
      <c r="BP425" s="282"/>
      <c r="BQ425" s="284"/>
      <c r="BR425" s="213"/>
      <c r="BS425" s="213" t="str">
        <f>IF(AND('MAPA DE RIESGOS'!$AP425="Muy Alta",'MAPA DE RIESGOS'!$AR425="Leve"),CONCATENATE("R",'MAPA DE RIESGOS'!$H425,"C",'MAPA DE RIESGOS'!$AF425),"")</f>
        <v/>
      </c>
      <c r="BT425" s="213"/>
      <c r="BU425" s="213"/>
      <c r="BV425" s="213"/>
      <c r="BW425" s="213"/>
      <c r="BX425" s="213"/>
      <c r="BY425" s="213"/>
      <c r="BZ425" s="213"/>
      <c r="CA425" s="213"/>
      <c r="CB425" s="213"/>
      <c r="CC425" s="213"/>
      <c r="CD425" s="213"/>
      <c r="CE425" s="213"/>
      <c r="CF425" s="213"/>
      <c r="CG425" s="213"/>
      <c r="CH425" s="213"/>
      <c r="CI425" s="213"/>
      <c r="CJ425" s="213"/>
      <c r="CK425" s="213"/>
    </row>
    <row r="426" spans="1:89" s="214" customFormat="1" ht="28.5" hidden="1" customHeight="1">
      <c r="A426" s="477"/>
      <c r="B426" s="501"/>
      <c r="C426" s="451"/>
      <c r="D426" s="451"/>
      <c r="E426" s="454"/>
      <c r="F426" s="454"/>
      <c r="G426" s="459"/>
      <c r="H426" s="384">
        <v>69</v>
      </c>
      <c r="I426" s="457"/>
      <c r="J426" s="460"/>
      <c r="K426" s="460"/>
      <c r="L426" s="460"/>
      <c r="M426" s="454"/>
      <c r="N426" s="454"/>
      <c r="O426" s="454"/>
      <c r="P426" s="531"/>
      <c r="Q426" s="491"/>
      <c r="R426" s="494"/>
      <c r="S426" s="494"/>
      <c r="T426" s="494"/>
      <c r="U426" s="494"/>
      <c r="V426" s="534"/>
      <c r="W426" s="519"/>
      <c r="X426" s="537"/>
      <c r="Y426" s="540"/>
      <c r="Z426" s="543"/>
      <c r="AA426" s="519"/>
      <c r="AB426" s="522"/>
      <c r="AC426" s="525"/>
      <c r="AD426" s="528"/>
      <c r="AE426" s="507"/>
      <c r="AF426" s="205">
        <v>3</v>
      </c>
      <c r="AG426" s="206"/>
      <c r="AH426" s="234" t="str">
        <f t="shared" si="407"/>
        <v/>
      </c>
      <c r="AI426" s="340"/>
      <c r="AJ426" s="340"/>
      <c r="AK426" s="235" t="str">
        <f t="shared" si="408"/>
        <v/>
      </c>
      <c r="AL426" s="341"/>
      <c r="AM426" s="341"/>
      <c r="AN426" s="342"/>
      <c r="AO426" s="236" t="str">
        <f>IF(ISBLANK(AD424),(IFERROR(IF(AND(AH425="Probabilidad",AH426="Probabilidad"),(AQ425-(+AQ425*AK426)),IF(AND(AH425="Impacto",AH426="Probabilidad"),(AQ424-(+AQ424*AK426)),IF(AH426="Impacto",AQ425,""))),""))," ")</f>
        <v/>
      </c>
      <c r="AP426" s="174" t="str">
        <f>IF(ISBLANK(AD424),(IFERROR(IF(AO426="","",IF(AO426&lt;=0.2,"Muy Baja",IF(AO426&lt;=0.4,"Baja",IF(AO426&lt;=0.6,"Media",IF(AO426&lt;=0.8,"Alta","Muy Alta"))))),""))," ")</f>
        <v/>
      </c>
      <c r="AQ426" s="237" t="str">
        <f t="shared" si="409"/>
        <v/>
      </c>
      <c r="AR426" s="283" t="str">
        <f t="shared" si="410"/>
        <v/>
      </c>
      <c r="AS426" s="237" t="str">
        <f>IFERROR(IF(AND(AH425="Impacto",AH426="Impacto"),(AS425-(+AS425*AK426)),IF(AND(AH425="Probabilidad",AH426="Impacto"),(AS424-(+AS424*AK426)),IF(AH426="Probabilidad",AS425,""))),"")</f>
        <v/>
      </c>
      <c r="AT426" s="239" t="str">
        <f t="shared" si="411"/>
        <v/>
      </c>
      <c r="AU426" s="510"/>
      <c r="AV426" s="513"/>
      <c r="AW426" s="507"/>
      <c r="AX426" s="516"/>
      <c r="AY426" s="343"/>
      <c r="AZ426" s="209"/>
      <c r="BA426" s="207"/>
      <c r="BB426" s="207"/>
      <c r="BC426" s="208"/>
      <c r="BD426" s="208"/>
      <c r="BE426" s="208"/>
      <c r="BF426" s="209"/>
      <c r="BG426" s="460"/>
      <c r="BH426" s="215"/>
      <c r="BI426" s="210"/>
      <c r="BJ426" s="210"/>
      <c r="BK426" s="210"/>
      <c r="BL426" s="207"/>
      <c r="BM426" s="207"/>
      <c r="BN426" s="207"/>
      <c r="BO426" s="282"/>
      <c r="BP426" s="282"/>
      <c r="BQ426" s="284"/>
      <c r="BR426" s="213"/>
      <c r="BS426" s="213" t="str">
        <f>IF(AND('MAPA DE RIESGOS'!$AP426="Muy Alta",'MAPA DE RIESGOS'!$AR426="Leve"),CONCATENATE("R",'MAPA DE RIESGOS'!$H426,"C",'MAPA DE RIESGOS'!$AF426),"")</f>
        <v/>
      </c>
      <c r="BT426" s="213"/>
      <c r="BU426" s="213"/>
      <c r="BV426" s="213"/>
      <c r="BW426" s="213"/>
      <c r="BX426" s="213"/>
      <c r="BY426" s="213"/>
      <c r="BZ426" s="213"/>
      <c r="CA426" s="213"/>
      <c r="CB426" s="213"/>
      <c r="CC426" s="213"/>
      <c r="CD426" s="213"/>
      <c r="CE426" s="213"/>
      <c r="CF426" s="213"/>
      <c r="CG426" s="213"/>
      <c r="CH426" s="213"/>
      <c r="CI426" s="213"/>
      <c r="CJ426" s="213"/>
      <c r="CK426" s="213"/>
    </row>
    <row r="427" spans="1:89" s="214" customFormat="1" ht="28.5" hidden="1" customHeight="1">
      <c r="A427" s="477"/>
      <c r="B427" s="501"/>
      <c r="C427" s="451"/>
      <c r="D427" s="451"/>
      <c r="E427" s="454"/>
      <c r="F427" s="454"/>
      <c r="G427" s="459"/>
      <c r="H427" s="384">
        <v>69</v>
      </c>
      <c r="I427" s="457"/>
      <c r="J427" s="460"/>
      <c r="K427" s="460"/>
      <c r="L427" s="460"/>
      <c r="M427" s="454"/>
      <c r="N427" s="454"/>
      <c r="O427" s="454"/>
      <c r="P427" s="531"/>
      <c r="Q427" s="491"/>
      <c r="R427" s="494"/>
      <c r="S427" s="494"/>
      <c r="T427" s="494"/>
      <c r="U427" s="494"/>
      <c r="V427" s="534"/>
      <c r="W427" s="519"/>
      <c r="X427" s="537"/>
      <c r="Y427" s="540"/>
      <c r="Z427" s="543"/>
      <c r="AA427" s="519"/>
      <c r="AB427" s="522"/>
      <c r="AC427" s="525"/>
      <c r="AD427" s="528"/>
      <c r="AE427" s="507"/>
      <c r="AF427" s="205">
        <v>4</v>
      </c>
      <c r="AG427" s="206"/>
      <c r="AH427" s="234" t="str">
        <f t="shared" si="407"/>
        <v/>
      </c>
      <c r="AI427" s="340"/>
      <c r="AJ427" s="340"/>
      <c r="AK427" s="235" t="str">
        <f t="shared" si="408"/>
        <v/>
      </c>
      <c r="AL427" s="341"/>
      <c r="AM427" s="341"/>
      <c r="AN427" s="342"/>
      <c r="AO427" s="236" t="str">
        <f>IF(ISBLANK(AD424),(IFERROR(IF(AND(AH426="Probabilidad",AH427="Probabilidad"),(AQ426-(+AQ426*AK427)),IF(AND(AH426="Impacto",AH427="Probabilidad"),(AQ425-(+AQ425*AK427)),IF(AH427="Impacto",AQ426,""))),""))," ")</f>
        <v/>
      </c>
      <c r="AP427" s="174" t="str">
        <f>IF(ISBLANK(AD424),(IFERROR(IF(AO427="","",IF(AO427&lt;=0.2,"Muy Baja",IF(AO427&lt;=0.4,"Baja",IF(AO427&lt;=0.6,"Media",IF(AO427&lt;=0.8,"Alta","Muy Alta"))))),""))," ")</f>
        <v/>
      </c>
      <c r="AQ427" s="237" t="str">
        <f t="shared" si="409"/>
        <v/>
      </c>
      <c r="AR427" s="283" t="str">
        <f t="shared" si="410"/>
        <v/>
      </c>
      <c r="AS427" s="237" t="str">
        <f>IFERROR(IF(AND(AH426="Impacto",AH427="Impacto"),(AS426-(+AS426*AK427)),IF(AND(AH426="Probabilidad",AH427="Impacto"),(AS425-(+AS425*AK427)),IF(AH427="Probabilidad",AS426,""))),"")</f>
        <v/>
      </c>
      <c r="AT427" s="239" t="str">
        <f t="shared" si="411"/>
        <v/>
      </c>
      <c r="AU427" s="510"/>
      <c r="AV427" s="513"/>
      <c r="AW427" s="507"/>
      <c r="AX427" s="516"/>
      <c r="AY427" s="343"/>
      <c r="AZ427" s="209"/>
      <c r="BA427" s="207"/>
      <c r="BB427" s="207"/>
      <c r="BC427" s="208"/>
      <c r="BD427" s="208"/>
      <c r="BE427" s="208"/>
      <c r="BF427" s="209"/>
      <c r="BG427" s="460"/>
      <c r="BH427" s="215"/>
      <c r="BI427" s="210"/>
      <c r="BJ427" s="210"/>
      <c r="BK427" s="210"/>
      <c r="BL427" s="207"/>
      <c r="BM427" s="207"/>
      <c r="BN427" s="207"/>
      <c r="BO427" s="282"/>
      <c r="BP427" s="282"/>
      <c r="BQ427" s="284"/>
      <c r="BR427" s="213"/>
      <c r="BS427" s="213" t="str">
        <f>IF(AND('MAPA DE RIESGOS'!$AP427="Muy Alta",'MAPA DE RIESGOS'!$AR427="Leve"),CONCATENATE("R",'MAPA DE RIESGOS'!$H427,"C",'MAPA DE RIESGOS'!$AF427),"")</f>
        <v/>
      </c>
      <c r="BT427" s="213"/>
      <c r="BU427" s="213"/>
      <c r="BV427" s="213"/>
      <c r="BW427" s="213"/>
      <c r="BX427" s="213"/>
      <c r="BY427" s="213"/>
      <c r="BZ427" s="213"/>
      <c r="CA427" s="213"/>
      <c r="CB427" s="213"/>
      <c r="CC427" s="213"/>
      <c r="CD427" s="213"/>
      <c r="CE427" s="213"/>
      <c r="CF427" s="213"/>
      <c r="CG427" s="213"/>
      <c r="CH427" s="213"/>
      <c r="CI427" s="213"/>
      <c r="CJ427" s="213"/>
      <c r="CK427" s="213"/>
    </row>
    <row r="428" spans="1:89" s="214" customFormat="1" ht="28.5" hidden="1" customHeight="1">
      <c r="A428" s="477"/>
      <c r="B428" s="501"/>
      <c r="C428" s="451"/>
      <c r="D428" s="451"/>
      <c r="E428" s="454"/>
      <c r="F428" s="454"/>
      <c r="G428" s="459"/>
      <c r="H428" s="384">
        <v>69</v>
      </c>
      <c r="I428" s="457"/>
      <c r="J428" s="460"/>
      <c r="K428" s="460"/>
      <c r="L428" s="460"/>
      <c r="M428" s="454"/>
      <c r="N428" s="454"/>
      <c r="O428" s="454"/>
      <c r="P428" s="531"/>
      <c r="Q428" s="491"/>
      <c r="R428" s="494"/>
      <c r="S428" s="494"/>
      <c r="T428" s="494"/>
      <c r="U428" s="494"/>
      <c r="V428" s="534"/>
      <c r="W428" s="519"/>
      <c r="X428" s="537"/>
      <c r="Y428" s="540"/>
      <c r="Z428" s="543"/>
      <c r="AA428" s="519"/>
      <c r="AB428" s="522"/>
      <c r="AC428" s="525"/>
      <c r="AD428" s="528"/>
      <c r="AE428" s="507"/>
      <c r="AF428" s="205">
        <v>5</v>
      </c>
      <c r="AG428" s="206"/>
      <c r="AH428" s="234" t="str">
        <f t="shared" si="407"/>
        <v/>
      </c>
      <c r="AI428" s="340"/>
      <c r="AJ428" s="340"/>
      <c r="AK428" s="235" t="str">
        <f t="shared" si="408"/>
        <v/>
      </c>
      <c r="AL428" s="341"/>
      <c r="AM428" s="341"/>
      <c r="AN428" s="342"/>
      <c r="AO428" s="236" t="str">
        <f>IF(ISBLANK(AD424),(IFERROR(IF(AND(AH427="Probabilidad",AH428="Probabilidad"),(AQ427-(+AQ427*AK428)),IF(AND(AH427="Impacto",AH428="Probabilidad"),(AQ426-(+AQ426*AK428)),IF(AH428="Impacto",AQ427,""))),""))," ")</f>
        <v/>
      </c>
      <c r="AP428" s="174" t="str">
        <f>IF(ISBLANK(AD424),(IFERROR(IF(AO428="","",IF(AO428&lt;=0.2,"Muy Baja",IF(AO428&lt;=0.4,"Baja",IF(AO428&lt;=0.6,"Media",IF(AO428&lt;=0.8,"Alta","Muy Alta"))))),""))," ")</f>
        <v/>
      </c>
      <c r="AQ428" s="237" t="str">
        <f t="shared" si="409"/>
        <v/>
      </c>
      <c r="AR428" s="283" t="str">
        <f t="shared" si="410"/>
        <v/>
      </c>
      <c r="AS428" s="237" t="str">
        <f>IFERROR(IF(AND(AH427="Impacto",AH428="Impacto"),(AS427-(+AS427*AK428)),IF(AND(AH427="Probabilidad",AH428="Impacto"),(AS426-(+AS426*AK428)),IF(AH428="Probabilidad",AS427,""))),"")</f>
        <v/>
      </c>
      <c r="AT428" s="239" t="str">
        <f t="shared" si="411"/>
        <v/>
      </c>
      <c r="AU428" s="510"/>
      <c r="AV428" s="513"/>
      <c r="AW428" s="507"/>
      <c r="AX428" s="516"/>
      <c r="AY428" s="343"/>
      <c r="AZ428" s="209"/>
      <c r="BA428" s="207"/>
      <c r="BB428" s="207"/>
      <c r="BC428" s="208"/>
      <c r="BD428" s="208"/>
      <c r="BE428" s="208"/>
      <c r="BF428" s="209"/>
      <c r="BG428" s="460"/>
      <c r="BH428" s="215"/>
      <c r="BI428" s="210"/>
      <c r="BJ428" s="210"/>
      <c r="BK428" s="210"/>
      <c r="BL428" s="207"/>
      <c r="BM428" s="207"/>
      <c r="BN428" s="207"/>
      <c r="BO428" s="282"/>
      <c r="BP428" s="282"/>
      <c r="BQ428" s="284"/>
      <c r="BR428" s="213"/>
      <c r="BS428" s="213" t="str">
        <f>IF(AND('MAPA DE RIESGOS'!$AP428="Muy Alta",'MAPA DE RIESGOS'!$AR428="Leve"),CONCATENATE("R",'MAPA DE RIESGOS'!$H428,"C",'MAPA DE RIESGOS'!$AF428),"")</f>
        <v/>
      </c>
      <c r="BT428" s="213"/>
      <c r="BU428" s="213"/>
      <c r="BV428" s="213"/>
      <c r="BW428" s="213"/>
      <c r="BX428" s="213"/>
      <c r="BY428" s="213"/>
      <c r="BZ428" s="213"/>
      <c r="CA428" s="213"/>
      <c r="CB428" s="213"/>
      <c r="CC428" s="213"/>
      <c r="CD428" s="213"/>
      <c r="CE428" s="213"/>
      <c r="CF428" s="213"/>
      <c r="CG428" s="213"/>
      <c r="CH428" s="213"/>
      <c r="CI428" s="213"/>
      <c r="CJ428" s="213"/>
      <c r="CK428" s="213"/>
    </row>
    <row r="429" spans="1:89" s="214" customFormat="1" ht="28.5" hidden="1" customHeight="1">
      <c r="A429" s="477"/>
      <c r="B429" s="501"/>
      <c r="C429" s="451"/>
      <c r="D429" s="451"/>
      <c r="E429" s="454"/>
      <c r="F429" s="454"/>
      <c r="G429" s="459"/>
      <c r="H429" s="384">
        <v>69</v>
      </c>
      <c r="I429" s="458"/>
      <c r="J429" s="461"/>
      <c r="K429" s="461"/>
      <c r="L429" s="461"/>
      <c r="M429" s="455"/>
      <c r="N429" s="455"/>
      <c r="O429" s="455"/>
      <c r="P429" s="532"/>
      <c r="Q429" s="492"/>
      <c r="R429" s="495"/>
      <c r="S429" s="495"/>
      <c r="T429" s="495"/>
      <c r="U429" s="495"/>
      <c r="V429" s="535"/>
      <c r="W429" s="520"/>
      <c r="X429" s="538"/>
      <c r="Y429" s="541"/>
      <c r="Z429" s="544"/>
      <c r="AA429" s="520"/>
      <c r="AB429" s="523"/>
      <c r="AC429" s="526"/>
      <c r="AD429" s="529"/>
      <c r="AE429" s="508"/>
      <c r="AF429" s="205">
        <v>6</v>
      </c>
      <c r="AG429" s="206"/>
      <c r="AH429" s="234" t="str">
        <f t="shared" si="407"/>
        <v/>
      </c>
      <c r="AI429" s="340"/>
      <c r="AJ429" s="340"/>
      <c r="AK429" s="235" t="str">
        <f t="shared" si="408"/>
        <v/>
      </c>
      <c r="AL429" s="341"/>
      <c r="AM429" s="341"/>
      <c r="AN429" s="342"/>
      <c r="AO429" s="236" t="str">
        <f>IF(ISBLANK(AD424),(IFERROR(IF(AND(AH427="Probabilidad",AH429="Probabilidad"),(AQ427-(+AQ427*AK429)),IF(AND(AH427="Impacto",AH429="Probabilidad"),(AQ426-(+AQ426*AK429)),IF(AH429="Impacto",AQ427,""))),""))," ")</f>
        <v/>
      </c>
      <c r="AP429" s="174" t="str">
        <f>IF(ISBLANK(AD424),(IFERROR(IF(AO429="","",IF(AO429&lt;=0.2,"Muy Baja",IF(AO429&lt;=0.4,"Baja",IF(AO429&lt;=0.6,"Media",IF(AO429&lt;=0.8,"Alta","Muy Alta"))))),"")), " ")</f>
        <v/>
      </c>
      <c r="AQ429" s="237" t="str">
        <f t="shared" si="409"/>
        <v/>
      </c>
      <c r="AR429" s="283" t="str">
        <f t="shared" si="410"/>
        <v/>
      </c>
      <c r="AS429" s="237" t="str">
        <f>IFERROR(IF(AND(AH428="Impacto",AH429="Impacto"),(AS427-(+AS428*AK429)),IF(AND(AH427="Probabilidad",AH429="Impacto"),(AS426-(+AS426*AK429)),IF(AH429="Probabilidad",AS427,""))),"")</f>
        <v/>
      </c>
      <c r="AT429" s="239" t="str">
        <f t="shared" si="411"/>
        <v/>
      </c>
      <c r="AU429" s="511"/>
      <c r="AV429" s="514"/>
      <c r="AW429" s="508"/>
      <c r="AX429" s="517"/>
      <c r="AY429" s="343"/>
      <c r="AZ429" s="209"/>
      <c r="BA429" s="207"/>
      <c r="BB429" s="207"/>
      <c r="BC429" s="208"/>
      <c r="BD429" s="208"/>
      <c r="BE429" s="208"/>
      <c r="BF429" s="209"/>
      <c r="BG429" s="461"/>
      <c r="BH429" s="215"/>
      <c r="BI429" s="210"/>
      <c r="BJ429" s="210"/>
      <c r="BK429" s="210"/>
      <c r="BL429" s="207"/>
      <c r="BM429" s="207"/>
      <c r="BN429" s="207"/>
      <c r="BO429" s="282"/>
      <c r="BP429" s="282"/>
      <c r="BQ429" s="284"/>
      <c r="BR429" s="213"/>
      <c r="BS429" s="213" t="str">
        <f>IF(AND('MAPA DE RIESGOS'!$AP429="Muy Alta",'MAPA DE RIESGOS'!$AR429="Leve"),CONCATENATE("R",'MAPA DE RIESGOS'!$H429,"C",'MAPA DE RIESGOS'!$AF429),"")</f>
        <v/>
      </c>
      <c r="BT429" s="213"/>
      <c r="BU429" s="213"/>
      <c r="BV429" s="213"/>
      <c r="BW429" s="213"/>
      <c r="BX429" s="213"/>
      <c r="BY429" s="213"/>
      <c r="BZ429" s="213"/>
      <c r="CA429" s="213"/>
      <c r="CB429" s="213"/>
      <c r="CC429" s="213"/>
      <c r="CD429" s="213"/>
      <c r="CE429" s="213"/>
      <c r="CF429" s="213"/>
      <c r="CG429" s="213"/>
      <c r="CH429" s="213"/>
      <c r="CI429" s="213"/>
      <c r="CJ429" s="213"/>
      <c r="CK429" s="213"/>
    </row>
    <row r="430" spans="1:89" s="214" customFormat="1" ht="123" customHeight="1">
      <c r="A430" s="477"/>
      <c r="B430" s="501" t="s">
        <v>961</v>
      </c>
      <c r="C430" s="451"/>
      <c r="D430" s="451" t="str">
        <f>IFERROR((VLOOKUP($B430,'Listados Datos'!$D$3:$F$18,3,FALSE))," ")</f>
        <v>El proceso inicia con la identificación de necesidades de personal y finaliza con el seguimiento y evaluación de los mismos. Aplica a todos los procesos de la entidad.</v>
      </c>
      <c r="E430" s="454" t="s">
        <v>1259</v>
      </c>
      <c r="F430" s="454" t="s">
        <v>976</v>
      </c>
      <c r="G430" s="459">
        <v>70</v>
      </c>
      <c r="H430" s="384">
        <v>70</v>
      </c>
      <c r="I430" s="456" t="s">
        <v>1288</v>
      </c>
      <c r="J430" s="468" t="s">
        <v>243</v>
      </c>
      <c r="K430" s="468" t="s">
        <v>1288</v>
      </c>
      <c r="L430" s="468" t="s">
        <v>1487</v>
      </c>
      <c r="M430" s="453" t="str">
        <f t="shared" ref="M430" si="458">+CONCATENATE("Posibilidad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453" t="s">
        <v>108</v>
      </c>
      <c r="O430" s="453" t="s">
        <v>836</v>
      </c>
      <c r="P430" s="530">
        <v>228</v>
      </c>
      <c r="Q430" s="490"/>
      <c r="R430" s="493"/>
      <c r="S430" s="493"/>
      <c r="T430" s="493"/>
      <c r="U430" s="493"/>
      <c r="V430" s="533" t="str">
        <f t="shared" ref="V430" si="459">IF(ISBLANK(AC430),(IF(P430&lt;=0,"",IF(P430&lt;=2,"Muy Baja",IF(P430&lt;=24,"Baja",IF(P430&lt;=500,"Media",IF(P430&lt;=5000,"Alta","Muy Alta"))))))," ")</f>
        <v>Media</v>
      </c>
      <c r="W430" s="518">
        <f t="shared" ref="W430" si="460">IF(ISBLANK(AC430),(IF(V430="","",IF(V430="Muy Baja",20%,IF(V430="Baja",40%,IF(V430="Media",60%,IF(V430="Alta",80%,IF(V430="Muy Alta",100%,0)))))))," ")</f>
        <v>0.6</v>
      </c>
      <c r="X430" s="536" t="s">
        <v>307</v>
      </c>
      <c r="Y430" s="539" t="str">
        <f>IF(X430&gt;0,IF(NOT(ISERROR(MATCH(X430,'Listados Datos'!$N$3:$N$4,0))),'Listados Datos'!$N$6&amp;"Por favor no seleccionar este criterios de impacto (Afectación Económica o presupuestal y/o Pérdida Reputacional)",'Listados Datos'!$N$7),"")</f>
        <v>✔</v>
      </c>
      <c r="Z430" s="542"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518">
        <f>IF(Z430="","",IF(Z430="Leve",20%,IF(Z430="Menor",40%,IF(Z430="Moderado",60%,IF(Z430="Mayor",80%,IF(Z430="Catastrófico",100%,0))))))</f>
        <v>0.6</v>
      </c>
      <c r="AB430" s="521"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524"/>
      <c r="AD430" s="527"/>
      <c r="AE430" s="506" t="str">
        <f t="shared" ref="AE430" si="461">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206" t="s">
        <v>1541</v>
      </c>
      <c r="AH430" s="234" t="str">
        <f t="shared" ref="AH430:AH489" si="462">IF(OR(AI430="Preventivo",AI430="Detectivo"),"Probabilidad",IF(AI430="Correctivo","Impacto",""))</f>
        <v>Probabilidad</v>
      </c>
      <c r="AI430" s="340" t="s">
        <v>314</v>
      </c>
      <c r="AJ430" s="340" t="s">
        <v>319</v>
      </c>
      <c r="AK430" s="235" t="str">
        <f t="shared" ref="AK430:AK489" si="463">IF(AND(AI430="Preventivo",AJ430="Automático"),"50%",IF(AND(AI430="Preventivo",AJ430="Manual"),"40%",IF(AND(AI430="Detectivo",AJ430="Automático"),"40%",IF(AND(AI430="Detectivo",AJ430="Manual"),"30%",IF(AND(AI430="Correctivo",AJ430="Automático"),"35%",IF(AND(AI430="Correctivo",AJ430="Manual"),"25%",""))))))</f>
        <v>40%</v>
      </c>
      <c r="AL430" s="341" t="s">
        <v>323</v>
      </c>
      <c r="AM430" s="341" t="s">
        <v>327</v>
      </c>
      <c r="AN430" s="342" t="s">
        <v>330</v>
      </c>
      <c r="AO430" s="236">
        <f>IF(ISBLANK(AD430),(IFERROR(IF(AH430="Probabilidad",(W430-(+W430*AK430)),IF(AH430="Impacto",W430,"")),""))," ")</f>
        <v>0.36</v>
      </c>
      <c r="AP430" s="174" t="str">
        <f>IF(ISBLANK(AD430), (IFERROR(IF(AO430="","",IF(AO430&lt;=0.2,"Muy Baja",IF(AO430&lt;=0.4,"Baja",IF(AO430&lt;=0.6,"Media",IF(AO430&lt;=0.8,"Alta","Muy Alta"))))),""))," ")</f>
        <v>Baja</v>
      </c>
      <c r="AQ430" s="237">
        <f t="shared" ref="AQ430:AQ489" si="464">+AO430</f>
        <v>0.36</v>
      </c>
      <c r="AR430" s="283" t="str">
        <f t="shared" ref="AR430:AR489" si="465">IFERROR(IF(AS430="","",IF(AS430&lt;=0.2,"Leve",IF(AS430&lt;=0.4,"Menor",IF(AS430&lt;=0.6,"Moderado",IF(AS430&lt;=0.8,"Mayor","Catastrófico"))))),"")</f>
        <v>Moderado</v>
      </c>
      <c r="AS430" s="237">
        <f>IFERROR(IF(AH430="Impacto",(AA430-(+AA430*AK430)),IF(AH430="Probabilidad",AA430,"")),"")</f>
        <v>0.6</v>
      </c>
      <c r="AT430" s="239" t="str">
        <f t="shared" ref="AT430:AT489" si="466">IFERROR(IF(OR(AND(AP430="Muy Baja",AR430="Leve"),AND(AP430="Muy Baja",AR430="Menor"),AND(AP430="Baja",AR430="Leve")),"Bajo",IF(OR(AND(AP430="Muy baja",AR430="Moderado"),AND(AP430="Baja",AR430="Menor"),AND(AP430="Baja",AR430="Moderado"),AND(AP430="Media",AR430="Leve"),AND(AP430="Media",AR430="Menor"),AND(AP430="Media",AR430="Moderado"),AND(AP430="Alta",AR430="Leve"),AND(AP430="Alta",AR430="Menor")),"Moderado",IF(OR(AND(AP430="Muy Baja",AR430="Mayor"),AND(AP430="Baja",AR430="Mayor"),AND(AP430="Media",AR430="Mayor"),AND(AP430="Alta",AR430="Moderado"),AND(AP430="Alta",AR430="Mayor"),AND(AP430="Muy Alta",AR430="Leve"),AND(AP430="Muy Alta",AR430="Menor"),AND(AP430="Muy Alta",AR430="Moderado"),AND(AP430="Muy Alta",AR430="Mayor")),"Alto",IF(OR(AND(AP430="Muy Baja",AR430="Catastrófico"),AND(AP430="Baja",AR430="Catastrófico"),AND(AP430="Media",AR430="Catastrófico"),AND(AP430="Alta",AR430="Catastrófico"),AND(AP430="Muy Alta",AR430="Catastrófico")),"Extremo","")))),"")</f>
        <v>Moderado</v>
      </c>
      <c r="AU430" s="509"/>
      <c r="AV430" s="512" t="str">
        <f>IF(ISBLANK(AD430), " ", AD430)</f>
        <v xml:space="preserve"> </v>
      </c>
      <c r="AW430" s="506" t="str">
        <f t="shared" ref="AW430" si="467">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515" t="s">
        <v>337</v>
      </c>
      <c r="AY430" s="343" t="s">
        <v>1661</v>
      </c>
      <c r="AZ430" s="209" t="s">
        <v>1662</v>
      </c>
      <c r="BA430" s="207" t="s">
        <v>1276</v>
      </c>
      <c r="BB430" s="207" t="s">
        <v>1069</v>
      </c>
      <c r="BC430" s="208">
        <v>44562</v>
      </c>
      <c r="BD430" s="208">
        <v>44926</v>
      </c>
      <c r="BE430" s="208" t="s">
        <v>1377</v>
      </c>
      <c r="BF430" s="209" t="s">
        <v>1377</v>
      </c>
      <c r="BG430" s="468" t="s">
        <v>1378</v>
      </c>
      <c r="BH430" s="215"/>
      <c r="BI430" s="210"/>
      <c r="BJ430" s="210"/>
      <c r="BK430" s="210"/>
      <c r="BL430" s="207"/>
      <c r="BM430" s="207"/>
      <c r="BN430" s="207"/>
      <c r="BO430" s="282"/>
      <c r="BP430" s="282"/>
      <c r="BQ430" s="284"/>
      <c r="BR430" s="213"/>
      <c r="BS430" s="213" t="str">
        <f>IF(AND('MAPA DE RIESGOS'!$AP430="Muy Alta",'MAPA DE RIESGOS'!$AR430="Leve"),CONCATENATE("R",'MAPA DE RIESGOS'!$H430,"C",'MAPA DE RIESGOS'!$AF430),"")</f>
        <v/>
      </c>
      <c r="BT430" s="213"/>
      <c r="BU430" s="213"/>
      <c r="BV430" s="213"/>
      <c r="BW430" s="213"/>
      <c r="BX430" s="213"/>
      <c r="BY430" s="213"/>
      <c r="BZ430" s="213"/>
      <c r="CA430" s="213"/>
      <c r="CB430" s="213"/>
      <c r="CC430" s="213"/>
      <c r="CD430" s="213"/>
      <c r="CE430" s="213"/>
      <c r="CF430" s="213"/>
      <c r="CG430" s="213"/>
      <c r="CH430" s="213"/>
      <c r="CI430" s="213"/>
      <c r="CJ430" s="213"/>
      <c r="CK430" s="213"/>
    </row>
    <row r="431" spans="1:89" s="214" customFormat="1" ht="28.5" hidden="1" customHeight="1">
      <c r="A431" s="477"/>
      <c r="B431" s="501"/>
      <c r="C431" s="451"/>
      <c r="D431" s="451"/>
      <c r="E431" s="454"/>
      <c r="F431" s="454"/>
      <c r="G431" s="459"/>
      <c r="H431" s="384">
        <v>70</v>
      </c>
      <c r="I431" s="457"/>
      <c r="J431" s="460"/>
      <c r="K431" s="460"/>
      <c r="L431" s="460"/>
      <c r="M431" s="454"/>
      <c r="N431" s="454"/>
      <c r="O431" s="454"/>
      <c r="P431" s="531"/>
      <c r="Q431" s="491"/>
      <c r="R431" s="494"/>
      <c r="S431" s="494"/>
      <c r="T431" s="494"/>
      <c r="U431" s="494"/>
      <c r="V431" s="534"/>
      <c r="W431" s="519"/>
      <c r="X431" s="537"/>
      <c r="Y431" s="540"/>
      <c r="Z431" s="543"/>
      <c r="AA431" s="519"/>
      <c r="AB431" s="522"/>
      <c r="AC431" s="525"/>
      <c r="AD431" s="528"/>
      <c r="AE431" s="507"/>
      <c r="AF431" s="205">
        <v>2</v>
      </c>
      <c r="AG431" s="206"/>
      <c r="AH431" s="234" t="str">
        <f t="shared" si="462"/>
        <v/>
      </c>
      <c r="AI431" s="340"/>
      <c r="AJ431" s="340"/>
      <c r="AK431" s="235" t="str">
        <f t="shared" si="463"/>
        <v/>
      </c>
      <c r="AL431" s="341"/>
      <c r="AM431" s="341"/>
      <c r="AN431" s="342"/>
      <c r="AO431" s="236" t="str">
        <f>IF(ISBLANK(AD430),(IFERROR(IF(AND(AH430="Probabilidad",AH431="Probabilidad"),(AQ430-(+AQ430*AK431)),IF(AH431="Probabilidad",(W430-(+W430*AK431)),IF(AH431="Impacto",AQ430,""))),""))," ")</f>
        <v/>
      </c>
      <c r="AP431" s="174" t="str">
        <f>IF(ISBLANK(AD430),(IFERROR(IF(AO431="","",IF(AO431&lt;=0.2,"Muy Baja",IF(AO431&lt;=0.4,"Baja",IF(AO431&lt;=0.6,"Media",IF(AO431&lt;=0.8,"Alta","Muy Alta"))))),""))," ")</f>
        <v/>
      </c>
      <c r="AQ431" s="237" t="str">
        <f t="shared" si="464"/>
        <v/>
      </c>
      <c r="AR431" s="283" t="str">
        <f t="shared" si="465"/>
        <v/>
      </c>
      <c r="AS431" s="237" t="str">
        <f>IFERROR(IF(AND(AH430="Impacto",AH431="Impacto"),(AS430-(+AS430*AK431)),IF(AH431="Impacto",(AA430-(+AA430*AK431)),IF(AH431="Probabilidad",AS430,""))),"")</f>
        <v/>
      </c>
      <c r="AT431" s="239" t="str">
        <f t="shared" si="466"/>
        <v/>
      </c>
      <c r="AU431" s="510"/>
      <c r="AV431" s="513"/>
      <c r="AW431" s="507"/>
      <c r="AX431" s="516"/>
      <c r="AY431" s="343"/>
      <c r="AZ431" s="209"/>
      <c r="BA431" s="207"/>
      <c r="BB431" s="207"/>
      <c r="BC431" s="208"/>
      <c r="BD431" s="208"/>
      <c r="BE431" s="208"/>
      <c r="BF431" s="209"/>
      <c r="BG431" s="460"/>
      <c r="BH431" s="215"/>
      <c r="BI431" s="210"/>
      <c r="BJ431" s="210"/>
      <c r="BK431" s="210"/>
      <c r="BL431" s="207"/>
      <c r="BM431" s="207"/>
      <c r="BN431" s="207"/>
      <c r="BO431" s="282"/>
      <c r="BP431" s="282"/>
      <c r="BQ431" s="284"/>
      <c r="BR431" s="213"/>
      <c r="BS431" s="213" t="str">
        <f>IF(AND('MAPA DE RIESGOS'!$AP431="Muy Alta",'MAPA DE RIESGOS'!$AR431="Leve"),CONCATENATE("R",'MAPA DE RIESGOS'!$H431,"C",'MAPA DE RIESGOS'!$AF431),"")</f>
        <v/>
      </c>
      <c r="BT431" s="213"/>
      <c r="BU431" s="213"/>
      <c r="BV431" s="213"/>
      <c r="BW431" s="213"/>
      <c r="BX431" s="213"/>
      <c r="BY431" s="213"/>
      <c r="BZ431" s="213"/>
      <c r="CA431" s="213"/>
      <c r="CB431" s="213"/>
      <c r="CC431" s="213"/>
      <c r="CD431" s="213"/>
      <c r="CE431" s="213"/>
      <c r="CF431" s="213"/>
      <c r="CG431" s="213"/>
      <c r="CH431" s="213"/>
      <c r="CI431" s="213"/>
      <c r="CJ431" s="213"/>
      <c r="CK431" s="213"/>
    </row>
    <row r="432" spans="1:89" s="214" customFormat="1" ht="28.5" hidden="1" customHeight="1">
      <c r="A432" s="477"/>
      <c r="B432" s="501"/>
      <c r="C432" s="451"/>
      <c r="D432" s="451"/>
      <c r="E432" s="454"/>
      <c r="F432" s="454"/>
      <c r="G432" s="459"/>
      <c r="H432" s="384">
        <v>70</v>
      </c>
      <c r="I432" s="457"/>
      <c r="J432" s="460"/>
      <c r="K432" s="460"/>
      <c r="L432" s="460"/>
      <c r="M432" s="454"/>
      <c r="N432" s="454"/>
      <c r="O432" s="454"/>
      <c r="P432" s="531"/>
      <c r="Q432" s="491"/>
      <c r="R432" s="494"/>
      <c r="S432" s="494"/>
      <c r="T432" s="494"/>
      <c r="U432" s="494"/>
      <c r="V432" s="534"/>
      <c r="W432" s="519"/>
      <c r="X432" s="537"/>
      <c r="Y432" s="540"/>
      <c r="Z432" s="543"/>
      <c r="AA432" s="519"/>
      <c r="AB432" s="522"/>
      <c r="AC432" s="525"/>
      <c r="AD432" s="528"/>
      <c r="AE432" s="507"/>
      <c r="AF432" s="205">
        <v>3</v>
      </c>
      <c r="AG432" s="206"/>
      <c r="AH432" s="234" t="str">
        <f t="shared" si="462"/>
        <v/>
      </c>
      <c r="AI432" s="340"/>
      <c r="AJ432" s="340"/>
      <c r="AK432" s="235" t="str">
        <f t="shared" si="463"/>
        <v/>
      </c>
      <c r="AL432" s="341"/>
      <c r="AM432" s="341"/>
      <c r="AN432" s="342"/>
      <c r="AO432" s="236" t="str">
        <f>IF(ISBLANK(AD430),(IFERROR(IF(AND(AH431="Probabilidad",AH432="Probabilidad"),(AQ431-(+AQ431*AK432)),IF(AND(AH431="Impacto",AH432="Probabilidad"),(AQ430-(+AQ430*AK432)),IF(AH432="Impacto",AQ431,""))),""))," ")</f>
        <v/>
      </c>
      <c r="AP432" s="174" t="str">
        <f>IF(ISBLANK(AD430),(IFERROR(IF(AO432="","",IF(AO432&lt;=0.2,"Muy Baja",IF(AO432&lt;=0.4,"Baja",IF(AO432&lt;=0.6,"Media",IF(AO432&lt;=0.8,"Alta","Muy Alta"))))),""))," ")</f>
        <v/>
      </c>
      <c r="AQ432" s="237" t="str">
        <f t="shared" si="464"/>
        <v/>
      </c>
      <c r="AR432" s="283" t="str">
        <f t="shared" si="465"/>
        <v/>
      </c>
      <c r="AS432" s="237" t="str">
        <f>IFERROR(IF(AND(AH431="Impacto",AH432="Impacto"),(AS431-(+AS431*AK432)),IF(AND(AH431="Probabilidad",AH432="Impacto"),(AS430-(+AS430*AK432)),IF(AH432="Probabilidad",AS431,""))),"")</f>
        <v/>
      </c>
      <c r="AT432" s="239" t="str">
        <f t="shared" si="466"/>
        <v/>
      </c>
      <c r="AU432" s="510"/>
      <c r="AV432" s="513"/>
      <c r="AW432" s="507"/>
      <c r="AX432" s="516"/>
      <c r="AY432" s="343"/>
      <c r="AZ432" s="209"/>
      <c r="BA432" s="207"/>
      <c r="BB432" s="207"/>
      <c r="BC432" s="208"/>
      <c r="BD432" s="208"/>
      <c r="BE432" s="208"/>
      <c r="BF432" s="209"/>
      <c r="BG432" s="460"/>
      <c r="BH432" s="215"/>
      <c r="BI432" s="210"/>
      <c r="BJ432" s="210"/>
      <c r="BK432" s="210"/>
      <c r="BL432" s="207"/>
      <c r="BM432" s="207"/>
      <c r="BN432" s="207"/>
      <c r="BO432" s="282"/>
      <c r="BP432" s="282"/>
      <c r="BQ432" s="284"/>
      <c r="BR432" s="213"/>
      <c r="BS432" s="213" t="str">
        <f>IF(AND('MAPA DE RIESGOS'!$AP432="Muy Alta",'MAPA DE RIESGOS'!$AR432="Leve"),CONCATENATE("R",'MAPA DE RIESGOS'!$H432,"C",'MAPA DE RIESGOS'!$AF432),"")</f>
        <v/>
      </c>
      <c r="BT432" s="213"/>
      <c r="BU432" s="213"/>
      <c r="BV432" s="213"/>
      <c r="BW432" s="213"/>
      <c r="BX432" s="213"/>
      <c r="BY432" s="213"/>
      <c r="BZ432" s="213"/>
      <c r="CA432" s="213"/>
      <c r="CB432" s="213"/>
      <c r="CC432" s="213"/>
      <c r="CD432" s="213"/>
      <c r="CE432" s="213"/>
      <c r="CF432" s="213"/>
      <c r="CG432" s="213"/>
      <c r="CH432" s="213"/>
      <c r="CI432" s="213"/>
      <c r="CJ432" s="213"/>
      <c r="CK432" s="213"/>
    </row>
    <row r="433" spans="1:89" s="214" customFormat="1" ht="28.5" hidden="1" customHeight="1">
      <c r="A433" s="477"/>
      <c r="B433" s="501"/>
      <c r="C433" s="451"/>
      <c r="D433" s="451"/>
      <c r="E433" s="454"/>
      <c r="F433" s="454"/>
      <c r="G433" s="459"/>
      <c r="H433" s="384">
        <v>70</v>
      </c>
      <c r="I433" s="457"/>
      <c r="J433" s="460"/>
      <c r="K433" s="460"/>
      <c r="L433" s="460"/>
      <c r="M433" s="454"/>
      <c r="N433" s="454"/>
      <c r="O433" s="454"/>
      <c r="P433" s="531"/>
      <c r="Q433" s="491"/>
      <c r="R433" s="494"/>
      <c r="S433" s="494"/>
      <c r="T433" s="494"/>
      <c r="U433" s="494"/>
      <c r="V433" s="534"/>
      <c r="W433" s="519"/>
      <c r="X433" s="537"/>
      <c r="Y433" s="540"/>
      <c r="Z433" s="543"/>
      <c r="AA433" s="519"/>
      <c r="AB433" s="522"/>
      <c r="AC433" s="525"/>
      <c r="AD433" s="528"/>
      <c r="AE433" s="507"/>
      <c r="AF433" s="205">
        <v>4</v>
      </c>
      <c r="AG433" s="206"/>
      <c r="AH433" s="234" t="str">
        <f t="shared" si="462"/>
        <v/>
      </c>
      <c r="AI433" s="340"/>
      <c r="AJ433" s="340"/>
      <c r="AK433" s="235" t="str">
        <f t="shared" si="463"/>
        <v/>
      </c>
      <c r="AL433" s="341"/>
      <c r="AM433" s="341"/>
      <c r="AN433" s="342"/>
      <c r="AO433" s="236" t="str">
        <f>IF(ISBLANK(AD430),(IFERROR(IF(AND(AH432="Probabilidad",AH433="Probabilidad"),(AQ432-(+AQ432*AK433)),IF(AND(AH432="Impacto",AH433="Probabilidad"),(AQ431-(+AQ431*AK433)),IF(AH433="Impacto",AQ432,""))),""))," ")</f>
        <v/>
      </c>
      <c r="AP433" s="174" t="str">
        <f>IF(ISBLANK(AD430),(IFERROR(IF(AO433="","",IF(AO433&lt;=0.2,"Muy Baja",IF(AO433&lt;=0.4,"Baja",IF(AO433&lt;=0.6,"Media",IF(AO433&lt;=0.8,"Alta","Muy Alta"))))),""))," ")</f>
        <v/>
      </c>
      <c r="AQ433" s="237" t="str">
        <f t="shared" si="464"/>
        <v/>
      </c>
      <c r="AR433" s="283" t="str">
        <f t="shared" si="465"/>
        <v/>
      </c>
      <c r="AS433" s="237" t="str">
        <f>IFERROR(IF(AND(AH432="Impacto",AH433="Impacto"),(AS432-(+AS432*AK433)),IF(AND(AH432="Probabilidad",AH433="Impacto"),(AS431-(+AS431*AK433)),IF(AH433="Probabilidad",AS432,""))),"")</f>
        <v/>
      </c>
      <c r="AT433" s="239" t="str">
        <f t="shared" si="466"/>
        <v/>
      </c>
      <c r="AU433" s="510"/>
      <c r="AV433" s="513"/>
      <c r="AW433" s="507"/>
      <c r="AX433" s="516"/>
      <c r="AY433" s="343"/>
      <c r="AZ433" s="209"/>
      <c r="BA433" s="207"/>
      <c r="BB433" s="207"/>
      <c r="BC433" s="208"/>
      <c r="BD433" s="208"/>
      <c r="BE433" s="208"/>
      <c r="BF433" s="209"/>
      <c r="BG433" s="460"/>
      <c r="BH433" s="215"/>
      <c r="BI433" s="210"/>
      <c r="BJ433" s="210"/>
      <c r="BK433" s="210"/>
      <c r="BL433" s="207"/>
      <c r="BM433" s="207"/>
      <c r="BN433" s="207"/>
      <c r="BO433" s="282"/>
      <c r="BP433" s="282"/>
      <c r="BQ433" s="284"/>
      <c r="BR433" s="213"/>
      <c r="BS433" s="213" t="str">
        <f>IF(AND('MAPA DE RIESGOS'!$AP433="Muy Alta",'MAPA DE RIESGOS'!$AR433="Leve"),CONCATENATE("R",'MAPA DE RIESGOS'!$H433,"C",'MAPA DE RIESGOS'!$AF433),"")</f>
        <v/>
      </c>
      <c r="BT433" s="213"/>
      <c r="BU433" s="213"/>
      <c r="BV433" s="213"/>
      <c r="BW433" s="213"/>
      <c r="BX433" s="213"/>
      <c r="BY433" s="213"/>
      <c r="BZ433" s="213"/>
      <c r="CA433" s="213"/>
      <c r="CB433" s="213"/>
      <c r="CC433" s="213"/>
      <c r="CD433" s="213"/>
      <c r="CE433" s="213"/>
      <c r="CF433" s="213"/>
      <c r="CG433" s="213"/>
      <c r="CH433" s="213"/>
      <c r="CI433" s="213"/>
      <c r="CJ433" s="213"/>
      <c r="CK433" s="213"/>
    </row>
    <row r="434" spans="1:89" s="214" customFormat="1" ht="28.5" hidden="1" customHeight="1">
      <c r="A434" s="477"/>
      <c r="B434" s="501"/>
      <c r="C434" s="451"/>
      <c r="D434" s="451"/>
      <c r="E434" s="454"/>
      <c r="F434" s="454"/>
      <c r="G434" s="459"/>
      <c r="H434" s="384">
        <v>70</v>
      </c>
      <c r="I434" s="457"/>
      <c r="J434" s="460"/>
      <c r="K434" s="460"/>
      <c r="L434" s="460"/>
      <c r="M434" s="454"/>
      <c r="N434" s="454"/>
      <c r="O434" s="454"/>
      <c r="P434" s="531"/>
      <c r="Q434" s="491"/>
      <c r="R434" s="494"/>
      <c r="S434" s="494"/>
      <c r="T434" s="494"/>
      <c r="U434" s="494"/>
      <c r="V434" s="534"/>
      <c r="W434" s="519"/>
      <c r="X434" s="537"/>
      <c r="Y434" s="540"/>
      <c r="Z434" s="543"/>
      <c r="AA434" s="519"/>
      <c r="AB434" s="522"/>
      <c r="AC434" s="525"/>
      <c r="AD434" s="528"/>
      <c r="AE434" s="507"/>
      <c r="AF434" s="205">
        <v>5</v>
      </c>
      <c r="AG434" s="206"/>
      <c r="AH434" s="234" t="str">
        <f t="shared" si="462"/>
        <v/>
      </c>
      <c r="AI434" s="340"/>
      <c r="AJ434" s="340"/>
      <c r="AK434" s="235" t="str">
        <f t="shared" si="463"/>
        <v/>
      </c>
      <c r="AL434" s="341"/>
      <c r="AM434" s="341"/>
      <c r="AN434" s="342"/>
      <c r="AO434" s="236" t="str">
        <f>IF(ISBLANK(AD430),(IFERROR(IF(AND(AH433="Probabilidad",AH434="Probabilidad"),(AQ433-(+AQ433*AK434)),IF(AND(AH433="Impacto",AH434="Probabilidad"),(AQ432-(+AQ432*AK434)),IF(AH434="Impacto",AQ433,""))),""))," ")</f>
        <v/>
      </c>
      <c r="AP434" s="174" t="str">
        <f>IF(ISBLANK(AD430),(IFERROR(IF(AO434="","",IF(AO434&lt;=0.2,"Muy Baja",IF(AO434&lt;=0.4,"Baja",IF(AO434&lt;=0.6,"Media",IF(AO434&lt;=0.8,"Alta","Muy Alta"))))),""))," ")</f>
        <v/>
      </c>
      <c r="AQ434" s="237" t="str">
        <f t="shared" si="464"/>
        <v/>
      </c>
      <c r="AR434" s="283" t="str">
        <f t="shared" si="465"/>
        <v/>
      </c>
      <c r="AS434" s="237" t="str">
        <f>IFERROR(IF(AND(AH433="Impacto",AH434="Impacto"),(AS433-(+AS433*AK434)),IF(AND(AH433="Probabilidad",AH434="Impacto"),(AS432-(+AS432*AK434)),IF(AH434="Probabilidad",AS433,""))),"")</f>
        <v/>
      </c>
      <c r="AT434" s="239" t="str">
        <f t="shared" si="466"/>
        <v/>
      </c>
      <c r="AU434" s="510"/>
      <c r="AV434" s="513"/>
      <c r="AW434" s="507"/>
      <c r="AX434" s="516"/>
      <c r="AY434" s="343"/>
      <c r="AZ434" s="209"/>
      <c r="BA434" s="207"/>
      <c r="BB434" s="207"/>
      <c r="BC434" s="208"/>
      <c r="BD434" s="208"/>
      <c r="BE434" s="208"/>
      <c r="BF434" s="209"/>
      <c r="BG434" s="460"/>
      <c r="BH434" s="215"/>
      <c r="BI434" s="210"/>
      <c r="BJ434" s="210"/>
      <c r="BK434" s="210"/>
      <c r="BL434" s="207"/>
      <c r="BM434" s="207"/>
      <c r="BN434" s="207"/>
      <c r="BO434" s="282"/>
      <c r="BP434" s="282"/>
      <c r="BQ434" s="284"/>
      <c r="BR434" s="213"/>
      <c r="BS434" s="213" t="str">
        <f>IF(AND('MAPA DE RIESGOS'!$AP434="Muy Alta",'MAPA DE RIESGOS'!$AR434="Leve"),CONCATENATE("R",'MAPA DE RIESGOS'!$H434,"C",'MAPA DE RIESGOS'!$AF434),"")</f>
        <v/>
      </c>
      <c r="BT434" s="213"/>
      <c r="BU434" s="213"/>
      <c r="BV434" s="213"/>
      <c r="BW434" s="213"/>
      <c r="BX434" s="213"/>
      <c r="BY434" s="213"/>
      <c r="BZ434" s="213"/>
      <c r="CA434" s="213"/>
      <c r="CB434" s="213"/>
      <c r="CC434" s="213"/>
      <c r="CD434" s="213"/>
      <c r="CE434" s="213"/>
      <c r="CF434" s="213"/>
      <c r="CG434" s="213"/>
      <c r="CH434" s="213"/>
      <c r="CI434" s="213"/>
      <c r="CJ434" s="213"/>
      <c r="CK434" s="213"/>
    </row>
    <row r="435" spans="1:89" s="214" customFormat="1" ht="28.5" hidden="1" customHeight="1">
      <c r="A435" s="477"/>
      <c r="B435" s="501"/>
      <c r="C435" s="451"/>
      <c r="D435" s="451"/>
      <c r="E435" s="454"/>
      <c r="F435" s="454"/>
      <c r="G435" s="459"/>
      <c r="H435" s="384">
        <v>70</v>
      </c>
      <c r="I435" s="458"/>
      <c r="J435" s="461"/>
      <c r="K435" s="461"/>
      <c r="L435" s="461"/>
      <c r="M435" s="455"/>
      <c r="N435" s="455"/>
      <c r="O435" s="455"/>
      <c r="P435" s="532"/>
      <c r="Q435" s="492"/>
      <c r="R435" s="495"/>
      <c r="S435" s="495"/>
      <c r="T435" s="495"/>
      <c r="U435" s="495"/>
      <c r="V435" s="535"/>
      <c r="W435" s="520"/>
      <c r="X435" s="538"/>
      <c r="Y435" s="541"/>
      <c r="Z435" s="544"/>
      <c r="AA435" s="520"/>
      <c r="AB435" s="523"/>
      <c r="AC435" s="526"/>
      <c r="AD435" s="529"/>
      <c r="AE435" s="508"/>
      <c r="AF435" s="205">
        <v>6</v>
      </c>
      <c r="AG435" s="206"/>
      <c r="AH435" s="234" t="str">
        <f t="shared" si="462"/>
        <v/>
      </c>
      <c r="AI435" s="340"/>
      <c r="AJ435" s="340"/>
      <c r="AK435" s="235" t="str">
        <f t="shared" si="463"/>
        <v/>
      </c>
      <c r="AL435" s="341"/>
      <c r="AM435" s="341"/>
      <c r="AN435" s="342"/>
      <c r="AO435" s="236" t="str">
        <f>IF(ISBLANK(AD430),(IFERROR(IF(AND(AH433="Probabilidad",AH435="Probabilidad"),(AQ433-(+AQ433*AK435)),IF(AND(AH433="Impacto",AH435="Probabilidad"),(AQ432-(+AQ432*AK435)),IF(AH435="Impacto",AQ433,""))),""))," ")</f>
        <v/>
      </c>
      <c r="AP435" s="174" t="str">
        <f>IF(ISBLANK(AD430),(IFERROR(IF(AO435="","",IF(AO435&lt;=0.2,"Muy Baja",IF(AO435&lt;=0.4,"Baja",IF(AO435&lt;=0.6,"Media",IF(AO435&lt;=0.8,"Alta","Muy Alta"))))),"")), " ")</f>
        <v/>
      </c>
      <c r="AQ435" s="237" t="str">
        <f t="shared" si="464"/>
        <v/>
      </c>
      <c r="AR435" s="283" t="str">
        <f t="shared" si="465"/>
        <v/>
      </c>
      <c r="AS435" s="237" t="str">
        <f>IFERROR(IF(AND(AH434="Impacto",AH435="Impacto"),(AS433-(+AS434*AK435)),IF(AND(AH433="Probabilidad",AH435="Impacto"),(AS432-(+AS432*AK435)),IF(AH435="Probabilidad",AS433,""))),"")</f>
        <v/>
      </c>
      <c r="AT435" s="239" t="str">
        <f t="shared" si="466"/>
        <v/>
      </c>
      <c r="AU435" s="511"/>
      <c r="AV435" s="514"/>
      <c r="AW435" s="508"/>
      <c r="AX435" s="517"/>
      <c r="AY435" s="343"/>
      <c r="AZ435" s="209"/>
      <c r="BA435" s="207"/>
      <c r="BB435" s="207"/>
      <c r="BC435" s="208"/>
      <c r="BD435" s="208"/>
      <c r="BE435" s="208"/>
      <c r="BF435" s="209"/>
      <c r="BG435" s="461"/>
      <c r="BH435" s="215"/>
      <c r="BI435" s="210"/>
      <c r="BJ435" s="210"/>
      <c r="BK435" s="210"/>
      <c r="BL435" s="207"/>
      <c r="BM435" s="207"/>
      <c r="BN435" s="207"/>
      <c r="BO435" s="282"/>
      <c r="BP435" s="282"/>
      <c r="BQ435" s="284"/>
      <c r="BR435" s="213"/>
      <c r="BS435" s="213" t="str">
        <f>IF(AND('MAPA DE RIESGOS'!$AP435="Muy Alta",'MAPA DE RIESGOS'!$AR435="Leve"),CONCATENATE("R",'MAPA DE RIESGOS'!$H435,"C",'MAPA DE RIESGOS'!$AF435),"")</f>
        <v/>
      </c>
      <c r="BT435" s="213"/>
      <c r="BU435" s="213"/>
      <c r="BV435" s="213"/>
      <c r="BW435" s="213"/>
      <c r="BX435" s="213"/>
      <c r="BY435" s="213"/>
      <c r="BZ435" s="213"/>
      <c r="CA435" s="213"/>
      <c r="CB435" s="213"/>
      <c r="CC435" s="213"/>
      <c r="CD435" s="213"/>
      <c r="CE435" s="213"/>
      <c r="CF435" s="213"/>
      <c r="CG435" s="213"/>
      <c r="CH435" s="213"/>
      <c r="CI435" s="213"/>
      <c r="CJ435" s="213"/>
      <c r="CK435" s="213"/>
    </row>
    <row r="436" spans="1:89" s="214" customFormat="1" ht="149" customHeight="1">
      <c r="A436" s="477"/>
      <c r="B436" s="501" t="s">
        <v>961</v>
      </c>
      <c r="C436" s="451"/>
      <c r="D436" s="451" t="str">
        <f>IFERROR((VLOOKUP($B436,'Listados Datos'!$D$3:$F$18,3,FALSE))," ")</f>
        <v>El proceso inicia con la identificación de necesidades de personal y finaliza con el seguimiento y evaluación de los mismos. Aplica a todos los procesos de la entidad.</v>
      </c>
      <c r="E436" s="454" t="s">
        <v>1259</v>
      </c>
      <c r="F436" s="454" t="s">
        <v>976</v>
      </c>
      <c r="G436" s="459">
        <v>71</v>
      </c>
      <c r="H436" s="384">
        <v>71</v>
      </c>
      <c r="I436" s="456" t="s">
        <v>1289</v>
      </c>
      <c r="J436" s="468" t="s">
        <v>244</v>
      </c>
      <c r="K436" s="468" t="s">
        <v>1289</v>
      </c>
      <c r="L436" s="468" t="s">
        <v>1488</v>
      </c>
      <c r="M436" s="453" t="str">
        <f t="shared" ref="M436" si="468">+CONCATENATE("Posibilidad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453" t="s">
        <v>108</v>
      </c>
      <c r="O436" s="453" t="s">
        <v>836</v>
      </c>
      <c r="P436" s="530">
        <v>228</v>
      </c>
      <c r="Q436" s="490"/>
      <c r="R436" s="493"/>
      <c r="S436" s="493"/>
      <c r="T436" s="493"/>
      <c r="U436" s="493"/>
      <c r="V436" s="533" t="str">
        <f t="shared" ref="V436" si="469">IF(ISBLANK(AC436),(IF(P436&lt;=0,"",IF(P436&lt;=2,"Muy Baja",IF(P436&lt;=24,"Baja",IF(P436&lt;=500,"Media",IF(P436&lt;=5000,"Alta","Muy Alta"))))))," ")</f>
        <v>Media</v>
      </c>
      <c r="W436" s="518">
        <f t="shared" ref="W436" si="470">IF(ISBLANK(AC436),(IF(V436="","",IF(V436="Muy Baja",20%,IF(V436="Baja",40%,IF(V436="Media",60%,IF(V436="Alta",80%,IF(V436="Muy Alta",100%,0)))))))," ")</f>
        <v>0.6</v>
      </c>
      <c r="X436" s="536" t="s">
        <v>307</v>
      </c>
      <c r="Y436" s="539" t="str">
        <f>IF(X436&gt;0,IF(NOT(ISERROR(MATCH(X436,'Listados Datos'!$N$3:$N$4,0))),'Listados Datos'!$N$6&amp;"Por favor no seleccionar este criterios de impacto (Afectación Económica o presupuestal y/o Pérdida Reputacional)",'Listados Datos'!$N$7),"")</f>
        <v>✔</v>
      </c>
      <c r="Z436" s="542"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518">
        <f>IF(Z436="","",IF(Z436="Leve",20%,IF(Z436="Menor",40%,IF(Z436="Moderado",60%,IF(Z436="Mayor",80%,IF(Z436="Catastrófico",100%,0))))))</f>
        <v>0.6</v>
      </c>
      <c r="AB436" s="521"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524"/>
      <c r="AD436" s="527"/>
      <c r="AE436" s="506" t="str">
        <f t="shared" ref="AE436" si="471">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206" t="s">
        <v>1542</v>
      </c>
      <c r="AH436" s="234" t="str">
        <f t="shared" si="462"/>
        <v>Probabilidad</v>
      </c>
      <c r="AI436" s="340" t="s">
        <v>314</v>
      </c>
      <c r="AJ436" s="340" t="s">
        <v>319</v>
      </c>
      <c r="AK436" s="235" t="str">
        <f t="shared" si="463"/>
        <v>40%</v>
      </c>
      <c r="AL436" s="341" t="s">
        <v>323</v>
      </c>
      <c r="AM436" s="341" t="s">
        <v>327</v>
      </c>
      <c r="AN436" s="342" t="s">
        <v>330</v>
      </c>
      <c r="AO436" s="236">
        <f>IF(ISBLANK(AD436),(IFERROR(IF(AH436="Probabilidad",(W436-(+W436*AK436)),IF(AH436="Impacto",W436,"")),""))," ")</f>
        <v>0.36</v>
      </c>
      <c r="AP436" s="174" t="str">
        <f>IF(ISBLANK(AD436), (IFERROR(IF(AO436="","",IF(AO436&lt;=0.2,"Muy Baja",IF(AO436&lt;=0.4,"Baja",IF(AO436&lt;=0.6,"Media",IF(AO436&lt;=0.8,"Alta","Muy Alta"))))),""))," ")</f>
        <v>Baja</v>
      </c>
      <c r="AQ436" s="237">
        <f t="shared" si="464"/>
        <v>0.36</v>
      </c>
      <c r="AR436" s="283" t="str">
        <f t="shared" si="465"/>
        <v>Moderado</v>
      </c>
      <c r="AS436" s="237">
        <f>IFERROR(IF(AH436="Impacto",(AA436-(+AA436*AK436)),IF(AH436="Probabilidad",AA436,"")),"")</f>
        <v>0.6</v>
      </c>
      <c r="AT436" s="239" t="str">
        <f t="shared" si="466"/>
        <v>Moderado</v>
      </c>
      <c r="AU436" s="509"/>
      <c r="AV436" s="512" t="str">
        <f>IF(ISBLANK(AD436), " ", AD436)</f>
        <v xml:space="preserve"> </v>
      </c>
      <c r="AW436" s="506" t="str">
        <f t="shared" ref="AW436" si="472">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515" t="s">
        <v>337</v>
      </c>
      <c r="AY436" s="343" t="s">
        <v>1670</v>
      </c>
      <c r="AZ436" s="209" t="s">
        <v>1671</v>
      </c>
      <c r="BA436" s="207" t="s">
        <v>1276</v>
      </c>
      <c r="BB436" s="207" t="s">
        <v>1069</v>
      </c>
      <c r="BC436" s="208">
        <v>44562</v>
      </c>
      <c r="BD436" s="208">
        <v>44926</v>
      </c>
      <c r="BE436" s="208" t="s">
        <v>1379</v>
      </c>
      <c r="BF436" s="208" t="s">
        <v>1379</v>
      </c>
      <c r="BG436" s="468" t="s">
        <v>1380</v>
      </c>
      <c r="BH436" s="215"/>
      <c r="BI436" s="210"/>
      <c r="BJ436" s="210"/>
      <c r="BK436" s="210"/>
      <c r="BL436" s="207"/>
      <c r="BM436" s="207"/>
      <c r="BN436" s="207"/>
      <c r="BO436" s="282"/>
      <c r="BP436" s="282"/>
      <c r="BQ436" s="284"/>
      <c r="BR436" s="213"/>
      <c r="BS436" s="213" t="str">
        <f>IF(AND('MAPA DE RIESGOS'!$AP436="Muy Alta",'MAPA DE RIESGOS'!$AR436="Leve"),CONCATENATE("R",'MAPA DE RIESGOS'!$H436,"C",'MAPA DE RIESGOS'!$AF436),"")</f>
        <v/>
      </c>
      <c r="BT436" s="213"/>
      <c r="BU436" s="213"/>
      <c r="BV436" s="213"/>
      <c r="BW436" s="213"/>
      <c r="BX436" s="213"/>
      <c r="BY436" s="213"/>
      <c r="BZ436" s="213"/>
      <c r="CA436" s="213"/>
      <c r="CB436" s="213"/>
      <c r="CC436" s="213"/>
      <c r="CD436" s="213"/>
      <c r="CE436" s="213"/>
      <c r="CF436" s="213"/>
      <c r="CG436" s="213"/>
      <c r="CH436" s="213"/>
      <c r="CI436" s="213"/>
      <c r="CJ436" s="213"/>
      <c r="CK436" s="213"/>
    </row>
    <row r="437" spans="1:89" s="214" customFormat="1" ht="28.5" hidden="1" customHeight="1">
      <c r="A437" s="477"/>
      <c r="B437" s="501"/>
      <c r="C437" s="451"/>
      <c r="D437" s="451"/>
      <c r="E437" s="454"/>
      <c r="F437" s="454"/>
      <c r="G437" s="459"/>
      <c r="H437" s="384">
        <v>71</v>
      </c>
      <c r="I437" s="457"/>
      <c r="J437" s="460"/>
      <c r="K437" s="460"/>
      <c r="L437" s="460"/>
      <c r="M437" s="454"/>
      <c r="N437" s="454"/>
      <c r="O437" s="454"/>
      <c r="P437" s="531"/>
      <c r="Q437" s="491"/>
      <c r="R437" s="494"/>
      <c r="S437" s="494"/>
      <c r="T437" s="494"/>
      <c r="U437" s="494"/>
      <c r="V437" s="534"/>
      <c r="W437" s="519"/>
      <c r="X437" s="537"/>
      <c r="Y437" s="540"/>
      <c r="Z437" s="543"/>
      <c r="AA437" s="519"/>
      <c r="AB437" s="522"/>
      <c r="AC437" s="525"/>
      <c r="AD437" s="528"/>
      <c r="AE437" s="507"/>
      <c r="AF437" s="205">
        <v>2</v>
      </c>
      <c r="AG437" s="206"/>
      <c r="AH437" s="234" t="str">
        <f t="shared" si="462"/>
        <v/>
      </c>
      <c r="AI437" s="340"/>
      <c r="AJ437" s="340"/>
      <c r="AK437" s="235" t="str">
        <f t="shared" si="463"/>
        <v/>
      </c>
      <c r="AL437" s="341"/>
      <c r="AM437" s="341"/>
      <c r="AN437" s="342"/>
      <c r="AO437" s="236" t="str">
        <f>IF(ISBLANK(AD436),(IFERROR(IF(AND(AH436="Probabilidad",AH437="Probabilidad"),(AQ436-(+AQ436*AK437)),IF(AH437="Probabilidad",(W436-(+W436*AK437)),IF(AH437="Impacto",AQ436,""))),""))," ")</f>
        <v/>
      </c>
      <c r="AP437" s="174" t="str">
        <f>IF(ISBLANK(AD436),(IFERROR(IF(AO437="","",IF(AO437&lt;=0.2,"Muy Baja",IF(AO437&lt;=0.4,"Baja",IF(AO437&lt;=0.6,"Media",IF(AO437&lt;=0.8,"Alta","Muy Alta"))))),""))," ")</f>
        <v/>
      </c>
      <c r="AQ437" s="237" t="str">
        <f t="shared" si="464"/>
        <v/>
      </c>
      <c r="AR437" s="283" t="str">
        <f t="shared" si="465"/>
        <v/>
      </c>
      <c r="AS437" s="237" t="str">
        <f>IFERROR(IF(AND(AH436="Impacto",AH437="Impacto"),(AS436-(+AS436*AK437)),IF(AH437="Impacto",(AA436-(+AA436*AK437)),IF(AH437="Probabilidad",AS436,""))),"")</f>
        <v/>
      </c>
      <c r="AT437" s="239" t="str">
        <f t="shared" si="466"/>
        <v/>
      </c>
      <c r="AU437" s="510"/>
      <c r="AV437" s="513"/>
      <c r="AW437" s="507"/>
      <c r="AX437" s="516"/>
      <c r="AY437" s="343"/>
      <c r="AZ437" s="209"/>
      <c r="BA437" s="207"/>
      <c r="BB437" s="207"/>
      <c r="BC437" s="208"/>
      <c r="BD437" s="208"/>
      <c r="BE437" s="208"/>
      <c r="BF437" s="209"/>
      <c r="BG437" s="460"/>
      <c r="BH437" s="215"/>
      <c r="BI437" s="210"/>
      <c r="BJ437" s="210"/>
      <c r="BK437" s="210"/>
      <c r="BL437" s="207"/>
      <c r="BM437" s="207"/>
      <c r="BN437" s="207"/>
      <c r="BO437" s="282"/>
      <c r="BP437" s="282"/>
      <c r="BQ437" s="284"/>
      <c r="BR437" s="213"/>
      <c r="BS437" s="213" t="str">
        <f>IF(AND('MAPA DE RIESGOS'!$AP437="Muy Alta",'MAPA DE RIESGOS'!$AR437="Leve"),CONCATENATE("R",'MAPA DE RIESGOS'!$H437,"C",'MAPA DE RIESGOS'!$AF437),"")</f>
        <v/>
      </c>
      <c r="BT437" s="213"/>
      <c r="BU437" s="213"/>
      <c r="BV437" s="213"/>
      <c r="BW437" s="213"/>
      <c r="BX437" s="213"/>
      <c r="BY437" s="213"/>
      <c r="BZ437" s="213"/>
      <c r="CA437" s="213"/>
      <c r="CB437" s="213"/>
      <c r="CC437" s="213"/>
      <c r="CD437" s="213"/>
      <c r="CE437" s="213"/>
      <c r="CF437" s="213"/>
      <c r="CG437" s="213"/>
      <c r="CH437" s="213"/>
      <c r="CI437" s="213"/>
      <c r="CJ437" s="213"/>
      <c r="CK437" s="213"/>
    </row>
    <row r="438" spans="1:89" s="214" customFormat="1" ht="28.5" hidden="1" customHeight="1">
      <c r="A438" s="477"/>
      <c r="B438" s="501"/>
      <c r="C438" s="451"/>
      <c r="D438" s="451"/>
      <c r="E438" s="454"/>
      <c r="F438" s="454"/>
      <c r="G438" s="459"/>
      <c r="H438" s="384">
        <v>71</v>
      </c>
      <c r="I438" s="457"/>
      <c r="J438" s="460"/>
      <c r="K438" s="460"/>
      <c r="L438" s="460"/>
      <c r="M438" s="454"/>
      <c r="N438" s="454"/>
      <c r="O438" s="454"/>
      <c r="P438" s="531"/>
      <c r="Q438" s="491"/>
      <c r="R438" s="494"/>
      <c r="S438" s="494"/>
      <c r="T438" s="494"/>
      <c r="U438" s="494"/>
      <c r="V438" s="534"/>
      <c r="W438" s="519"/>
      <c r="X438" s="537"/>
      <c r="Y438" s="540"/>
      <c r="Z438" s="543"/>
      <c r="AA438" s="519"/>
      <c r="AB438" s="522"/>
      <c r="AC438" s="525"/>
      <c r="AD438" s="528"/>
      <c r="AE438" s="507"/>
      <c r="AF438" s="205">
        <v>3</v>
      </c>
      <c r="AG438" s="206"/>
      <c r="AH438" s="234" t="str">
        <f t="shared" si="462"/>
        <v/>
      </c>
      <c r="AI438" s="340"/>
      <c r="AJ438" s="340"/>
      <c r="AK438" s="235" t="str">
        <f t="shared" si="463"/>
        <v/>
      </c>
      <c r="AL438" s="341"/>
      <c r="AM438" s="341"/>
      <c r="AN438" s="342"/>
      <c r="AO438" s="236" t="str">
        <f>IF(ISBLANK(AD436),(IFERROR(IF(AND(AH437="Probabilidad",AH438="Probabilidad"),(AQ437-(+AQ437*AK438)),IF(AND(AH437="Impacto",AH438="Probabilidad"),(AQ436-(+AQ436*AK438)),IF(AH438="Impacto",AQ437,""))),""))," ")</f>
        <v/>
      </c>
      <c r="AP438" s="174" t="str">
        <f>IF(ISBLANK(AD436),(IFERROR(IF(AO438="","",IF(AO438&lt;=0.2,"Muy Baja",IF(AO438&lt;=0.4,"Baja",IF(AO438&lt;=0.6,"Media",IF(AO438&lt;=0.8,"Alta","Muy Alta"))))),""))," ")</f>
        <v/>
      </c>
      <c r="AQ438" s="237" t="str">
        <f t="shared" si="464"/>
        <v/>
      </c>
      <c r="AR438" s="283" t="str">
        <f t="shared" si="465"/>
        <v/>
      </c>
      <c r="AS438" s="237" t="str">
        <f>IFERROR(IF(AND(AH437="Impacto",AH438="Impacto"),(AS437-(+AS437*AK438)),IF(AND(AH437="Probabilidad",AH438="Impacto"),(AS436-(+AS436*AK438)),IF(AH438="Probabilidad",AS437,""))),"")</f>
        <v/>
      </c>
      <c r="AT438" s="239" t="str">
        <f t="shared" si="466"/>
        <v/>
      </c>
      <c r="AU438" s="510"/>
      <c r="AV438" s="513"/>
      <c r="AW438" s="507"/>
      <c r="AX438" s="516"/>
      <c r="AY438" s="343"/>
      <c r="AZ438" s="209"/>
      <c r="BA438" s="207"/>
      <c r="BB438" s="207"/>
      <c r="BC438" s="208"/>
      <c r="BD438" s="208"/>
      <c r="BE438" s="208"/>
      <c r="BF438" s="209"/>
      <c r="BG438" s="460"/>
      <c r="BH438" s="215"/>
      <c r="BI438" s="210"/>
      <c r="BJ438" s="210"/>
      <c r="BK438" s="210"/>
      <c r="BL438" s="207"/>
      <c r="BM438" s="207"/>
      <c r="BN438" s="207"/>
      <c r="BO438" s="282"/>
      <c r="BP438" s="282"/>
      <c r="BQ438" s="284"/>
      <c r="BR438" s="213"/>
      <c r="BS438" s="213" t="str">
        <f>IF(AND('MAPA DE RIESGOS'!$AP438="Muy Alta",'MAPA DE RIESGOS'!$AR438="Leve"),CONCATENATE("R",'MAPA DE RIESGOS'!$H438,"C",'MAPA DE RIESGOS'!$AF438),"")</f>
        <v/>
      </c>
      <c r="BT438" s="213"/>
      <c r="BU438" s="213"/>
      <c r="BV438" s="213"/>
      <c r="BW438" s="213"/>
      <c r="BX438" s="213"/>
      <c r="BY438" s="213"/>
      <c r="BZ438" s="213"/>
      <c r="CA438" s="213"/>
      <c r="CB438" s="213"/>
      <c r="CC438" s="213"/>
      <c r="CD438" s="213"/>
      <c r="CE438" s="213"/>
      <c r="CF438" s="213"/>
      <c r="CG438" s="213"/>
      <c r="CH438" s="213"/>
      <c r="CI438" s="213"/>
      <c r="CJ438" s="213"/>
      <c r="CK438" s="213"/>
    </row>
    <row r="439" spans="1:89" s="214" customFormat="1" ht="28.5" hidden="1" customHeight="1">
      <c r="A439" s="477"/>
      <c r="B439" s="501"/>
      <c r="C439" s="451"/>
      <c r="D439" s="451"/>
      <c r="E439" s="454"/>
      <c r="F439" s="454"/>
      <c r="G439" s="459"/>
      <c r="H439" s="384">
        <v>71</v>
      </c>
      <c r="I439" s="457"/>
      <c r="J439" s="460"/>
      <c r="K439" s="460"/>
      <c r="L439" s="460"/>
      <c r="M439" s="454"/>
      <c r="N439" s="454"/>
      <c r="O439" s="454"/>
      <c r="P439" s="531"/>
      <c r="Q439" s="491"/>
      <c r="R439" s="494"/>
      <c r="S439" s="494"/>
      <c r="T439" s="494"/>
      <c r="U439" s="494"/>
      <c r="V439" s="534"/>
      <c r="W439" s="519"/>
      <c r="X439" s="537"/>
      <c r="Y439" s="540"/>
      <c r="Z439" s="543"/>
      <c r="AA439" s="519"/>
      <c r="AB439" s="522"/>
      <c r="AC439" s="525"/>
      <c r="AD439" s="528"/>
      <c r="AE439" s="507"/>
      <c r="AF439" s="205">
        <v>4</v>
      </c>
      <c r="AG439" s="206"/>
      <c r="AH439" s="234" t="str">
        <f t="shared" si="462"/>
        <v/>
      </c>
      <c r="AI439" s="340"/>
      <c r="AJ439" s="340"/>
      <c r="AK439" s="235" t="str">
        <f t="shared" si="463"/>
        <v/>
      </c>
      <c r="AL439" s="341"/>
      <c r="AM439" s="341"/>
      <c r="AN439" s="342"/>
      <c r="AO439" s="236" t="str">
        <f>IF(ISBLANK(AD436),(IFERROR(IF(AND(AH438="Probabilidad",AH439="Probabilidad"),(AQ438-(+AQ438*AK439)),IF(AND(AH438="Impacto",AH439="Probabilidad"),(AQ437-(+AQ437*AK439)),IF(AH439="Impacto",AQ438,""))),""))," ")</f>
        <v/>
      </c>
      <c r="AP439" s="174" t="str">
        <f>IF(ISBLANK(AD436),(IFERROR(IF(AO439="","",IF(AO439&lt;=0.2,"Muy Baja",IF(AO439&lt;=0.4,"Baja",IF(AO439&lt;=0.6,"Media",IF(AO439&lt;=0.8,"Alta","Muy Alta"))))),""))," ")</f>
        <v/>
      </c>
      <c r="AQ439" s="237" t="str">
        <f t="shared" si="464"/>
        <v/>
      </c>
      <c r="AR439" s="283" t="str">
        <f t="shared" si="465"/>
        <v/>
      </c>
      <c r="AS439" s="237" t="str">
        <f>IFERROR(IF(AND(AH438="Impacto",AH439="Impacto"),(AS438-(+AS438*AK439)),IF(AND(AH438="Probabilidad",AH439="Impacto"),(AS437-(+AS437*AK439)),IF(AH439="Probabilidad",AS438,""))),"")</f>
        <v/>
      </c>
      <c r="AT439" s="239" t="str">
        <f t="shared" si="466"/>
        <v/>
      </c>
      <c r="AU439" s="510"/>
      <c r="AV439" s="513"/>
      <c r="AW439" s="507"/>
      <c r="AX439" s="516"/>
      <c r="AY439" s="343"/>
      <c r="AZ439" s="209"/>
      <c r="BA439" s="207"/>
      <c r="BB439" s="207"/>
      <c r="BC439" s="208"/>
      <c r="BD439" s="208"/>
      <c r="BE439" s="208"/>
      <c r="BF439" s="209"/>
      <c r="BG439" s="460"/>
      <c r="BH439" s="215"/>
      <c r="BI439" s="210"/>
      <c r="BJ439" s="210"/>
      <c r="BK439" s="210"/>
      <c r="BL439" s="207"/>
      <c r="BM439" s="207"/>
      <c r="BN439" s="207"/>
      <c r="BO439" s="282"/>
      <c r="BP439" s="282"/>
      <c r="BQ439" s="284"/>
      <c r="BR439" s="213"/>
      <c r="BS439" s="213" t="str">
        <f>IF(AND('MAPA DE RIESGOS'!$AP439="Muy Alta",'MAPA DE RIESGOS'!$AR439="Leve"),CONCATENATE("R",'MAPA DE RIESGOS'!$H439,"C",'MAPA DE RIESGOS'!$AF439),"")</f>
        <v/>
      </c>
      <c r="BT439" s="213"/>
      <c r="BU439" s="213"/>
      <c r="BV439" s="213"/>
      <c r="BW439" s="213"/>
      <c r="BX439" s="213"/>
      <c r="BY439" s="213"/>
      <c r="BZ439" s="213"/>
      <c r="CA439" s="213"/>
      <c r="CB439" s="213"/>
      <c r="CC439" s="213"/>
      <c r="CD439" s="213"/>
      <c r="CE439" s="213"/>
      <c r="CF439" s="213"/>
      <c r="CG439" s="213"/>
      <c r="CH439" s="213"/>
      <c r="CI439" s="213"/>
      <c r="CJ439" s="213"/>
      <c r="CK439" s="213"/>
    </row>
    <row r="440" spans="1:89" s="214" customFormat="1" ht="28.5" hidden="1" customHeight="1">
      <c r="A440" s="477"/>
      <c r="B440" s="501"/>
      <c r="C440" s="451"/>
      <c r="D440" s="451"/>
      <c r="E440" s="454"/>
      <c r="F440" s="454"/>
      <c r="G440" s="459"/>
      <c r="H440" s="384">
        <v>71</v>
      </c>
      <c r="I440" s="457"/>
      <c r="J440" s="460"/>
      <c r="K440" s="460"/>
      <c r="L440" s="460"/>
      <c r="M440" s="454"/>
      <c r="N440" s="454"/>
      <c r="O440" s="454"/>
      <c r="P440" s="531"/>
      <c r="Q440" s="491"/>
      <c r="R440" s="494"/>
      <c r="S440" s="494"/>
      <c r="T440" s="494"/>
      <c r="U440" s="494"/>
      <c r="V440" s="534"/>
      <c r="W440" s="519"/>
      <c r="X440" s="537"/>
      <c r="Y440" s="540"/>
      <c r="Z440" s="543"/>
      <c r="AA440" s="519"/>
      <c r="AB440" s="522"/>
      <c r="AC440" s="525"/>
      <c r="AD440" s="528"/>
      <c r="AE440" s="507"/>
      <c r="AF440" s="205">
        <v>5</v>
      </c>
      <c r="AG440" s="206"/>
      <c r="AH440" s="234" t="str">
        <f t="shared" si="462"/>
        <v/>
      </c>
      <c r="AI440" s="340"/>
      <c r="AJ440" s="340"/>
      <c r="AK440" s="235" t="str">
        <f t="shared" si="463"/>
        <v/>
      </c>
      <c r="AL440" s="341"/>
      <c r="AM440" s="341"/>
      <c r="AN440" s="342"/>
      <c r="AO440" s="236" t="str">
        <f>IF(ISBLANK(AD436),(IFERROR(IF(AND(AH439="Probabilidad",AH440="Probabilidad"),(AQ439-(+AQ439*AK440)),IF(AND(AH439="Impacto",AH440="Probabilidad"),(AQ438-(+AQ438*AK440)),IF(AH440="Impacto",AQ439,""))),""))," ")</f>
        <v/>
      </c>
      <c r="AP440" s="174" t="str">
        <f>IF(ISBLANK(AD436),(IFERROR(IF(AO440="","",IF(AO440&lt;=0.2,"Muy Baja",IF(AO440&lt;=0.4,"Baja",IF(AO440&lt;=0.6,"Media",IF(AO440&lt;=0.8,"Alta","Muy Alta"))))),""))," ")</f>
        <v/>
      </c>
      <c r="AQ440" s="237" t="str">
        <f t="shared" si="464"/>
        <v/>
      </c>
      <c r="AR440" s="283" t="str">
        <f t="shared" si="465"/>
        <v/>
      </c>
      <c r="AS440" s="237" t="str">
        <f>IFERROR(IF(AND(AH439="Impacto",AH440="Impacto"),(AS439-(+AS439*AK440)),IF(AND(AH439="Probabilidad",AH440="Impacto"),(AS438-(+AS438*AK440)),IF(AH440="Probabilidad",AS439,""))),"")</f>
        <v/>
      </c>
      <c r="AT440" s="239" t="str">
        <f t="shared" si="466"/>
        <v/>
      </c>
      <c r="AU440" s="510"/>
      <c r="AV440" s="513"/>
      <c r="AW440" s="507"/>
      <c r="AX440" s="516"/>
      <c r="AY440" s="343"/>
      <c r="AZ440" s="209"/>
      <c r="BA440" s="207"/>
      <c r="BB440" s="207"/>
      <c r="BC440" s="208"/>
      <c r="BD440" s="208"/>
      <c r="BE440" s="208"/>
      <c r="BF440" s="209"/>
      <c r="BG440" s="460"/>
      <c r="BH440" s="215"/>
      <c r="BI440" s="210"/>
      <c r="BJ440" s="210"/>
      <c r="BK440" s="210"/>
      <c r="BL440" s="207"/>
      <c r="BM440" s="207"/>
      <c r="BN440" s="207"/>
      <c r="BO440" s="282"/>
      <c r="BP440" s="282"/>
      <c r="BQ440" s="284"/>
      <c r="BR440" s="213"/>
      <c r="BS440" s="213" t="str">
        <f>IF(AND('MAPA DE RIESGOS'!$AP440="Muy Alta",'MAPA DE RIESGOS'!$AR440="Leve"),CONCATENATE("R",'MAPA DE RIESGOS'!$H440,"C",'MAPA DE RIESGOS'!$AF440),"")</f>
        <v/>
      </c>
      <c r="BT440" s="213"/>
      <c r="BU440" s="213"/>
      <c r="BV440" s="213"/>
      <c r="BW440" s="213"/>
      <c r="BX440" s="213"/>
      <c r="BY440" s="213"/>
      <c r="BZ440" s="213"/>
      <c r="CA440" s="213"/>
      <c r="CB440" s="213"/>
      <c r="CC440" s="213"/>
      <c r="CD440" s="213"/>
      <c r="CE440" s="213"/>
      <c r="CF440" s="213"/>
      <c r="CG440" s="213"/>
      <c r="CH440" s="213"/>
      <c r="CI440" s="213"/>
      <c r="CJ440" s="213"/>
      <c r="CK440" s="213"/>
    </row>
    <row r="441" spans="1:89" s="214" customFormat="1" ht="28.5" hidden="1" customHeight="1">
      <c r="A441" s="477"/>
      <c r="B441" s="501"/>
      <c r="C441" s="451"/>
      <c r="D441" s="451"/>
      <c r="E441" s="454"/>
      <c r="F441" s="454"/>
      <c r="G441" s="459"/>
      <c r="H441" s="384">
        <v>71</v>
      </c>
      <c r="I441" s="458"/>
      <c r="J441" s="461"/>
      <c r="K441" s="461"/>
      <c r="L441" s="461"/>
      <c r="M441" s="455"/>
      <c r="N441" s="455"/>
      <c r="O441" s="455"/>
      <c r="P441" s="532"/>
      <c r="Q441" s="492"/>
      <c r="R441" s="495"/>
      <c r="S441" s="495"/>
      <c r="T441" s="495"/>
      <c r="U441" s="495"/>
      <c r="V441" s="535"/>
      <c r="W441" s="520"/>
      <c r="X441" s="538"/>
      <c r="Y441" s="541"/>
      <c r="Z441" s="544"/>
      <c r="AA441" s="520"/>
      <c r="AB441" s="523"/>
      <c r="AC441" s="526"/>
      <c r="AD441" s="529"/>
      <c r="AE441" s="508"/>
      <c r="AF441" s="205">
        <v>6</v>
      </c>
      <c r="AG441" s="206"/>
      <c r="AH441" s="234" t="str">
        <f t="shared" si="462"/>
        <v/>
      </c>
      <c r="AI441" s="340"/>
      <c r="AJ441" s="340"/>
      <c r="AK441" s="235" t="str">
        <f t="shared" si="463"/>
        <v/>
      </c>
      <c r="AL441" s="341"/>
      <c r="AM441" s="341"/>
      <c r="AN441" s="342"/>
      <c r="AO441" s="236" t="str">
        <f>IF(ISBLANK(AD436),(IFERROR(IF(AND(AH439="Probabilidad",AH441="Probabilidad"),(AQ439-(+AQ439*AK441)),IF(AND(AH439="Impacto",AH441="Probabilidad"),(AQ438-(+AQ438*AK441)),IF(AH441="Impacto",AQ439,""))),""))," ")</f>
        <v/>
      </c>
      <c r="AP441" s="174" t="str">
        <f>IF(ISBLANK(AD436),(IFERROR(IF(AO441="","",IF(AO441&lt;=0.2,"Muy Baja",IF(AO441&lt;=0.4,"Baja",IF(AO441&lt;=0.6,"Media",IF(AO441&lt;=0.8,"Alta","Muy Alta"))))),"")), " ")</f>
        <v/>
      </c>
      <c r="AQ441" s="237" t="str">
        <f t="shared" si="464"/>
        <v/>
      </c>
      <c r="AR441" s="283" t="str">
        <f t="shared" si="465"/>
        <v/>
      </c>
      <c r="AS441" s="237" t="str">
        <f>IFERROR(IF(AND(AH440="Impacto",AH441="Impacto"),(AS439-(+AS440*AK441)),IF(AND(AH439="Probabilidad",AH441="Impacto"),(AS438-(+AS438*AK441)),IF(AH441="Probabilidad",AS439,""))),"")</f>
        <v/>
      </c>
      <c r="AT441" s="239" t="str">
        <f t="shared" si="466"/>
        <v/>
      </c>
      <c r="AU441" s="511"/>
      <c r="AV441" s="514"/>
      <c r="AW441" s="508"/>
      <c r="AX441" s="517"/>
      <c r="AY441" s="343"/>
      <c r="AZ441" s="209"/>
      <c r="BA441" s="207"/>
      <c r="BB441" s="207"/>
      <c r="BC441" s="208"/>
      <c r="BD441" s="208"/>
      <c r="BE441" s="208"/>
      <c r="BF441" s="209"/>
      <c r="BG441" s="461"/>
      <c r="BH441" s="215"/>
      <c r="BI441" s="210"/>
      <c r="BJ441" s="210"/>
      <c r="BK441" s="210"/>
      <c r="BL441" s="207"/>
      <c r="BM441" s="207"/>
      <c r="BN441" s="207"/>
      <c r="BO441" s="282"/>
      <c r="BP441" s="282"/>
      <c r="BQ441" s="284"/>
      <c r="BR441" s="213"/>
      <c r="BS441" s="213" t="str">
        <f>IF(AND('MAPA DE RIESGOS'!$AP441="Muy Alta",'MAPA DE RIESGOS'!$AR441="Leve"),CONCATENATE("R",'MAPA DE RIESGOS'!$H441,"C",'MAPA DE RIESGOS'!$AF441),"")</f>
        <v/>
      </c>
      <c r="BT441" s="213"/>
      <c r="BU441" s="213"/>
      <c r="BV441" s="213"/>
      <c r="BW441" s="213"/>
      <c r="BX441" s="213"/>
      <c r="BY441" s="213"/>
      <c r="BZ441" s="213"/>
      <c r="CA441" s="213"/>
      <c r="CB441" s="213"/>
      <c r="CC441" s="213"/>
      <c r="CD441" s="213"/>
      <c r="CE441" s="213"/>
      <c r="CF441" s="213"/>
      <c r="CG441" s="213"/>
      <c r="CH441" s="213"/>
      <c r="CI441" s="213"/>
      <c r="CJ441" s="213"/>
      <c r="CK441" s="213"/>
    </row>
    <row r="442" spans="1:89" s="214" customFormat="1" ht="74.5" customHeight="1">
      <c r="A442" s="477"/>
      <c r="B442" s="501" t="s">
        <v>961</v>
      </c>
      <c r="C442" s="451"/>
      <c r="D442" s="451" t="str">
        <f>IFERROR((VLOOKUP($B442,'Listados Datos'!$D$3:$F$18,3,FALSE))," ")</f>
        <v>El proceso inicia con la identificación de necesidades de personal y finaliza con el seguimiento y evaluación de los mismos. Aplica a todos los procesos de la entidad.</v>
      </c>
      <c r="E442" s="454" t="s">
        <v>1259</v>
      </c>
      <c r="F442" s="454" t="s">
        <v>976</v>
      </c>
      <c r="G442" s="459">
        <v>72</v>
      </c>
      <c r="H442" s="384">
        <v>72</v>
      </c>
      <c r="I442" s="456" t="s">
        <v>1291</v>
      </c>
      <c r="J442" s="468" t="s">
        <v>244</v>
      </c>
      <c r="K442" s="468" t="s">
        <v>1291</v>
      </c>
      <c r="L442" s="468" t="s">
        <v>1415</v>
      </c>
      <c r="M442" s="453" t="str">
        <f t="shared" ref="M442" si="473">+CONCATENATE("Posibilidad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453" t="s">
        <v>108</v>
      </c>
      <c r="O442" s="453" t="s">
        <v>836</v>
      </c>
      <c r="P442" s="530">
        <v>12</v>
      </c>
      <c r="Q442" s="490"/>
      <c r="R442" s="493"/>
      <c r="S442" s="493"/>
      <c r="T442" s="493"/>
      <c r="U442" s="493"/>
      <c r="V442" s="533" t="str">
        <f t="shared" ref="V442" si="474">IF(ISBLANK(AC442),(IF(P442&lt;=0,"",IF(P442&lt;=2,"Muy Baja",IF(P442&lt;=24,"Baja",IF(P442&lt;=500,"Media",IF(P442&lt;=5000,"Alta","Muy Alta"))))))," ")</f>
        <v>Baja</v>
      </c>
      <c r="W442" s="518">
        <f t="shared" ref="W442" si="475">IF(ISBLANK(AC442),(IF(V442="","",IF(V442="Muy Baja",20%,IF(V442="Baja",40%,IF(V442="Media",60%,IF(V442="Alta",80%,IF(V442="Muy Alta",100%,0)))))))," ")</f>
        <v>0.4</v>
      </c>
      <c r="X442" s="536" t="s">
        <v>305</v>
      </c>
      <c r="Y442" s="539" t="str">
        <f>IF(X442&gt;0,IF(NOT(ISERROR(MATCH(X442,'Listados Datos'!$N$3:$N$4,0))),'Listados Datos'!$N$6&amp;"Por favor no seleccionar este criterios de impacto (Afectación Económica o presupuestal y/o Pérdida Reputacional)",'Listados Datos'!$N$7),"")</f>
        <v>✔</v>
      </c>
      <c r="Z442" s="542"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518">
        <f>IF(Z442="","",IF(Z442="Leve",20%,IF(Z442="Menor",40%,IF(Z442="Moderado",60%,IF(Z442="Mayor",80%,IF(Z442="Catastrófico",100%,0))))))</f>
        <v>0.2</v>
      </c>
      <c r="AB442" s="521"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524"/>
      <c r="AD442" s="527"/>
      <c r="AE442" s="506" t="str">
        <f t="shared" ref="AE442" si="476">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206" t="s">
        <v>1416</v>
      </c>
      <c r="AH442" s="234" t="str">
        <f t="shared" si="462"/>
        <v>Probabilidad</v>
      </c>
      <c r="AI442" s="340" t="s">
        <v>314</v>
      </c>
      <c r="AJ442" s="340" t="s">
        <v>320</v>
      </c>
      <c r="AK442" s="235" t="str">
        <f t="shared" si="463"/>
        <v>50%</v>
      </c>
      <c r="AL442" s="341" t="s">
        <v>323</v>
      </c>
      <c r="AM442" s="341" t="s">
        <v>327</v>
      </c>
      <c r="AN442" s="342" t="s">
        <v>330</v>
      </c>
      <c r="AO442" s="236">
        <f>IF(ISBLANK(AD442),(IFERROR(IF(AH442="Probabilidad",(W442-(+W442*AK442)),IF(AH442="Impacto",W442,"")),""))," ")</f>
        <v>0.2</v>
      </c>
      <c r="AP442" s="174" t="str">
        <f>IF(ISBLANK(AD442), (IFERROR(IF(AO442="","",IF(AO442&lt;=0.2,"Muy Baja",IF(AO442&lt;=0.4,"Baja",IF(AO442&lt;=0.6,"Media",IF(AO442&lt;=0.8,"Alta","Muy Alta"))))),""))," ")</f>
        <v>Muy Baja</v>
      </c>
      <c r="AQ442" s="237">
        <f t="shared" si="464"/>
        <v>0.2</v>
      </c>
      <c r="AR442" s="283" t="str">
        <f t="shared" si="465"/>
        <v>Leve</v>
      </c>
      <c r="AS442" s="237">
        <f>IFERROR(IF(AH442="Impacto",(AA442-(+AA442*AK442)),IF(AH442="Probabilidad",AA442,"")),"")</f>
        <v>0.2</v>
      </c>
      <c r="AT442" s="239" t="str">
        <f t="shared" si="466"/>
        <v>Bajo</v>
      </c>
      <c r="AU442" s="509"/>
      <c r="AV442" s="512" t="str">
        <f>IF(ISBLANK(AD442), " ", AD442)</f>
        <v xml:space="preserve"> </v>
      </c>
      <c r="AW442" s="506" t="str">
        <f t="shared" ref="AW442" si="477">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515" t="s">
        <v>337</v>
      </c>
      <c r="AY442" s="441" t="s">
        <v>1418</v>
      </c>
      <c r="AZ442" s="437" t="s">
        <v>1382</v>
      </c>
      <c r="BA442" s="437" t="s">
        <v>976</v>
      </c>
      <c r="BB442" s="437" t="s">
        <v>1069</v>
      </c>
      <c r="BC442" s="439">
        <v>44562</v>
      </c>
      <c r="BD442" s="439">
        <v>44926</v>
      </c>
      <c r="BE442" s="437" t="s">
        <v>1382</v>
      </c>
      <c r="BF442" s="437" t="s">
        <v>1382</v>
      </c>
      <c r="BG442" s="468" t="s">
        <v>1376</v>
      </c>
      <c r="BH442" s="215"/>
      <c r="BI442" s="210"/>
      <c r="BJ442" s="210"/>
      <c r="BK442" s="210"/>
      <c r="BL442" s="207"/>
      <c r="BM442" s="207"/>
      <c r="BN442" s="207"/>
      <c r="BO442" s="282"/>
      <c r="BP442" s="282"/>
      <c r="BQ442" s="284"/>
      <c r="BR442" s="213"/>
      <c r="BS442" s="213" t="str">
        <f>IF(AND('MAPA DE RIESGOS'!$AP442="Muy Alta",'MAPA DE RIESGOS'!$AR442="Leve"),CONCATENATE("R",'MAPA DE RIESGOS'!$H442,"C",'MAPA DE RIESGOS'!$AF442),"")</f>
        <v/>
      </c>
      <c r="BT442" s="213"/>
      <c r="BU442" s="213"/>
      <c r="BV442" s="213"/>
      <c r="BW442" s="213"/>
      <c r="BX442" s="213"/>
      <c r="BY442" s="213"/>
      <c r="BZ442" s="213"/>
      <c r="CA442" s="213"/>
      <c r="CB442" s="213"/>
      <c r="CC442" s="213"/>
      <c r="CD442" s="213"/>
      <c r="CE442" s="213"/>
      <c r="CF442" s="213"/>
      <c r="CG442" s="213"/>
      <c r="CH442" s="213"/>
      <c r="CI442" s="213"/>
      <c r="CJ442" s="213"/>
      <c r="CK442" s="213"/>
    </row>
    <row r="443" spans="1:89" s="214" customFormat="1" ht="97" customHeight="1">
      <c r="A443" s="477"/>
      <c r="B443" s="501"/>
      <c r="C443" s="451"/>
      <c r="D443" s="451"/>
      <c r="E443" s="454"/>
      <c r="F443" s="454"/>
      <c r="G443" s="459"/>
      <c r="H443" s="384">
        <v>72</v>
      </c>
      <c r="I443" s="457"/>
      <c r="J443" s="460"/>
      <c r="K443" s="460"/>
      <c r="L443" s="460"/>
      <c r="M443" s="454"/>
      <c r="N443" s="454"/>
      <c r="O443" s="454"/>
      <c r="P443" s="531"/>
      <c r="Q443" s="491"/>
      <c r="R443" s="494"/>
      <c r="S443" s="494"/>
      <c r="T443" s="494"/>
      <c r="U443" s="494"/>
      <c r="V443" s="534"/>
      <c r="W443" s="519"/>
      <c r="X443" s="537"/>
      <c r="Y443" s="540"/>
      <c r="Z443" s="543"/>
      <c r="AA443" s="519"/>
      <c r="AB443" s="522"/>
      <c r="AC443" s="525"/>
      <c r="AD443" s="528"/>
      <c r="AE443" s="507"/>
      <c r="AF443" s="205">
        <v>2</v>
      </c>
      <c r="AG443" s="206" t="s">
        <v>1417</v>
      </c>
      <c r="AH443" s="234" t="str">
        <f t="shared" si="462"/>
        <v>Probabilidad</v>
      </c>
      <c r="AI443" s="340" t="s">
        <v>314</v>
      </c>
      <c r="AJ443" s="340" t="s">
        <v>320</v>
      </c>
      <c r="AK443" s="235" t="str">
        <f t="shared" si="463"/>
        <v>50%</v>
      </c>
      <c r="AL443" s="341" t="s">
        <v>323</v>
      </c>
      <c r="AM443" s="341" t="s">
        <v>327</v>
      </c>
      <c r="AN443" s="342" t="s">
        <v>330</v>
      </c>
      <c r="AO443" s="236">
        <f>IF(ISBLANK(AD442),(IFERROR(IF(AND(AH442="Probabilidad",AH443="Probabilidad"),(AQ442-(+AQ442*AK443)),IF(AH443="Probabilidad",(W442-(+W442*AK443)),IF(AH443="Impacto",AQ442,""))),""))," ")</f>
        <v>0.1</v>
      </c>
      <c r="AP443" s="174" t="str">
        <f>IF(ISBLANK(AD442),(IFERROR(IF(AO443="","",IF(AO443&lt;=0.2,"Muy Baja",IF(AO443&lt;=0.4,"Baja",IF(AO443&lt;=0.6,"Media",IF(AO443&lt;=0.8,"Alta","Muy Alta"))))),""))," ")</f>
        <v>Muy Baja</v>
      </c>
      <c r="AQ443" s="237">
        <f t="shared" si="464"/>
        <v>0.1</v>
      </c>
      <c r="AR443" s="283" t="str">
        <f t="shared" si="465"/>
        <v>Leve</v>
      </c>
      <c r="AS443" s="237">
        <f>IFERROR(IF(AND(AH442="Impacto",AH443="Impacto"),(AS442-(+AS442*AK443)),IF(AH443="Impacto",(AA442-(+AA442*AK443)),IF(AH443="Probabilidad",AS442,""))),"")</f>
        <v>0.2</v>
      </c>
      <c r="AT443" s="239" t="str">
        <f t="shared" si="466"/>
        <v>Bajo</v>
      </c>
      <c r="AU443" s="510"/>
      <c r="AV443" s="513"/>
      <c r="AW443" s="507"/>
      <c r="AX443" s="516"/>
      <c r="AY443" s="442"/>
      <c r="AZ443" s="438"/>
      <c r="BA443" s="438"/>
      <c r="BB443" s="438"/>
      <c r="BC443" s="440"/>
      <c r="BD443" s="440"/>
      <c r="BE443" s="438"/>
      <c r="BF443" s="438"/>
      <c r="BG443" s="460"/>
      <c r="BH443" s="215"/>
      <c r="BI443" s="210"/>
      <c r="BJ443" s="210"/>
      <c r="BK443" s="210"/>
      <c r="BL443" s="207"/>
      <c r="BM443" s="207"/>
      <c r="BN443" s="207"/>
      <c r="BO443" s="282"/>
      <c r="BP443" s="282"/>
      <c r="BQ443" s="284"/>
      <c r="BR443" s="213"/>
      <c r="BS443" s="213" t="str">
        <f>IF(AND('MAPA DE RIESGOS'!$AP443="Muy Alta",'MAPA DE RIESGOS'!$AR443="Leve"),CONCATENATE("R",'MAPA DE RIESGOS'!$H443,"C",'MAPA DE RIESGOS'!$AF443),"")</f>
        <v/>
      </c>
      <c r="BT443" s="213"/>
      <c r="BU443" s="213"/>
      <c r="BV443" s="213"/>
      <c r="BW443" s="213"/>
      <c r="BX443" s="213"/>
      <c r="BY443" s="213"/>
      <c r="BZ443" s="213"/>
      <c r="CA443" s="213"/>
      <c r="CB443" s="213"/>
      <c r="CC443" s="213"/>
      <c r="CD443" s="213"/>
      <c r="CE443" s="213"/>
      <c r="CF443" s="213"/>
      <c r="CG443" s="213"/>
      <c r="CH443" s="213"/>
      <c r="CI443" s="213"/>
      <c r="CJ443" s="213"/>
      <c r="CK443" s="213"/>
    </row>
    <row r="444" spans="1:89" s="214" customFormat="1" ht="28.5" hidden="1" customHeight="1">
      <c r="A444" s="477"/>
      <c r="B444" s="501"/>
      <c r="C444" s="451"/>
      <c r="D444" s="451"/>
      <c r="E444" s="454"/>
      <c r="F444" s="454"/>
      <c r="G444" s="459"/>
      <c r="H444" s="384">
        <v>72</v>
      </c>
      <c r="I444" s="457"/>
      <c r="J444" s="460"/>
      <c r="K444" s="460"/>
      <c r="L444" s="460"/>
      <c r="M444" s="454"/>
      <c r="N444" s="454"/>
      <c r="O444" s="454"/>
      <c r="P444" s="531"/>
      <c r="Q444" s="491"/>
      <c r="R444" s="494"/>
      <c r="S444" s="494"/>
      <c r="T444" s="494"/>
      <c r="U444" s="494"/>
      <c r="V444" s="534"/>
      <c r="W444" s="519"/>
      <c r="X444" s="537"/>
      <c r="Y444" s="540"/>
      <c r="Z444" s="543"/>
      <c r="AA444" s="519"/>
      <c r="AB444" s="522"/>
      <c r="AC444" s="525"/>
      <c r="AD444" s="528"/>
      <c r="AE444" s="507"/>
      <c r="AF444" s="205">
        <v>3</v>
      </c>
      <c r="AG444" s="206"/>
      <c r="AH444" s="234" t="str">
        <f t="shared" si="462"/>
        <v/>
      </c>
      <c r="AI444" s="340"/>
      <c r="AJ444" s="340"/>
      <c r="AK444" s="235" t="str">
        <f t="shared" si="463"/>
        <v/>
      </c>
      <c r="AL444" s="341"/>
      <c r="AM444" s="341"/>
      <c r="AN444" s="342"/>
      <c r="AO444" s="236" t="str">
        <f>IF(ISBLANK(AD442),(IFERROR(IF(AND(AH443="Probabilidad",AH444="Probabilidad"),(AQ443-(+AQ443*AK444)),IF(AND(AH443="Impacto",AH444="Probabilidad"),(AQ442-(+AQ442*AK444)),IF(AH444="Impacto",AQ443,""))),""))," ")</f>
        <v/>
      </c>
      <c r="AP444" s="174" t="str">
        <f>IF(ISBLANK(AD442),(IFERROR(IF(AO444="","",IF(AO444&lt;=0.2,"Muy Baja",IF(AO444&lt;=0.4,"Baja",IF(AO444&lt;=0.6,"Media",IF(AO444&lt;=0.8,"Alta","Muy Alta"))))),""))," ")</f>
        <v/>
      </c>
      <c r="AQ444" s="237" t="str">
        <f t="shared" si="464"/>
        <v/>
      </c>
      <c r="AR444" s="283" t="str">
        <f t="shared" si="465"/>
        <v/>
      </c>
      <c r="AS444" s="237" t="str">
        <f>IFERROR(IF(AND(AH443="Impacto",AH444="Impacto"),(AS443-(+AS443*AK444)),IF(AND(AH443="Probabilidad",AH444="Impacto"),(AS442-(+AS442*AK444)),IF(AH444="Probabilidad",AS443,""))),"")</f>
        <v/>
      </c>
      <c r="AT444" s="239" t="str">
        <f t="shared" si="466"/>
        <v/>
      </c>
      <c r="AU444" s="510"/>
      <c r="AV444" s="513"/>
      <c r="AW444" s="507"/>
      <c r="AX444" s="516"/>
      <c r="AY444" s="343"/>
      <c r="AZ444" s="209"/>
      <c r="BA444" s="207"/>
      <c r="BB444" s="207"/>
      <c r="BC444" s="208"/>
      <c r="BD444" s="208"/>
      <c r="BE444" s="208"/>
      <c r="BF444" s="209"/>
      <c r="BG444" s="460"/>
      <c r="BH444" s="215"/>
      <c r="BI444" s="210"/>
      <c r="BJ444" s="210"/>
      <c r="BK444" s="210"/>
      <c r="BL444" s="207"/>
      <c r="BM444" s="207"/>
      <c r="BN444" s="207"/>
      <c r="BO444" s="282"/>
      <c r="BP444" s="282"/>
      <c r="BQ444" s="284"/>
      <c r="BR444" s="213"/>
      <c r="BS444" s="213" t="str">
        <f>IF(AND('MAPA DE RIESGOS'!$AP444="Muy Alta",'MAPA DE RIESGOS'!$AR444="Leve"),CONCATENATE("R",'MAPA DE RIESGOS'!$H444,"C",'MAPA DE RIESGOS'!$AF444),"")</f>
        <v/>
      </c>
      <c r="BT444" s="213"/>
      <c r="BU444" s="213"/>
      <c r="BV444" s="213"/>
      <c r="BW444" s="213"/>
      <c r="BX444" s="213"/>
      <c r="BY444" s="213"/>
      <c r="BZ444" s="213"/>
      <c r="CA444" s="213"/>
      <c r="CB444" s="213"/>
      <c r="CC444" s="213"/>
      <c r="CD444" s="213"/>
      <c r="CE444" s="213"/>
      <c r="CF444" s="213"/>
      <c r="CG444" s="213"/>
      <c r="CH444" s="213"/>
      <c r="CI444" s="213"/>
      <c r="CJ444" s="213"/>
      <c r="CK444" s="213"/>
    </row>
    <row r="445" spans="1:89" s="214" customFormat="1" ht="28.5" hidden="1" customHeight="1">
      <c r="A445" s="477"/>
      <c r="B445" s="501"/>
      <c r="C445" s="451"/>
      <c r="D445" s="451"/>
      <c r="E445" s="454"/>
      <c r="F445" s="454"/>
      <c r="G445" s="459"/>
      <c r="H445" s="384">
        <v>72</v>
      </c>
      <c r="I445" s="457"/>
      <c r="J445" s="460"/>
      <c r="K445" s="460"/>
      <c r="L445" s="460"/>
      <c r="M445" s="454"/>
      <c r="N445" s="454"/>
      <c r="O445" s="454"/>
      <c r="P445" s="531"/>
      <c r="Q445" s="491"/>
      <c r="R445" s="494"/>
      <c r="S445" s="494"/>
      <c r="T445" s="494"/>
      <c r="U445" s="494"/>
      <c r="V445" s="534"/>
      <c r="W445" s="519"/>
      <c r="X445" s="537"/>
      <c r="Y445" s="540"/>
      <c r="Z445" s="543"/>
      <c r="AA445" s="519"/>
      <c r="AB445" s="522"/>
      <c r="AC445" s="525"/>
      <c r="AD445" s="528"/>
      <c r="AE445" s="507"/>
      <c r="AF445" s="205">
        <v>4</v>
      </c>
      <c r="AG445" s="206"/>
      <c r="AH445" s="234" t="str">
        <f t="shared" si="462"/>
        <v/>
      </c>
      <c r="AI445" s="340"/>
      <c r="AJ445" s="340"/>
      <c r="AK445" s="235" t="str">
        <f t="shared" si="463"/>
        <v/>
      </c>
      <c r="AL445" s="341"/>
      <c r="AM445" s="341"/>
      <c r="AN445" s="342"/>
      <c r="AO445" s="236" t="str">
        <f>IF(ISBLANK(AD442),(IFERROR(IF(AND(AH444="Probabilidad",AH445="Probabilidad"),(AQ444-(+AQ444*AK445)),IF(AND(AH444="Impacto",AH445="Probabilidad"),(AQ443-(+AQ443*AK445)),IF(AH445="Impacto",AQ444,""))),""))," ")</f>
        <v/>
      </c>
      <c r="AP445" s="174" t="str">
        <f>IF(ISBLANK(AD442),(IFERROR(IF(AO445="","",IF(AO445&lt;=0.2,"Muy Baja",IF(AO445&lt;=0.4,"Baja",IF(AO445&lt;=0.6,"Media",IF(AO445&lt;=0.8,"Alta","Muy Alta"))))),""))," ")</f>
        <v/>
      </c>
      <c r="AQ445" s="237" t="str">
        <f t="shared" si="464"/>
        <v/>
      </c>
      <c r="AR445" s="283" t="str">
        <f t="shared" si="465"/>
        <v/>
      </c>
      <c r="AS445" s="237" t="str">
        <f>IFERROR(IF(AND(AH444="Impacto",AH445="Impacto"),(AS444-(+AS444*AK445)),IF(AND(AH444="Probabilidad",AH445="Impacto"),(AS443-(+AS443*AK445)),IF(AH445="Probabilidad",AS444,""))),"")</f>
        <v/>
      </c>
      <c r="AT445" s="239" t="str">
        <f t="shared" si="466"/>
        <v/>
      </c>
      <c r="AU445" s="510"/>
      <c r="AV445" s="513"/>
      <c r="AW445" s="507"/>
      <c r="AX445" s="516"/>
      <c r="AY445" s="343"/>
      <c r="AZ445" s="209"/>
      <c r="BA445" s="207"/>
      <c r="BB445" s="207"/>
      <c r="BC445" s="208"/>
      <c r="BD445" s="208"/>
      <c r="BE445" s="208"/>
      <c r="BF445" s="209"/>
      <c r="BG445" s="460"/>
      <c r="BH445" s="215"/>
      <c r="BI445" s="210"/>
      <c r="BJ445" s="210"/>
      <c r="BK445" s="210"/>
      <c r="BL445" s="207"/>
      <c r="BM445" s="207"/>
      <c r="BN445" s="207"/>
      <c r="BO445" s="282"/>
      <c r="BP445" s="282"/>
      <c r="BQ445" s="284"/>
      <c r="BR445" s="213"/>
      <c r="BS445" s="213" t="str">
        <f>IF(AND('MAPA DE RIESGOS'!$AP445="Muy Alta",'MAPA DE RIESGOS'!$AR445="Leve"),CONCATENATE("R",'MAPA DE RIESGOS'!$H445,"C",'MAPA DE RIESGOS'!$AF445),"")</f>
        <v/>
      </c>
      <c r="BT445" s="213"/>
      <c r="BU445" s="213"/>
      <c r="BV445" s="213"/>
      <c r="BW445" s="213"/>
      <c r="BX445" s="213"/>
      <c r="BY445" s="213"/>
      <c r="BZ445" s="213"/>
      <c r="CA445" s="213"/>
      <c r="CB445" s="213"/>
      <c r="CC445" s="213"/>
      <c r="CD445" s="213"/>
      <c r="CE445" s="213"/>
      <c r="CF445" s="213"/>
      <c r="CG445" s="213"/>
      <c r="CH445" s="213"/>
      <c r="CI445" s="213"/>
      <c r="CJ445" s="213"/>
      <c r="CK445" s="213"/>
    </row>
    <row r="446" spans="1:89" s="214" customFormat="1" ht="28.5" hidden="1" customHeight="1">
      <c r="A446" s="477"/>
      <c r="B446" s="501"/>
      <c r="C446" s="451"/>
      <c r="D446" s="451"/>
      <c r="E446" s="454"/>
      <c r="F446" s="454"/>
      <c r="G446" s="459"/>
      <c r="H446" s="384">
        <v>72</v>
      </c>
      <c r="I446" s="457"/>
      <c r="J446" s="460"/>
      <c r="K446" s="460"/>
      <c r="L446" s="460"/>
      <c r="M446" s="454"/>
      <c r="N446" s="454"/>
      <c r="O446" s="454"/>
      <c r="P446" s="531"/>
      <c r="Q446" s="491"/>
      <c r="R446" s="494"/>
      <c r="S446" s="494"/>
      <c r="T446" s="494"/>
      <c r="U446" s="494"/>
      <c r="V446" s="534"/>
      <c r="W446" s="519"/>
      <c r="X446" s="537"/>
      <c r="Y446" s="540"/>
      <c r="Z446" s="543"/>
      <c r="AA446" s="519"/>
      <c r="AB446" s="522"/>
      <c r="AC446" s="525"/>
      <c r="AD446" s="528"/>
      <c r="AE446" s="507"/>
      <c r="AF446" s="205">
        <v>5</v>
      </c>
      <c r="AG446" s="206"/>
      <c r="AH446" s="234" t="str">
        <f t="shared" si="462"/>
        <v/>
      </c>
      <c r="AI446" s="340"/>
      <c r="AJ446" s="340"/>
      <c r="AK446" s="235" t="str">
        <f t="shared" si="463"/>
        <v/>
      </c>
      <c r="AL446" s="341"/>
      <c r="AM446" s="341"/>
      <c r="AN446" s="342"/>
      <c r="AO446" s="236" t="str">
        <f>IF(ISBLANK(AD442),(IFERROR(IF(AND(AH445="Probabilidad",AH446="Probabilidad"),(AQ445-(+AQ445*AK446)),IF(AND(AH445="Impacto",AH446="Probabilidad"),(AQ444-(+AQ444*AK446)),IF(AH446="Impacto",AQ445,""))),""))," ")</f>
        <v/>
      </c>
      <c r="AP446" s="174" t="str">
        <f>IF(ISBLANK(AD442),(IFERROR(IF(AO446="","",IF(AO446&lt;=0.2,"Muy Baja",IF(AO446&lt;=0.4,"Baja",IF(AO446&lt;=0.6,"Media",IF(AO446&lt;=0.8,"Alta","Muy Alta"))))),""))," ")</f>
        <v/>
      </c>
      <c r="AQ446" s="237" t="str">
        <f t="shared" si="464"/>
        <v/>
      </c>
      <c r="AR446" s="283" t="str">
        <f t="shared" si="465"/>
        <v/>
      </c>
      <c r="AS446" s="237" t="str">
        <f>IFERROR(IF(AND(AH445="Impacto",AH446="Impacto"),(AS445-(+AS445*AK446)),IF(AND(AH445="Probabilidad",AH446="Impacto"),(AS444-(+AS444*AK446)),IF(AH446="Probabilidad",AS445,""))),"")</f>
        <v/>
      </c>
      <c r="AT446" s="239" t="str">
        <f t="shared" si="466"/>
        <v/>
      </c>
      <c r="AU446" s="510"/>
      <c r="AV446" s="513"/>
      <c r="AW446" s="507"/>
      <c r="AX446" s="516"/>
      <c r="AY446" s="343"/>
      <c r="AZ446" s="209"/>
      <c r="BA446" s="207"/>
      <c r="BB446" s="207"/>
      <c r="BC446" s="208"/>
      <c r="BD446" s="208"/>
      <c r="BE446" s="208"/>
      <c r="BF446" s="209"/>
      <c r="BG446" s="460"/>
      <c r="BH446" s="215"/>
      <c r="BI446" s="210"/>
      <c r="BJ446" s="210"/>
      <c r="BK446" s="210"/>
      <c r="BL446" s="207"/>
      <c r="BM446" s="207"/>
      <c r="BN446" s="207"/>
      <c r="BO446" s="282"/>
      <c r="BP446" s="282"/>
      <c r="BQ446" s="284"/>
      <c r="BR446" s="213"/>
      <c r="BS446" s="213" t="str">
        <f>IF(AND('MAPA DE RIESGOS'!$AP446="Muy Alta",'MAPA DE RIESGOS'!$AR446="Leve"),CONCATENATE("R",'MAPA DE RIESGOS'!$H446,"C",'MAPA DE RIESGOS'!$AF446),"")</f>
        <v/>
      </c>
      <c r="BT446" s="213"/>
      <c r="BU446" s="213"/>
      <c r="BV446" s="213"/>
      <c r="BW446" s="213"/>
      <c r="BX446" s="213"/>
      <c r="BY446" s="213"/>
      <c r="BZ446" s="213"/>
      <c r="CA446" s="213"/>
      <c r="CB446" s="213"/>
      <c r="CC446" s="213"/>
      <c r="CD446" s="213"/>
      <c r="CE446" s="213"/>
      <c r="CF446" s="213"/>
      <c r="CG446" s="213"/>
      <c r="CH446" s="213"/>
      <c r="CI446" s="213"/>
      <c r="CJ446" s="213"/>
      <c r="CK446" s="213"/>
    </row>
    <row r="447" spans="1:89" s="214" customFormat="1" ht="28.5" hidden="1" customHeight="1">
      <c r="A447" s="477"/>
      <c r="B447" s="501"/>
      <c r="C447" s="451"/>
      <c r="D447" s="451"/>
      <c r="E447" s="454"/>
      <c r="F447" s="454"/>
      <c r="G447" s="459"/>
      <c r="H447" s="384">
        <v>72</v>
      </c>
      <c r="I447" s="458"/>
      <c r="J447" s="461"/>
      <c r="K447" s="461"/>
      <c r="L447" s="461"/>
      <c r="M447" s="455"/>
      <c r="N447" s="455"/>
      <c r="O447" s="455"/>
      <c r="P447" s="532"/>
      <c r="Q447" s="492"/>
      <c r="R447" s="495"/>
      <c r="S447" s="495"/>
      <c r="T447" s="495"/>
      <c r="U447" s="495"/>
      <c r="V447" s="535"/>
      <c r="W447" s="520"/>
      <c r="X447" s="538"/>
      <c r="Y447" s="541"/>
      <c r="Z447" s="544"/>
      <c r="AA447" s="520"/>
      <c r="AB447" s="523"/>
      <c r="AC447" s="526"/>
      <c r="AD447" s="529"/>
      <c r="AE447" s="508"/>
      <c r="AF447" s="205">
        <v>6</v>
      </c>
      <c r="AG447" s="206"/>
      <c r="AH447" s="234" t="str">
        <f t="shared" si="462"/>
        <v/>
      </c>
      <c r="AI447" s="340"/>
      <c r="AJ447" s="340"/>
      <c r="AK447" s="235" t="str">
        <f t="shared" si="463"/>
        <v/>
      </c>
      <c r="AL447" s="341"/>
      <c r="AM447" s="341"/>
      <c r="AN447" s="342"/>
      <c r="AO447" s="236" t="str">
        <f>IF(ISBLANK(AD442),(IFERROR(IF(AND(AH445="Probabilidad",AH447="Probabilidad"),(AQ445-(+AQ445*AK447)),IF(AND(AH445="Impacto",AH447="Probabilidad"),(AQ444-(+AQ444*AK447)),IF(AH447="Impacto",AQ445,""))),""))," ")</f>
        <v/>
      </c>
      <c r="AP447" s="174" t="str">
        <f>IF(ISBLANK(AD442),(IFERROR(IF(AO447="","",IF(AO447&lt;=0.2,"Muy Baja",IF(AO447&lt;=0.4,"Baja",IF(AO447&lt;=0.6,"Media",IF(AO447&lt;=0.8,"Alta","Muy Alta"))))),"")), " ")</f>
        <v/>
      </c>
      <c r="AQ447" s="237" t="str">
        <f t="shared" si="464"/>
        <v/>
      </c>
      <c r="AR447" s="283" t="str">
        <f t="shared" si="465"/>
        <v/>
      </c>
      <c r="AS447" s="237" t="str">
        <f>IFERROR(IF(AND(AH446="Impacto",AH447="Impacto"),(AS445-(+AS446*AK447)),IF(AND(AH445="Probabilidad",AH447="Impacto"),(AS444-(+AS444*AK447)),IF(AH447="Probabilidad",AS445,""))),"")</f>
        <v/>
      </c>
      <c r="AT447" s="239" t="str">
        <f t="shared" si="466"/>
        <v/>
      </c>
      <c r="AU447" s="511"/>
      <c r="AV447" s="514"/>
      <c r="AW447" s="508"/>
      <c r="AX447" s="517"/>
      <c r="AY447" s="343"/>
      <c r="AZ447" s="209"/>
      <c r="BA447" s="207"/>
      <c r="BB447" s="207"/>
      <c r="BC447" s="208"/>
      <c r="BD447" s="208"/>
      <c r="BE447" s="208"/>
      <c r="BF447" s="209"/>
      <c r="BG447" s="461"/>
      <c r="BH447" s="215"/>
      <c r="BI447" s="210"/>
      <c r="BJ447" s="210"/>
      <c r="BK447" s="210"/>
      <c r="BL447" s="207"/>
      <c r="BM447" s="207"/>
      <c r="BN447" s="207"/>
      <c r="BO447" s="282"/>
      <c r="BP447" s="282"/>
      <c r="BQ447" s="284"/>
      <c r="BR447" s="213"/>
      <c r="BS447" s="213" t="str">
        <f>IF(AND('MAPA DE RIESGOS'!$AP447="Muy Alta",'MAPA DE RIESGOS'!$AR447="Leve"),CONCATENATE("R",'MAPA DE RIESGOS'!$H447,"C",'MAPA DE RIESGOS'!$AF447),"")</f>
        <v/>
      </c>
      <c r="BT447" s="213"/>
      <c r="BU447" s="213"/>
      <c r="BV447" s="213"/>
      <c r="BW447" s="213"/>
      <c r="BX447" s="213"/>
      <c r="BY447" s="213"/>
      <c r="BZ447" s="213"/>
      <c r="CA447" s="213"/>
      <c r="CB447" s="213"/>
      <c r="CC447" s="213"/>
      <c r="CD447" s="213"/>
      <c r="CE447" s="213"/>
      <c r="CF447" s="213"/>
      <c r="CG447" s="213"/>
      <c r="CH447" s="213"/>
      <c r="CI447" s="213"/>
      <c r="CJ447" s="213"/>
      <c r="CK447" s="213"/>
    </row>
    <row r="448" spans="1:89" s="214" customFormat="1" ht="203" customHeight="1">
      <c r="A448" s="477"/>
      <c r="B448" s="501" t="s">
        <v>961</v>
      </c>
      <c r="C448" s="451"/>
      <c r="D448" s="451" t="str">
        <f>IFERROR((VLOOKUP($B448,'Listados Datos'!$D$3:$F$18,3,FALSE))," ")</f>
        <v>El proceso inicia con la identificación de necesidades de personal y finaliza con el seguimiento y evaluación de los mismos. Aplica a todos los procesos de la entidad.</v>
      </c>
      <c r="E448" s="454" t="s">
        <v>1259</v>
      </c>
      <c r="F448" s="454" t="s">
        <v>976</v>
      </c>
      <c r="G448" s="459">
        <v>73</v>
      </c>
      <c r="H448" s="384">
        <v>73</v>
      </c>
      <c r="I448" s="456" t="s">
        <v>1707</v>
      </c>
      <c r="J448" s="468" t="s">
        <v>243</v>
      </c>
      <c r="K448" s="468" t="s">
        <v>1489</v>
      </c>
      <c r="L448" s="468" t="s">
        <v>1696</v>
      </c>
      <c r="M448" s="453" t="str">
        <f t="shared" ref="M448:M453" si="478">+I448</f>
        <v>Posibilidad de recibir o solicitar cualquier dádiva o beneficio a nombre propio o de terceros con el fin de generar el nombramiento de una persona que no cumpla con los requisitos funcionales -comportamentales buscando beneficio propio o de un tercero.</v>
      </c>
      <c r="N448" s="453" t="s">
        <v>109</v>
      </c>
      <c r="O448" s="453" t="s">
        <v>837</v>
      </c>
      <c r="P448" s="530">
        <v>228</v>
      </c>
      <c r="Q448" s="490"/>
      <c r="R448" s="493"/>
      <c r="S448" s="493"/>
      <c r="T448" s="493"/>
      <c r="U448" s="493"/>
      <c r="V448" s="533" t="str">
        <f t="shared" ref="V448" si="479">IF(ISBLANK(AC448),(IF(P448&lt;=0,"",IF(P448&lt;=2,"Muy Baja",IF(P448&lt;=24,"Baja",IF(P448&lt;=500,"Media",IF(P448&lt;=5000,"Alta","Muy Alta"))))))," ")</f>
        <v xml:space="preserve"> </v>
      </c>
      <c r="W448" s="518" t="str">
        <f t="shared" ref="W448" si="480">IF(ISBLANK(AC448),(IF(V448="","",IF(V448="Muy Baja",20%,IF(V448="Baja",40%,IF(V448="Media",60%,IF(V448="Alta",80%,IF(V448="Muy Alta",100%,0)))))))," ")</f>
        <v xml:space="preserve"> </v>
      </c>
      <c r="X448" s="536" t="s">
        <v>307</v>
      </c>
      <c r="Y448" s="539" t="str">
        <f>IF(X448&gt;0,IF(NOT(ISERROR(MATCH(X448,'Listados Datos'!$N$3:$N$4,0))),'Listados Datos'!$N$6&amp;"Por favor no seleccionar este criterios de impacto (Afectación Económica o presupuestal y/o Pérdida Reputacional)",'Listados Datos'!$N$7),"")</f>
        <v>✔</v>
      </c>
      <c r="Z448" s="542" t="str">
        <f>IF(OR(X448='Listados Datos'!$R$3,X448='Listados Datos'!$S$3),"Leve",IF(OR(X448='Listados Datos'!$R$4,X448='Listados Datos'!$S$4),"Menor",IF(OR(X448='Listados Datos'!$R$5,X448='Listados Datos'!$S$5),"Moderado",IF(OR(X448='Listados Datos'!$R$6,X448='Listados Datos'!$S$6),"Mayor",IF(OR(X448='Listados Datos'!$R$7,X448='Listados Datos'!$S$7),"Catastrófico","")))))</f>
        <v>Moderado</v>
      </c>
      <c r="AA448" s="518">
        <f>IF(Z448="","",IF(Z448="Leve",20%,IF(Z448="Menor",40%,IF(Z448="Moderado",60%,IF(Z448="Mayor",80%,IF(Z448="Catastrófico",100%,0))))))</f>
        <v>0.6</v>
      </c>
      <c r="AB448" s="521"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524" t="s">
        <v>348</v>
      </c>
      <c r="AD448" s="527" t="s">
        <v>12</v>
      </c>
      <c r="AE448" s="506" t="str">
        <f t="shared" ref="AE448" si="481">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5">
        <v>1</v>
      </c>
      <c r="AG448" s="206" t="s">
        <v>1543</v>
      </c>
      <c r="AH448" s="234" t="str">
        <f t="shared" si="462"/>
        <v>Probabilidad</v>
      </c>
      <c r="AI448" s="340" t="s">
        <v>314</v>
      </c>
      <c r="AJ448" s="340" t="s">
        <v>319</v>
      </c>
      <c r="AK448" s="235" t="str">
        <f t="shared" si="463"/>
        <v>40%</v>
      </c>
      <c r="AL448" s="341" t="s">
        <v>323</v>
      </c>
      <c r="AM448" s="341" t="s">
        <v>327</v>
      </c>
      <c r="AN448" s="342" t="s">
        <v>330</v>
      </c>
      <c r="AO448" s="236" t="str">
        <f>IF(ISBLANK(AD448),(IFERROR(IF(AH448="Probabilidad",(W448-(+W448*AK448)),IF(AH448="Impacto",W448,"")),""))," ")</f>
        <v xml:space="preserve"> </v>
      </c>
      <c r="AP448" s="174" t="str">
        <f>IF(ISBLANK(AD448), (IFERROR(IF(AO448="","",IF(AO448&lt;=0.2,"Muy Baja",IF(AO448&lt;=0.4,"Baja",IF(AO448&lt;=0.6,"Media",IF(AO448&lt;=0.8,"Alta","Muy Alta"))))),""))," ")</f>
        <v xml:space="preserve"> </v>
      </c>
      <c r="AQ448" s="237" t="str">
        <f t="shared" si="464"/>
        <v xml:space="preserve"> </v>
      </c>
      <c r="AR448" s="283" t="str">
        <f t="shared" si="465"/>
        <v>Moderado</v>
      </c>
      <c r="AS448" s="237">
        <f>IFERROR(IF(AH448="Impacto",(AA448-(+AA448*AK448)),IF(AH448="Probabilidad",AA448,"")),"")</f>
        <v>0.6</v>
      </c>
      <c r="AT448" s="239" t="str">
        <f t="shared" si="466"/>
        <v/>
      </c>
      <c r="AU448" s="509"/>
      <c r="AV448" s="512" t="str">
        <f>IF(ISBLANK(AD448), " ", AD448)</f>
        <v>Moderado</v>
      </c>
      <c r="AW448" s="506" t="str">
        <f t="shared" ref="AW448" si="482">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515" t="s">
        <v>337</v>
      </c>
      <c r="AY448" s="343" t="s">
        <v>1663</v>
      </c>
      <c r="AZ448" s="209" t="s">
        <v>1663</v>
      </c>
      <c r="BA448" s="207" t="s">
        <v>976</v>
      </c>
      <c r="BB448" s="207" t="s">
        <v>1069</v>
      </c>
      <c r="BC448" s="208">
        <v>44562</v>
      </c>
      <c r="BD448" s="208">
        <v>44926</v>
      </c>
      <c r="BE448" s="208" t="s">
        <v>1381</v>
      </c>
      <c r="BF448" s="209" t="s">
        <v>1381</v>
      </c>
      <c r="BG448" s="468" t="s">
        <v>1376</v>
      </c>
      <c r="BH448" s="215"/>
      <c r="BI448" s="210"/>
      <c r="BJ448" s="210"/>
      <c r="BK448" s="210"/>
      <c r="BL448" s="207"/>
      <c r="BM448" s="207"/>
      <c r="BN448" s="207"/>
      <c r="BO448" s="282"/>
      <c r="BP448" s="282"/>
      <c r="BQ448" s="284"/>
      <c r="BR448" s="213"/>
      <c r="BS448" s="213" t="str">
        <f>IF(AND('MAPA DE RIESGOS'!$AP448="Muy Alta",'MAPA DE RIESGOS'!$AR448="Leve"),CONCATENATE("R",'MAPA DE RIESGOS'!$H448,"C",'MAPA DE RIESGOS'!$AF448),"")</f>
        <v/>
      </c>
      <c r="BT448" s="213"/>
      <c r="BU448" s="213"/>
      <c r="BV448" s="213"/>
      <c r="BW448" s="213"/>
      <c r="BX448" s="213"/>
      <c r="BY448" s="213"/>
      <c r="BZ448" s="213"/>
      <c r="CA448" s="213"/>
      <c r="CB448" s="213"/>
      <c r="CC448" s="213"/>
      <c r="CD448" s="213"/>
      <c r="CE448" s="213"/>
      <c r="CF448" s="213"/>
      <c r="CG448" s="213"/>
      <c r="CH448" s="213"/>
      <c r="CI448" s="213"/>
      <c r="CJ448" s="213"/>
      <c r="CK448" s="213"/>
    </row>
    <row r="449" spans="1:89" s="214" customFormat="1" ht="28.5" hidden="1" customHeight="1">
      <c r="A449" s="477"/>
      <c r="B449" s="501"/>
      <c r="C449" s="451"/>
      <c r="D449" s="451"/>
      <c r="E449" s="454"/>
      <c r="F449" s="454"/>
      <c r="G449" s="459"/>
      <c r="H449" s="384">
        <v>73</v>
      </c>
      <c r="I449" s="457"/>
      <c r="J449" s="460"/>
      <c r="K449" s="460"/>
      <c r="L449" s="460"/>
      <c r="M449" s="454">
        <f t="shared" si="478"/>
        <v>0</v>
      </c>
      <c r="N449" s="454"/>
      <c r="O449" s="454"/>
      <c r="P449" s="531"/>
      <c r="Q449" s="491"/>
      <c r="R449" s="494"/>
      <c r="S449" s="494"/>
      <c r="T449" s="494"/>
      <c r="U449" s="494"/>
      <c r="V449" s="534"/>
      <c r="W449" s="519"/>
      <c r="X449" s="537"/>
      <c r="Y449" s="540"/>
      <c r="Z449" s="543"/>
      <c r="AA449" s="519"/>
      <c r="AB449" s="522"/>
      <c r="AC449" s="525"/>
      <c r="AD449" s="528"/>
      <c r="AE449" s="507"/>
      <c r="AF449" s="205">
        <v>2</v>
      </c>
      <c r="AG449" s="206"/>
      <c r="AH449" s="234" t="str">
        <f t="shared" si="462"/>
        <v/>
      </c>
      <c r="AI449" s="340"/>
      <c r="AJ449" s="340"/>
      <c r="AK449" s="235" t="str">
        <f t="shared" si="463"/>
        <v/>
      </c>
      <c r="AL449" s="341"/>
      <c r="AM449" s="341"/>
      <c r="AN449" s="342"/>
      <c r="AO449" s="236" t="str">
        <f>IF(ISBLANK(AD448),(IFERROR(IF(AND(AH448="Probabilidad",AH449="Probabilidad"),(AQ448-(+AQ448*AK449)),IF(AH449="Probabilidad",(W448-(+W448*AK449)),IF(AH449="Impacto",AQ448,""))),""))," ")</f>
        <v xml:space="preserve"> </v>
      </c>
      <c r="AP449" s="174" t="str">
        <f>IF(ISBLANK(AD448),(IFERROR(IF(AO449="","",IF(AO449&lt;=0.2,"Muy Baja",IF(AO449&lt;=0.4,"Baja",IF(AO449&lt;=0.6,"Media",IF(AO449&lt;=0.8,"Alta","Muy Alta"))))),""))," ")</f>
        <v xml:space="preserve"> </v>
      </c>
      <c r="AQ449" s="237" t="str">
        <f t="shared" si="464"/>
        <v xml:space="preserve"> </v>
      </c>
      <c r="AR449" s="283" t="str">
        <f t="shared" si="465"/>
        <v/>
      </c>
      <c r="AS449" s="237" t="str">
        <f>IFERROR(IF(AND(AH448="Impacto",AH449="Impacto"),(AS448-(+AS448*AK449)),IF(AH449="Impacto",(AA448-(+AA448*AK449)),IF(AH449="Probabilidad",AS448,""))),"")</f>
        <v/>
      </c>
      <c r="AT449" s="239" t="str">
        <f t="shared" si="466"/>
        <v/>
      </c>
      <c r="AU449" s="510"/>
      <c r="AV449" s="513"/>
      <c r="AW449" s="507"/>
      <c r="AX449" s="516"/>
      <c r="AY449" s="343"/>
      <c r="AZ449" s="209"/>
      <c r="BA449" s="207"/>
      <c r="BB449" s="207"/>
      <c r="BC449" s="208"/>
      <c r="BD449" s="208"/>
      <c r="BE449" s="208"/>
      <c r="BF449" s="209"/>
      <c r="BG449" s="460"/>
      <c r="BH449" s="215"/>
      <c r="BI449" s="210"/>
      <c r="BJ449" s="210"/>
      <c r="BK449" s="210"/>
      <c r="BL449" s="207"/>
      <c r="BM449" s="207"/>
      <c r="BN449" s="207"/>
      <c r="BO449" s="282"/>
      <c r="BP449" s="282"/>
      <c r="BQ449" s="284"/>
      <c r="BR449" s="213"/>
      <c r="BS449" s="213" t="str">
        <f>IF(AND('MAPA DE RIESGOS'!$AP449="Muy Alta",'MAPA DE RIESGOS'!$AR449="Leve"),CONCATENATE("R",'MAPA DE RIESGOS'!$H449,"C",'MAPA DE RIESGOS'!$AF449),"")</f>
        <v/>
      </c>
      <c r="BT449" s="213"/>
      <c r="BU449" s="213"/>
      <c r="BV449" s="213"/>
      <c r="BW449" s="213"/>
      <c r="BX449" s="213"/>
      <c r="BY449" s="213"/>
      <c r="BZ449" s="213"/>
      <c r="CA449" s="213"/>
      <c r="CB449" s="213"/>
      <c r="CC449" s="213"/>
      <c r="CD449" s="213"/>
      <c r="CE449" s="213"/>
      <c r="CF449" s="213"/>
      <c r="CG449" s="213"/>
      <c r="CH449" s="213"/>
      <c r="CI449" s="213"/>
      <c r="CJ449" s="213"/>
      <c r="CK449" s="213"/>
    </row>
    <row r="450" spans="1:89" s="214" customFormat="1" ht="28.5" hidden="1" customHeight="1">
      <c r="A450" s="477"/>
      <c r="B450" s="501"/>
      <c r="C450" s="451"/>
      <c r="D450" s="451"/>
      <c r="E450" s="454"/>
      <c r="F450" s="454"/>
      <c r="G450" s="459"/>
      <c r="H450" s="384">
        <v>73</v>
      </c>
      <c r="I450" s="457"/>
      <c r="J450" s="460"/>
      <c r="K450" s="460"/>
      <c r="L450" s="460"/>
      <c r="M450" s="454">
        <f t="shared" si="478"/>
        <v>0</v>
      </c>
      <c r="N450" s="454"/>
      <c r="O450" s="454"/>
      <c r="P450" s="531"/>
      <c r="Q450" s="491"/>
      <c r="R450" s="494"/>
      <c r="S450" s="494"/>
      <c r="T450" s="494"/>
      <c r="U450" s="494"/>
      <c r="V450" s="534"/>
      <c r="W450" s="519"/>
      <c r="X450" s="537"/>
      <c r="Y450" s="540"/>
      <c r="Z450" s="543"/>
      <c r="AA450" s="519"/>
      <c r="AB450" s="522"/>
      <c r="AC450" s="525"/>
      <c r="AD450" s="528"/>
      <c r="AE450" s="507"/>
      <c r="AF450" s="205">
        <v>3</v>
      </c>
      <c r="AG450" s="206"/>
      <c r="AH450" s="234" t="str">
        <f t="shared" si="462"/>
        <v/>
      </c>
      <c r="AI450" s="340"/>
      <c r="AJ450" s="340"/>
      <c r="AK450" s="235" t="str">
        <f t="shared" si="463"/>
        <v/>
      </c>
      <c r="AL450" s="341"/>
      <c r="AM450" s="341"/>
      <c r="AN450" s="342"/>
      <c r="AO450" s="236" t="str">
        <f>IF(ISBLANK(AD448),(IFERROR(IF(AND(AH449="Probabilidad",AH450="Probabilidad"),(AQ449-(+AQ449*AK450)),IF(AND(AH449="Impacto",AH450="Probabilidad"),(AQ448-(+AQ448*AK450)),IF(AH450="Impacto",AQ449,""))),""))," ")</f>
        <v xml:space="preserve"> </v>
      </c>
      <c r="AP450" s="174" t="str">
        <f>IF(ISBLANK(AD448),(IFERROR(IF(AO450="","",IF(AO450&lt;=0.2,"Muy Baja",IF(AO450&lt;=0.4,"Baja",IF(AO450&lt;=0.6,"Media",IF(AO450&lt;=0.8,"Alta","Muy Alta"))))),""))," ")</f>
        <v xml:space="preserve"> </v>
      </c>
      <c r="AQ450" s="237" t="str">
        <f t="shared" si="464"/>
        <v xml:space="preserve"> </v>
      </c>
      <c r="AR450" s="283" t="str">
        <f t="shared" si="465"/>
        <v/>
      </c>
      <c r="AS450" s="237" t="str">
        <f>IFERROR(IF(AND(AH449="Impacto",AH450="Impacto"),(AS449-(+AS449*AK450)),IF(AND(AH449="Probabilidad",AH450="Impacto"),(AS448-(+AS448*AK450)),IF(AH450="Probabilidad",AS449,""))),"")</f>
        <v/>
      </c>
      <c r="AT450" s="239" t="str">
        <f t="shared" si="466"/>
        <v/>
      </c>
      <c r="AU450" s="510"/>
      <c r="AV450" s="513"/>
      <c r="AW450" s="507"/>
      <c r="AX450" s="516"/>
      <c r="AY450" s="343"/>
      <c r="AZ450" s="209"/>
      <c r="BA450" s="207"/>
      <c r="BB450" s="207"/>
      <c r="BC450" s="208"/>
      <c r="BD450" s="208"/>
      <c r="BE450" s="208"/>
      <c r="BF450" s="209"/>
      <c r="BG450" s="460"/>
      <c r="BH450" s="215"/>
      <c r="BI450" s="210"/>
      <c r="BJ450" s="210"/>
      <c r="BK450" s="210"/>
      <c r="BL450" s="207"/>
      <c r="BM450" s="207"/>
      <c r="BN450" s="207"/>
      <c r="BO450" s="282"/>
      <c r="BP450" s="282"/>
      <c r="BQ450" s="284"/>
      <c r="BR450" s="213"/>
      <c r="BS450" s="213" t="str">
        <f>IF(AND('MAPA DE RIESGOS'!$AP450="Muy Alta",'MAPA DE RIESGOS'!$AR450="Leve"),CONCATENATE("R",'MAPA DE RIESGOS'!$H450,"C",'MAPA DE RIESGOS'!$AF450),"")</f>
        <v/>
      </c>
      <c r="BT450" s="213"/>
      <c r="BU450" s="213"/>
      <c r="BV450" s="213"/>
      <c r="BW450" s="213"/>
      <c r="BX450" s="213"/>
      <c r="BY450" s="213"/>
      <c r="BZ450" s="213"/>
      <c r="CA450" s="213"/>
      <c r="CB450" s="213"/>
      <c r="CC450" s="213"/>
      <c r="CD450" s="213"/>
      <c r="CE450" s="213"/>
      <c r="CF450" s="213"/>
      <c r="CG450" s="213"/>
      <c r="CH450" s="213"/>
      <c r="CI450" s="213"/>
      <c r="CJ450" s="213"/>
      <c r="CK450" s="213"/>
    </row>
    <row r="451" spans="1:89" s="214" customFormat="1" ht="28.5" hidden="1" customHeight="1">
      <c r="A451" s="477"/>
      <c r="B451" s="501"/>
      <c r="C451" s="451"/>
      <c r="D451" s="451"/>
      <c r="E451" s="454"/>
      <c r="F451" s="454"/>
      <c r="G451" s="459"/>
      <c r="H451" s="384">
        <v>73</v>
      </c>
      <c r="I451" s="457"/>
      <c r="J451" s="460"/>
      <c r="K451" s="460"/>
      <c r="L451" s="460"/>
      <c r="M451" s="454">
        <f t="shared" si="478"/>
        <v>0</v>
      </c>
      <c r="N451" s="454"/>
      <c r="O451" s="454"/>
      <c r="P451" s="531"/>
      <c r="Q451" s="491"/>
      <c r="R451" s="494"/>
      <c r="S451" s="494"/>
      <c r="T451" s="494"/>
      <c r="U451" s="494"/>
      <c r="V451" s="534"/>
      <c r="W451" s="519"/>
      <c r="X451" s="537"/>
      <c r="Y451" s="540"/>
      <c r="Z451" s="543"/>
      <c r="AA451" s="519"/>
      <c r="AB451" s="522"/>
      <c r="AC451" s="525"/>
      <c r="AD451" s="528"/>
      <c r="AE451" s="507"/>
      <c r="AF451" s="205">
        <v>4</v>
      </c>
      <c r="AG451" s="206"/>
      <c r="AH451" s="234" t="str">
        <f t="shared" si="462"/>
        <v/>
      </c>
      <c r="AI451" s="340"/>
      <c r="AJ451" s="340"/>
      <c r="AK451" s="235" t="str">
        <f t="shared" si="463"/>
        <v/>
      </c>
      <c r="AL451" s="341"/>
      <c r="AM451" s="341"/>
      <c r="AN451" s="342"/>
      <c r="AO451" s="236" t="str">
        <f>IF(ISBLANK(AD448),(IFERROR(IF(AND(AH450="Probabilidad",AH451="Probabilidad"),(AQ450-(+AQ450*AK451)),IF(AND(AH450="Impacto",AH451="Probabilidad"),(AQ449-(+AQ449*AK451)),IF(AH451="Impacto",AQ450,""))),""))," ")</f>
        <v xml:space="preserve"> </v>
      </c>
      <c r="AP451" s="174" t="str">
        <f>IF(ISBLANK(AD448),(IFERROR(IF(AO451="","",IF(AO451&lt;=0.2,"Muy Baja",IF(AO451&lt;=0.4,"Baja",IF(AO451&lt;=0.6,"Media",IF(AO451&lt;=0.8,"Alta","Muy Alta"))))),""))," ")</f>
        <v xml:space="preserve"> </v>
      </c>
      <c r="AQ451" s="237" t="str">
        <f t="shared" si="464"/>
        <v xml:space="preserve"> </v>
      </c>
      <c r="AR451" s="283" t="str">
        <f t="shared" si="465"/>
        <v/>
      </c>
      <c r="AS451" s="237" t="str">
        <f>IFERROR(IF(AND(AH450="Impacto",AH451="Impacto"),(AS450-(+AS450*AK451)),IF(AND(AH450="Probabilidad",AH451="Impacto"),(AS449-(+AS449*AK451)),IF(AH451="Probabilidad",AS450,""))),"")</f>
        <v/>
      </c>
      <c r="AT451" s="239" t="str">
        <f t="shared" si="466"/>
        <v/>
      </c>
      <c r="AU451" s="510"/>
      <c r="AV451" s="513"/>
      <c r="AW451" s="507"/>
      <c r="AX451" s="516"/>
      <c r="AY451" s="343"/>
      <c r="AZ451" s="209"/>
      <c r="BA451" s="207"/>
      <c r="BB451" s="207"/>
      <c r="BC451" s="208"/>
      <c r="BD451" s="208"/>
      <c r="BE451" s="208"/>
      <c r="BF451" s="209"/>
      <c r="BG451" s="460"/>
      <c r="BH451" s="215"/>
      <c r="BI451" s="210"/>
      <c r="BJ451" s="210"/>
      <c r="BK451" s="210"/>
      <c r="BL451" s="207"/>
      <c r="BM451" s="207"/>
      <c r="BN451" s="207"/>
      <c r="BO451" s="282"/>
      <c r="BP451" s="282"/>
      <c r="BQ451" s="284"/>
      <c r="BR451" s="213"/>
      <c r="BS451" s="213" t="str">
        <f>IF(AND('MAPA DE RIESGOS'!$AP451="Muy Alta",'MAPA DE RIESGOS'!$AR451="Leve"),CONCATENATE("R",'MAPA DE RIESGOS'!$H451,"C",'MAPA DE RIESGOS'!$AF451),"")</f>
        <v/>
      </c>
      <c r="BT451" s="213"/>
      <c r="BU451" s="213"/>
      <c r="BV451" s="213"/>
      <c r="BW451" s="213"/>
      <c r="BX451" s="213"/>
      <c r="BY451" s="213"/>
      <c r="BZ451" s="213"/>
      <c r="CA451" s="213"/>
      <c r="CB451" s="213"/>
      <c r="CC451" s="213"/>
      <c r="CD451" s="213"/>
      <c r="CE451" s="213"/>
      <c r="CF451" s="213"/>
      <c r="CG451" s="213"/>
      <c r="CH451" s="213"/>
      <c r="CI451" s="213"/>
      <c r="CJ451" s="213"/>
      <c r="CK451" s="213"/>
    </row>
    <row r="452" spans="1:89" s="214" customFormat="1" ht="28.5" hidden="1" customHeight="1">
      <c r="A452" s="477"/>
      <c r="B452" s="501"/>
      <c r="C452" s="451"/>
      <c r="D452" s="451"/>
      <c r="E452" s="454"/>
      <c r="F452" s="454"/>
      <c r="G452" s="459"/>
      <c r="H452" s="384">
        <v>73</v>
      </c>
      <c r="I452" s="457"/>
      <c r="J452" s="460"/>
      <c r="K452" s="460"/>
      <c r="L452" s="460"/>
      <c r="M452" s="454">
        <f t="shared" si="478"/>
        <v>0</v>
      </c>
      <c r="N452" s="454"/>
      <c r="O452" s="454"/>
      <c r="P452" s="531"/>
      <c r="Q452" s="491"/>
      <c r="R452" s="494"/>
      <c r="S452" s="494"/>
      <c r="T452" s="494"/>
      <c r="U452" s="494"/>
      <c r="V452" s="534"/>
      <c r="W452" s="519"/>
      <c r="X452" s="537"/>
      <c r="Y452" s="540"/>
      <c r="Z452" s="543"/>
      <c r="AA452" s="519"/>
      <c r="AB452" s="522"/>
      <c r="AC452" s="525"/>
      <c r="AD452" s="528"/>
      <c r="AE452" s="507"/>
      <c r="AF452" s="205">
        <v>5</v>
      </c>
      <c r="AG452" s="206"/>
      <c r="AH452" s="234" t="str">
        <f t="shared" si="462"/>
        <v/>
      </c>
      <c r="AI452" s="340"/>
      <c r="AJ452" s="340"/>
      <c r="AK452" s="235" t="str">
        <f t="shared" si="463"/>
        <v/>
      </c>
      <c r="AL452" s="341"/>
      <c r="AM452" s="341"/>
      <c r="AN452" s="342"/>
      <c r="AO452" s="236" t="str">
        <f>IF(ISBLANK(AD448),(IFERROR(IF(AND(AH451="Probabilidad",AH452="Probabilidad"),(AQ451-(+AQ451*AK452)),IF(AND(AH451="Impacto",AH452="Probabilidad"),(AQ450-(+AQ450*AK452)),IF(AH452="Impacto",AQ451,""))),""))," ")</f>
        <v xml:space="preserve"> </v>
      </c>
      <c r="AP452" s="174" t="str">
        <f>IF(ISBLANK(AD448),(IFERROR(IF(AO452="","",IF(AO452&lt;=0.2,"Muy Baja",IF(AO452&lt;=0.4,"Baja",IF(AO452&lt;=0.6,"Media",IF(AO452&lt;=0.8,"Alta","Muy Alta"))))),""))," ")</f>
        <v xml:space="preserve"> </v>
      </c>
      <c r="AQ452" s="237" t="str">
        <f t="shared" si="464"/>
        <v xml:space="preserve"> </v>
      </c>
      <c r="AR452" s="283" t="str">
        <f t="shared" si="465"/>
        <v/>
      </c>
      <c r="AS452" s="237" t="str">
        <f>IFERROR(IF(AND(AH451="Impacto",AH452="Impacto"),(AS451-(+AS451*AK452)),IF(AND(AH451="Probabilidad",AH452="Impacto"),(AS450-(+AS450*AK452)),IF(AH452="Probabilidad",AS451,""))),"")</f>
        <v/>
      </c>
      <c r="AT452" s="239" t="str">
        <f t="shared" si="466"/>
        <v/>
      </c>
      <c r="AU452" s="510"/>
      <c r="AV452" s="513"/>
      <c r="AW452" s="507"/>
      <c r="AX452" s="516"/>
      <c r="AY452" s="343"/>
      <c r="AZ452" s="209"/>
      <c r="BA452" s="207"/>
      <c r="BB452" s="207"/>
      <c r="BC452" s="208"/>
      <c r="BD452" s="208"/>
      <c r="BE452" s="208"/>
      <c r="BF452" s="209"/>
      <c r="BG452" s="460"/>
      <c r="BH452" s="215"/>
      <c r="BI452" s="210"/>
      <c r="BJ452" s="210"/>
      <c r="BK452" s="210"/>
      <c r="BL452" s="207"/>
      <c r="BM452" s="207"/>
      <c r="BN452" s="207"/>
      <c r="BO452" s="282"/>
      <c r="BP452" s="282"/>
      <c r="BQ452" s="284"/>
      <c r="BR452" s="213"/>
      <c r="BS452" s="213" t="str">
        <f>IF(AND('MAPA DE RIESGOS'!$AP452="Muy Alta",'MAPA DE RIESGOS'!$AR452="Leve"),CONCATENATE("R",'MAPA DE RIESGOS'!$H452,"C",'MAPA DE RIESGOS'!$AF452),"")</f>
        <v/>
      </c>
      <c r="BT452" s="213"/>
      <c r="BU452" s="213"/>
      <c r="BV452" s="213"/>
      <c r="BW452" s="213"/>
      <c r="BX452" s="213"/>
      <c r="BY452" s="213"/>
      <c r="BZ452" s="213"/>
      <c r="CA452" s="213"/>
      <c r="CB452" s="213"/>
      <c r="CC452" s="213"/>
      <c r="CD452" s="213"/>
      <c r="CE452" s="213"/>
      <c r="CF452" s="213"/>
      <c r="CG452" s="213"/>
      <c r="CH452" s="213"/>
      <c r="CI452" s="213"/>
      <c r="CJ452" s="213"/>
      <c r="CK452" s="213"/>
    </row>
    <row r="453" spans="1:89" s="214" customFormat="1" ht="28.5" hidden="1" customHeight="1">
      <c r="A453" s="477"/>
      <c r="B453" s="501"/>
      <c r="C453" s="451"/>
      <c r="D453" s="451"/>
      <c r="E453" s="454"/>
      <c r="F453" s="454"/>
      <c r="G453" s="459"/>
      <c r="H453" s="384">
        <v>73</v>
      </c>
      <c r="I453" s="458"/>
      <c r="J453" s="461"/>
      <c r="K453" s="461"/>
      <c r="L453" s="461"/>
      <c r="M453" s="455">
        <f t="shared" si="478"/>
        <v>0</v>
      </c>
      <c r="N453" s="455"/>
      <c r="O453" s="455"/>
      <c r="P453" s="532"/>
      <c r="Q453" s="492"/>
      <c r="R453" s="495"/>
      <c r="S453" s="495"/>
      <c r="T453" s="495"/>
      <c r="U453" s="495"/>
      <c r="V453" s="535"/>
      <c r="W453" s="520"/>
      <c r="X453" s="538"/>
      <c r="Y453" s="541"/>
      <c r="Z453" s="544"/>
      <c r="AA453" s="520"/>
      <c r="AB453" s="523"/>
      <c r="AC453" s="526"/>
      <c r="AD453" s="529"/>
      <c r="AE453" s="508"/>
      <c r="AF453" s="205">
        <v>6</v>
      </c>
      <c r="AG453" s="206"/>
      <c r="AH453" s="234" t="str">
        <f t="shared" si="462"/>
        <v/>
      </c>
      <c r="AI453" s="340"/>
      <c r="AJ453" s="340"/>
      <c r="AK453" s="235" t="str">
        <f t="shared" si="463"/>
        <v/>
      </c>
      <c r="AL453" s="341"/>
      <c r="AM453" s="341"/>
      <c r="AN453" s="342"/>
      <c r="AO453" s="236" t="str">
        <f>IF(ISBLANK(AD448),(IFERROR(IF(AND(AH451="Probabilidad",AH453="Probabilidad"),(AQ451-(+AQ451*AK453)),IF(AND(AH451="Impacto",AH453="Probabilidad"),(AQ450-(+AQ450*AK453)),IF(AH453="Impacto",AQ451,""))),""))," ")</f>
        <v xml:space="preserve"> </v>
      </c>
      <c r="AP453" s="174" t="str">
        <f>IF(ISBLANK(AD448),(IFERROR(IF(AO453="","",IF(AO453&lt;=0.2,"Muy Baja",IF(AO453&lt;=0.4,"Baja",IF(AO453&lt;=0.6,"Media",IF(AO453&lt;=0.8,"Alta","Muy Alta"))))),"")), " ")</f>
        <v xml:space="preserve"> </v>
      </c>
      <c r="AQ453" s="237" t="str">
        <f t="shared" si="464"/>
        <v xml:space="preserve"> </v>
      </c>
      <c r="AR453" s="283" t="str">
        <f t="shared" si="465"/>
        <v/>
      </c>
      <c r="AS453" s="237" t="str">
        <f>IFERROR(IF(AND(AH452="Impacto",AH453="Impacto"),(AS451-(+AS452*AK453)),IF(AND(AH451="Probabilidad",AH453="Impacto"),(AS450-(+AS450*AK453)),IF(AH453="Probabilidad",AS451,""))),"")</f>
        <v/>
      </c>
      <c r="AT453" s="239" t="str">
        <f t="shared" si="466"/>
        <v/>
      </c>
      <c r="AU453" s="511"/>
      <c r="AV453" s="514"/>
      <c r="AW453" s="508"/>
      <c r="AX453" s="517"/>
      <c r="AY453" s="343"/>
      <c r="AZ453" s="209"/>
      <c r="BA453" s="207"/>
      <c r="BB453" s="207"/>
      <c r="BC453" s="208"/>
      <c r="BD453" s="208"/>
      <c r="BE453" s="208"/>
      <c r="BF453" s="209"/>
      <c r="BG453" s="461"/>
      <c r="BH453" s="215"/>
      <c r="BI453" s="210"/>
      <c r="BJ453" s="210"/>
      <c r="BK453" s="210"/>
      <c r="BL453" s="207"/>
      <c r="BM453" s="207"/>
      <c r="BN453" s="207"/>
      <c r="BO453" s="282"/>
      <c r="BP453" s="282"/>
      <c r="BQ453" s="284"/>
      <c r="BR453" s="213"/>
      <c r="BS453" s="213" t="str">
        <f>IF(AND('MAPA DE RIESGOS'!$AP453="Muy Alta",'MAPA DE RIESGOS'!$AR453="Leve"),CONCATENATE("R",'MAPA DE RIESGOS'!$H453,"C",'MAPA DE RIESGOS'!$AF453),"")</f>
        <v/>
      </c>
      <c r="BT453" s="213"/>
      <c r="BU453" s="213"/>
      <c r="BV453" s="213"/>
      <c r="BW453" s="213"/>
      <c r="BX453" s="213"/>
      <c r="BY453" s="213"/>
      <c r="BZ453" s="213"/>
      <c r="CA453" s="213"/>
      <c r="CB453" s="213"/>
      <c r="CC453" s="213"/>
      <c r="CD453" s="213"/>
      <c r="CE453" s="213"/>
      <c r="CF453" s="213"/>
      <c r="CG453" s="213"/>
      <c r="CH453" s="213"/>
      <c r="CI453" s="213"/>
      <c r="CJ453" s="213"/>
      <c r="CK453" s="213"/>
    </row>
    <row r="454" spans="1:89" s="214" customFormat="1" ht="94" customHeight="1">
      <c r="A454" s="477"/>
      <c r="B454" s="501" t="s">
        <v>961</v>
      </c>
      <c r="C454" s="451"/>
      <c r="D454" s="451" t="str">
        <f>IFERROR((VLOOKUP($B454,'Listados Datos'!$D$3:$F$18,3,FALSE))," ")</f>
        <v>El proceso inicia con la identificación de necesidades de personal y finaliza con el seguimiento y evaluación de los mismos. Aplica a todos los procesos de la entidad.</v>
      </c>
      <c r="E454" s="454" t="s">
        <v>1259</v>
      </c>
      <c r="F454" s="454" t="s">
        <v>976</v>
      </c>
      <c r="G454" s="459">
        <v>74</v>
      </c>
      <c r="H454" s="384">
        <v>74</v>
      </c>
      <c r="I454" s="456" t="s">
        <v>1292</v>
      </c>
      <c r="J454" s="468" t="s">
        <v>244</v>
      </c>
      <c r="K454" s="468" t="s">
        <v>1292</v>
      </c>
      <c r="L454" s="468" t="s">
        <v>1490</v>
      </c>
      <c r="M454" s="453" t="str">
        <f t="shared" ref="M454:M459" si="483">+CONCATENATE("Posibilidad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453" t="s">
        <v>932</v>
      </c>
      <c r="O454" s="453" t="s">
        <v>247</v>
      </c>
      <c r="P454" s="530">
        <v>228</v>
      </c>
      <c r="Q454" s="490" t="s">
        <v>91</v>
      </c>
      <c r="R454" s="493" t="s">
        <v>1565</v>
      </c>
      <c r="S454" s="493" t="s">
        <v>1164</v>
      </c>
      <c r="T454" s="493"/>
      <c r="U454" s="493"/>
      <c r="V454" s="533" t="str">
        <f t="shared" ref="V454" si="484">IF(ISBLANK(AC454),(IF(P454&lt;=0,"",IF(P454&lt;=2,"Muy Baja",IF(P454&lt;=24,"Baja",IF(P454&lt;=500,"Media",IF(P454&lt;=5000,"Alta","Muy Alta"))))))," ")</f>
        <v>Media</v>
      </c>
      <c r="W454" s="518">
        <f t="shared" ref="W454" si="485">IF(ISBLANK(AC454),(IF(V454="","",IF(V454="Muy Baja",20%,IF(V454="Baja",40%,IF(V454="Media",60%,IF(V454="Alta",80%,IF(V454="Muy Alta",100%,0)))))))," ")</f>
        <v>0.6</v>
      </c>
      <c r="X454" s="536" t="s">
        <v>307</v>
      </c>
      <c r="Y454" s="539" t="str">
        <f>IF(X454&gt;0,IF(NOT(ISERROR(MATCH(X454,'Listados Datos'!$N$3:$N$4,0))),'Listados Datos'!$N$6&amp;"Por favor no seleccionar este criterios de impacto (Afectación Económica o presupuestal y/o Pérdida Reputacional)",'Listados Datos'!$N$7),"")</f>
        <v>✔</v>
      </c>
      <c r="Z454" s="542"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518">
        <f>IF(Z454="","",IF(Z454="Leve",20%,IF(Z454="Menor",40%,IF(Z454="Moderado",60%,IF(Z454="Mayor",80%,IF(Z454="Catastrófico",100%,0))))))</f>
        <v>0.6</v>
      </c>
      <c r="AB454" s="521"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524"/>
      <c r="AD454" s="527"/>
      <c r="AE454" s="506" t="str">
        <f t="shared" ref="AE454" si="486">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5">
        <v>1</v>
      </c>
      <c r="AG454" s="206" t="s">
        <v>1544</v>
      </c>
      <c r="AH454" s="234" t="str">
        <f t="shared" si="462"/>
        <v>Probabilidad</v>
      </c>
      <c r="AI454" s="340" t="s">
        <v>314</v>
      </c>
      <c r="AJ454" s="340" t="s">
        <v>319</v>
      </c>
      <c r="AK454" s="235" t="str">
        <f t="shared" si="463"/>
        <v>40%</v>
      </c>
      <c r="AL454" s="341" t="s">
        <v>323</v>
      </c>
      <c r="AM454" s="341" t="s">
        <v>327</v>
      </c>
      <c r="AN454" s="342" t="s">
        <v>330</v>
      </c>
      <c r="AO454" s="236">
        <f>IF(ISBLANK(AD454),(IFERROR(IF(AH454="Probabilidad",(W454-(+W454*AK454)),IF(AH454="Impacto",W454,"")),""))," ")</f>
        <v>0.36</v>
      </c>
      <c r="AP454" s="174" t="str">
        <f>IF(ISBLANK(AD454), (IFERROR(IF(AO454="","",IF(AO454&lt;=0.2,"Muy Baja",IF(AO454&lt;=0.4,"Baja",IF(AO454&lt;=0.6,"Media",IF(AO454&lt;=0.8,"Alta","Muy Alta"))))),""))," ")</f>
        <v>Baja</v>
      </c>
      <c r="AQ454" s="237">
        <f t="shared" si="464"/>
        <v>0.36</v>
      </c>
      <c r="AR454" s="283" t="str">
        <f t="shared" si="465"/>
        <v>Moderado</v>
      </c>
      <c r="AS454" s="237">
        <f>IFERROR(IF(AH454="Impacto",(AA454-(+AA454*AK454)),IF(AH454="Probabilidad",AA454,"")),"")</f>
        <v>0.6</v>
      </c>
      <c r="AT454" s="239" t="str">
        <f t="shared" si="466"/>
        <v>Moderado</v>
      </c>
      <c r="AU454" s="509"/>
      <c r="AV454" s="512" t="str">
        <f>IF(ISBLANK(AD454), " ", AD454)</f>
        <v xml:space="preserve"> </v>
      </c>
      <c r="AW454" s="506" t="str">
        <f t="shared" ref="AW454" si="487">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515" t="s">
        <v>337</v>
      </c>
      <c r="AY454" s="441" t="s">
        <v>1672</v>
      </c>
      <c r="AZ454" s="437" t="s">
        <v>1673</v>
      </c>
      <c r="BA454" s="437" t="s">
        <v>976</v>
      </c>
      <c r="BB454" s="437" t="s">
        <v>1069</v>
      </c>
      <c r="BC454" s="439">
        <v>44562</v>
      </c>
      <c r="BD454" s="439">
        <v>44926</v>
      </c>
      <c r="BE454" s="437" t="s">
        <v>1383</v>
      </c>
      <c r="BF454" s="437" t="s">
        <v>1383</v>
      </c>
      <c r="BG454" s="468" t="s">
        <v>1384</v>
      </c>
      <c r="BH454" s="215"/>
      <c r="BI454" s="210"/>
      <c r="BJ454" s="210"/>
      <c r="BK454" s="210"/>
      <c r="BL454" s="207"/>
      <c r="BM454" s="207"/>
      <c r="BN454" s="207"/>
      <c r="BO454" s="282"/>
      <c r="BP454" s="282"/>
      <c r="BQ454" s="284"/>
      <c r="BR454" s="213"/>
      <c r="BS454" s="213" t="str">
        <f>IF(AND('MAPA DE RIESGOS'!$AP454="Muy Alta",'MAPA DE RIESGOS'!$AR454="Leve"),CONCATENATE("R",'MAPA DE RIESGOS'!$H454,"C",'MAPA DE RIESGOS'!$AF454),"")</f>
        <v/>
      </c>
      <c r="BT454" s="213"/>
      <c r="BU454" s="213"/>
      <c r="BV454" s="213"/>
      <c r="BW454" s="213"/>
      <c r="BX454" s="213"/>
      <c r="BY454" s="213"/>
      <c r="BZ454" s="213"/>
      <c r="CA454" s="213"/>
      <c r="CB454" s="213"/>
      <c r="CC454" s="213"/>
      <c r="CD454" s="213"/>
      <c r="CE454" s="213"/>
      <c r="CF454" s="213"/>
      <c r="CG454" s="213"/>
      <c r="CH454" s="213"/>
      <c r="CI454" s="213"/>
      <c r="CJ454" s="213"/>
      <c r="CK454" s="213"/>
    </row>
    <row r="455" spans="1:89" s="214" customFormat="1" ht="67.5" customHeight="1">
      <c r="A455" s="477"/>
      <c r="B455" s="501"/>
      <c r="C455" s="451"/>
      <c r="D455" s="451"/>
      <c r="E455" s="454"/>
      <c r="F455" s="454"/>
      <c r="G455" s="459"/>
      <c r="H455" s="384">
        <v>74</v>
      </c>
      <c r="I455" s="457"/>
      <c r="J455" s="460"/>
      <c r="K455" s="460"/>
      <c r="L455" s="460"/>
      <c r="M455" s="454" t="str">
        <f t="shared" si="483"/>
        <v xml:space="preserve">Posibilidad de perdida de  debido a amenazas como y vulderabilidades, afectando a los activos de información de </v>
      </c>
      <c r="N455" s="454"/>
      <c r="O455" s="454"/>
      <c r="P455" s="531"/>
      <c r="Q455" s="491"/>
      <c r="R455" s="494"/>
      <c r="S455" s="494"/>
      <c r="T455" s="494"/>
      <c r="U455" s="494"/>
      <c r="V455" s="534"/>
      <c r="W455" s="519"/>
      <c r="X455" s="537"/>
      <c r="Y455" s="540"/>
      <c r="Z455" s="543"/>
      <c r="AA455" s="519"/>
      <c r="AB455" s="522"/>
      <c r="AC455" s="525"/>
      <c r="AD455" s="528"/>
      <c r="AE455" s="507"/>
      <c r="AF455" s="205">
        <v>2</v>
      </c>
      <c r="AG455" s="206" t="s">
        <v>1545</v>
      </c>
      <c r="AH455" s="234" t="str">
        <f t="shared" si="462"/>
        <v>Probabilidad</v>
      </c>
      <c r="AI455" s="340" t="s">
        <v>314</v>
      </c>
      <c r="AJ455" s="340" t="s">
        <v>319</v>
      </c>
      <c r="AK455" s="235" t="str">
        <f t="shared" si="463"/>
        <v>40%</v>
      </c>
      <c r="AL455" s="341" t="s">
        <v>323</v>
      </c>
      <c r="AM455" s="341" t="s">
        <v>327</v>
      </c>
      <c r="AN455" s="342" t="s">
        <v>330</v>
      </c>
      <c r="AO455" s="236">
        <f>IF(ISBLANK(AD454),(IFERROR(IF(AND(AH454="Probabilidad",AH455="Probabilidad"),(AQ454-(+AQ454*AK455)),IF(AH455="Probabilidad",(W454-(+W454*AK455)),IF(AH455="Impacto",AQ454,""))),""))," ")</f>
        <v>0.216</v>
      </c>
      <c r="AP455" s="174" t="str">
        <f>IF(ISBLANK(AD454),(IFERROR(IF(AO455="","",IF(AO455&lt;=0.2,"Muy Baja",IF(AO455&lt;=0.4,"Baja",IF(AO455&lt;=0.6,"Media",IF(AO455&lt;=0.8,"Alta","Muy Alta"))))),""))," ")</f>
        <v>Baja</v>
      </c>
      <c r="AQ455" s="237">
        <f t="shared" si="464"/>
        <v>0.216</v>
      </c>
      <c r="AR455" s="283" t="str">
        <f t="shared" si="465"/>
        <v>Moderado</v>
      </c>
      <c r="AS455" s="237">
        <f>IFERROR(IF(AND(AH454="Impacto",AH455="Impacto"),(AS454-(+AS454*AK455)),IF(AH455="Impacto",(AA454-(+AA454*AK455)),IF(AH455="Probabilidad",AS454,""))),"")</f>
        <v>0.6</v>
      </c>
      <c r="AT455" s="239" t="str">
        <f t="shared" si="466"/>
        <v>Moderado</v>
      </c>
      <c r="AU455" s="510"/>
      <c r="AV455" s="513"/>
      <c r="AW455" s="507"/>
      <c r="AX455" s="516"/>
      <c r="AY455" s="442"/>
      <c r="AZ455" s="438"/>
      <c r="BA455" s="438"/>
      <c r="BB455" s="438"/>
      <c r="BC455" s="440"/>
      <c r="BD455" s="440"/>
      <c r="BE455" s="438"/>
      <c r="BF455" s="438"/>
      <c r="BG455" s="460"/>
      <c r="BH455" s="215"/>
      <c r="BI455" s="210"/>
      <c r="BJ455" s="210"/>
      <c r="BK455" s="210"/>
      <c r="BL455" s="207"/>
      <c r="BM455" s="207"/>
      <c r="BN455" s="207"/>
      <c r="BO455" s="282"/>
      <c r="BP455" s="282"/>
      <c r="BQ455" s="284"/>
      <c r="BR455" s="213"/>
      <c r="BS455" s="213" t="str">
        <f>IF(AND('MAPA DE RIESGOS'!$AP455="Muy Alta",'MAPA DE RIESGOS'!$AR455="Leve"),CONCATENATE("R",'MAPA DE RIESGOS'!$H455,"C",'MAPA DE RIESGOS'!$AF455),"")</f>
        <v/>
      </c>
      <c r="BT455" s="213"/>
      <c r="BU455" s="213"/>
      <c r="BV455" s="213"/>
      <c r="BW455" s="213"/>
      <c r="BX455" s="213"/>
      <c r="BY455" s="213"/>
      <c r="BZ455" s="213"/>
      <c r="CA455" s="213"/>
      <c r="CB455" s="213"/>
      <c r="CC455" s="213"/>
      <c r="CD455" s="213"/>
      <c r="CE455" s="213"/>
      <c r="CF455" s="213"/>
      <c r="CG455" s="213"/>
      <c r="CH455" s="213"/>
      <c r="CI455" s="213"/>
      <c r="CJ455" s="213"/>
      <c r="CK455" s="213"/>
    </row>
    <row r="456" spans="1:89" s="214" customFormat="1" ht="28.5" hidden="1" customHeight="1">
      <c r="A456" s="477"/>
      <c r="B456" s="501"/>
      <c r="C456" s="451"/>
      <c r="D456" s="451"/>
      <c r="E456" s="454"/>
      <c r="F456" s="454"/>
      <c r="G456" s="459"/>
      <c r="H456" s="384">
        <v>74</v>
      </c>
      <c r="I456" s="457"/>
      <c r="J456" s="460"/>
      <c r="K456" s="460"/>
      <c r="L456" s="460"/>
      <c r="M456" s="454" t="str">
        <f t="shared" si="483"/>
        <v xml:space="preserve">Posibilidad de perdida de  debido a amenazas como y vulderabilidades, afectando a los activos de información de </v>
      </c>
      <c r="N456" s="454"/>
      <c r="O456" s="454"/>
      <c r="P456" s="531"/>
      <c r="Q456" s="491"/>
      <c r="R456" s="494"/>
      <c r="S456" s="494"/>
      <c r="T456" s="494"/>
      <c r="U456" s="494"/>
      <c r="V456" s="534"/>
      <c r="W456" s="519"/>
      <c r="X456" s="537"/>
      <c r="Y456" s="540"/>
      <c r="Z456" s="543"/>
      <c r="AA456" s="519"/>
      <c r="AB456" s="522"/>
      <c r="AC456" s="525"/>
      <c r="AD456" s="528"/>
      <c r="AE456" s="507"/>
      <c r="AF456" s="205">
        <v>3</v>
      </c>
      <c r="AG456" s="206"/>
      <c r="AH456" s="234" t="str">
        <f t="shared" si="462"/>
        <v/>
      </c>
      <c r="AI456" s="340"/>
      <c r="AJ456" s="340"/>
      <c r="AK456" s="235" t="str">
        <f t="shared" si="463"/>
        <v/>
      </c>
      <c r="AL456" s="341"/>
      <c r="AM456" s="341"/>
      <c r="AN456" s="342"/>
      <c r="AO456" s="236" t="str">
        <f>IF(ISBLANK(AD454),(IFERROR(IF(AND(AH455="Probabilidad",AH456="Probabilidad"),(AQ455-(+AQ455*AK456)),IF(AND(AH455="Impacto",AH456="Probabilidad"),(AQ454-(+AQ454*AK456)),IF(AH456="Impacto",AQ455,""))),""))," ")</f>
        <v/>
      </c>
      <c r="AP456" s="174" t="str">
        <f>IF(ISBLANK(AD454),(IFERROR(IF(AO456="","",IF(AO456&lt;=0.2,"Muy Baja",IF(AO456&lt;=0.4,"Baja",IF(AO456&lt;=0.6,"Media",IF(AO456&lt;=0.8,"Alta","Muy Alta"))))),""))," ")</f>
        <v/>
      </c>
      <c r="AQ456" s="237" t="str">
        <f t="shared" si="464"/>
        <v/>
      </c>
      <c r="AR456" s="283" t="str">
        <f t="shared" si="465"/>
        <v/>
      </c>
      <c r="AS456" s="237" t="str">
        <f>IFERROR(IF(AND(AH455="Impacto",AH456="Impacto"),(AS455-(+AS455*AK456)),IF(AND(AH455="Probabilidad",AH456="Impacto"),(AS454-(+AS454*AK456)),IF(AH456="Probabilidad",AS455,""))),"")</f>
        <v/>
      </c>
      <c r="AT456" s="239" t="str">
        <f t="shared" si="466"/>
        <v/>
      </c>
      <c r="AU456" s="510"/>
      <c r="AV456" s="513"/>
      <c r="AW456" s="507"/>
      <c r="AX456" s="516"/>
      <c r="AY456" s="343"/>
      <c r="AZ456" s="209"/>
      <c r="BA456" s="207"/>
      <c r="BB456" s="207"/>
      <c r="BC456" s="208"/>
      <c r="BD456" s="208"/>
      <c r="BE456" s="208"/>
      <c r="BF456" s="209"/>
      <c r="BG456" s="460"/>
      <c r="BH456" s="215"/>
      <c r="BI456" s="210"/>
      <c r="BJ456" s="210"/>
      <c r="BK456" s="210"/>
      <c r="BL456" s="207"/>
      <c r="BM456" s="207"/>
      <c r="BN456" s="207"/>
      <c r="BO456" s="282"/>
      <c r="BP456" s="282"/>
      <c r="BQ456" s="284"/>
      <c r="BR456" s="213"/>
      <c r="BS456" s="213" t="str">
        <f>IF(AND('MAPA DE RIESGOS'!$AP456="Muy Alta",'MAPA DE RIESGOS'!$AR456="Leve"),CONCATENATE("R",'MAPA DE RIESGOS'!$H456,"C",'MAPA DE RIESGOS'!$AF456),"")</f>
        <v/>
      </c>
      <c r="BT456" s="213"/>
      <c r="BU456" s="213"/>
      <c r="BV456" s="213"/>
      <c r="BW456" s="213"/>
      <c r="BX456" s="213"/>
      <c r="BY456" s="213"/>
      <c r="BZ456" s="213"/>
      <c r="CA456" s="213"/>
      <c r="CB456" s="213"/>
      <c r="CC456" s="213"/>
      <c r="CD456" s="213"/>
      <c r="CE456" s="213"/>
      <c r="CF456" s="213"/>
      <c r="CG456" s="213"/>
      <c r="CH456" s="213"/>
      <c r="CI456" s="213"/>
      <c r="CJ456" s="213"/>
      <c r="CK456" s="213"/>
    </row>
    <row r="457" spans="1:89" s="214" customFormat="1" ht="28.5" hidden="1" customHeight="1">
      <c r="A457" s="477"/>
      <c r="B457" s="501"/>
      <c r="C457" s="451"/>
      <c r="D457" s="451"/>
      <c r="E457" s="454"/>
      <c r="F457" s="454"/>
      <c r="G457" s="459"/>
      <c r="H457" s="384">
        <v>74</v>
      </c>
      <c r="I457" s="457"/>
      <c r="J457" s="460"/>
      <c r="K457" s="460"/>
      <c r="L457" s="460"/>
      <c r="M457" s="454" t="str">
        <f t="shared" si="483"/>
        <v xml:space="preserve">Posibilidad de perdida de  debido a amenazas como y vulderabilidades, afectando a los activos de información de </v>
      </c>
      <c r="N457" s="454"/>
      <c r="O457" s="454"/>
      <c r="P457" s="531"/>
      <c r="Q457" s="491"/>
      <c r="R457" s="494"/>
      <c r="S457" s="494"/>
      <c r="T457" s="494"/>
      <c r="U457" s="494"/>
      <c r="V457" s="534"/>
      <c r="W457" s="519"/>
      <c r="X457" s="537"/>
      <c r="Y457" s="540"/>
      <c r="Z457" s="543"/>
      <c r="AA457" s="519"/>
      <c r="AB457" s="522"/>
      <c r="AC457" s="525"/>
      <c r="AD457" s="528"/>
      <c r="AE457" s="507"/>
      <c r="AF457" s="205">
        <v>4</v>
      </c>
      <c r="AG457" s="206"/>
      <c r="AH457" s="234" t="str">
        <f t="shared" si="462"/>
        <v/>
      </c>
      <c r="AI457" s="340"/>
      <c r="AJ457" s="340"/>
      <c r="AK457" s="235" t="str">
        <f t="shared" si="463"/>
        <v/>
      </c>
      <c r="AL457" s="341"/>
      <c r="AM457" s="341"/>
      <c r="AN457" s="342"/>
      <c r="AO457" s="236" t="str">
        <f>IF(ISBLANK(AD454),(IFERROR(IF(AND(AH456="Probabilidad",AH457="Probabilidad"),(AQ456-(+AQ456*AK457)),IF(AND(AH456="Impacto",AH457="Probabilidad"),(AQ455-(+AQ455*AK457)),IF(AH457="Impacto",AQ456,""))),""))," ")</f>
        <v/>
      </c>
      <c r="AP457" s="174" t="str">
        <f>IF(ISBLANK(AD454),(IFERROR(IF(AO457="","",IF(AO457&lt;=0.2,"Muy Baja",IF(AO457&lt;=0.4,"Baja",IF(AO457&lt;=0.6,"Media",IF(AO457&lt;=0.8,"Alta","Muy Alta"))))),""))," ")</f>
        <v/>
      </c>
      <c r="AQ457" s="237" t="str">
        <f t="shared" si="464"/>
        <v/>
      </c>
      <c r="AR457" s="283" t="str">
        <f t="shared" si="465"/>
        <v/>
      </c>
      <c r="AS457" s="237" t="str">
        <f>IFERROR(IF(AND(AH456="Impacto",AH457="Impacto"),(AS456-(+AS456*AK457)),IF(AND(AH456="Probabilidad",AH457="Impacto"),(AS455-(+AS455*AK457)),IF(AH457="Probabilidad",AS456,""))),"")</f>
        <v/>
      </c>
      <c r="AT457" s="239" t="str">
        <f t="shared" si="466"/>
        <v/>
      </c>
      <c r="AU457" s="510"/>
      <c r="AV457" s="513"/>
      <c r="AW457" s="507"/>
      <c r="AX457" s="516"/>
      <c r="AY457" s="343"/>
      <c r="AZ457" s="209"/>
      <c r="BA457" s="207"/>
      <c r="BB457" s="207"/>
      <c r="BC457" s="208"/>
      <c r="BD457" s="208"/>
      <c r="BE457" s="208"/>
      <c r="BF457" s="209"/>
      <c r="BG457" s="460"/>
      <c r="BH457" s="215"/>
      <c r="BI457" s="210"/>
      <c r="BJ457" s="210"/>
      <c r="BK457" s="210"/>
      <c r="BL457" s="207"/>
      <c r="BM457" s="207"/>
      <c r="BN457" s="207"/>
      <c r="BO457" s="282"/>
      <c r="BP457" s="282"/>
      <c r="BQ457" s="284"/>
      <c r="BR457" s="213"/>
      <c r="BS457" s="213" t="str">
        <f>IF(AND('MAPA DE RIESGOS'!$AP457="Muy Alta",'MAPA DE RIESGOS'!$AR457="Leve"),CONCATENATE("R",'MAPA DE RIESGOS'!$H457,"C",'MAPA DE RIESGOS'!$AF457),"")</f>
        <v/>
      </c>
      <c r="BT457" s="213"/>
      <c r="BU457" s="213"/>
      <c r="BV457" s="213"/>
      <c r="BW457" s="213"/>
      <c r="BX457" s="213"/>
      <c r="BY457" s="213"/>
      <c r="BZ457" s="213"/>
      <c r="CA457" s="213"/>
      <c r="CB457" s="213"/>
      <c r="CC457" s="213"/>
      <c r="CD457" s="213"/>
      <c r="CE457" s="213"/>
      <c r="CF457" s="213"/>
      <c r="CG457" s="213"/>
      <c r="CH457" s="213"/>
      <c r="CI457" s="213"/>
      <c r="CJ457" s="213"/>
      <c r="CK457" s="213"/>
    </row>
    <row r="458" spans="1:89" s="214" customFormat="1" ht="28.5" hidden="1" customHeight="1">
      <c r="A458" s="477"/>
      <c r="B458" s="501"/>
      <c r="C458" s="451"/>
      <c r="D458" s="451"/>
      <c r="E458" s="454"/>
      <c r="F458" s="454"/>
      <c r="G458" s="459"/>
      <c r="H458" s="384">
        <v>74</v>
      </c>
      <c r="I458" s="457"/>
      <c r="J458" s="460"/>
      <c r="K458" s="460"/>
      <c r="L458" s="460"/>
      <c r="M458" s="454" t="str">
        <f t="shared" si="483"/>
        <v xml:space="preserve">Posibilidad de perdida de  debido a amenazas como y vulderabilidades, afectando a los activos de información de </v>
      </c>
      <c r="N458" s="454"/>
      <c r="O458" s="454"/>
      <c r="P458" s="531"/>
      <c r="Q458" s="491"/>
      <c r="R458" s="494"/>
      <c r="S458" s="494"/>
      <c r="T458" s="494"/>
      <c r="U458" s="494"/>
      <c r="V458" s="534"/>
      <c r="W458" s="519"/>
      <c r="X458" s="537"/>
      <c r="Y458" s="540"/>
      <c r="Z458" s="543"/>
      <c r="AA458" s="519"/>
      <c r="AB458" s="522"/>
      <c r="AC458" s="525"/>
      <c r="AD458" s="528"/>
      <c r="AE458" s="507"/>
      <c r="AF458" s="205">
        <v>5</v>
      </c>
      <c r="AG458" s="206"/>
      <c r="AH458" s="234" t="str">
        <f t="shared" si="462"/>
        <v/>
      </c>
      <c r="AI458" s="340"/>
      <c r="AJ458" s="340"/>
      <c r="AK458" s="235" t="str">
        <f t="shared" si="463"/>
        <v/>
      </c>
      <c r="AL458" s="341"/>
      <c r="AM458" s="341"/>
      <c r="AN458" s="342"/>
      <c r="AO458" s="236" t="str">
        <f>IF(ISBLANK(AD454),(IFERROR(IF(AND(AH457="Probabilidad",AH458="Probabilidad"),(AQ457-(+AQ457*AK458)),IF(AND(AH457="Impacto",AH458="Probabilidad"),(AQ456-(+AQ456*AK458)),IF(AH458="Impacto",AQ457,""))),""))," ")</f>
        <v/>
      </c>
      <c r="AP458" s="174" t="str">
        <f>IF(ISBLANK(AD454),(IFERROR(IF(AO458="","",IF(AO458&lt;=0.2,"Muy Baja",IF(AO458&lt;=0.4,"Baja",IF(AO458&lt;=0.6,"Media",IF(AO458&lt;=0.8,"Alta","Muy Alta"))))),""))," ")</f>
        <v/>
      </c>
      <c r="AQ458" s="237" t="str">
        <f t="shared" si="464"/>
        <v/>
      </c>
      <c r="AR458" s="283" t="str">
        <f t="shared" si="465"/>
        <v/>
      </c>
      <c r="AS458" s="237" t="str">
        <f>IFERROR(IF(AND(AH457="Impacto",AH458="Impacto"),(AS457-(+AS457*AK458)),IF(AND(AH457="Probabilidad",AH458="Impacto"),(AS456-(+AS456*AK458)),IF(AH458="Probabilidad",AS457,""))),"")</f>
        <v/>
      </c>
      <c r="AT458" s="239" t="str">
        <f t="shared" si="466"/>
        <v/>
      </c>
      <c r="AU458" s="510"/>
      <c r="AV458" s="513"/>
      <c r="AW458" s="507"/>
      <c r="AX458" s="516"/>
      <c r="AY458" s="343"/>
      <c r="AZ458" s="209"/>
      <c r="BA458" s="207"/>
      <c r="BB458" s="207"/>
      <c r="BC458" s="208"/>
      <c r="BD458" s="208"/>
      <c r="BE458" s="208"/>
      <c r="BF458" s="209"/>
      <c r="BG458" s="460"/>
      <c r="BH458" s="215"/>
      <c r="BI458" s="210"/>
      <c r="BJ458" s="210"/>
      <c r="BK458" s="210"/>
      <c r="BL458" s="207"/>
      <c r="BM458" s="207"/>
      <c r="BN458" s="207"/>
      <c r="BO458" s="282"/>
      <c r="BP458" s="282"/>
      <c r="BQ458" s="284"/>
      <c r="BR458" s="213"/>
      <c r="BS458" s="213" t="str">
        <f>IF(AND('MAPA DE RIESGOS'!$AP458="Muy Alta",'MAPA DE RIESGOS'!$AR458="Leve"),CONCATENATE("R",'MAPA DE RIESGOS'!$H458,"C",'MAPA DE RIESGOS'!$AF458),"")</f>
        <v/>
      </c>
      <c r="BT458" s="213"/>
      <c r="BU458" s="213"/>
      <c r="BV458" s="213"/>
      <c r="BW458" s="213"/>
      <c r="BX458" s="213"/>
      <c r="BY458" s="213"/>
      <c r="BZ458" s="213"/>
      <c r="CA458" s="213"/>
      <c r="CB458" s="213"/>
      <c r="CC458" s="213"/>
      <c r="CD458" s="213"/>
      <c r="CE458" s="213"/>
      <c r="CF458" s="213"/>
      <c r="CG458" s="213"/>
      <c r="CH458" s="213"/>
      <c r="CI458" s="213"/>
      <c r="CJ458" s="213"/>
      <c r="CK458" s="213"/>
    </row>
    <row r="459" spans="1:89" s="214" customFormat="1" ht="28.5" hidden="1" customHeight="1">
      <c r="A459" s="478"/>
      <c r="B459" s="502"/>
      <c r="C459" s="452"/>
      <c r="D459" s="452"/>
      <c r="E459" s="455"/>
      <c r="F459" s="455"/>
      <c r="G459" s="459"/>
      <c r="H459" s="384">
        <v>74</v>
      </c>
      <c r="I459" s="458"/>
      <c r="J459" s="461"/>
      <c r="K459" s="461"/>
      <c r="L459" s="461"/>
      <c r="M459" s="455" t="str">
        <f t="shared" si="483"/>
        <v xml:space="preserve">Posibilidad de perdida de  debido a amenazas como y vulderabilidades, afectando a los activos de información de </v>
      </c>
      <c r="N459" s="455"/>
      <c r="O459" s="455"/>
      <c r="P459" s="532"/>
      <c r="Q459" s="492"/>
      <c r="R459" s="495"/>
      <c r="S459" s="495"/>
      <c r="T459" s="495"/>
      <c r="U459" s="495"/>
      <c r="V459" s="535"/>
      <c r="W459" s="520"/>
      <c r="X459" s="538"/>
      <c r="Y459" s="541"/>
      <c r="Z459" s="544"/>
      <c r="AA459" s="520"/>
      <c r="AB459" s="523"/>
      <c r="AC459" s="526"/>
      <c r="AD459" s="529"/>
      <c r="AE459" s="508"/>
      <c r="AF459" s="205">
        <v>6</v>
      </c>
      <c r="AG459" s="206"/>
      <c r="AH459" s="234" t="str">
        <f t="shared" si="462"/>
        <v/>
      </c>
      <c r="AI459" s="340"/>
      <c r="AJ459" s="340"/>
      <c r="AK459" s="235" t="str">
        <f t="shared" si="463"/>
        <v/>
      </c>
      <c r="AL459" s="341"/>
      <c r="AM459" s="341"/>
      <c r="AN459" s="342"/>
      <c r="AO459" s="236" t="str">
        <f>IF(ISBLANK(AD454),(IFERROR(IF(AND(AH457="Probabilidad",AH459="Probabilidad"),(AQ457-(+AQ457*AK459)),IF(AND(AH457="Impacto",AH459="Probabilidad"),(AQ456-(+AQ456*AK459)),IF(AH459="Impacto",AQ457,""))),""))," ")</f>
        <v/>
      </c>
      <c r="AP459" s="174" t="str">
        <f>IF(ISBLANK(AD454),(IFERROR(IF(AO459="","",IF(AO459&lt;=0.2,"Muy Baja",IF(AO459&lt;=0.4,"Baja",IF(AO459&lt;=0.6,"Media",IF(AO459&lt;=0.8,"Alta","Muy Alta"))))),"")), " ")</f>
        <v/>
      </c>
      <c r="AQ459" s="237" t="str">
        <f t="shared" si="464"/>
        <v/>
      </c>
      <c r="AR459" s="283" t="str">
        <f t="shared" si="465"/>
        <v/>
      </c>
      <c r="AS459" s="237" t="str">
        <f>IFERROR(IF(AND(AH458="Impacto",AH459="Impacto"),(AS457-(+AS458*AK459)),IF(AND(AH457="Probabilidad",AH459="Impacto"),(AS456-(+AS456*AK459)),IF(AH459="Probabilidad",AS457,""))),"")</f>
        <v/>
      </c>
      <c r="AT459" s="239" t="str">
        <f t="shared" si="466"/>
        <v/>
      </c>
      <c r="AU459" s="511"/>
      <c r="AV459" s="514"/>
      <c r="AW459" s="508"/>
      <c r="AX459" s="517"/>
      <c r="AY459" s="343"/>
      <c r="AZ459" s="209"/>
      <c r="BA459" s="207"/>
      <c r="BB459" s="207"/>
      <c r="BC459" s="208"/>
      <c r="BD459" s="208"/>
      <c r="BE459" s="208"/>
      <c r="BF459" s="209"/>
      <c r="BG459" s="461"/>
      <c r="BH459" s="215"/>
      <c r="BI459" s="210"/>
      <c r="BJ459" s="210"/>
      <c r="BK459" s="210"/>
      <c r="BL459" s="207"/>
      <c r="BM459" s="207"/>
      <c r="BN459" s="207"/>
      <c r="BO459" s="282"/>
      <c r="BP459" s="282"/>
      <c r="BQ459" s="284"/>
      <c r="BR459" s="213"/>
      <c r="BS459" s="213" t="str">
        <f>IF(AND('MAPA DE RIESGOS'!$AP459="Muy Alta",'MAPA DE RIESGOS'!$AR459="Leve"),CONCATENATE("R",'MAPA DE RIESGOS'!$H459,"C",'MAPA DE RIESGOS'!$AF459),"")</f>
        <v/>
      </c>
      <c r="BT459" s="213"/>
      <c r="BU459" s="213"/>
      <c r="BV459" s="213"/>
      <c r="BW459" s="213"/>
      <c r="BX459" s="213"/>
      <c r="BY459" s="213"/>
      <c r="BZ459" s="213"/>
      <c r="CA459" s="213"/>
      <c r="CB459" s="213"/>
      <c r="CC459" s="213"/>
      <c r="CD459" s="213"/>
      <c r="CE459" s="213"/>
      <c r="CF459" s="213"/>
      <c r="CG459" s="213"/>
      <c r="CH459" s="213"/>
      <c r="CI459" s="213"/>
      <c r="CJ459" s="213"/>
      <c r="CK459" s="213"/>
    </row>
    <row r="460" spans="1:89" s="214" customFormat="1" ht="89" customHeight="1">
      <c r="A460" s="479">
        <v>12</v>
      </c>
      <c r="B460" s="503" t="s">
        <v>963</v>
      </c>
      <c r="C460" s="450" t="str">
        <f>IFERROR((VLOOKUP($B460,'Listados Datos'!$D$3:$E$18,2,FALSE))," ")</f>
        <v>Brindar acompañamiento a los diferentes procesos de la Entidad con el fin de fomentar el autocontrol, y determinar oportunidades de mejoramiento continuo a partir de las evaluaciones y seguimientos.</v>
      </c>
      <c r="D460" s="450"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453" t="s">
        <v>1259</v>
      </c>
      <c r="F460" s="453" t="s">
        <v>970</v>
      </c>
      <c r="G460" s="459">
        <v>75</v>
      </c>
      <c r="H460" s="384">
        <v>75</v>
      </c>
      <c r="I460" s="456" t="s">
        <v>1294</v>
      </c>
      <c r="J460" s="468" t="s">
        <v>243</v>
      </c>
      <c r="K460" s="468" t="s">
        <v>1294</v>
      </c>
      <c r="L460" s="468" t="s">
        <v>1491</v>
      </c>
      <c r="M460" s="453" t="str">
        <f t="shared" ref="M460" si="488">+CONCATENATE("Posibilidad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453" t="s">
        <v>108</v>
      </c>
      <c r="O460" s="453" t="s">
        <v>836</v>
      </c>
      <c r="P460" s="530">
        <v>228</v>
      </c>
      <c r="Q460" s="490"/>
      <c r="R460" s="493"/>
      <c r="S460" s="493"/>
      <c r="T460" s="493"/>
      <c r="U460" s="493"/>
      <c r="V460" s="533" t="str">
        <f t="shared" ref="V460" si="489">IF(ISBLANK(AC460),(IF(P460&lt;=0,"",IF(P460&lt;=2,"Muy Baja",IF(P460&lt;=24,"Baja",IF(P460&lt;=500,"Media",IF(P460&lt;=5000,"Alta","Muy Alta"))))))," ")</f>
        <v>Media</v>
      </c>
      <c r="W460" s="518">
        <f t="shared" ref="W460" si="490">IF(ISBLANK(AC460),(IF(V460="","",IF(V460="Muy Baja",20%,IF(V460="Baja",40%,IF(V460="Media",60%,IF(V460="Alta",80%,IF(V460="Muy Alta",100%,0)))))))," ")</f>
        <v>0.6</v>
      </c>
      <c r="X460" s="536" t="s">
        <v>307</v>
      </c>
      <c r="Y460" s="539" t="str">
        <f>IF(X460&gt;0,IF(NOT(ISERROR(MATCH(X460,'Listados Datos'!$N$3:$N$4,0))),'Listados Datos'!$N$6&amp;"Por favor no seleccionar este criterios de impacto (Afectación Económica o presupuestal y/o Pérdida Reputacional)",'Listados Datos'!$N$7),"")</f>
        <v>✔</v>
      </c>
      <c r="Z460" s="542"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518">
        <f>IF(Z460="","",IF(Z460="Leve",20%,IF(Z460="Menor",40%,IF(Z460="Moderado",60%,IF(Z460="Mayor",80%,IF(Z460="Catastrófico",100%,0))))))</f>
        <v>0.6</v>
      </c>
      <c r="AB460" s="521"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524"/>
      <c r="AD460" s="527"/>
      <c r="AE460" s="506" t="str">
        <f t="shared" ref="AE460" si="491">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206" t="s">
        <v>1546</v>
      </c>
      <c r="AH460" s="234" t="str">
        <f t="shared" si="462"/>
        <v>Probabilidad</v>
      </c>
      <c r="AI460" s="340" t="s">
        <v>314</v>
      </c>
      <c r="AJ460" s="340" t="s">
        <v>319</v>
      </c>
      <c r="AK460" s="235" t="str">
        <f t="shared" si="463"/>
        <v>40%</v>
      </c>
      <c r="AL460" s="341" t="s">
        <v>323</v>
      </c>
      <c r="AM460" s="341" t="s">
        <v>327</v>
      </c>
      <c r="AN460" s="342" t="s">
        <v>330</v>
      </c>
      <c r="AO460" s="236">
        <f>IF(ISBLANK(AD460),(IFERROR(IF(AH460="Probabilidad",(W460-(+W460*AK460)),IF(AH460="Impacto",W460,"")),""))," ")</f>
        <v>0.36</v>
      </c>
      <c r="AP460" s="174" t="str">
        <f>IF(ISBLANK(AD460), (IFERROR(IF(AO460="","",IF(AO460&lt;=0.2,"Muy Baja",IF(AO460&lt;=0.4,"Baja",IF(AO460&lt;=0.6,"Media",IF(AO460&lt;=0.8,"Alta","Muy Alta"))))),""))," ")</f>
        <v>Baja</v>
      </c>
      <c r="AQ460" s="237">
        <f t="shared" si="464"/>
        <v>0.36</v>
      </c>
      <c r="AR460" s="283" t="str">
        <f t="shared" si="465"/>
        <v>Moderado</v>
      </c>
      <c r="AS460" s="237">
        <f>IFERROR(IF(AH460="Impacto",(AA460-(+AA460*AK460)),IF(AH460="Probabilidad",AA460,"")),"")</f>
        <v>0.6</v>
      </c>
      <c r="AT460" s="239" t="str">
        <f t="shared" si="466"/>
        <v>Moderado</v>
      </c>
      <c r="AU460" s="509"/>
      <c r="AV460" s="512" t="str">
        <f>IF(ISBLANK(AD460), " ", AD460)</f>
        <v xml:space="preserve"> </v>
      </c>
      <c r="AW460" s="506" t="str">
        <f t="shared" ref="AW460" si="492">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515" t="s">
        <v>337</v>
      </c>
      <c r="AY460" s="343" t="s">
        <v>1674</v>
      </c>
      <c r="AZ460" s="209" t="s">
        <v>1385</v>
      </c>
      <c r="BA460" s="207" t="s">
        <v>970</v>
      </c>
      <c r="BB460" s="207" t="s">
        <v>1063</v>
      </c>
      <c r="BC460" s="208">
        <v>44562</v>
      </c>
      <c r="BD460" s="208">
        <v>44926</v>
      </c>
      <c r="BE460" s="208" t="s">
        <v>1385</v>
      </c>
      <c r="BF460" s="209" t="s">
        <v>1385</v>
      </c>
      <c r="BG460" s="468" t="s">
        <v>1386</v>
      </c>
      <c r="BH460" s="215"/>
      <c r="BI460" s="210"/>
      <c r="BJ460" s="210"/>
      <c r="BK460" s="210"/>
      <c r="BL460" s="207"/>
      <c r="BM460" s="207"/>
      <c r="BN460" s="207"/>
      <c r="BO460" s="282"/>
      <c r="BP460" s="282"/>
      <c r="BQ460" s="284"/>
      <c r="BR460" s="213"/>
      <c r="BS460" s="213" t="str">
        <f>IF(AND('MAPA DE RIESGOS'!$AP460="Muy Alta",'MAPA DE RIESGOS'!$AR460="Leve"),CONCATENATE("R",'MAPA DE RIESGOS'!$H460,"C",'MAPA DE RIESGOS'!$AF460),"")</f>
        <v/>
      </c>
      <c r="BT460" s="213"/>
      <c r="BU460" s="213"/>
      <c r="BV460" s="213"/>
      <c r="BW460" s="213"/>
      <c r="BX460" s="213"/>
      <c r="BY460" s="213"/>
      <c r="BZ460" s="213"/>
      <c r="CA460" s="213"/>
      <c r="CB460" s="213"/>
      <c r="CC460" s="213"/>
      <c r="CD460" s="213"/>
      <c r="CE460" s="213"/>
      <c r="CF460" s="213"/>
      <c r="CG460" s="213"/>
      <c r="CH460" s="213"/>
      <c r="CI460" s="213"/>
      <c r="CJ460" s="213"/>
      <c r="CK460" s="213"/>
    </row>
    <row r="461" spans="1:89" s="214" customFormat="1" ht="28.5" hidden="1" customHeight="1">
      <c r="A461" s="480"/>
      <c r="B461" s="504"/>
      <c r="C461" s="451"/>
      <c r="D461" s="451"/>
      <c r="E461" s="454"/>
      <c r="F461" s="454"/>
      <c r="G461" s="459"/>
      <c r="H461" s="384">
        <v>75</v>
      </c>
      <c r="I461" s="457"/>
      <c r="J461" s="460"/>
      <c r="K461" s="460"/>
      <c r="L461" s="460"/>
      <c r="M461" s="454"/>
      <c r="N461" s="454"/>
      <c r="O461" s="454"/>
      <c r="P461" s="531"/>
      <c r="Q461" s="491"/>
      <c r="R461" s="494"/>
      <c r="S461" s="494"/>
      <c r="T461" s="494"/>
      <c r="U461" s="494"/>
      <c r="V461" s="534"/>
      <c r="W461" s="519"/>
      <c r="X461" s="537"/>
      <c r="Y461" s="540"/>
      <c r="Z461" s="543"/>
      <c r="AA461" s="519"/>
      <c r="AB461" s="522"/>
      <c r="AC461" s="525"/>
      <c r="AD461" s="528"/>
      <c r="AE461" s="507"/>
      <c r="AF461" s="205">
        <v>2</v>
      </c>
      <c r="AG461" s="206"/>
      <c r="AH461" s="234" t="str">
        <f t="shared" si="462"/>
        <v/>
      </c>
      <c r="AI461" s="340"/>
      <c r="AJ461" s="340"/>
      <c r="AK461" s="235" t="str">
        <f t="shared" si="463"/>
        <v/>
      </c>
      <c r="AL461" s="341"/>
      <c r="AM461" s="341"/>
      <c r="AN461" s="342"/>
      <c r="AO461" s="236" t="str">
        <f>IF(ISBLANK(AD460),(IFERROR(IF(AND(AH460="Probabilidad",AH461="Probabilidad"),(AQ460-(+AQ460*AK461)),IF(AH461="Probabilidad",(W460-(+W460*AK461)),IF(AH461="Impacto",AQ460,""))),""))," ")</f>
        <v/>
      </c>
      <c r="AP461" s="174" t="str">
        <f>IF(ISBLANK(AD460),(IFERROR(IF(AO461="","",IF(AO461&lt;=0.2,"Muy Baja",IF(AO461&lt;=0.4,"Baja",IF(AO461&lt;=0.6,"Media",IF(AO461&lt;=0.8,"Alta","Muy Alta"))))),""))," ")</f>
        <v/>
      </c>
      <c r="AQ461" s="237" t="str">
        <f t="shared" si="464"/>
        <v/>
      </c>
      <c r="AR461" s="283" t="str">
        <f t="shared" si="465"/>
        <v/>
      </c>
      <c r="AS461" s="237" t="str">
        <f>IFERROR(IF(AND(AH460="Impacto",AH461="Impacto"),(AS460-(+AS460*AK461)),IF(AH461="Impacto",(AA460-(+AA460*AK461)),IF(AH461="Probabilidad",AS460,""))),"")</f>
        <v/>
      </c>
      <c r="AT461" s="239" t="str">
        <f t="shared" si="466"/>
        <v/>
      </c>
      <c r="AU461" s="510"/>
      <c r="AV461" s="513"/>
      <c r="AW461" s="507"/>
      <c r="AX461" s="516"/>
      <c r="AY461" s="343"/>
      <c r="AZ461" s="209"/>
      <c r="BA461" s="207"/>
      <c r="BB461" s="207"/>
      <c r="BC461" s="208"/>
      <c r="BD461" s="208"/>
      <c r="BE461" s="208"/>
      <c r="BF461" s="209"/>
      <c r="BG461" s="460"/>
      <c r="BH461" s="215"/>
      <c r="BI461" s="210"/>
      <c r="BJ461" s="210"/>
      <c r="BK461" s="210"/>
      <c r="BL461" s="207"/>
      <c r="BM461" s="207"/>
      <c r="BN461" s="207"/>
      <c r="BO461" s="282"/>
      <c r="BP461" s="282"/>
      <c r="BQ461" s="284"/>
      <c r="BR461" s="213"/>
      <c r="BS461" s="213" t="str">
        <f>IF(AND('MAPA DE RIESGOS'!$AP461="Muy Alta",'MAPA DE RIESGOS'!$AR461="Leve"),CONCATENATE("R",'MAPA DE RIESGOS'!$H461,"C",'MAPA DE RIESGOS'!$AF461),"")</f>
        <v/>
      </c>
      <c r="BT461" s="213"/>
      <c r="BU461" s="213"/>
      <c r="BV461" s="213"/>
      <c r="BW461" s="213"/>
      <c r="BX461" s="213"/>
      <c r="BY461" s="213"/>
      <c r="BZ461" s="213"/>
      <c r="CA461" s="213"/>
      <c r="CB461" s="213"/>
      <c r="CC461" s="213"/>
      <c r="CD461" s="213"/>
      <c r="CE461" s="213"/>
      <c r="CF461" s="213"/>
      <c r="CG461" s="213"/>
      <c r="CH461" s="213"/>
      <c r="CI461" s="213"/>
      <c r="CJ461" s="213"/>
      <c r="CK461" s="213"/>
    </row>
    <row r="462" spans="1:89" s="214" customFormat="1" ht="28.5" hidden="1" customHeight="1">
      <c r="A462" s="480"/>
      <c r="B462" s="504"/>
      <c r="C462" s="451"/>
      <c r="D462" s="451"/>
      <c r="E462" s="454"/>
      <c r="F462" s="454"/>
      <c r="G462" s="459"/>
      <c r="H462" s="384">
        <v>75</v>
      </c>
      <c r="I462" s="457"/>
      <c r="J462" s="460"/>
      <c r="K462" s="460"/>
      <c r="L462" s="460"/>
      <c r="M462" s="454"/>
      <c r="N462" s="454"/>
      <c r="O462" s="454"/>
      <c r="P462" s="531"/>
      <c r="Q462" s="491"/>
      <c r="R462" s="494"/>
      <c r="S462" s="494"/>
      <c r="T462" s="494"/>
      <c r="U462" s="494"/>
      <c r="V462" s="534"/>
      <c r="W462" s="519"/>
      <c r="X462" s="537"/>
      <c r="Y462" s="540"/>
      <c r="Z462" s="543"/>
      <c r="AA462" s="519"/>
      <c r="AB462" s="522"/>
      <c r="AC462" s="525"/>
      <c r="AD462" s="528"/>
      <c r="AE462" s="507"/>
      <c r="AF462" s="205">
        <v>3</v>
      </c>
      <c r="AG462" s="206"/>
      <c r="AH462" s="234" t="str">
        <f t="shared" si="462"/>
        <v/>
      </c>
      <c r="AI462" s="340"/>
      <c r="AJ462" s="340"/>
      <c r="AK462" s="235" t="str">
        <f t="shared" si="463"/>
        <v/>
      </c>
      <c r="AL462" s="341"/>
      <c r="AM462" s="341"/>
      <c r="AN462" s="342"/>
      <c r="AO462" s="236" t="str">
        <f>IF(ISBLANK(AD460),(IFERROR(IF(AND(AH461="Probabilidad",AH462="Probabilidad"),(AQ461-(+AQ461*AK462)),IF(AND(AH461="Impacto",AH462="Probabilidad"),(AQ460-(+AQ460*AK462)),IF(AH462="Impacto",AQ461,""))),""))," ")</f>
        <v/>
      </c>
      <c r="AP462" s="174" t="str">
        <f>IF(ISBLANK(AD460),(IFERROR(IF(AO462="","",IF(AO462&lt;=0.2,"Muy Baja",IF(AO462&lt;=0.4,"Baja",IF(AO462&lt;=0.6,"Media",IF(AO462&lt;=0.8,"Alta","Muy Alta"))))),""))," ")</f>
        <v/>
      </c>
      <c r="AQ462" s="237" t="str">
        <f t="shared" si="464"/>
        <v/>
      </c>
      <c r="AR462" s="283" t="str">
        <f t="shared" si="465"/>
        <v/>
      </c>
      <c r="AS462" s="237" t="str">
        <f>IFERROR(IF(AND(AH461="Impacto",AH462="Impacto"),(AS461-(+AS461*AK462)),IF(AND(AH461="Probabilidad",AH462="Impacto"),(AS460-(+AS460*AK462)),IF(AH462="Probabilidad",AS461,""))),"")</f>
        <v/>
      </c>
      <c r="AT462" s="239" t="str">
        <f t="shared" si="466"/>
        <v/>
      </c>
      <c r="AU462" s="510"/>
      <c r="AV462" s="513"/>
      <c r="AW462" s="507"/>
      <c r="AX462" s="516"/>
      <c r="AY462" s="343"/>
      <c r="AZ462" s="209"/>
      <c r="BA462" s="207"/>
      <c r="BB462" s="207"/>
      <c r="BC462" s="208"/>
      <c r="BD462" s="208"/>
      <c r="BE462" s="208"/>
      <c r="BF462" s="209"/>
      <c r="BG462" s="460"/>
      <c r="BH462" s="215"/>
      <c r="BI462" s="210"/>
      <c r="BJ462" s="210"/>
      <c r="BK462" s="210"/>
      <c r="BL462" s="207"/>
      <c r="BM462" s="207"/>
      <c r="BN462" s="207"/>
      <c r="BO462" s="282"/>
      <c r="BP462" s="282"/>
      <c r="BQ462" s="284"/>
      <c r="BR462" s="213"/>
      <c r="BS462" s="213" t="str">
        <f>IF(AND('MAPA DE RIESGOS'!$AP462="Muy Alta",'MAPA DE RIESGOS'!$AR462="Leve"),CONCATENATE("R",'MAPA DE RIESGOS'!$H462,"C",'MAPA DE RIESGOS'!$AF462),"")</f>
        <v/>
      </c>
      <c r="BT462" s="213"/>
      <c r="BU462" s="213"/>
      <c r="BV462" s="213"/>
      <c r="BW462" s="213"/>
      <c r="BX462" s="213"/>
      <c r="BY462" s="213"/>
      <c r="BZ462" s="213"/>
      <c r="CA462" s="213"/>
      <c r="CB462" s="213"/>
      <c r="CC462" s="213"/>
      <c r="CD462" s="213"/>
      <c r="CE462" s="213"/>
      <c r="CF462" s="213"/>
      <c r="CG462" s="213"/>
      <c r="CH462" s="213"/>
      <c r="CI462" s="213"/>
      <c r="CJ462" s="213"/>
      <c r="CK462" s="213"/>
    </row>
    <row r="463" spans="1:89" s="214" customFormat="1" ht="28.5" hidden="1" customHeight="1">
      <c r="A463" s="480"/>
      <c r="B463" s="504"/>
      <c r="C463" s="451"/>
      <c r="D463" s="451"/>
      <c r="E463" s="454"/>
      <c r="F463" s="454"/>
      <c r="G463" s="459"/>
      <c r="H463" s="384">
        <v>75</v>
      </c>
      <c r="I463" s="457"/>
      <c r="J463" s="460"/>
      <c r="K463" s="460"/>
      <c r="L463" s="460"/>
      <c r="M463" s="454"/>
      <c r="N463" s="454"/>
      <c r="O463" s="454"/>
      <c r="P463" s="531"/>
      <c r="Q463" s="491"/>
      <c r="R463" s="494"/>
      <c r="S463" s="494"/>
      <c r="T463" s="494"/>
      <c r="U463" s="494"/>
      <c r="V463" s="534"/>
      <c r="W463" s="519"/>
      <c r="X463" s="537"/>
      <c r="Y463" s="540"/>
      <c r="Z463" s="543"/>
      <c r="AA463" s="519"/>
      <c r="AB463" s="522"/>
      <c r="AC463" s="525"/>
      <c r="AD463" s="528"/>
      <c r="AE463" s="507"/>
      <c r="AF463" s="205">
        <v>4</v>
      </c>
      <c r="AG463" s="206"/>
      <c r="AH463" s="234" t="str">
        <f t="shared" si="462"/>
        <v/>
      </c>
      <c r="AI463" s="340"/>
      <c r="AJ463" s="340"/>
      <c r="AK463" s="235" t="str">
        <f t="shared" si="463"/>
        <v/>
      </c>
      <c r="AL463" s="341"/>
      <c r="AM463" s="341"/>
      <c r="AN463" s="342"/>
      <c r="AO463" s="236" t="str">
        <f>IF(ISBLANK(AD460),(IFERROR(IF(AND(AH462="Probabilidad",AH463="Probabilidad"),(AQ462-(+AQ462*AK463)),IF(AND(AH462="Impacto",AH463="Probabilidad"),(AQ461-(+AQ461*AK463)),IF(AH463="Impacto",AQ462,""))),""))," ")</f>
        <v/>
      </c>
      <c r="AP463" s="174" t="str">
        <f>IF(ISBLANK(AD460),(IFERROR(IF(AO463="","",IF(AO463&lt;=0.2,"Muy Baja",IF(AO463&lt;=0.4,"Baja",IF(AO463&lt;=0.6,"Media",IF(AO463&lt;=0.8,"Alta","Muy Alta"))))),""))," ")</f>
        <v/>
      </c>
      <c r="AQ463" s="237" t="str">
        <f t="shared" si="464"/>
        <v/>
      </c>
      <c r="AR463" s="283" t="str">
        <f t="shared" si="465"/>
        <v/>
      </c>
      <c r="AS463" s="237" t="str">
        <f>IFERROR(IF(AND(AH462="Impacto",AH463="Impacto"),(AS462-(+AS462*AK463)),IF(AND(AH462="Probabilidad",AH463="Impacto"),(AS461-(+AS461*AK463)),IF(AH463="Probabilidad",AS462,""))),"")</f>
        <v/>
      </c>
      <c r="AT463" s="239" t="str">
        <f t="shared" si="466"/>
        <v/>
      </c>
      <c r="AU463" s="510"/>
      <c r="AV463" s="513"/>
      <c r="AW463" s="507"/>
      <c r="AX463" s="516"/>
      <c r="AY463" s="343"/>
      <c r="AZ463" s="209"/>
      <c r="BA463" s="207"/>
      <c r="BB463" s="207"/>
      <c r="BC463" s="208"/>
      <c r="BD463" s="208"/>
      <c r="BE463" s="208"/>
      <c r="BF463" s="209"/>
      <c r="BG463" s="460"/>
      <c r="BH463" s="215"/>
      <c r="BI463" s="210"/>
      <c r="BJ463" s="210"/>
      <c r="BK463" s="210"/>
      <c r="BL463" s="207"/>
      <c r="BM463" s="207"/>
      <c r="BN463" s="207"/>
      <c r="BO463" s="282"/>
      <c r="BP463" s="282"/>
      <c r="BQ463" s="284"/>
      <c r="BR463" s="213"/>
      <c r="BS463" s="213" t="str">
        <f>IF(AND('MAPA DE RIESGOS'!$AP463="Muy Alta",'MAPA DE RIESGOS'!$AR463="Leve"),CONCATENATE("R",'MAPA DE RIESGOS'!$H463,"C",'MAPA DE RIESGOS'!$AF463),"")</f>
        <v/>
      </c>
      <c r="BT463" s="213"/>
      <c r="BU463" s="213"/>
      <c r="BV463" s="213"/>
      <c r="BW463" s="213"/>
      <c r="BX463" s="213"/>
      <c r="BY463" s="213"/>
      <c r="BZ463" s="213"/>
      <c r="CA463" s="213"/>
      <c r="CB463" s="213"/>
      <c r="CC463" s="213"/>
      <c r="CD463" s="213"/>
      <c r="CE463" s="213"/>
      <c r="CF463" s="213"/>
      <c r="CG463" s="213"/>
      <c r="CH463" s="213"/>
      <c r="CI463" s="213"/>
      <c r="CJ463" s="213"/>
      <c r="CK463" s="213"/>
    </row>
    <row r="464" spans="1:89" s="214" customFormat="1" ht="28.5" hidden="1" customHeight="1">
      <c r="A464" s="480"/>
      <c r="B464" s="504"/>
      <c r="C464" s="451"/>
      <c r="D464" s="451"/>
      <c r="E464" s="454"/>
      <c r="F464" s="454"/>
      <c r="G464" s="459"/>
      <c r="H464" s="384">
        <v>75</v>
      </c>
      <c r="I464" s="457"/>
      <c r="J464" s="460"/>
      <c r="K464" s="460"/>
      <c r="L464" s="460"/>
      <c r="M464" s="454"/>
      <c r="N464" s="454"/>
      <c r="O464" s="454"/>
      <c r="P464" s="531"/>
      <c r="Q464" s="491"/>
      <c r="R464" s="494"/>
      <c r="S464" s="494"/>
      <c r="T464" s="494"/>
      <c r="U464" s="494"/>
      <c r="V464" s="534"/>
      <c r="W464" s="519"/>
      <c r="X464" s="537"/>
      <c r="Y464" s="540"/>
      <c r="Z464" s="543"/>
      <c r="AA464" s="519"/>
      <c r="AB464" s="522"/>
      <c r="AC464" s="525"/>
      <c r="AD464" s="528"/>
      <c r="AE464" s="507"/>
      <c r="AF464" s="205">
        <v>5</v>
      </c>
      <c r="AG464" s="206"/>
      <c r="AH464" s="234" t="str">
        <f t="shared" si="462"/>
        <v/>
      </c>
      <c r="AI464" s="340"/>
      <c r="AJ464" s="340"/>
      <c r="AK464" s="235" t="str">
        <f t="shared" si="463"/>
        <v/>
      </c>
      <c r="AL464" s="341"/>
      <c r="AM464" s="341"/>
      <c r="AN464" s="342"/>
      <c r="AO464" s="236" t="str">
        <f>IF(ISBLANK(AD460),(IFERROR(IF(AND(AH463="Probabilidad",AH464="Probabilidad"),(AQ463-(+AQ463*AK464)),IF(AND(AH463="Impacto",AH464="Probabilidad"),(AQ462-(+AQ462*AK464)),IF(AH464="Impacto",AQ463,""))),""))," ")</f>
        <v/>
      </c>
      <c r="AP464" s="174" t="str">
        <f>IF(ISBLANK(AD460),(IFERROR(IF(AO464="","",IF(AO464&lt;=0.2,"Muy Baja",IF(AO464&lt;=0.4,"Baja",IF(AO464&lt;=0.6,"Media",IF(AO464&lt;=0.8,"Alta","Muy Alta"))))),""))," ")</f>
        <v/>
      </c>
      <c r="AQ464" s="237" t="str">
        <f t="shared" si="464"/>
        <v/>
      </c>
      <c r="AR464" s="283" t="str">
        <f t="shared" si="465"/>
        <v/>
      </c>
      <c r="AS464" s="237" t="str">
        <f>IFERROR(IF(AND(AH463="Impacto",AH464="Impacto"),(AS463-(+AS463*AK464)),IF(AND(AH463="Probabilidad",AH464="Impacto"),(AS462-(+AS462*AK464)),IF(AH464="Probabilidad",AS463,""))),"")</f>
        <v/>
      </c>
      <c r="AT464" s="239" t="str">
        <f t="shared" si="466"/>
        <v/>
      </c>
      <c r="AU464" s="510"/>
      <c r="AV464" s="513"/>
      <c r="AW464" s="507"/>
      <c r="AX464" s="516"/>
      <c r="AY464" s="343"/>
      <c r="AZ464" s="209"/>
      <c r="BA464" s="207"/>
      <c r="BB464" s="207"/>
      <c r="BC464" s="208"/>
      <c r="BD464" s="208"/>
      <c r="BE464" s="208"/>
      <c r="BF464" s="209"/>
      <c r="BG464" s="460"/>
      <c r="BH464" s="215"/>
      <c r="BI464" s="210"/>
      <c r="BJ464" s="210"/>
      <c r="BK464" s="210"/>
      <c r="BL464" s="207"/>
      <c r="BM464" s="207"/>
      <c r="BN464" s="207"/>
      <c r="BO464" s="282"/>
      <c r="BP464" s="282"/>
      <c r="BQ464" s="284"/>
      <c r="BR464" s="213"/>
      <c r="BS464" s="213" t="str">
        <f>IF(AND('MAPA DE RIESGOS'!$AP464="Muy Alta",'MAPA DE RIESGOS'!$AR464="Leve"),CONCATENATE("R",'MAPA DE RIESGOS'!$H464,"C",'MAPA DE RIESGOS'!$AF464),"")</f>
        <v/>
      </c>
      <c r="BT464" s="213"/>
      <c r="BU464" s="213"/>
      <c r="BV464" s="213"/>
      <c r="BW464" s="213"/>
      <c r="BX464" s="213"/>
      <c r="BY464" s="213"/>
      <c r="BZ464" s="213"/>
      <c r="CA464" s="213"/>
      <c r="CB464" s="213"/>
      <c r="CC464" s="213"/>
      <c r="CD464" s="213"/>
      <c r="CE464" s="213"/>
      <c r="CF464" s="213"/>
      <c r="CG464" s="213"/>
      <c r="CH464" s="213"/>
      <c r="CI464" s="213"/>
      <c r="CJ464" s="213"/>
      <c r="CK464" s="213"/>
    </row>
    <row r="465" spans="1:89" s="214" customFormat="1" ht="28.5" hidden="1" customHeight="1">
      <c r="A465" s="480"/>
      <c r="B465" s="504"/>
      <c r="C465" s="451"/>
      <c r="D465" s="451"/>
      <c r="E465" s="454"/>
      <c r="F465" s="454"/>
      <c r="G465" s="459"/>
      <c r="H465" s="384">
        <v>75</v>
      </c>
      <c r="I465" s="458"/>
      <c r="J465" s="461"/>
      <c r="K465" s="461"/>
      <c r="L465" s="461"/>
      <c r="M465" s="455"/>
      <c r="N465" s="455"/>
      <c r="O465" s="455"/>
      <c r="P465" s="532"/>
      <c r="Q465" s="492"/>
      <c r="R465" s="495"/>
      <c r="S465" s="495"/>
      <c r="T465" s="495"/>
      <c r="U465" s="495"/>
      <c r="V465" s="535"/>
      <c r="W465" s="520"/>
      <c r="X465" s="538"/>
      <c r="Y465" s="541"/>
      <c r="Z465" s="544"/>
      <c r="AA465" s="520"/>
      <c r="AB465" s="523"/>
      <c r="AC465" s="526"/>
      <c r="AD465" s="529"/>
      <c r="AE465" s="508"/>
      <c r="AF465" s="205">
        <v>6</v>
      </c>
      <c r="AG465" s="206"/>
      <c r="AH465" s="234" t="str">
        <f t="shared" si="462"/>
        <v/>
      </c>
      <c r="AI465" s="340"/>
      <c r="AJ465" s="340"/>
      <c r="AK465" s="235" t="str">
        <f t="shared" si="463"/>
        <v/>
      </c>
      <c r="AL465" s="341"/>
      <c r="AM465" s="341"/>
      <c r="AN465" s="342"/>
      <c r="AO465" s="236" t="str">
        <f>IF(ISBLANK(AD460),(IFERROR(IF(AND(AH463="Probabilidad",AH465="Probabilidad"),(AQ463-(+AQ463*AK465)),IF(AND(AH463="Impacto",AH465="Probabilidad"),(AQ462-(+AQ462*AK465)),IF(AH465="Impacto",AQ463,""))),""))," ")</f>
        <v/>
      </c>
      <c r="AP465" s="174" t="str">
        <f>IF(ISBLANK(AD460),(IFERROR(IF(AO465="","",IF(AO465&lt;=0.2,"Muy Baja",IF(AO465&lt;=0.4,"Baja",IF(AO465&lt;=0.6,"Media",IF(AO465&lt;=0.8,"Alta","Muy Alta"))))),"")), " ")</f>
        <v/>
      </c>
      <c r="AQ465" s="237" t="str">
        <f t="shared" si="464"/>
        <v/>
      </c>
      <c r="AR465" s="283" t="str">
        <f t="shared" si="465"/>
        <v/>
      </c>
      <c r="AS465" s="237" t="str">
        <f>IFERROR(IF(AND(AH464="Impacto",AH465="Impacto"),(AS463-(+AS464*AK465)),IF(AND(AH463="Probabilidad",AH465="Impacto"),(AS462-(+AS462*AK465)),IF(AH465="Probabilidad",AS463,""))),"")</f>
        <v/>
      </c>
      <c r="AT465" s="239" t="str">
        <f t="shared" si="466"/>
        <v/>
      </c>
      <c r="AU465" s="511"/>
      <c r="AV465" s="514"/>
      <c r="AW465" s="508"/>
      <c r="AX465" s="517"/>
      <c r="AY465" s="343"/>
      <c r="AZ465" s="209"/>
      <c r="BA465" s="207"/>
      <c r="BB465" s="207"/>
      <c r="BC465" s="208"/>
      <c r="BD465" s="208"/>
      <c r="BE465" s="208"/>
      <c r="BF465" s="209"/>
      <c r="BG465" s="461"/>
      <c r="BH465" s="215"/>
      <c r="BI465" s="210"/>
      <c r="BJ465" s="210"/>
      <c r="BK465" s="210"/>
      <c r="BL465" s="207"/>
      <c r="BM465" s="207"/>
      <c r="BN465" s="207"/>
      <c r="BO465" s="282"/>
      <c r="BP465" s="282"/>
      <c r="BQ465" s="284"/>
      <c r="BR465" s="213"/>
      <c r="BS465" s="213" t="str">
        <f>IF(AND('MAPA DE RIESGOS'!$AP465="Muy Alta",'MAPA DE RIESGOS'!$AR465="Leve"),CONCATENATE("R",'MAPA DE RIESGOS'!$H465,"C",'MAPA DE RIESGOS'!$AF465),"")</f>
        <v/>
      </c>
      <c r="BT465" s="213"/>
      <c r="BU465" s="213"/>
      <c r="BV465" s="213"/>
      <c r="BW465" s="213"/>
      <c r="BX465" s="213"/>
      <c r="BY465" s="213"/>
      <c r="BZ465" s="213"/>
      <c r="CA465" s="213"/>
      <c r="CB465" s="213"/>
      <c r="CC465" s="213"/>
      <c r="CD465" s="213"/>
      <c r="CE465" s="213"/>
      <c r="CF465" s="213"/>
      <c r="CG465" s="213"/>
      <c r="CH465" s="213"/>
      <c r="CI465" s="213"/>
      <c r="CJ465" s="213"/>
      <c r="CK465" s="213"/>
    </row>
    <row r="466" spans="1:89" s="214" customFormat="1" ht="59.5" customHeight="1">
      <c r="A466" s="480"/>
      <c r="B466" s="504" t="s">
        <v>963</v>
      </c>
      <c r="C466" s="451"/>
      <c r="D466" s="451"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54" t="s">
        <v>1259</v>
      </c>
      <c r="F466" s="454" t="s">
        <v>970</v>
      </c>
      <c r="G466" s="459">
        <v>76</v>
      </c>
      <c r="H466" s="384">
        <v>76</v>
      </c>
      <c r="I466" s="456" t="s">
        <v>1295</v>
      </c>
      <c r="J466" s="468" t="s">
        <v>243</v>
      </c>
      <c r="K466" s="468" t="s">
        <v>1295</v>
      </c>
      <c r="L466" s="468" t="s">
        <v>1492</v>
      </c>
      <c r="M466" s="453" t="str">
        <f t="shared" ref="M466" si="493">+CONCATENATE("Posibilidad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453" t="s">
        <v>108</v>
      </c>
      <c r="O466" s="453" t="s">
        <v>836</v>
      </c>
      <c r="P466" s="530">
        <v>228</v>
      </c>
      <c r="Q466" s="490"/>
      <c r="R466" s="493"/>
      <c r="S466" s="493"/>
      <c r="T466" s="493"/>
      <c r="U466" s="493"/>
      <c r="V466" s="533" t="str">
        <f t="shared" ref="V466" si="494">IF(ISBLANK(AC466),(IF(P466&lt;=0,"",IF(P466&lt;=2,"Muy Baja",IF(P466&lt;=24,"Baja",IF(P466&lt;=500,"Media",IF(P466&lt;=5000,"Alta","Muy Alta"))))))," ")</f>
        <v>Media</v>
      </c>
      <c r="W466" s="518">
        <f t="shared" ref="W466" si="495">IF(ISBLANK(AC466),(IF(V466="","",IF(V466="Muy Baja",20%,IF(V466="Baja",40%,IF(V466="Media",60%,IF(V466="Alta",80%,IF(V466="Muy Alta",100%,0)))))))," ")</f>
        <v>0.6</v>
      </c>
      <c r="X466" s="536" t="s">
        <v>307</v>
      </c>
      <c r="Y466" s="539" t="str">
        <f>IF(X466&gt;0,IF(NOT(ISERROR(MATCH(X466,'Listados Datos'!$N$3:$N$4,0))),'Listados Datos'!$N$6&amp;"Por favor no seleccionar este criterios de impacto (Afectación Económica o presupuestal y/o Pérdida Reputacional)",'Listados Datos'!$N$7),"")</f>
        <v>✔</v>
      </c>
      <c r="Z466" s="542"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518">
        <f>IF(Z466="","",IF(Z466="Leve",20%,IF(Z466="Menor",40%,IF(Z466="Moderado",60%,IF(Z466="Mayor",80%,IF(Z466="Catastrófico",100%,0))))))</f>
        <v>0.6</v>
      </c>
      <c r="AB466" s="521"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524"/>
      <c r="AD466" s="527"/>
      <c r="AE466" s="506" t="str">
        <f t="shared" ref="AE466" si="496">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206" t="s">
        <v>1547</v>
      </c>
      <c r="AH466" s="234" t="str">
        <f t="shared" si="462"/>
        <v>Probabilidad</v>
      </c>
      <c r="AI466" s="340" t="s">
        <v>314</v>
      </c>
      <c r="AJ466" s="340" t="s">
        <v>319</v>
      </c>
      <c r="AK466" s="235" t="str">
        <f t="shared" si="463"/>
        <v>40%</v>
      </c>
      <c r="AL466" s="341" t="s">
        <v>323</v>
      </c>
      <c r="AM466" s="341" t="s">
        <v>327</v>
      </c>
      <c r="AN466" s="342" t="s">
        <v>330</v>
      </c>
      <c r="AO466" s="236">
        <f>IF(ISBLANK(AD466),(IFERROR(IF(AH466="Probabilidad",(W466-(+W466*AK466)),IF(AH466="Impacto",W466,"")),""))," ")</f>
        <v>0.36</v>
      </c>
      <c r="AP466" s="174" t="str">
        <f>IF(ISBLANK(AD466), (IFERROR(IF(AO466="","",IF(AO466&lt;=0.2,"Muy Baja",IF(AO466&lt;=0.4,"Baja",IF(AO466&lt;=0.6,"Media",IF(AO466&lt;=0.8,"Alta","Muy Alta"))))),""))," ")</f>
        <v>Baja</v>
      </c>
      <c r="AQ466" s="237">
        <f t="shared" si="464"/>
        <v>0.36</v>
      </c>
      <c r="AR466" s="283" t="str">
        <f t="shared" si="465"/>
        <v>Moderado</v>
      </c>
      <c r="AS466" s="237">
        <f>IFERROR(IF(AH466="Impacto",(AA466-(+AA466*AK466)),IF(AH466="Probabilidad",AA466,"")),"")</f>
        <v>0.6</v>
      </c>
      <c r="AT466" s="239" t="str">
        <f t="shared" si="466"/>
        <v>Moderado</v>
      </c>
      <c r="AU466" s="509"/>
      <c r="AV466" s="512" t="str">
        <f>IF(ISBLANK(AD466), " ", AD466)</f>
        <v xml:space="preserve"> </v>
      </c>
      <c r="AW466" s="506" t="str">
        <f t="shared" ref="AW466" si="497">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515" t="s">
        <v>337</v>
      </c>
      <c r="AY466" s="441" t="s">
        <v>1675</v>
      </c>
      <c r="AZ466" s="437" t="s">
        <v>1387</v>
      </c>
      <c r="BA466" s="437" t="s">
        <v>970</v>
      </c>
      <c r="BB466" s="437" t="s">
        <v>1063</v>
      </c>
      <c r="BC466" s="439">
        <v>44562</v>
      </c>
      <c r="BD466" s="439">
        <v>44926</v>
      </c>
      <c r="BE466" s="437" t="s">
        <v>1387</v>
      </c>
      <c r="BF466" s="437" t="s">
        <v>1387</v>
      </c>
      <c r="BG466" s="468" t="s">
        <v>1386</v>
      </c>
      <c r="BH466" s="215"/>
      <c r="BI466" s="210"/>
      <c r="BJ466" s="210"/>
      <c r="BK466" s="210"/>
      <c r="BL466" s="207"/>
      <c r="BM466" s="207"/>
      <c r="BN466" s="207"/>
      <c r="BO466" s="282"/>
      <c r="BP466" s="282"/>
      <c r="BQ466" s="284"/>
      <c r="BR466" s="213"/>
      <c r="BS466" s="213" t="str">
        <f>IF(AND('MAPA DE RIESGOS'!$AP466="Muy Alta",'MAPA DE RIESGOS'!$AR466="Leve"),CONCATENATE("R",'MAPA DE RIESGOS'!$H466,"C",'MAPA DE RIESGOS'!$AF466),"")</f>
        <v/>
      </c>
      <c r="BT466" s="213"/>
      <c r="BU466" s="213"/>
      <c r="BV466" s="213"/>
      <c r="BW466" s="213"/>
      <c r="BX466" s="213"/>
      <c r="BY466" s="213"/>
      <c r="BZ466" s="213"/>
      <c r="CA466" s="213"/>
      <c r="CB466" s="213"/>
      <c r="CC466" s="213"/>
      <c r="CD466" s="213"/>
      <c r="CE466" s="213"/>
      <c r="CF466" s="213"/>
      <c r="CG466" s="213"/>
      <c r="CH466" s="213"/>
      <c r="CI466" s="213"/>
      <c r="CJ466" s="213"/>
      <c r="CK466" s="213"/>
    </row>
    <row r="467" spans="1:89" s="214" customFormat="1" ht="59.5" customHeight="1">
      <c r="A467" s="480"/>
      <c r="B467" s="504"/>
      <c r="C467" s="451"/>
      <c r="D467" s="451"/>
      <c r="E467" s="454"/>
      <c r="F467" s="454"/>
      <c r="G467" s="459"/>
      <c r="H467" s="384">
        <v>76</v>
      </c>
      <c r="I467" s="457"/>
      <c r="J467" s="460"/>
      <c r="K467" s="460"/>
      <c r="L467" s="460"/>
      <c r="M467" s="454"/>
      <c r="N467" s="454"/>
      <c r="O467" s="454"/>
      <c r="P467" s="531"/>
      <c r="Q467" s="491"/>
      <c r="R467" s="494"/>
      <c r="S467" s="494"/>
      <c r="T467" s="494"/>
      <c r="U467" s="494"/>
      <c r="V467" s="534"/>
      <c r="W467" s="519"/>
      <c r="X467" s="537"/>
      <c r="Y467" s="540"/>
      <c r="Z467" s="543"/>
      <c r="AA467" s="519"/>
      <c r="AB467" s="522"/>
      <c r="AC467" s="525"/>
      <c r="AD467" s="528"/>
      <c r="AE467" s="507"/>
      <c r="AF467" s="205">
        <v>2</v>
      </c>
      <c r="AG467" s="206" t="s">
        <v>1548</v>
      </c>
      <c r="AH467" s="234" t="str">
        <f t="shared" si="462"/>
        <v>Probabilidad</v>
      </c>
      <c r="AI467" s="340" t="s">
        <v>314</v>
      </c>
      <c r="AJ467" s="340" t="s">
        <v>319</v>
      </c>
      <c r="AK467" s="235" t="str">
        <f t="shared" si="463"/>
        <v>40%</v>
      </c>
      <c r="AL467" s="341" t="s">
        <v>323</v>
      </c>
      <c r="AM467" s="341" t="s">
        <v>327</v>
      </c>
      <c r="AN467" s="342" t="s">
        <v>330</v>
      </c>
      <c r="AO467" s="236">
        <f>IF(ISBLANK(AD466),(IFERROR(IF(AND(AH466="Probabilidad",AH467="Probabilidad"),(AQ466-(+AQ466*AK467)),IF(AH467="Probabilidad",(W466-(+W466*AK467)),IF(AH467="Impacto",AQ466,""))),""))," ")</f>
        <v>0.216</v>
      </c>
      <c r="AP467" s="174" t="str">
        <f>IF(ISBLANK(AD466),(IFERROR(IF(AO467="","",IF(AO467&lt;=0.2,"Muy Baja",IF(AO467&lt;=0.4,"Baja",IF(AO467&lt;=0.6,"Media",IF(AO467&lt;=0.8,"Alta","Muy Alta"))))),""))," ")</f>
        <v>Baja</v>
      </c>
      <c r="AQ467" s="237">
        <f t="shared" si="464"/>
        <v>0.216</v>
      </c>
      <c r="AR467" s="283" t="str">
        <f t="shared" si="465"/>
        <v>Moderado</v>
      </c>
      <c r="AS467" s="237">
        <f>IFERROR(IF(AND(AH466="Impacto",AH467="Impacto"),(AS466-(+AS466*AK467)),IF(AH467="Impacto",(AA466-(+AA466*AK467)),IF(AH467="Probabilidad",AS466,""))),"")</f>
        <v>0.6</v>
      </c>
      <c r="AT467" s="239" t="str">
        <f t="shared" si="466"/>
        <v>Moderado</v>
      </c>
      <c r="AU467" s="510"/>
      <c r="AV467" s="513"/>
      <c r="AW467" s="507"/>
      <c r="AX467" s="516"/>
      <c r="AY467" s="442"/>
      <c r="AZ467" s="438"/>
      <c r="BA467" s="438"/>
      <c r="BB467" s="438"/>
      <c r="BC467" s="440"/>
      <c r="BD467" s="440"/>
      <c r="BE467" s="438"/>
      <c r="BF467" s="438"/>
      <c r="BG467" s="460"/>
      <c r="BH467" s="215"/>
      <c r="BI467" s="210"/>
      <c r="BJ467" s="210"/>
      <c r="BK467" s="210"/>
      <c r="BL467" s="207"/>
      <c r="BM467" s="207"/>
      <c r="BN467" s="207"/>
      <c r="BO467" s="282"/>
      <c r="BP467" s="282"/>
      <c r="BQ467" s="284"/>
      <c r="BR467" s="213"/>
      <c r="BS467" s="213" t="str">
        <f>IF(AND('MAPA DE RIESGOS'!$AP467="Muy Alta",'MAPA DE RIESGOS'!$AR467="Leve"),CONCATENATE("R",'MAPA DE RIESGOS'!$H467,"C",'MAPA DE RIESGOS'!$AF467),"")</f>
        <v/>
      </c>
      <c r="BT467" s="213"/>
      <c r="BU467" s="213"/>
      <c r="BV467" s="213"/>
      <c r="BW467" s="213"/>
      <c r="BX467" s="213"/>
      <c r="BY467" s="213"/>
      <c r="BZ467" s="213"/>
      <c r="CA467" s="213"/>
      <c r="CB467" s="213"/>
      <c r="CC467" s="213"/>
      <c r="CD467" s="213"/>
      <c r="CE467" s="213"/>
      <c r="CF467" s="213"/>
      <c r="CG467" s="213"/>
      <c r="CH467" s="213"/>
      <c r="CI467" s="213"/>
      <c r="CJ467" s="213"/>
      <c r="CK467" s="213"/>
    </row>
    <row r="468" spans="1:89" s="214" customFormat="1" ht="28.5" hidden="1" customHeight="1">
      <c r="A468" s="480"/>
      <c r="B468" s="504"/>
      <c r="C468" s="451"/>
      <c r="D468" s="451"/>
      <c r="E468" s="454"/>
      <c r="F468" s="454"/>
      <c r="G468" s="459"/>
      <c r="H468" s="384">
        <v>76</v>
      </c>
      <c r="I468" s="457"/>
      <c r="J468" s="460"/>
      <c r="K468" s="460"/>
      <c r="L468" s="460"/>
      <c r="M468" s="454"/>
      <c r="N468" s="454"/>
      <c r="O468" s="454"/>
      <c r="P468" s="531"/>
      <c r="Q468" s="491"/>
      <c r="R468" s="494"/>
      <c r="S468" s="494"/>
      <c r="T468" s="494"/>
      <c r="U468" s="494"/>
      <c r="V468" s="534"/>
      <c r="W468" s="519"/>
      <c r="X468" s="537"/>
      <c r="Y468" s="540"/>
      <c r="Z468" s="543"/>
      <c r="AA468" s="519"/>
      <c r="AB468" s="522"/>
      <c r="AC468" s="525"/>
      <c r="AD468" s="528"/>
      <c r="AE468" s="507"/>
      <c r="AF468" s="205">
        <v>3</v>
      </c>
      <c r="AG468" s="206"/>
      <c r="AH468" s="234" t="str">
        <f t="shared" si="462"/>
        <v/>
      </c>
      <c r="AI468" s="340"/>
      <c r="AJ468" s="340"/>
      <c r="AK468" s="235" t="str">
        <f t="shared" si="463"/>
        <v/>
      </c>
      <c r="AL468" s="341"/>
      <c r="AM468" s="341"/>
      <c r="AN468" s="342"/>
      <c r="AO468" s="236" t="str">
        <f>IF(ISBLANK(AD466),(IFERROR(IF(AND(AH467="Probabilidad",AH468="Probabilidad"),(AQ467-(+AQ467*AK468)),IF(AND(AH467="Impacto",AH468="Probabilidad"),(AQ466-(+AQ466*AK468)),IF(AH468="Impacto",AQ467,""))),""))," ")</f>
        <v/>
      </c>
      <c r="AP468" s="174" t="str">
        <f>IF(ISBLANK(AD466),(IFERROR(IF(AO468="","",IF(AO468&lt;=0.2,"Muy Baja",IF(AO468&lt;=0.4,"Baja",IF(AO468&lt;=0.6,"Media",IF(AO468&lt;=0.8,"Alta","Muy Alta"))))),""))," ")</f>
        <v/>
      </c>
      <c r="AQ468" s="237" t="str">
        <f t="shared" si="464"/>
        <v/>
      </c>
      <c r="AR468" s="283" t="str">
        <f t="shared" si="465"/>
        <v/>
      </c>
      <c r="AS468" s="237" t="str">
        <f>IFERROR(IF(AND(AH467="Impacto",AH468="Impacto"),(AS467-(+AS467*AK468)),IF(AND(AH467="Probabilidad",AH468="Impacto"),(AS466-(+AS466*AK468)),IF(AH468="Probabilidad",AS467,""))),"")</f>
        <v/>
      </c>
      <c r="AT468" s="239" t="str">
        <f t="shared" si="466"/>
        <v/>
      </c>
      <c r="AU468" s="510"/>
      <c r="AV468" s="513"/>
      <c r="AW468" s="507"/>
      <c r="AX468" s="516"/>
      <c r="AY468" s="343"/>
      <c r="AZ468" s="209"/>
      <c r="BA468" s="207"/>
      <c r="BB468" s="207"/>
      <c r="BC468" s="208"/>
      <c r="BD468" s="208"/>
      <c r="BE468" s="208"/>
      <c r="BF468" s="209"/>
      <c r="BG468" s="460"/>
      <c r="BH468" s="215"/>
      <c r="BI468" s="210"/>
      <c r="BJ468" s="210"/>
      <c r="BK468" s="210"/>
      <c r="BL468" s="207"/>
      <c r="BM468" s="207"/>
      <c r="BN468" s="207"/>
      <c r="BO468" s="282"/>
      <c r="BP468" s="282"/>
      <c r="BQ468" s="284"/>
      <c r="BR468" s="213"/>
      <c r="BS468" s="213" t="str">
        <f>IF(AND('MAPA DE RIESGOS'!$AP468="Muy Alta",'MAPA DE RIESGOS'!$AR468="Leve"),CONCATENATE("R",'MAPA DE RIESGOS'!$H468,"C",'MAPA DE RIESGOS'!$AF468),"")</f>
        <v/>
      </c>
      <c r="BT468" s="213"/>
      <c r="BU468" s="213"/>
      <c r="BV468" s="213"/>
      <c r="BW468" s="213"/>
      <c r="BX468" s="213"/>
      <c r="BY468" s="213"/>
      <c r="BZ468" s="213"/>
      <c r="CA468" s="213"/>
      <c r="CB468" s="213"/>
      <c r="CC468" s="213"/>
      <c r="CD468" s="213"/>
      <c r="CE468" s="213"/>
      <c r="CF468" s="213"/>
      <c r="CG468" s="213"/>
      <c r="CH468" s="213"/>
      <c r="CI468" s="213"/>
      <c r="CJ468" s="213"/>
      <c r="CK468" s="213"/>
    </row>
    <row r="469" spans="1:89" s="214" customFormat="1" ht="28.5" hidden="1" customHeight="1">
      <c r="A469" s="480"/>
      <c r="B469" s="504"/>
      <c r="C469" s="451"/>
      <c r="D469" s="451"/>
      <c r="E469" s="454"/>
      <c r="F469" s="454"/>
      <c r="G469" s="459"/>
      <c r="H469" s="384">
        <v>76</v>
      </c>
      <c r="I469" s="457"/>
      <c r="J469" s="460"/>
      <c r="K469" s="460"/>
      <c r="L469" s="460"/>
      <c r="M469" s="454"/>
      <c r="N469" s="454"/>
      <c r="O469" s="454"/>
      <c r="P469" s="531"/>
      <c r="Q469" s="491"/>
      <c r="R469" s="494"/>
      <c r="S469" s="494"/>
      <c r="T469" s="494"/>
      <c r="U469" s="494"/>
      <c r="V469" s="534"/>
      <c r="W469" s="519"/>
      <c r="X469" s="537"/>
      <c r="Y469" s="540"/>
      <c r="Z469" s="543"/>
      <c r="AA469" s="519"/>
      <c r="AB469" s="522"/>
      <c r="AC469" s="525"/>
      <c r="AD469" s="528"/>
      <c r="AE469" s="507"/>
      <c r="AF469" s="205">
        <v>4</v>
      </c>
      <c r="AG469" s="206"/>
      <c r="AH469" s="234" t="str">
        <f t="shared" si="462"/>
        <v/>
      </c>
      <c r="AI469" s="340"/>
      <c r="AJ469" s="340"/>
      <c r="AK469" s="235" t="str">
        <f t="shared" si="463"/>
        <v/>
      </c>
      <c r="AL469" s="341"/>
      <c r="AM469" s="341"/>
      <c r="AN469" s="342"/>
      <c r="AO469" s="236" t="str">
        <f>IF(ISBLANK(AD466),(IFERROR(IF(AND(AH468="Probabilidad",AH469="Probabilidad"),(AQ468-(+AQ468*AK469)),IF(AND(AH468="Impacto",AH469="Probabilidad"),(AQ467-(+AQ467*AK469)),IF(AH469="Impacto",AQ468,""))),""))," ")</f>
        <v/>
      </c>
      <c r="AP469" s="174" t="str">
        <f>IF(ISBLANK(AD466),(IFERROR(IF(AO469="","",IF(AO469&lt;=0.2,"Muy Baja",IF(AO469&lt;=0.4,"Baja",IF(AO469&lt;=0.6,"Media",IF(AO469&lt;=0.8,"Alta","Muy Alta"))))),""))," ")</f>
        <v/>
      </c>
      <c r="AQ469" s="237" t="str">
        <f t="shared" si="464"/>
        <v/>
      </c>
      <c r="AR469" s="283" t="str">
        <f t="shared" si="465"/>
        <v/>
      </c>
      <c r="AS469" s="237" t="str">
        <f>IFERROR(IF(AND(AH468="Impacto",AH469="Impacto"),(AS468-(+AS468*AK469)),IF(AND(AH468="Probabilidad",AH469="Impacto"),(AS467-(+AS467*AK469)),IF(AH469="Probabilidad",AS468,""))),"")</f>
        <v/>
      </c>
      <c r="AT469" s="239" t="str">
        <f t="shared" si="466"/>
        <v/>
      </c>
      <c r="AU469" s="510"/>
      <c r="AV469" s="513"/>
      <c r="AW469" s="507"/>
      <c r="AX469" s="516"/>
      <c r="AY469" s="343"/>
      <c r="AZ469" s="209"/>
      <c r="BA469" s="207"/>
      <c r="BB469" s="207"/>
      <c r="BC469" s="208"/>
      <c r="BD469" s="208"/>
      <c r="BE469" s="208"/>
      <c r="BF469" s="209"/>
      <c r="BG469" s="460"/>
      <c r="BH469" s="215"/>
      <c r="BI469" s="210"/>
      <c r="BJ469" s="210"/>
      <c r="BK469" s="210"/>
      <c r="BL469" s="207"/>
      <c r="BM469" s="207"/>
      <c r="BN469" s="207"/>
      <c r="BO469" s="282"/>
      <c r="BP469" s="282"/>
      <c r="BQ469" s="284"/>
      <c r="BR469" s="213"/>
      <c r="BS469" s="213" t="str">
        <f>IF(AND('MAPA DE RIESGOS'!$AP469="Muy Alta",'MAPA DE RIESGOS'!$AR469="Leve"),CONCATENATE("R",'MAPA DE RIESGOS'!$H469,"C",'MAPA DE RIESGOS'!$AF469),"")</f>
        <v/>
      </c>
      <c r="BT469" s="213"/>
      <c r="BU469" s="213"/>
      <c r="BV469" s="213"/>
      <c r="BW469" s="213"/>
      <c r="BX469" s="213"/>
      <c r="BY469" s="213"/>
      <c r="BZ469" s="213"/>
      <c r="CA469" s="213"/>
      <c r="CB469" s="213"/>
      <c r="CC469" s="213"/>
      <c r="CD469" s="213"/>
      <c r="CE469" s="213"/>
      <c r="CF469" s="213"/>
      <c r="CG469" s="213"/>
      <c r="CH469" s="213"/>
      <c r="CI469" s="213"/>
      <c r="CJ469" s="213"/>
      <c r="CK469" s="213"/>
    </row>
    <row r="470" spans="1:89" s="214" customFormat="1" ht="28.5" hidden="1" customHeight="1">
      <c r="A470" s="480"/>
      <c r="B470" s="504"/>
      <c r="C470" s="451"/>
      <c r="D470" s="451"/>
      <c r="E470" s="454"/>
      <c r="F470" s="454"/>
      <c r="G470" s="459"/>
      <c r="H470" s="384">
        <v>76</v>
      </c>
      <c r="I470" s="457"/>
      <c r="J470" s="460"/>
      <c r="K470" s="460"/>
      <c r="L470" s="460"/>
      <c r="M470" s="454"/>
      <c r="N470" s="454"/>
      <c r="O470" s="454"/>
      <c r="P470" s="531"/>
      <c r="Q470" s="491"/>
      <c r="R470" s="494"/>
      <c r="S470" s="494"/>
      <c r="T470" s="494"/>
      <c r="U470" s="494"/>
      <c r="V470" s="534"/>
      <c r="W470" s="519"/>
      <c r="X470" s="537"/>
      <c r="Y470" s="540"/>
      <c r="Z470" s="543"/>
      <c r="AA470" s="519"/>
      <c r="AB470" s="522"/>
      <c r="AC470" s="525"/>
      <c r="AD470" s="528"/>
      <c r="AE470" s="507"/>
      <c r="AF470" s="205">
        <v>5</v>
      </c>
      <c r="AG470" s="206"/>
      <c r="AH470" s="234" t="str">
        <f t="shared" si="462"/>
        <v/>
      </c>
      <c r="AI470" s="340"/>
      <c r="AJ470" s="340"/>
      <c r="AK470" s="235" t="str">
        <f t="shared" si="463"/>
        <v/>
      </c>
      <c r="AL470" s="341"/>
      <c r="AM470" s="341"/>
      <c r="AN470" s="342"/>
      <c r="AO470" s="236" t="str">
        <f>IF(ISBLANK(AD466),(IFERROR(IF(AND(AH469="Probabilidad",AH470="Probabilidad"),(AQ469-(+AQ469*AK470)),IF(AND(AH469="Impacto",AH470="Probabilidad"),(AQ468-(+AQ468*AK470)),IF(AH470="Impacto",AQ469,""))),""))," ")</f>
        <v/>
      </c>
      <c r="AP470" s="174" t="str">
        <f>IF(ISBLANK(AD466),(IFERROR(IF(AO470="","",IF(AO470&lt;=0.2,"Muy Baja",IF(AO470&lt;=0.4,"Baja",IF(AO470&lt;=0.6,"Media",IF(AO470&lt;=0.8,"Alta","Muy Alta"))))),""))," ")</f>
        <v/>
      </c>
      <c r="AQ470" s="237" t="str">
        <f t="shared" si="464"/>
        <v/>
      </c>
      <c r="AR470" s="283" t="str">
        <f t="shared" si="465"/>
        <v/>
      </c>
      <c r="AS470" s="237" t="str">
        <f>IFERROR(IF(AND(AH469="Impacto",AH470="Impacto"),(AS469-(+AS469*AK470)),IF(AND(AH469="Probabilidad",AH470="Impacto"),(AS468-(+AS468*AK470)),IF(AH470="Probabilidad",AS469,""))),"")</f>
        <v/>
      </c>
      <c r="AT470" s="239" t="str">
        <f t="shared" si="466"/>
        <v/>
      </c>
      <c r="AU470" s="510"/>
      <c r="AV470" s="513"/>
      <c r="AW470" s="507"/>
      <c r="AX470" s="516"/>
      <c r="AY470" s="343"/>
      <c r="AZ470" s="209"/>
      <c r="BA470" s="207"/>
      <c r="BB470" s="207"/>
      <c r="BC470" s="208"/>
      <c r="BD470" s="208"/>
      <c r="BE470" s="208"/>
      <c r="BF470" s="209"/>
      <c r="BG470" s="460"/>
      <c r="BH470" s="215"/>
      <c r="BI470" s="210"/>
      <c r="BJ470" s="210"/>
      <c r="BK470" s="210"/>
      <c r="BL470" s="207"/>
      <c r="BM470" s="207"/>
      <c r="BN470" s="207"/>
      <c r="BO470" s="282"/>
      <c r="BP470" s="282"/>
      <c r="BQ470" s="284"/>
      <c r="BR470" s="213"/>
      <c r="BS470" s="213" t="str">
        <f>IF(AND('MAPA DE RIESGOS'!$AP470="Muy Alta",'MAPA DE RIESGOS'!$AR470="Leve"),CONCATENATE("R",'MAPA DE RIESGOS'!$H470,"C",'MAPA DE RIESGOS'!$AF470),"")</f>
        <v/>
      </c>
      <c r="BT470" s="213"/>
      <c r="BU470" s="213"/>
      <c r="BV470" s="213"/>
      <c r="BW470" s="213"/>
      <c r="BX470" s="213"/>
      <c r="BY470" s="213"/>
      <c r="BZ470" s="213"/>
      <c r="CA470" s="213"/>
      <c r="CB470" s="213"/>
      <c r="CC470" s="213"/>
      <c r="CD470" s="213"/>
      <c r="CE470" s="213"/>
      <c r="CF470" s="213"/>
      <c r="CG470" s="213"/>
      <c r="CH470" s="213"/>
      <c r="CI470" s="213"/>
      <c r="CJ470" s="213"/>
      <c r="CK470" s="213"/>
    </row>
    <row r="471" spans="1:89" s="214" customFormat="1" ht="28.5" hidden="1" customHeight="1">
      <c r="A471" s="480"/>
      <c r="B471" s="504"/>
      <c r="C471" s="451"/>
      <c r="D471" s="451"/>
      <c r="E471" s="454"/>
      <c r="F471" s="454"/>
      <c r="G471" s="459"/>
      <c r="H471" s="384">
        <v>76</v>
      </c>
      <c r="I471" s="458"/>
      <c r="J471" s="461"/>
      <c r="K471" s="461"/>
      <c r="L471" s="461"/>
      <c r="M471" s="455"/>
      <c r="N471" s="455"/>
      <c r="O471" s="455"/>
      <c r="P471" s="532"/>
      <c r="Q471" s="492"/>
      <c r="R471" s="495"/>
      <c r="S471" s="495"/>
      <c r="T471" s="495"/>
      <c r="U471" s="495"/>
      <c r="V471" s="535"/>
      <c r="W471" s="520"/>
      <c r="X471" s="538"/>
      <c r="Y471" s="541"/>
      <c r="Z471" s="544"/>
      <c r="AA471" s="520"/>
      <c r="AB471" s="523"/>
      <c r="AC471" s="526"/>
      <c r="AD471" s="529"/>
      <c r="AE471" s="508"/>
      <c r="AF471" s="205">
        <v>6</v>
      </c>
      <c r="AG471" s="206"/>
      <c r="AH471" s="234" t="str">
        <f t="shared" si="462"/>
        <v/>
      </c>
      <c r="AI471" s="340"/>
      <c r="AJ471" s="340"/>
      <c r="AK471" s="235" t="str">
        <f t="shared" si="463"/>
        <v/>
      </c>
      <c r="AL471" s="341"/>
      <c r="AM471" s="341"/>
      <c r="AN471" s="342"/>
      <c r="AO471" s="236" t="str">
        <f>IF(ISBLANK(AD466),(IFERROR(IF(AND(AH469="Probabilidad",AH471="Probabilidad"),(AQ469-(+AQ469*AK471)),IF(AND(AH469="Impacto",AH471="Probabilidad"),(AQ468-(+AQ468*AK471)),IF(AH471="Impacto",AQ469,""))),""))," ")</f>
        <v/>
      </c>
      <c r="AP471" s="174" t="str">
        <f>IF(ISBLANK(AD466),(IFERROR(IF(AO471="","",IF(AO471&lt;=0.2,"Muy Baja",IF(AO471&lt;=0.4,"Baja",IF(AO471&lt;=0.6,"Media",IF(AO471&lt;=0.8,"Alta","Muy Alta"))))),"")), " ")</f>
        <v/>
      </c>
      <c r="AQ471" s="237" t="str">
        <f t="shared" si="464"/>
        <v/>
      </c>
      <c r="AR471" s="283" t="str">
        <f t="shared" si="465"/>
        <v/>
      </c>
      <c r="AS471" s="237" t="str">
        <f>IFERROR(IF(AND(AH470="Impacto",AH471="Impacto"),(AS469-(+AS470*AK471)),IF(AND(AH469="Probabilidad",AH471="Impacto"),(AS468-(+AS468*AK471)),IF(AH471="Probabilidad",AS469,""))),"")</f>
        <v/>
      </c>
      <c r="AT471" s="239" t="str">
        <f t="shared" si="466"/>
        <v/>
      </c>
      <c r="AU471" s="511"/>
      <c r="AV471" s="514"/>
      <c r="AW471" s="508"/>
      <c r="AX471" s="517"/>
      <c r="AY471" s="343"/>
      <c r="AZ471" s="209"/>
      <c r="BA471" s="207"/>
      <c r="BB471" s="207"/>
      <c r="BC471" s="208"/>
      <c r="BD471" s="208"/>
      <c r="BE471" s="208"/>
      <c r="BF471" s="209"/>
      <c r="BG471" s="461"/>
      <c r="BH471" s="215"/>
      <c r="BI471" s="210"/>
      <c r="BJ471" s="210"/>
      <c r="BK471" s="210"/>
      <c r="BL471" s="207"/>
      <c r="BM471" s="207"/>
      <c r="BN471" s="207"/>
      <c r="BO471" s="282"/>
      <c r="BP471" s="282"/>
      <c r="BQ471" s="284"/>
      <c r="BR471" s="213"/>
      <c r="BS471" s="213" t="str">
        <f>IF(AND('MAPA DE RIESGOS'!$AP471="Muy Alta",'MAPA DE RIESGOS'!$AR471="Leve"),CONCATENATE("R",'MAPA DE RIESGOS'!$H471,"C",'MAPA DE RIESGOS'!$AF471),"")</f>
        <v/>
      </c>
      <c r="BT471" s="213"/>
      <c r="BU471" s="213"/>
      <c r="BV471" s="213"/>
      <c r="BW471" s="213"/>
      <c r="BX471" s="213"/>
      <c r="BY471" s="213"/>
      <c r="BZ471" s="213"/>
      <c r="CA471" s="213"/>
      <c r="CB471" s="213"/>
      <c r="CC471" s="213"/>
      <c r="CD471" s="213"/>
      <c r="CE471" s="213"/>
      <c r="CF471" s="213"/>
      <c r="CG471" s="213"/>
      <c r="CH471" s="213"/>
      <c r="CI471" s="213"/>
      <c r="CJ471" s="213"/>
      <c r="CK471" s="213"/>
    </row>
    <row r="472" spans="1:89" s="214" customFormat="1" ht="102" customHeight="1">
      <c r="A472" s="480"/>
      <c r="B472" s="504" t="s">
        <v>963</v>
      </c>
      <c r="C472" s="451"/>
      <c r="D472" s="451"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54" t="s">
        <v>1259</v>
      </c>
      <c r="F472" s="454" t="s">
        <v>970</v>
      </c>
      <c r="G472" s="459">
        <v>77</v>
      </c>
      <c r="H472" s="384">
        <v>77</v>
      </c>
      <c r="I472" s="456" t="s">
        <v>1698</v>
      </c>
      <c r="J472" s="468" t="s">
        <v>243</v>
      </c>
      <c r="K472" s="468" t="s">
        <v>1055</v>
      </c>
      <c r="L472" s="468" t="s">
        <v>1056</v>
      </c>
      <c r="M472" s="453" t="str">
        <f>+I472</f>
        <v>Posibilidad de recibir o solicitar cualquier dádiva o beneficio a nombre propio o de terceros con el fin de alterar o manipular información para generar beneficio de la gestión de un proceso.</v>
      </c>
      <c r="N472" s="453" t="s">
        <v>109</v>
      </c>
      <c r="O472" s="453" t="s">
        <v>247</v>
      </c>
      <c r="P472" s="530">
        <v>228</v>
      </c>
      <c r="Q472" s="490"/>
      <c r="R472" s="493"/>
      <c r="S472" s="493"/>
      <c r="T472" s="493"/>
      <c r="U472" s="493"/>
      <c r="V472" s="533" t="str">
        <f t="shared" ref="V472" si="498">IF(ISBLANK(AC472),(IF(P472&lt;=0,"",IF(P472&lt;=2,"Muy Baja",IF(P472&lt;=24,"Baja",IF(P472&lt;=500,"Media",IF(P472&lt;=5000,"Alta","Muy Alta"))))))," ")</f>
        <v xml:space="preserve"> </v>
      </c>
      <c r="W472" s="518" t="str">
        <f t="shared" ref="W472" si="499">IF(ISBLANK(AC472),(IF(V472="","",IF(V472="Muy Baja",20%,IF(V472="Baja",40%,IF(V472="Media",60%,IF(V472="Alta",80%,IF(V472="Muy Alta",100%,0)))))))," ")</f>
        <v xml:space="preserve"> </v>
      </c>
      <c r="X472" s="536"/>
      <c r="Y472" s="539" t="str">
        <f>IF(X472&gt;0,IF(NOT(ISERROR(MATCH(X472,'Listados Datos'!$N$3:$N$4,0))),'Listados Datos'!$N$6&amp;"Por favor no seleccionar este criterios de impacto (Afectación Económica o presupuestal y/o Pérdida Reputacional)",'Listados Datos'!$N$7),"")</f>
        <v/>
      </c>
      <c r="Z472" s="542" t="str">
        <f>IF(OR(X472='Listados Datos'!$R$3,X472='Listados Datos'!$S$3),"Leve",IF(OR(X472='Listados Datos'!$R$4,X472='Listados Datos'!$S$4),"Menor",IF(OR(X472='Listados Datos'!$R$5,X472='Listados Datos'!$S$5),"Moderado",IF(OR(X472='Listados Datos'!$R$6,X472='Listados Datos'!$S$6),"Mayor",IF(OR(X472='Listados Datos'!$R$7,X472='Listados Datos'!$S$7),"Catastrófico","")))))</f>
        <v/>
      </c>
      <c r="AA472" s="518" t="str">
        <f>IF(Z472="","",IF(Z472="Leve",20%,IF(Z472="Menor",40%,IF(Z472="Moderado",60%,IF(Z472="Mayor",80%,IF(Z472="Catastrófico",100%,0))))))</f>
        <v/>
      </c>
      <c r="AB472" s="521"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524" t="s">
        <v>348</v>
      </c>
      <c r="AD472" s="527" t="s">
        <v>12</v>
      </c>
      <c r="AE472" s="506" t="str">
        <f t="shared" ref="AE472" si="500">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5">
        <v>1</v>
      </c>
      <c r="AG472" s="206" t="s">
        <v>1129</v>
      </c>
      <c r="AH472" s="234" t="str">
        <f t="shared" si="462"/>
        <v>Probabilidad</v>
      </c>
      <c r="AI472" s="340" t="s">
        <v>314</v>
      </c>
      <c r="AJ472" s="340" t="s">
        <v>319</v>
      </c>
      <c r="AK472" s="235" t="str">
        <f t="shared" si="463"/>
        <v>40%</v>
      </c>
      <c r="AL472" s="341" t="s">
        <v>323</v>
      </c>
      <c r="AM472" s="341" t="s">
        <v>327</v>
      </c>
      <c r="AN472" s="342" t="s">
        <v>330</v>
      </c>
      <c r="AO472" s="236" t="str">
        <f>IF(ISBLANK(AD472),(IFERROR(IF(AH472="Probabilidad",(W472-(+W472*AK472)),IF(AH472="Impacto",W472,"")),""))," ")</f>
        <v xml:space="preserve"> </v>
      </c>
      <c r="AP472" s="174" t="str">
        <f>IF(ISBLANK(AD472), (IFERROR(IF(AO472="","",IF(AO472&lt;=0.2,"Muy Baja",IF(AO472&lt;=0.4,"Baja",IF(AO472&lt;=0.6,"Media",IF(AO472&lt;=0.8,"Alta","Muy Alta"))))),""))," ")</f>
        <v xml:space="preserve"> </v>
      </c>
      <c r="AQ472" s="237" t="str">
        <f t="shared" si="464"/>
        <v xml:space="preserve"> </v>
      </c>
      <c r="AR472" s="283" t="str">
        <f t="shared" si="465"/>
        <v/>
      </c>
      <c r="AS472" s="237" t="str">
        <f>IFERROR(IF(AH472="Impacto",(AA472-(+AA472*AK472)),IF(AH472="Probabilidad",AA472,"")),"")</f>
        <v/>
      </c>
      <c r="AT472" s="239" t="str">
        <f t="shared" si="466"/>
        <v/>
      </c>
      <c r="AU472" s="509" t="s">
        <v>348</v>
      </c>
      <c r="AV472" s="512" t="str">
        <f>IF(ISBLANK(AD472), " ", AD472)</f>
        <v>Moderado</v>
      </c>
      <c r="AW472" s="506" t="str">
        <f t="shared" ref="AW472" si="501">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515" t="s">
        <v>337</v>
      </c>
      <c r="AY472" s="648" t="s">
        <v>1137</v>
      </c>
      <c r="AZ472" s="437" t="s">
        <v>1072</v>
      </c>
      <c r="BA472" s="437" t="s">
        <v>970</v>
      </c>
      <c r="BB472" s="437" t="s">
        <v>1063</v>
      </c>
      <c r="BC472" s="437">
        <v>44562</v>
      </c>
      <c r="BD472" s="437">
        <v>44926</v>
      </c>
      <c r="BE472" s="437" t="s">
        <v>1072</v>
      </c>
      <c r="BF472" s="437" t="s">
        <v>1075</v>
      </c>
      <c r="BG472" s="468" t="s">
        <v>1073</v>
      </c>
      <c r="BH472" s="215"/>
      <c r="BI472" s="210"/>
      <c r="BJ472" s="210"/>
      <c r="BK472" s="210"/>
      <c r="BL472" s="207"/>
      <c r="BM472" s="207"/>
      <c r="BN472" s="207"/>
      <c r="BO472" s="282"/>
      <c r="BP472" s="282"/>
      <c r="BQ472" s="284"/>
      <c r="BR472" s="213"/>
      <c r="BS472" s="213" t="str">
        <f>IF(AND('MAPA DE RIESGOS'!$AP472="Muy Alta",'MAPA DE RIESGOS'!$AR472="Leve"),CONCATENATE("R",'MAPA DE RIESGOS'!$H472,"C",'MAPA DE RIESGOS'!$AF472),"")</f>
        <v/>
      </c>
      <c r="BT472" s="213"/>
      <c r="BU472" s="213"/>
      <c r="BV472" s="213"/>
      <c r="BW472" s="213"/>
      <c r="BX472" s="213"/>
      <c r="BY472" s="213"/>
      <c r="BZ472" s="213"/>
      <c r="CA472" s="213"/>
      <c r="CB472" s="213"/>
      <c r="CC472" s="213"/>
      <c r="CD472" s="213"/>
      <c r="CE472" s="213"/>
      <c r="CF472" s="213"/>
      <c r="CG472" s="213"/>
      <c r="CH472" s="213"/>
      <c r="CI472" s="213"/>
      <c r="CJ472" s="213"/>
      <c r="CK472" s="213"/>
    </row>
    <row r="473" spans="1:89" s="214" customFormat="1" ht="28.5" hidden="1" customHeight="1">
      <c r="A473" s="480"/>
      <c r="B473" s="504"/>
      <c r="C473" s="451"/>
      <c r="D473" s="451"/>
      <c r="E473" s="454"/>
      <c r="F473" s="454"/>
      <c r="G473" s="459"/>
      <c r="H473" s="384">
        <v>77</v>
      </c>
      <c r="I473" s="457"/>
      <c r="J473" s="460"/>
      <c r="K473" s="460"/>
      <c r="L473" s="460"/>
      <c r="M473" s="454"/>
      <c r="N473" s="454"/>
      <c r="O473" s="454"/>
      <c r="P473" s="531"/>
      <c r="Q473" s="491"/>
      <c r="R473" s="494"/>
      <c r="S473" s="494"/>
      <c r="T473" s="494"/>
      <c r="U473" s="494"/>
      <c r="V473" s="534"/>
      <c r="W473" s="519"/>
      <c r="X473" s="537"/>
      <c r="Y473" s="540"/>
      <c r="Z473" s="543"/>
      <c r="AA473" s="519"/>
      <c r="AB473" s="522"/>
      <c r="AC473" s="525"/>
      <c r="AD473" s="528"/>
      <c r="AE473" s="507"/>
      <c r="AF473" s="205">
        <v>2</v>
      </c>
      <c r="AG473" s="206"/>
      <c r="AH473" s="234" t="str">
        <f t="shared" si="462"/>
        <v/>
      </c>
      <c r="AI473" s="340"/>
      <c r="AJ473" s="340"/>
      <c r="AK473" s="235" t="str">
        <f t="shared" si="463"/>
        <v/>
      </c>
      <c r="AL473" s="341"/>
      <c r="AM473" s="341"/>
      <c r="AN473" s="342"/>
      <c r="AO473" s="236" t="str">
        <f>IF(ISBLANK(AD472),(IFERROR(IF(AND(AH472="Probabilidad",AH473="Probabilidad"),(AQ472-(+AQ472*AK473)),IF(AH473="Probabilidad",(W472-(+W472*AK473)),IF(AH473="Impacto",AQ472,""))),""))," ")</f>
        <v xml:space="preserve"> </v>
      </c>
      <c r="AP473" s="174" t="str">
        <f>IF(ISBLANK(AD472),(IFERROR(IF(AO473="","",IF(AO473&lt;=0.2,"Muy Baja",IF(AO473&lt;=0.4,"Baja",IF(AO473&lt;=0.6,"Media",IF(AO473&lt;=0.8,"Alta","Muy Alta"))))),""))," ")</f>
        <v xml:space="preserve"> </v>
      </c>
      <c r="AQ473" s="237" t="str">
        <f t="shared" si="464"/>
        <v xml:space="preserve"> </v>
      </c>
      <c r="AR473" s="283" t="str">
        <f t="shared" si="465"/>
        <v/>
      </c>
      <c r="AS473" s="237" t="str">
        <f>IFERROR(IF(AND(AH472="Impacto",AH473="Impacto"),(AS472-(+AS472*AK473)),IF(AH473="Impacto",(AA472-(+AA472*AK473)),IF(AH473="Probabilidad",AS472,""))),"")</f>
        <v/>
      </c>
      <c r="AT473" s="239" t="str">
        <f t="shared" si="466"/>
        <v/>
      </c>
      <c r="AU473" s="510"/>
      <c r="AV473" s="513"/>
      <c r="AW473" s="507"/>
      <c r="AX473" s="516"/>
      <c r="AY473" s="649"/>
      <c r="AZ473" s="444"/>
      <c r="BA473" s="444"/>
      <c r="BB473" s="444"/>
      <c r="BC473" s="444"/>
      <c r="BD473" s="444"/>
      <c r="BE473" s="444"/>
      <c r="BF473" s="444"/>
      <c r="BG473" s="460"/>
      <c r="BH473" s="215"/>
      <c r="BI473" s="210"/>
      <c r="BJ473" s="210"/>
      <c r="BK473" s="210"/>
      <c r="BL473" s="207"/>
      <c r="BM473" s="207"/>
      <c r="BN473" s="207"/>
      <c r="BO473" s="282"/>
      <c r="BP473" s="282"/>
      <c r="BQ473" s="284"/>
      <c r="BR473" s="213"/>
      <c r="BS473" s="213" t="str">
        <f>IF(AND('MAPA DE RIESGOS'!$AP473="Muy Alta",'MAPA DE RIESGOS'!$AR473="Leve"),CONCATENATE("R",'MAPA DE RIESGOS'!$H473,"C",'MAPA DE RIESGOS'!$AF473),"")</f>
        <v/>
      </c>
      <c r="BT473" s="213"/>
      <c r="BU473" s="213"/>
      <c r="BV473" s="213"/>
      <c r="BW473" s="213"/>
      <c r="BX473" s="213"/>
      <c r="BY473" s="213"/>
      <c r="BZ473" s="213"/>
      <c r="CA473" s="213"/>
      <c r="CB473" s="213"/>
      <c r="CC473" s="213"/>
      <c r="CD473" s="213"/>
      <c r="CE473" s="213"/>
      <c r="CF473" s="213"/>
      <c r="CG473" s="213"/>
      <c r="CH473" s="213"/>
      <c r="CI473" s="213"/>
      <c r="CJ473" s="213"/>
      <c r="CK473" s="213"/>
    </row>
    <row r="474" spans="1:89" s="214" customFormat="1" ht="28.5" hidden="1" customHeight="1">
      <c r="A474" s="480"/>
      <c r="B474" s="504"/>
      <c r="C474" s="451"/>
      <c r="D474" s="451"/>
      <c r="E474" s="454"/>
      <c r="F474" s="454"/>
      <c r="G474" s="459"/>
      <c r="H474" s="384">
        <v>77</v>
      </c>
      <c r="I474" s="457"/>
      <c r="J474" s="460"/>
      <c r="K474" s="460"/>
      <c r="L474" s="460"/>
      <c r="M474" s="454"/>
      <c r="N474" s="454"/>
      <c r="O474" s="454"/>
      <c r="P474" s="531"/>
      <c r="Q474" s="491"/>
      <c r="R474" s="494"/>
      <c r="S474" s="494"/>
      <c r="T474" s="494"/>
      <c r="U474" s="494"/>
      <c r="V474" s="534"/>
      <c r="W474" s="519"/>
      <c r="X474" s="537"/>
      <c r="Y474" s="540"/>
      <c r="Z474" s="543"/>
      <c r="AA474" s="519"/>
      <c r="AB474" s="522"/>
      <c r="AC474" s="525"/>
      <c r="AD474" s="528"/>
      <c r="AE474" s="507"/>
      <c r="AF474" s="205">
        <v>3</v>
      </c>
      <c r="AG474" s="206"/>
      <c r="AH474" s="234" t="str">
        <f t="shared" si="462"/>
        <v/>
      </c>
      <c r="AI474" s="340"/>
      <c r="AJ474" s="340"/>
      <c r="AK474" s="235" t="str">
        <f t="shared" si="463"/>
        <v/>
      </c>
      <c r="AL474" s="341"/>
      <c r="AM474" s="341"/>
      <c r="AN474" s="342"/>
      <c r="AO474" s="236" t="str">
        <f>IF(ISBLANK(AD472),(IFERROR(IF(AND(AH473="Probabilidad",AH474="Probabilidad"),(AQ473-(+AQ473*AK474)),IF(AND(AH473="Impacto",AH474="Probabilidad"),(AQ472-(+AQ472*AK474)),IF(AH474="Impacto",AQ473,""))),""))," ")</f>
        <v xml:space="preserve"> </v>
      </c>
      <c r="AP474" s="174" t="str">
        <f>IF(ISBLANK(AD472),(IFERROR(IF(AO474="","",IF(AO474&lt;=0.2,"Muy Baja",IF(AO474&lt;=0.4,"Baja",IF(AO474&lt;=0.6,"Media",IF(AO474&lt;=0.8,"Alta","Muy Alta"))))),""))," ")</f>
        <v xml:space="preserve"> </v>
      </c>
      <c r="AQ474" s="237" t="str">
        <f t="shared" si="464"/>
        <v xml:space="preserve"> </v>
      </c>
      <c r="AR474" s="283" t="str">
        <f t="shared" si="465"/>
        <v/>
      </c>
      <c r="AS474" s="237" t="str">
        <f>IFERROR(IF(AND(AH473="Impacto",AH474="Impacto"),(AS473-(+AS473*AK474)),IF(AND(AH473="Probabilidad",AH474="Impacto"),(AS472-(+AS472*AK474)),IF(AH474="Probabilidad",AS473,""))),"")</f>
        <v/>
      </c>
      <c r="AT474" s="239" t="str">
        <f t="shared" si="466"/>
        <v/>
      </c>
      <c r="AU474" s="510"/>
      <c r="AV474" s="513"/>
      <c r="AW474" s="507"/>
      <c r="AX474" s="516"/>
      <c r="AY474" s="649"/>
      <c r="AZ474" s="444"/>
      <c r="BA474" s="444"/>
      <c r="BB474" s="444"/>
      <c r="BC474" s="444"/>
      <c r="BD474" s="444"/>
      <c r="BE474" s="444"/>
      <c r="BF474" s="444"/>
      <c r="BG474" s="460"/>
      <c r="BH474" s="215"/>
      <c r="BI474" s="210"/>
      <c r="BJ474" s="210"/>
      <c r="BK474" s="210"/>
      <c r="BL474" s="207"/>
      <c r="BM474" s="207"/>
      <c r="BN474" s="207"/>
      <c r="BO474" s="282"/>
      <c r="BP474" s="282"/>
      <c r="BQ474" s="284"/>
      <c r="BR474" s="213"/>
      <c r="BS474" s="213" t="str">
        <f>IF(AND('MAPA DE RIESGOS'!$AP474="Muy Alta",'MAPA DE RIESGOS'!$AR474="Leve"),CONCATENATE("R",'MAPA DE RIESGOS'!$H474,"C",'MAPA DE RIESGOS'!$AF474),"")</f>
        <v/>
      </c>
      <c r="BT474" s="213"/>
      <c r="BU474" s="213"/>
      <c r="BV474" s="213"/>
      <c r="BW474" s="213"/>
      <c r="BX474" s="213"/>
      <c r="BY474" s="213"/>
      <c r="BZ474" s="213"/>
      <c r="CA474" s="213"/>
      <c r="CB474" s="213"/>
      <c r="CC474" s="213"/>
      <c r="CD474" s="213"/>
      <c r="CE474" s="213"/>
      <c r="CF474" s="213"/>
      <c r="CG474" s="213"/>
      <c r="CH474" s="213"/>
      <c r="CI474" s="213"/>
      <c r="CJ474" s="213"/>
      <c r="CK474" s="213"/>
    </row>
    <row r="475" spans="1:89" s="214" customFormat="1" ht="28.5" hidden="1" customHeight="1">
      <c r="A475" s="480"/>
      <c r="B475" s="504"/>
      <c r="C475" s="451"/>
      <c r="D475" s="451"/>
      <c r="E475" s="454"/>
      <c r="F475" s="454"/>
      <c r="G475" s="459"/>
      <c r="H475" s="384">
        <v>77</v>
      </c>
      <c r="I475" s="457"/>
      <c r="J475" s="460"/>
      <c r="K475" s="460"/>
      <c r="L475" s="460"/>
      <c r="M475" s="454"/>
      <c r="N475" s="454"/>
      <c r="O475" s="454"/>
      <c r="P475" s="531"/>
      <c r="Q475" s="491"/>
      <c r="R475" s="494"/>
      <c r="S475" s="494"/>
      <c r="T475" s="494"/>
      <c r="U475" s="494"/>
      <c r="V475" s="534"/>
      <c r="W475" s="519"/>
      <c r="X475" s="537"/>
      <c r="Y475" s="540"/>
      <c r="Z475" s="543"/>
      <c r="AA475" s="519"/>
      <c r="AB475" s="522"/>
      <c r="AC475" s="525"/>
      <c r="AD475" s="528"/>
      <c r="AE475" s="507"/>
      <c r="AF475" s="205">
        <v>4</v>
      </c>
      <c r="AG475" s="206"/>
      <c r="AH475" s="234" t="str">
        <f t="shared" si="462"/>
        <v/>
      </c>
      <c r="AI475" s="340"/>
      <c r="AJ475" s="340"/>
      <c r="AK475" s="235" t="str">
        <f t="shared" si="463"/>
        <v/>
      </c>
      <c r="AL475" s="341"/>
      <c r="AM475" s="341"/>
      <c r="AN475" s="342"/>
      <c r="AO475" s="236" t="str">
        <f>IF(ISBLANK(AD472),(IFERROR(IF(AND(AH474="Probabilidad",AH475="Probabilidad"),(AQ474-(+AQ474*AK475)),IF(AND(AH474="Impacto",AH475="Probabilidad"),(AQ473-(+AQ473*AK475)),IF(AH475="Impacto",AQ474,""))),""))," ")</f>
        <v xml:space="preserve"> </v>
      </c>
      <c r="AP475" s="174" t="str">
        <f>IF(ISBLANK(AD472),(IFERROR(IF(AO475="","",IF(AO475&lt;=0.2,"Muy Baja",IF(AO475&lt;=0.4,"Baja",IF(AO475&lt;=0.6,"Media",IF(AO475&lt;=0.8,"Alta","Muy Alta"))))),""))," ")</f>
        <v xml:space="preserve"> </v>
      </c>
      <c r="AQ475" s="237" t="str">
        <f t="shared" si="464"/>
        <v xml:space="preserve"> </v>
      </c>
      <c r="AR475" s="283" t="str">
        <f t="shared" si="465"/>
        <v/>
      </c>
      <c r="AS475" s="237" t="str">
        <f>IFERROR(IF(AND(AH474="Impacto",AH475="Impacto"),(AS474-(+AS474*AK475)),IF(AND(AH474="Probabilidad",AH475="Impacto"),(AS473-(+AS473*AK475)),IF(AH475="Probabilidad",AS474,""))),"")</f>
        <v/>
      </c>
      <c r="AT475" s="239" t="str">
        <f t="shared" si="466"/>
        <v/>
      </c>
      <c r="AU475" s="510"/>
      <c r="AV475" s="513"/>
      <c r="AW475" s="507"/>
      <c r="AX475" s="516"/>
      <c r="AY475" s="649"/>
      <c r="AZ475" s="444"/>
      <c r="BA475" s="444"/>
      <c r="BB475" s="444"/>
      <c r="BC475" s="444"/>
      <c r="BD475" s="444"/>
      <c r="BE475" s="444"/>
      <c r="BF475" s="444"/>
      <c r="BG475" s="460"/>
      <c r="BH475" s="215"/>
      <c r="BI475" s="210"/>
      <c r="BJ475" s="210"/>
      <c r="BK475" s="210"/>
      <c r="BL475" s="207"/>
      <c r="BM475" s="207"/>
      <c r="BN475" s="207"/>
      <c r="BO475" s="282"/>
      <c r="BP475" s="282"/>
      <c r="BQ475" s="284"/>
      <c r="BR475" s="213"/>
      <c r="BS475" s="213" t="str">
        <f>IF(AND('MAPA DE RIESGOS'!$AP475="Muy Alta",'MAPA DE RIESGOS'!$AR475="Leve"),CONCATENATE("R",'MAPA DE RIESGOS'!$H475,"C",'MAPA DE RIESGOS'!$AF475),"")</f>
        <v/>
      </c>
      <c r="BT475" s="213"/>
      <c r="BU475" s="213"/>
      <c r="BV475" s="213"/>
      <c r="BW475" s="213"/>
      <c r="BX475" s="213"/>
      <c r="BY475" s="213"/>
      <c r="BZ475" s="213"/>
      <c r="CA475" s="213"/>
      <c r="CB475" s="213"/>
      <c r="CC475" s="213"/>
      <c r="CD475" s="213"/>
      <c r="CE475" s="213"/>
      <c r="CF475" s="213"/>
      <c r="CG475" s="213"/>
      <c r="CH475" s="213"/>
      <c r="CI475" s="213"/>
      <c r="CJ475" s="213"/>
      <c r="CK475" s="213"/>
    </row>
    <row r="476" spans="1:89" s="214" customFormat="1" ht="28.5" hidden="1" customHeight="1">
      <c r="A476" s="480"/>
      <c r="B476" s="504"/>
      <c r="C476" s="451"/>
      <c r="D476" s="451"/>
      <c r="E476" s="454"/>
      <c r="F476" s="454"/>
      <c r="G476" s="459"/>
      <c r="H476" s="384">
        <v>77</v>
      </c>
      <c r="I476" s="457"/>
      <c r="J476" s="460"/>
      <c r="K476" s="460"/>
      <c r="L476" s="460"/>
      <c r="M476" s="454"/>
      <c r="N476" s="454"/>
      <c r="O476" s="454"/>
      <c r="P476" s="531"/>
      <c r="Q476" s="491"/>
      <c r="R476" s="494"/>
      <c r="S476" s="494"/>
      <c r="T476" s="494"/>
      <c r="U476" s="494"/>
      <c r="V476" s="534"/>
      <c r="W476" s="519"/>
      <c r="X476" s="537"/>
      <c r="Y476" s="540"/>
      <c r="Z476" s="543"/>
      <c r="AA476" s="519"/>
      <c r="AB476" s="522"/>
      <c r="AC476" s="525"/>
      <c r="AD476" s="528"/>
      <c r="AE476" s="507"/>
      <c r="AF476" s="205">
        <v>5</v>
      </c>
      <c r="AG476" s="206"/>
      <c r="AH476" s="234" t="str">
        <f t="shared" si="462"/>
        <v/>
      </c>
      <c r="AI476" s="340"/>
      <c r="AJ476" s="340"/>
      <c r="AK476" s="235" t="str">
        <f t="shared" si="463"/>
        <v/>
      </c>
      <c r="AL476" s="341"/>
      <c r="AM476" s="341"/>
      <c r="AN476" s="342"/>
      <c r="AO476" s="236" t="str">
        <f>IF(ISBLANK(AD472),(IFERROR(IF(AND(AH475="Probabilidad",AH476="Probabilidad"),(AQ475-(+AQ475*AK476)),IF(AND(AH475="Impacto",AH476="Probabilidad"),(AQ474-(+AQ474*AK476)),IF(AH476="Impacto",AQ475,""))),""))," ")</f>
        <v xml:space="preserve"> </v>
      </c>
      <c r="AP476" s="174" t="str">
        <f>IF(ISBLANK(AD472),(IFERROR(IF(AO476="","",IF(AO476&lt;=0.2,"Muy Baja",IF(AO476&lt;=0.4,"Baja",IF(AO476&lt;=0.6,"Media",IF(AO476&lt;=0.8,"Alta","Muy Alta"))))),""))," ")</f>
        <v xml:space="preserve"> </v>
      </c>
      <c r="AQ476" s="237" t="str">
        <f t="shared" si="464"/>
        <v xml:space="preserve"> </v>
      </c>
      <c r="AR476" s="283" t="str">
        <f t="shared" si="465"/>
        <v/>
      </c>
      <c r="AS476" s="237" t="str">
        <f>IFERROR(IF(AND(AH475="Impacto",AH476="Impacto"),(AS475-(+AS475*AK476)),IF(AND(AH475="Probabilidad",AH476="Impacto"),(AS474-(+AS474*AK476)),IF(AH476="Probabilidad",AS475,""))),"")</f>
        <v/>
      </c>
      <c r="AT476" s="239" t="str">
        <f t="shared" si="466"/>
        <v/>
      </c>
      <c r="AU476" s="510"/>
      <c r="AV476" s="513"/>
      <c r="AW476" s="507"/>
      <c r="AX476" s="516"/>
      <c r="AY476" s="649"/>
      <c r="AZ476" s="444"/>
      <c r="BA476" s="444"/>
      <c r="BB476" s="444"/>
      <c r="BC476" s="444"/>
      <c r="BD476" s="444"/>
      <c r="BE476" s="444"/>
      <c r="BF476" s="444"/>
      <c r="BG476" s="460"/>
      <c r="BH476" s="215"/>
      <c r="BI476" s="210"/>
      <c r="BJ476" s="210"/>
      <c r="BK476" s="210"/>
      <c r="BL476" s="207"/>
      <c r="BM476" s="207"/>
      <c r="BN476" s="207"/>
      <c r="BO476" s="282"/>
      <c r="BP476" s="282"/>
      <c r="BQ476" s="284"/>
      <c r="BR476" s="213"/>
      <c r="BS476" s="213" t="str">
        <f>IF(AND('MAPA DE RIESGOS'!$AP476="Muy Alta",'MAPA DE RIESGOS'!$AR476="Leve"),CONCATENATE("R",'MAPA DE RIESGOS'!$H476,"C",'MAPA DE RIESGOS'!$AF476),"")</f>
        <v/>
      </c>
      <c r="BT476" s="213"/>
      <c r="BU476" s="213"/>
      <c r="BV476" s="213"/>
      <c r="BW476" s="213"/>
      <c r="BX476" s="213"/>
      <c r="BY476" s="213"/>
      <c r="BZ476" s="213"/>
      <c r="CA476" s="213"/>
      <c r="CB476" s="213"/>
      <c r="CC476" s="213"/>
      <c r="CD476" s="213"/>
      <c r="CE476" s="213"/>
      <c r="CF476" s="213"/>
      <c r="CG476" s="213"/>
      <c r="CH476" s="213"/>
      <c r="CI476" s="213"/>
      <c r="CJ476" s="213"/>
      <c r="CK476" s="213"/>
    </row>
    <row r="477" spans="1:89" s="214" customFormat="1" ht="28.5" hidden="1" customHeight="1">
      <c r="A477" s="480"/>
      <c r="B477" s="504"/>
      <c r="C477" s="451"/>
      <c r="D477" s="451"/>
      <c r="E477" s="454"/>
      <c r="F477" s="454"/>
      <c r="G477" s="459"/>
      <c r="H477" s="384">
        <v>77</v>
      </c>
      <c r="I477" s="458"/>
      <c r="J477" s="461"/>
      <c r="K477" s="461"/>
      <c r="L477" s="461"/>
      <c r="M477" s="455"/>
      <c r="N477" s="455"/>
      <c r="O477" s="455"/>
      <c r="P477" s="532"/>
      <c r="Q477" s="492"/>
      <c r="R477" s="495"/>
      <c r="S477" s="495"/>
      <c r="T477" s="495"/>
      <c r="U477" s="495"/>
      <c r="V477" s="535"/>
      <c r="W477" s="520"/>
      <c r="X477" s="538"/>
      <c r="Y477" s="541"/>
      <c r="Z477" s="544"/>
      <c r="AA477" s="520"/>
      <c r="AB477" s="523"/>
      <c r="AC477" s="526"/>
      <c r="AD477" s="529"/>
      <c r="AE477" s="508"/>
      <c r="AF477" s="205">
        <v>6</v>
      </c>
      <c r="AG477" s="206"/>
      <c r="AH477" s="234" t="str">
        <f t="shared" si="462"/>
        <v/>
      </c>
      <c r="AI477" s="340"/>
      <c r="AJ477" s="340"/>
      <c r="AK477" s="235" t="str">
        <f t="shared" si="463"/>
        <v/>
      </c>
      <c r="AL477" s="341"/>
      <c r="AM477" s="341"/>
      <c r="AN477" s="342"/>
      <c r="AO477" s="236" t="str">
        <f>IF(ISBLANK(AD472),(IFERROR(IF(AND(AH475="Probabilidad",AH477="Probabilidad"),(AQ475-(+AQ475*AK477)),IF(AND(AH475="Impacto",AH477="Probabilidad"),(AQ474-(+AQ474*AK477)),IF(AH477="Impacto",AQ475,""))),""))," ")</f>
        <v xml:space="preserve"> </v>
      </c>
      <c r="AP477" s="174" t="str">
        <f>IF(ISBLANK(AD472),(IFERROR(IF(AO477="","",IF(AO477&lt;=0.2,"Muy Baja",IF(AO477&lt;=0.4,"Baja",IF(AO477&lt;=0.6,"Media",IF(AO477&lt;=0.8,"Alta","Muy Alta"))))),"")), " ")</f>
        <v xml:space="preserve"> </v>
      </c>
      <c r="AQ477" s="237" t="str">
        <f t="shared" si="464"/>
        <v xml:space="preserve"> </v>
      </c>
      <c r="AR477" s="283" t="str">
        <f t="shared" si="465"/>
        <v/>
      </c>
      <c r="AS477" s="237" t="str">
        <f>IFERROR(IF(AND(AH476="Impacto",AH477="Impacto"),(AS475-(+AS476*AK477)),IF(AND(AH475="Probabilidad",AH477="Impacto"),(AS474-(+AS474*AK477)),IF(AH477="Probabilidad",AS475,""))),"")</f>
        <v/>
      </c>
      <c r="AT477" s="239" t="str">
        <f t="shared" si="466"/>
        <v/>
      </c>
      <c r="AU477" s="511"/>
      <c r="AV477" s="514"/>
      <c r="AW477" s="508"/>
      <c r="AX477" s="517"/>
      <c r="AY477" s="650"/>
      <c r="AZ477" s="438"/>
      <c r="BA477" s="438"/>
      <c r="BB477" s="438"/>
      <c r="BC477" s="438"/>
      <c r="BD477" s="438"/>
      <c r="BE477" s="438"/>
      <c r="BF477" s="438"/>
      <c r="BG477" s="461"/>
      <c r="BH477" s="215"/>
      <c r="BI477" s="210"/>
      <c r="BJ477" s="210"/>
      <c r="BK477" s="210"/>
      <c r="BL477" s="207"/>
      <c r="BM477" s="207"/>
      <c r="BN477" s="207"/>
      <c r="BO477" s="282"/>
      <c r="BP477" s="282"/>
      <c r="BQ477" s="284"/>
      <c r="BR477" s="213"/>
      <c r="BS477" s="213" t="str">
        <f>IF(AND('MAPA DE RIESGOS'!$AP477="Muy Alta",'MAPA DE RIESGOS'!$AR477="Leve"),CONCATENATE("R",'MAPA DE RIESGOS'!$H477,"C",'MAPA DE RIESGOS'!$AF477),"")</f>
        <v/>
      </c>
      <c r="BT477" s="213"/>
      <c r="BU477" s="213"/>
      <c r="BV477" s="213"/>
      <c r="BW477" s="213"/>
      <c r="BX477" s="213"/>
      <c r="BY477" s="213"/>
      <c r="BZ477" s="213"/>
      <c r="CA477" s="213"/>
      <c r="CB477" s="213"/>
      <c r="CC477" s="213"/>
      <c r="CD477" s="213"/>
      <c r="CE477" s="213"/>
      <c r="CF477" s="213"/>
      <c r="CG477" s="213"/>
      <c r="CH477" s="213"/>
      <c r="CI477" s="213"/>
      <c r="CJ477" s="213"/>
      <c r="CK477" s="213"/>
    </row>
    <row r="478" spans="1:89" s="214" customFormat="1" ht="106" customHeight="1">
      <c r="A478" s="480"/>
      <c r="B478" s="504" t="s">
        <v>963</v>
      </c>
      <c r="C478" s="451"/>
      <c r="D478" s="451"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454" t="s">
        <v>1259</v>
      </c>
      <c r="F478" s="454" t="s">
        <v>970</v>
      </c>
      <c r="G478" s="459">
        <v>78</v>
      </c>
      <c r="H478" s="384">
        <v>78</v>
      </c>
      <c r="I478" s="456" t="s">
        <v>1296</v>
      </c>
      <c r="J478" s="468" t="s">
        <v>243</v>
      </c>
      <c r="K478" s="468" t="s">
        <v>1296</v>
      </c>
      <c r="L478" s="468" t="s">
        <v>1493</v>
      </c>
      <c r="M478" s="453" t="str">
        <f t="shared" ref="M478:M483" si="502">+CONCATENATE("Posibilidad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453" t="s">
        <v>932</v>
      </c>
      <c r="O478" s="453" t="s">
        <v>837</v>
      </c>
      <c r="P478" s="530">
        <v>228</v>
      </c>
      <c r="Q478" s="490" t="s">
        <v>91</v>
      </c>
      <c r="R478" s="493" t="s">
        <v>1566</v>
      </c>
      <c r="S478" s="493" t="s">
        <v>1502</v>
      </c>
      <c r="T478" s="493"/>
      <c r="U478" s="493"/>
      <c r="V478" s="533" t="str">
        <f t="shared" ref="V478" si="503">IF(ISBLANK(AC478),(IF(P478&lt;=0,"",IF(P478&lt;=2,"Muy Baja",IF(P478&lt;=24,"Baja",IF(P478&lt;=500,"Media",IF(P478&lt;=5000,"Alta","Muy Alta"))))))," ")</f>
        <v>Media</v>
      </c>
      <c r="W478" s="518">
        <f t="shared" ref="W478" si="504">IF(ISBLANK(AC478),(IF(V478="","",IF(V478="Muy Baja",20%,IF(V478="Baja",40%,IF(V478="Media",60%,IF(V478="Alta",80%,IF(V478="Muy Alta",100%,0)))))))," ")</f>
        <v>0.6</v>
      </c>
      <c r="X478" s="536" t="s">
        <v>307</v>
      </c>
      <c r="Y478" s="539" t="str">
        <f>IF(X478&gt;0,IF(NOT(ISERROR(MATCH(X478,'Listados Datos'!$N$3:$N$4,0))),'Listados Datos'!$N$6&amp;"Por favor no seleccionar este criterios de impacto (Afectación Económica o presupuestal y/o Pérdida Reputacional)",'Listados Datos'!$N$7),"")</f>
        <v>✔</v>
      </c>
      <c r="Z478" s="542"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518">
        <f>IF(Z478="","",IF(Z478="Leve",20%,IF(Z478="Menor",40%,IF(Z478="Moderado",60%,IF(Z478="Mayor",80%,IF(Z478="Catastrófico",100%,0))))))</f>
        <v>0.6</v>
      </c>
      <c r="AB478" s="521"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524"/>
      <c r="AD478" s="527"/>
      <c r="AE478" s="506" t="str">
        <f t="shared" ref="AE478" si="505">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5">
        <v>1</v>
      </c>
      <c r="AG478" s="206" t="s">
        <v>1549</v>
      </c>
      <c r="AH478" s="234" t="str">
        <f t="shared" si="462"/>
        <v>Probabilidad</v>
      </c>
      <c r="AI478" s="340" t="s">
        <v>314</v>
      </c>
      <c r="AJ478" s="340" t="s">
        <v>319</v>
      </c>
      <c r="AK478" s="235" t="str">
        <f t="shared" si="463"/>
        <v>40%</v>
      </c>
      <c r="AL478" s="341" t="s">
        <v>323</v>
      </c>
      <c r="AM478" s="341" t="s">
        <v>327</v>
      </c>
      <c r="AN478" s="342" t="s">
        <v>330</v>
      </c>
      <c r="AO478" s="236">
        <f>IF(ISBLANK(AD478),(IFERROR(IF(AH478="Probabilidad",(W478-(+W478*AK478)),IF(AH478="Impacto",W478,"")),""))," ")</f>
        <v>0.36</v>
      </c>
      <c r="AP478" s="174" t="str">
        <f>IF(ISBLANK(AD478), (IFERROR(IF(AO478="","",IF(AO478&lt;=0.2,"Muy Baja",IF(AO478&lt;=0.4,"Baja",IF(AO478&lt;=0.6,"Media",IF(AO478&lt;=0.8,"Alta","Muy Alta"))))),""))," ")</f>
        <v>Baja</v>
      </c>
      <c r="AQ478" s="237">
        <f t="shared" si="464"/>
        <v>0.36</v>
      </c>
      <c r="AR478" s="283" t="str">
        <f t="shared" si="465"/>
        <v>Moderado</v>
      </c>
      <c r="AS478" s="237">
        <f>IFERROR(IF(AH478="Impacto",(AA478-(+AA478*AK478)),IF(AH478="Probabilidad",AA478,"")),"")</f>
        <v>0.6</v>
      </c>
      <c r="AT478" s="239" t="str">
        <f t="shared" si="466"/>
        <v>Moderado</v>
      </c>
      <c r="AU478" s="509"/>
      <c r="AV478" s="512" t="str">
        <f>IF(ISBLANK(AD478), " ", AD478)</f>
        <v xml:space="preserve"> </v>
      </c>
      <c r="AW478" s="506" t="str">
        <f t="shared" ref="AW478" si="506">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515" t="s">
        <v>337</v>
      </c>
      <c r="AY478" s="343" t="s">
        <v>1676</v>
      </c>
      <c r="AZ478" s="209" t="s">
        <v>1388</v>
      </c>
      <c r="BA478" s="207" t="s">
        <v>970</v>
      </c>
      <c r="BB478" s="207" t="s">
        <v>1063</v>
      </c>
      <c r="BC478" s="208">
        <v>44562</v>
      </c>
      <c r="BD478" s="208">
        <v>44926</v>
      </c>
      <c r="BE478" s="208" t="s">
        <v>1388</v>
      </c>
      <c r="BF478" s="209" t="s">
        <v>1388</v>
      </c>
      <c r="BG478" s="468" t="s">
        <v>1389</v>
      </c>
      <c r="BH478" s="215"/>
      <c r="BI478" s="210"/>
      <c r="BJ478" s="210"/>
      <c r="BK478" s="210"/>
      <c r="BL478" s="207"/>
      <c r="BM478" s="207"/>
      <c r="BN478" s="207"/>
      <c r="BO478" s="282"/>
      <c r="BP478" s="282"/>
      <c r="BQ478" s="284"/>
      <c r="BR478" s="213"/>
      <c r="BS478" s="213" t="str">
        <f>IF(AND('MAPA DE RIESGOS'!$AP478="Muy Alta",'MAPA DE RIESGOS'!$AR478="Leve"),CONCATENATE("R",'MAPA DE RIESGOS'!$H478,"C",'MAPA DE RIESGOS'!$AF478),"")</f>
        <v/>
      </c>
      <c r="BT478" s="213"/>
      <c r="BU478" s="213"/>
      <c r="BV478" s="213"/>
      <c r="BW478" s="213"/>
      <c r="BX478" s="213"/>
      <c r="BY478" s="213"/>
      <c r="BZ478" s="213"/>
      <c r="CA478" s="213"/>
      <c r="CB478" s="213"/>
      <c r="CC478" s="213"/>
      <c r="CD478" s="213"/>
      <c r="CE478" s="213"/>
      <c r="CF478" s="213"/>
      <c r="CG478" s="213"/>
      <c r="CH478" s="213"/>
      <c r="CI478" s="213"/>
      <c r="CJ478" s="213"/>
      <c r="CK478" s="213"/>
    </row>
    <row r="479" spans="1:89" s="214" customFormat="1" ht="28.5" hidden="1" customHeight="1">
      <c r="A479" s="480"/>
      <c r="B479" s="504"/>
      <c r="C479" s="451"/>
      <c r="D479" s="451"/>
      <c r="E479" s="454"/>
      <c r="F479" s="454"/>
      <c r="G479" s="459"/>
      <c r="H479" s="384">
        <v>78</v>
      </c>
      <c r="I479" s="457"/>
      <c r="J479" s="460"/>
      <c r="K479" s="460"/>
      <c r="L479" s="460"/>
      <c r="M479" s="454" t="str">
        <f t="shared" si="502"/>
        <v xml:space="preserve">Posibilidad de perdida de  debido a amenazas como y vulderabilidades, afectando a los activos de información de </v>
      </c>
      <c r="N479" s="454"/>
      <c r="O479" s="454"/>
      <c r="P479" s="531"/>
      <c r="Q479" s="491"/>
      <c r="R479" s="494"/>
      <c r="S479" s="494"/>
      <c r="T479" s="494"/>
      <c r="U479" s="494"/>
      <c r="V479" s="534"/>
      <c r="W479" s="519"/>
      <c r="X479" s="537"/>
      <c r="Y479" s="540"/>
      <c r="Z479" s="543"/>
      <c r="AA479" s="519"/>
      <c r="AB479" s="522"/>
      <c r="AC479" s="525"/>
      <c r="AD479" s="528"/>
      <c r="AE479" s="507"/>
      <c r="AF479" s="205">
        <v>2</v>
      </c>
      <c r="AG479" s="206"/>
      <c r="AH479" s="234" t="str">
        <f t="shared" si="462"/>
        <v/>
      </c>
      <c r="AI479" s="340"/>
      <c r="AJ479" s="340"/>
      <c r="AK479" s="235" t="str">
        <f t="shared" si="463"/>
        <v/>
      </c>
      <c r="AL479" s="341"/>
      <c r="AM479" s="341"/>
      <c r="AN479" s="342"/>
      <c r="AO479" s="236" t="str">
        <f>IF(ISBLANK(AD478),(IFERROR(IF(AND(AH478="Probabilidad",AH479="Probabilidad"),(AQ478-(+AQ478*AK479)),IF(AH479="Probabilidad",(W478-(+W478*AK479)),IF(AH479="Impacto",AQ478,""))),""))," ")</f>
        <v/>
      </c>
      <c r="AP479" s="174" t="str">
        <f>IF(ISBLANK(AD478),(IFERROR(IF(AO479="","",IF(AO479&lt;=0.2,"Muy Baja",IF(AO479&lt;=0.4,"Baja",IF(AO479&lt;=0.6,"Media",IF(AO479&lt;=0.8,"Alta","Muy Alta"))))),""))," ")</f>
        <v/>
      </c>
      <c r="AQ479" s="237" t="str">
        <f t="shared" si="464"/>
        <v/>
      </c>
      <c r="AR479" s="283" t="str">
        <f t="shared" si="465"/>
        <v/>
      </c>
      <c r="AS479" s="237" t="str">
        <f>IFERROR(IF(AND(AH478="Impacto",AH479="Impacto"),(AS478-(+AS478*AK479)),IF(AH479="Impacto",(AA478-(+AA478*AK479)),IF(AH479="Probabilidad",AS478,""))),"")</f>
        <v/>
      </c>
      <c r="AT479" s="239" t="str">
        <f t="shared" si="466"/>
        <v/>
      </c>
      <c r="AU479" s="510"/>
      <c r="AV479" s="513"/>
      <c r="AW479" s="507"/>
      <c r="AX479" s="516"/>
      <c r="AY479" s="343"/>
      <c r="AZ479" s="209"/>
      <c r="BA479" s="207"/>
      <c r="BB479" s="207"/>
      <c r="BC479" s="208"/>
      <c r="BD479" s="208"/>
      <c r="BE479" s="208"/>
      <c r="BF479" s="209"/>
      <c r="BG479" s="460"/>
      <c r="BH479" s="215"/>
      <c r="BI479" s="210"/>
      <c r="BJ479" s="210"/>
      <c r="BK479" s="210"/>
      <c r="BL479" s="207"/>
      <c r="BM479" s="207"/>
      <c r="BN479" s="207"/>
      <c r="BO479" s="282"/>
      <c r="BP479" s="282"/>
      <c r="BQ479" s="284"/>
      <c r="BR479" s="213"/>
      <c r="BS479" s="213" t="str">
        <f>IF(AND('MAPA DE RIESGOS'!$AP479="Muy Alta",'MAPA DE RIESGOS'!$AR479="Leve"),CONCATENATE("R",'MAPA DE RIESGOS'!$H479,"C",'MAPA DE RIESGOS'!$AF479),"")</f>
        <v/>
      </c>
      <c r="BT479" s="213"/>
      <c r="BU479" s="213"/>
      <c r="BV479" s="213"/>
      <c r="BW479" s="213"/>
      <c r="BX479" s="213"/>
      <c r="BY479" s="213"/>
      <c r="BZ479" s="213"/>
      <c r="CA479" s="213"/>
      <c r="CB479" s="213"/>
      <c r="CC479" s="213"/>
      <c r="CD479" s="213"/>
      <c r="CE479" s="213"/>
      <c r="CF479" s="213"/>
      <c r="CG479" s="213"/>
      <c r="CH479" s="213"/>
      <c r="CI479" s="213"/>
      <c r="CJ479" s="213"/>
      <c r="CK479" s="213"/>
    </row>
    <row r="480" spans="1:89" s="214" customFormat="1" ht="28.5" hidden="1" customHeight="1">
      <c r="A480" s="480"/>
      <c r="B480" s="504"/>
      <c r="C480" s="451"/>
      <c r="D480" s="451"/>
      <c r="E480" s="454"/>
      <c r="F480" s="454"/>
      <c r="G480" s="459"/>
      <c r="H480" s="384">
        <v>78</v>
      </c>
      <c r="I480" s="457"/>
      <c r="J480" s="460"/>
      <c r="K480" s="460"/>
      <c r="L480" s="460"/>
      <c r="M480" s="454" t="str">
        <f t="shared" si="502"/>
        <v xml:space="preserve">Posibilidad de perdida de  debido a amenazas como y vulderabilidades, afectando a los activos de información de </v>
      </c>
      <c r="N480" s="454"/>
      <c r="O480" s="454"/>
      <c r="P480" s="531"/>
      <c r="Q480" s="491"/>
      <c r="R480" s="494"/>
      <c r="S480" s="494"/>
      <c r="T480" s="494"/>
      <c r="U480" s="494"/>
      <c r="V480" s="534"/>
      <c r="W480" s="519"/>
      <c r="X480" s="537"/>
      <c r="Y480" s="540"/>
      <c r="Z480" s="543"/>
      <c r="AA480" s="519"/>
      <c r="AB480" s="522"/>
      <c r="AC480" s="525"/>
      <c r="AD480" s="528"/>
      <c r="AE480" s="507"/>
      <c r="AF480" s="205">
        <v>3</v>
      </c>
      <c r="AG480" s="206"/>
      <c r="AH480" s="234" t="str">
        <f t="shared" si="462"/>
        <v/>
      </c>
      <c r="AI480" s="340"/>
      <c r="AJ480" s="340"/>
      <c r="AK480" s="235" t="str">
        <f t="shared" si="463"/>
        <v/>
      </c>
      <c r="AL480" s="341"/>
      <c r="AM480" s="341"/>
      <c r="AN480" s="342"/>
      <c r="AO480" s="236" t="str">
        <f>IF(ISBLANK(AD478),(IFERROR(IF(AND(AH479="Probabilidad",AH480="Probabilidad"),(AQ479-(+AQ479*AK480)),IF(AND(AH479="Impacto",AH480="Probabilidad"),(AQ478-(+AQ478*AK480)),IF(AH480="Impacto",AQ479,""))),""))," ")</f>
        <v/>
      </c>
      <c r="AP480" s="174" t="str">
        <f>IF(ISBLANK(AD478),(IFERROR(IF(AO480="","",IF(AO480&lt;=0.2,"Muy Baja",IF(AO480&lt;=0.4,"Baja",IF(AO480&lt;=0.6,"Media",IF(AO480&lt;=0.8,"Alta","Muy Alta"))))),""))," ")</f>
        <v/>
      </c>
      <c r="AQ480" s="237" t="str">
        <f t="shared" si="464"/>
        <v/>
      </c>
      <c r="AR480" s="283" t="str">
        <f t="shared" si="465"/>
        <v/>
      </c>
      <c r="AS480" s="237" t="str">
        <f>IFERROR(IF(AND(AH479="Impacto",AH480="Impacto"),(AS479-(+AS479*AK480)),IF(AND(AH479="Probabilidad",AH480="Impacto"),(AS478-(+AS478*AK480)),IF(AH480="Probabilidad",AS479,""))),"")</f>
        <v/>
      </c>
      <c r="AT480" s="239" t="str">
        <f t="shared" si="466"/>
        <v/>
      </c>
      <c r="AU480" s="510"/>
      <c r="AV480" s="513"/>
      <c r="AW480" s="507"/>
      <c r="AX480" s="516"/>
      <c r="AY480" s="343"/>
      <c r="AZ480" s="209"/>
      <c r="BA480" s="207"/>
      <c r="BB480" s="207"/>
      <c r="BC480" s="208"/>
      <c r="BD480" s="208"/>
      <c r="BE480" s="208"/>
      <c r="BF480" s="209"/>
      <c r="BG480" s="460"/>
      <c r="BH480" s="215"/>
      <c r="BI480" s="210"/>
      <c r="BJ480" s="210"/>
      <c r="BK480" s="210"/>
      <c r="BL480" s="207"/>
      <c r="BM480" s="207"/>
      <c r="BN480" s="207"/>
      <c r="BO480" s="282"/>
      <c r="BP480" s="282"/>
      <c r="BQ480" s="284"/>
      <c r="BR480" s="213"/>
      <c r="BS480" s="213" t="str">
        <f>IF(AND('MAPA DE RIESGOS'!$AP480="Muy Alta",'MAPA DE RIESGOS'!$AR480="Leve"),CONCATENATE("R",'MAPA DE RIESGOS'!$H480,"C",'MAPA DE RIESGOS'!$AF480),"")</f>
        <v/>
      </c>
      <c r="BT480" s="213"/>
      <c r="BU480" s="213"/>
      <c r="BV480" s="213"/>
      <c r="BW480" s="213"/>
      <c r="BX480" s="213"/>
      <c r="BY480" s="213"/>
      <c r="BZ480" s="213"/>
      <c r="CA480" s="213"/>
      <c r="CB480" s="213"/>
      <c r="CC480" s="213"/>
      <c r="CD480" s="213"/>
      <c r="CE480" s="213"/>
      <c r="CF480" s="213"/>
      <c r="CG480" s="213"/>
      <c r="CH480" s="213"/>
      <c r="CI480" s="213"/>
      <c r="CJ480" s="213"/>
      <c r="CK480" s="213"/>
    </row>
    <row r="481" spans="1:89" s="214" customFormat="1" ht="28.5" hidden="1" customHeight="1">
      <c r="A481" s="480"/>
      <c r="B481" s="504"/>
      <c r="C481" s="451"/>
      <c r="D481" s="451"/>
      <c r="E481" s="454"/>
      <c r="F481" s="454"/>
      <c r="G481" s="459"/>
      <c r="H481" s="384">
        <v>78</v>
      </c>
      <c r="I481" s="457"/>
      <c r="J481" s="460"/>
      <c r="K481" s="460"/>
      <c r="L481" s="460"/>
      <c r="M481" s="454" t="str">
        <f t="shared" si="502"/>
        <v xml:space="preserve">Posibilidad de perdida de  debido a amenazas como y vulderabilidades, afectando a los activos de información de </v>
      </c>
      <c r="N481" s="454"/>
      <c r="O481" s="454"/>
      <c r="P481" s="531"/>
      <c r="Q481" s="491"/>
      <c r="R481" s="494"/>
      <c r="S481" s="494"/>
      <c r="T481" s="494"/>
      <c r="U481" s="494"/>
      <c r="V481" s="534"/>
      <c r="W481" s="519"/>
      <c r="X481" s="537"/>
      <c r="Y481" s="540"/>
      <c r="Z481" s="543"/>
      <c r="AA481" s="519"/>
      <c r="AB481" s="522"/>
      <c r="AC481" s="525"/>
      <c r="AD481" s="528"/>
      <c r="AE481" s="507"/>
      <c r="AF481" s="205">
        <v>4</v>
      </c>
      <c r="AG481" s="206"/>
      <c r="AH481" s="234" t="str">
        <f t="shared" si="462"/>
        <v/>
      </c>
      <c r="AI481" s="340"/>
      <c r="AJ481" s="340"/>
      <c r="AK481" s="235" t="str">
        <f t="shared" si="463"/>
        <v/>
      </c>
      <c r="AL481" s="341"/>
      <c r="AM481" s="341"/>
      <c r="AN481" s="342"/>
      <c r="AO481" s="236" t="str">
        <f>IF(ISBLANK(AD478),(IFERROR(IF(AND(AH480="Probabilidad",AH481="Probabilidad"),(AQ480-(+AQ480*AK481)),IF(AND(AH480="Impacto",AH481="Probabilidad"),(AQ479-(+AQ479*AK481)),IF(AH481="Impacto",AQ480,""))),""))," ")</f>
        <v/>
      </c>
      <c r="AP481" s="174" t="str">
        <f>IF(ISBLANK(AD478),(IFERROR(IF(AO481="","",IF(AO481&lt;=0.2,"Muy Baja",IF(AO481&lt;=0.4,"Baja",IF(AO481&lt;=0.6,"Media",IF(AO481&lt;=0.8,"Alta","Muy Alta"))))),""))," ")</f>
        <v/>
      </c>
      <c r="AQ481" s="237" t="str">
        <f t="shared" si="464"/>
        <v/>
      </c>
      <c r="AR481" s="283" t="str">
        <f t="shared" si="465"/>
        <v/>
      </c>
      <c r="AS481" s="237" t="str">
        <f>IFERROR(IF(AND(AH480="Impacto",AH481="Impacto"),(AS480-(+AS480*AK481)),IF(AND(AH480="Probabilidad",AH481="Impacto"),(AS479-(+AS479*AK481)),IF(AH481="Probabilidad",AS480,""))),"")</f>
        <v/>
      </c>
      <c r="AT481" s="239" t="str">
        <f t="shared" si="466"/>
        <v/>
      </c>
      <c r="AU481" s="510"/>
      <c r="AV481" s="513"/>
      <c r="AW481" s="507"/>
      <c r="AX481" s="516"/>
      <c r="AY481" s="343"/>
      <c r="AZ481" s="209"/>
      <c r="BA481" s="207"/>
      <c r="BB481" s="207"/>
      <c r="BC481" s="208"/>
      <c r="BD481" s="208"/>
      <c r="BE481" s="208"/>
      <c r="BF481" s="209"/>
      <c r="BG481" s="460"/>
      <c r="BH481" s="215"/>
      <c r="BI481" s="210"/>
      <c r="BJ481" s="210"/>
      <c r="BK481" s="210"/>
      <c r="BL481" s="207"/>
      <c r="BM481" s="207"/>
      <c r="BN481" s="207"/>
      <c r="BO481" s="282"/>
      <c r="BP481" s="282"/>
      <c r="BQ481" s="284"/>
      <c r="BR481" s="213"/>
      <c r="BS481" s="213" t="str">
        <f>IF(AND('MAPA DE RIESGOS'!$AP481="Muy Alta",'MAPA DE RIESGOS'!$AR481="Leve"),CONCATENATE("R",'MAPA DE RIESGOS'!$H481,"C",'MAPA DE RIESGOS'!$AF481),"")</f>
        <v/>
      </c>
      <c r="BT481" s="213"/>
      <c r="BU481" s="213"/>
      <c r="BV481" s="213"/>
      <c r="BW481" s="213"/>
      <c r="BX481" s="213"/>
      <c r="BY481" s="213"/>
      <c r="BZ481" s="213"/>
      <c r="CA481" s="213"/>
      <c r="CB481" s="213"/>
      <c r="CC481" s="213"/>
      <c r="CD481" s="213"/>
      <c r="CE481" s="213"/>
      <c r="CF481" s="213"/>
      <c r="CG481" s="213"/>
      <c r="CH481" s="213"/>
      <c r="CI481" s="213"/>
      <c r="CJ481" s="213"/>
      <c r="CK481" s="213"/>
    </row>
    <row r="482" spans="1:89" s="214" customFormat="1" ht="28.5" hidden="1" customHeight="1">
      <c r="A482" s="480"/>
      <c r="B482" s="504"/>
      <c r="C482" s="451"/>
      <c r="D482" s="451"/>
      <c r="E482" s="454"/>
      <c r="F482" s="454"/>
      <c r="G482" s="459"/>
      <c r="H482" s="384">
        <v>78</v>
      </c>
      <c r="I482" s="457"/>
      <c r="J482" s="460"/>
      <c r="K482" s="460"/>
      <c r="L482" s="460"/>
      <c r="M482" s="454" t="str">
        <f t="shared" si="502"/>
        <v xml:space="preserve">Posibilidad de perdida de  debido a amenazas como y vulderabilidades, afectando a los activos de información de </v>
      </c>
      <c r="N482" s="454"/>
      <c r="O482" s="454"/>
      <c r="P482" s="531"/>
      <c r="Q482" s="491"/>
      <c r="R482" s="494"/>
      <c r="S482" s="494"/>
      <c r="T482" s="494"/>
      <c r="U482" s="494"/>
      <c r="V482" s="534"/>
      <c r="W482" s="519"/>
      <c r="X482" s="537"/>
      <c r="Y482" s="540"/>
      <c r="Z482" s="543"/>
      <c r="AA482" s="519"/>
      <c r="AB482" s="522"/>
      <c r="AC482" s="525"/>
      <c r="AD482" s="528"/>
      <c r="AE482" s="507"/>
      <c r="AF482" s="205">
        <v>5</v>
      </c>
      <c r="AG482" s="206"/>
      <c r="AH482" s="234" t="str">
        <f t="shared" si="462"/>
        <v/>
      </c>
      <c r="AI482" s="340"/>
      <c r="AJ482" s="340"/>
      <c r="AK482" s="235" t="str">
        <f t="shared" si="463"/>
        <v/>
      </c>
      <c r="AL482" s="341"/>
      <c r="AM482" s="341"/>
      <c r="AN482" s="342"/>
      <c r="AO482" s="236" t="str">
        <f>IF(ISBLANK(AD478),(IFERROR(IF(AND(AH481="Probabilidad",AH482="Probabilidad"),(AQ481-(+AQ481*AK482)),IF(AND(AH481="Impacto",AH482="Probabilidad"),(AQ480-(+AQ480*AK482)),IF(AH482="Impacto",AQ481,""))),""))," ")</f>
        <v/>
      </c>
      <c r="AP482" s="174" t="str">
        <f>IF(ISBLANK(AD478),(IFERROR(IF(AO482="","",IF(AO482&lt;=0.2,"Muy Baja",IF(AO482&lt;=0.4,"Baja",IF(AO482&lt;=0.6,"Media",IF(AO482&lt;=0.8,"Alta","Muy Alta"))))),""))," ")</f>
        <v/>
      </c>
      <c r="AQ482" s="237" t="str">
        <f t="shared" si="464"/>
        <v/>
      </c>
      <c r="AR482" s="283" t="str">
        <f t="shared" si="465"/>
        <v/>
      </c>
      <c r="AS482" s="237" t="str">
        <f>IFERROR(IF(AND(AH481="Impacto",AH482="Impacto"),(AS481-(+AS481*AK482)),IF(AND(AH481="Probabilidad",AH482="Impacto"),(AS480-(+AS480*AK482)),IF(AH482="Probabilidad",AS481,""))),"")</f>
        <v/>
      </c>
      <c r="AT482" s="239" t="str">
        <f t="shared" si="466"/>
        <v/>
      </c>
      <c r="AU482" s="510"/>
      <c r="AV482" s="513"/>
      <c r="AW482" s="507"/>
      <c r="AX482" s="516"/>
      <c r="AY482" s="343"/>
      <c r="AZ482" s="209"/>
      <c r="BA482" s="207"/>
      <c r="BB482" s="207"/>
      <c r="BC482" s="208"/>
      <c r="BD482" s="208"/>
      <c r="BE482" s="208"/>
      <c r="BF482" s="209"/>
      <c r="BG482" s="460"/>
      <c r="BH482" s="215"/>
      <c r="BI482" s="210"/>
      <c r="BJ482" s="210"/>
      <c r="BK482" s="210"/>
      <c r="BL482" s="207"/>
      <c r="BM482" s="207"/>
      <c r="BN482" s="207"/>
      <c r="BO482" s="282"/>
      <c r="BP482" s="282"/>
      <c r="BQ482" s="284"/>
      <c r="BR482" s="213"/>
      <c r="BS482" s="213" t="str">
        <f>IF(AND('MAPA DE RIESGOS'!$AP482="Muy Alta",'MAPA DE RIESGOS'!$AR482="Leve"),CONCATENATE("R",'MAPA DE RIESGOS'!$H482,"C",'MAPA DE RIESGOS'!$AF482),"")</f>
        <v/>
      </c>
      <c r="BT482" s="213"/>
      <c r="BU482" s="213"/>
      <c r="BV482" s="213"/>
      <c r="BW482" s="213"/>
      <c r="BX482" s="213"/>
      <c r="BY482" s="213"/>
      <c r="BZ482" s="213"/>
      <c r="CA482" s="213"/>
      <c r="CB482" s="213"/>
      <c r="CC482" s="213"/>
      <c r="CD482" s="213"/>
      <c r="CE482" s="213"/>
      <c r="CF482" s="213"/>
      <c r="CG482" s="213"/>
      <c r="CH482" s="213"/>
      <c r="CI482" s="213"/>
      <c r="CJ482" s="213"/>
      <c r="CK482" s="213"/>
    </row>
    <row r="483" spans="1:89" s="214" customFormat="1" ht="28.5" hidden="1" customHeight="1">
      <c r="A483" s="481"/>
      <c r="B483" s="505"/>
      <c r="C483" s="452"/>
      <c r="D483" s="452"/>
      <c r="E483" s="455"/>
      <c r="F483" s="455"/>
      <c r="G483" s="459"/>
      <c r="H483" s="384">
        <v>78</v>
      </c>
      <c r="I483" s="458"/>
      <c r="J483" s="461"/>
      <c r="K483" s="461"/>
      <c r="L483" s="461"/>
      <c r="M483" s="455" t="str">
        <f t="shared" si="502"/>
        <v xml:space="preserve">Posibilidad de perdida de  debido a amenazas como y vulderabilidades, afectando a los activos de información de </v>
      </c>
      <c r="N483" s="455"/>
      <c r="O483" s="455"/>
      <c r="P483" s="532"/>
      <c r="Q483" s="492"/>
      <c r="R483" s="495"/>
      <c r="S483" s="495"/>
      <c r="T483" s="495"/>
      <c r="U483" s="495"/>
      <c r="V483" s="535"/>
      <c r="W483" s="520"/>
      <c r="X483" s="538"/>
      <c r="Y483" s="541"/>
      <c r="Z483" s="544"/>
      <c r="AA483" s="520"/>
      <c r="AB483" s="523"/>
      <c r="AC483" s="526"/>
      <c r="AD483" s="529"/>
      <c r="AE483" s="508"/>
      <c r="AF483" s="205">
        <v>6</v>
      </c>
      <c r="AG483" s="206"/>
      <c r="AH483" s="234" t="str">
        <f t="shared" si="462"/>
        <v/>
      </c>
      <c r="AI483" s="340"/>
      <c r="AJ483" s="340"/>
      <c r="AK483" s="235" t="str">
        <f t="shared" si="463"/>
        <v/>
      </c>
      <c r="AL483" s="341"/>
      <c r="AM483" s="341"/>
      <c r="AN483" s="342"/>
      <c r="AO483" s="236" t="str">
        <f>IF(ISBLANK(AD478),(IFERROR(IF(AND(AH481="Probabilidad",AH483="Probabilidad"),(AQ481-(+AQ481*AK483)),IF(AND(AH481="Impacto",AH483="Probabilidad"),(AQ480-(+AQ480*AK483)),IF(AH483="Impacto",AQ481,""))),""))," ")</f>
        <v/>
      </c>
      <c r="AP483" s="174" t="str">
        <f>IF(ISBLANK(AD478),(IFERROR(IF(AO483="","",IF(AO483&lt;=0.2,"Muy Baja",IF(AO483&lt;=0.4,"Baja",IF(AO483&lt;=0.6,"Media",IF(AO483&lt;=0.8,"Alta","Muy Alta"))))),"")), " ")</f>
        <v/>
      </c>
      <c r="AQ483" s="237" t="str">
        <f t="shared" si="464"/>
        <v/>
      </c>
      <c r="AR483" s="283" t="str">
        <f t="shared" si="465"/>
        <v/>
      </c>
      <c r="AS483" s="237" t="str">
        <f>IFERROR(IF(AND(AH482="Impacto",AH483="Impacto"),(AS481-(+AS482*AK483)),IF(AND(AH481="Probabilidad",AH483="Impacto"),(AS480-(+AS480*AK483)),IF(AH483="Probabilidad",AS481,""))),"")</f>
        <v/>
      </c>
      <c r="AT483" s="239" t="str">
        <f t="shared" si="466"/>
        <v/>
      </c>
      <c r="AU483" s="511"/>
      <c r="AV483" s="514"/>
      <c r="AW483" s="508"/>
      <c r="AX483" s="517"/>
      <c r="AY483" s="343"/>
      <c r="AZ483" s="209"/>
      <c r="BA483" s="207"/>
      <c r="BB483" s="207"/>
      <c r="BC483" s="208"/>
      <c r="BD483" s="208"/>
      <c r="BE483" s="208"/>
      <c r="BF483" s="209"/>
      <c r="BG483" s="461"/>
      <c r="BH483" s="215"/>
      <c r="BI483" s="210"/>
      <c r="BJ483" s="210"/>
      <c r="BK483" s="210"/>
      <c r="BL483" s="207"/>
      <c r="BM483" s="207"/>
      <c r="BN483" s="207"/>
      <c r="BO483" s="282"/>
      <c r="BP483" s="282"/>
      <c r="BQ483" s="284"/>
      <c r="BR483" s="213"/>
      <c r="BS483" s="213" t="str">
        <f>IF(AND('MAPA DE RIESGOS'!$AP483="Muy Alta",'MAPA DE RIESGOS'!$AR483="Leve"),CONCATENATE("R",'MAPA DE RIESGOS'!$H483,"C",'MAPA DE RIESGOS'!$AF483),"")</f>
        <v/>
      </c>
      <c r="BT483" s="213"/>
      <c r="BU483" s="213"/>
      <c r="BV483" s="213"/>
      <c r="BW483" s="213"/>
      <c r="BX483" s="213"/>
      <c r="BY483" s="213"/>
      <c r="BZ483" s="213"/>
      <c r="CA483" s="213"/>
      <c r="CB483" s="213"/>
      <c r="CC483" s="213"/>
      <c r="CD483" s="213"/>
      <c r="CE483" s="213"/>
      <c r="CF483" s="213"/>
      <c r="CG483" s="213"/>
      <c r="CH483" s="213"/>
      <c r="CI483" s="213"/>
      <c r="CJ483" s="213"/>
      <c r="CK483" s="213"/>
    </row>
    <row r="484" spans="1:89" s="214" customFormat="1" ht="129.5" customHeight="1">
      <c r="A484" s="479">
        <v>13</v>
      </c>
      <c r="B484" s="503" t="s">
        <v>964</v>
      </c>
      <c r="C484" s="450" t="str">
        <f>IFERROR((VLOOKUP($B484,'Listados Datos'!$D$3:$E$18,2,FALSE))," ")</f>
        <v>Examinar, verificar,evaluar la eficiencia y eficacia del Sistema de Control Interno, por medio de la ejecución de las auditorías, constatando el cumplimiento de la normatividad vigente, la integridad, seguridad,protección de los recursos y bienes del patrimonio público.</v>
      </c>
      <c r="D484" s="450" t="str">
        <f>IFERROR((VLOOKUP($B484,'Listados Datos'!$D$3:$F$18,3,FALSE))," ")</f>
        <v>Inicia con el diseño y aprobación del Plan Anual de Auditoría-PAA y finaliza con el cargue de las acciones del aplicativo acciones correctivas,preventivas y de mejora -CPM.</v>
      </c>
      <c r="E484" s="453" t="s">
        <v>1259</v>
      </c>
      <c r="F484" s="453" t="s">
        <v>972</v>
      </c>
      <c r="G484" s="459">
        <v>79</v>
      </c>
      <c r="H484" s="384">
        <v>79</v>
      </c>
      <c r="I484" s="456" t="s">
        <v>1297</v>
      </c>
      <c r="J484" s="468" t="s">
        <v>243</v>
      </c>
      <c r="K484" s="468" t="s">
        <v>1297</v>
      </c>
      <c r="L484" s="468" t="s">
        <v>1494</v>
      </c>
      <c r="M484" s="453" t="str">
        <f t="shared" ref="M484" si="507">+CONCATENATE("Posibilidad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453" t="s">
        <v>108</v>
      </c>
      <c r="O484" s="453" t="s">
        <v>836</v>
      </c>
      <c r="P484" s="530">
        <v>228</v>
      </c>
      <c r="Q484" s="490"/>
      <c r="R484" s="493"/>
      <c r="S484" s="493"/>
      <c r="T484" s="493"/>
      <c r="U484" s="493"/>
      <c r="V484" s="533" t="str">
        <f t="shared" ref="V484" si="508">IF(ISBLANK(AC484),(IF(P484&lt;=0,"",IF(P484&lt;=2,"Muy Baja",IF(P484&lt;=24,"Baja",IF(P484&lt;=500,"Media",IF(P484&lt;=5000,"Alta","Muy Alta"))))))," ")</f>
        <v>Media</v>
      </c>
      <c r="W484" s="518">
        <f t="shared" ref="W484" si="509">IF(ISBLANK(AC484),(IF(V484="","",IF(V484="Muy Baja",20%,IF(V484="Baja",40%,IF(V484="Media",60%,IF(V484="Alta",80%,IF(V484="Muy Alta",100%,0)))))))," ")</f>
        <v>0.6</v>
      </c>
      <c r="X484" s="536" t="s">
        <v>307</v>
      </c>
      <c r="Y484" s="539" t="str">
        <f>IF(X484&gt;0,IF(NOT(ISERROR(MATCH(X484,'Listados Datos'!$N$3:$N$4,0))),'Listados Datos'!$N$6&amp;"Por favor no seleccionar este criterios de impacto (Afectación Económica o presupuestal y/o Pérdida Reputacional)",'Listados Datos'!$N$7),"")</f>
        <v>✔</v>
      </c>
      <c r="Z484" s="542"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518">
        <f>IF(Z484="","",IF(Z484="Leve",20%,IF(Z484="Menor",40%,IF(Z484="Moderado",60%,IF(Z484="Mayor",80%,IF(Z484="Catastrófico",100%,0))))))</f>
        <v>0.6</v>
      </c>
      <c r="AB484" s="521"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524"/>
      <c r="AD484" s="527"/>
      <c r="AE484" s="506" t="str">
        <f t="shared" ref="AE484" si="510">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206" t="s">
        <v>1550</v>
      </c>
      <c r="AH484" s="234" t="str">
        <f t="shared" si="462"/>
        <v>Probabilidad</v>
      </c>
      <c r="AI484" s="340" t="s">
        <v>314</v>
      </c>
      <c r="AJ484" s="340" t="s">
        <v>319</v>
      </c>
      <c r="AK484" s="235" t="str">
        <f t="shared" si="463"/>
        <v>40%</v>
      </c>
      <c r="AL484" s="341" t="s">
        <v>323</v>
      </c>
      <c r="AM484" s="341" t="s">
        <v>327</v>
      </c>
      <c r="AN484" s="342" t="s">
        <v>330</v>
      </c>
      <c r="AO484" s="236">
        <f>IF(ISBLANK(AD484),(IFERROR(IF(AH484="Probabilidad",(W484-(+W484*AK484)),IF(AH484="Impacto",W484,"")),""))," ")</f>
        <v>0.36</v>
      </c>
      <c r="AP484" s="174" t="str">
        <f>IF(ISBLANK(AD484), (IFERROR(IF(AO484="","",IF(AO484&lt;=0.2,"Muy Baja",IF(AO484&lt;=0.4,"Baja",IF(AO484&lt;=0.6,"Media",IF(AO484&lt;=0.8,"Alta","Muy Alta"))))),""))," ")</f>
        <v>Baja</v>
      </c>
      <c r="AQ484" s="237">
        <f t="shared" si="464"/>
        <v>0.36</v>
      </c>
      <c r="AR484" s="283" t="str">
        <f t="shared" si="465"/>
        <v>Moderado</v>
      </c>
      <c r="AS484" s="237">
        <f>IFERROR(IF(AH484="Impacto",(AA484-(+AA484*AK484)),IF(AH484="Probabilidad",AA484,"")),"")</f>
        <v>0.6</v>
      </c>
      <c r="AT484" s="239" t="str">
        <f t="shared" si="466"/>
        <v>Moderado</v>
      </c>
      <c r="AU484" s="509"/>
      <c r="AV484" s="512" t="str">
        <f>IF(ISBLANK(AD484), " ", AD484)</f>
        <v xml:space="preserve"> </v>
      </c>
      <c r="AW484" s="506" t="str">
        <f t="shared" ref="AW484" si="511">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515" t="s">
        <v>337</v>
      </c>
      <c r="AY484" s="343" t="s">
        <v>1690</v>
      </c>
      <c r="AZ484" s="209" t="s">
        <v>1678</v>
      </c>
      <c r="BA484" s="207" t="s">
        <v>972</v>
      </c>
      <c r="BB484" s="207" t="s">
        <v>1069</v>
      </c>
      <c r="BC484" s="208">
        <v>44562</v>
      </c>
      <c r="BD484" s="208">
        <v>44926</v>
      </c>
      <c r="BE484" s="208" t="s">
        <v>1678</v>
      </c>
      <c r="BF484" s="209" t="s">
        <v>1682</v>
      </c>
      <c r="BG484" s="468" t="s">
        <v>1391</v>
      </c>
      <c r="BH484" s="215"/>
      <c r="BI484" s="210"/>
      <c r="BJ484" s="210"/>
      <c r="BK484" s="210"/>
      <c r="BL484" s="207"/>
      <c r="BM484" s="207"/>
      <c r="BN484" s="207"/>
      <c r="BO484" s="282"/>
      <c r="BP484" s="282"/>
      <c r="BQ484" s="284"/>
      <c r="BR484" s="213"/>
      <c r="BS484" s="213" t="str">
        <f>IF(AND('MAPA DE RIESGOS'!$AP484="Muy Alta",'MAPA DE RIESGOS'!$AR484="Leve"),CONCATENATE("R",'MAPA DE RIESGOS'!$H484,"C",'MAPA DE RIESGOS'!$AF484),"")</f>
        <v/>
      </c>
      <c r="BT484" s="213"/>
      <c r="BU484" s="213"/>
      <c r="BV484" s="213"/>
      <c r="BW484" s="213"/>
      <c r="BX484" s="213"/>
      <c r="BY484" s="213"/>
      <c r="BZ484" s="213"/>
      <c r="CA484" s="213"/>
      <c r="CB484" s="213"/>
      <c r="CC484" s="213"/>
      <c r="CD484" s="213"/>
      <c r="CE484" s="213"/>
      <c r="CF484" s="213"/>
      <c r="CG484" s="213"/>
      <c r="CH484" s="213"/>
      <c r="CI484" s="213"/>
      <c r="CJ484" s="213"/>
      <c r="CK484" s="213"/>
    </row>
    <row r="485" spans="1:89" s="214" customFormat="1" ht="129.5" customHeight="1">
      <c r="A485" s="480"/>
      <c r="B485" s="504"/>
      <c r="C485" s="451"/>
      <c r="D485" s="451"/>
      <c r="E485" s="454"/>
      <c r="F485" s="454"/>
      <c r="G485" s="459"/>
      <c r="H485" s="384">
        <v>79</v>
      </c>
      <c r="I485" s="457"/>
      <c r="J485" s="460"/>
      <c r="K485" s="460"/>
      <c r="L485" s="460"/>
      <c r="M485" s="454"/>
      <c r="N485" s="454"/>
      <c r="O485" s="454"/>
      <c r="P485" s="531"/>
      <c r="Q485" s="491"/>
      <c r="R485" s="494"/>
      <c r="S485" s="494"/>
      <c r="T485" s="494"/>
      <c r="U485" s="494"/>
      <c r="V485" s="534"/>
      <c r="W485" s="519"/>
      <c r="X485" s="537"/>
      <c r="Y485" s="540"/>
      <c r="Z485" s="543"/>
      <c r="AA485" s="519"/>
      <c r="AB485" s="522"/>
      <c r="AC485" s="525"/>
      <c r="AD485" s="528"/>
      <c r="AE485" s="507"/>
      <c r="AF485" s="205">
        <v>2</v>
      </c>
      <c r="AG485" s="206" t="s">
        <v>1551</v>
      </c>
      <c r="AH485" s="234" t="str">
        <f t="shared" si="462"/>
        <v>Probabilidad</v>
      </c>
      <c r="AI485" s="340" t="s">
        <v>314</v>
      </c>
      <c r="AJ485" s="340" t="s">
        <v>319</v>
      </c>
      <c r="AK485" s="235" t="str">
        <f t="shared" si="463"/>
        <v>40%</v>
      </c>
      <c r="AL485" s="341" t="s">
        <v>323</v>
      </c>
      <c r="AM485" s="341" t="s">
        <v>327</v>
      </c>
      <c r="AN485" s="342" t="s">
        <v>330</v>
      </c>
      <c r="AO485" s="236">
        <f>IF(ISBLANK(AD484),(IFERROR(IF(AND(AH484="Probabilidad",AH485="Probabilidad"),(AQ484-(+AQ484*AK485)),IF(AH485="Probabilidad",(W484-(+W484*AK485)),IF(AH485="Impacto",AQ484,""))),""))," ")</f>
        <v>0.216</v>
      </c>
      <c r="AP485" s="174" t="str">
        <f>IF(ISBLANK(AD484),(IFERROR(IF(AO485="","",IF(AO485&lt;=0.2,"Muy Baja",IF(AO485&lt;=0.4,"Baja",IF(AO485&lt;=0.6,"Media",IF(AO485&lt;=0.8,"Alta","Muy Alta"))))),""))," ")</f>
        <v>Baja</v>
      </c>
      <c r="AQ485" s="237">
        <f t="shared" si="464"/>
        <v>0.216</v>
      </c>
      <c r="AR485" s="283" t="str">
        <f t="shared" si="465"/>
        <v>Moderado</v>
      </c>
      <c r="AS485" s="237">
        <f>IFERROR(IF(AND(AH484="Impacto",AH485="Impacto"),(AS484-(+AS484*AK485)),IF(AH485="Impacto",(AA484-(+AA484*AK485)),IF(AH485="Probabilidad",AS484,""))),"")</f>
        <v>0.6</v>
      </c>
      <c r="AT485" s="239" t="str">
        <f t="shared" si="466"/>
        <v>Moderado</v>
      </c>
      <c r="AU485" s="510"/>
      <c r="AV485" s="513"/>
      <c r="AW485" s="507"/>
      <c r="AX485" s="516"/>
      <c r="AY485" s="343" t="s">
        <v>1677</v>
      </c>
      <c r="AZ485" s="209" t="s">
        <v>1679</v>
      </c>
      <c r="BA485" s="207" t="s">
        <v>972</v>
      </c>
      <c r="BB485" s="207" t="s">
        <v>1069</v>
      </c>
      <c r="BC485" s="208">
        <v>44562</v>
      </c>
      <c r="BD485" s="208">
        <v>44926</v>
      </c>
      <c r="BE485" s="208" t="s">
        <v>1680</v>
      </c>
      <c r="BF485" s="339" t="s">
        <v>1681</v>
      </c>
      <c r="BG485" s="460"/>
      <c r="BH485" s="215"/>
      <c r="BI485" s="210"/>
      <c r="BJ485" s="210"/>
      <c r="BK485" s="210"/>
      <c r="BL485" s="207"/>
      <c r="BM485" s="207"/>
      <c r="BN485" s="207"/>
      <c r="BO485" s="282"/>
      <c r="BP485" s="282"/>
      <c r="BQ485" s="284"/>
      <c r="BR485" s="213"/>
      <c r="BS485" s="213" t="str">
        <f>IF(AND('MAPA DE RIESGOS'!$AP485="Muy Alta",'MAPA DE RIESGOS'!$AR485="Leve"),CONCATENATE("R",'MAPA DE RIESGOS'!$H485,"C",'MAPA DE RIESGOS'!$AF485),"")</f>
        <v/>
      </c>
      <c r="BT485" s="213"/>
      <c r="BU485" s="213"/>
      <c r="BV485" s="213"/>
      <c r="BW485" s="213"/>
      <c r="BX485" s="213"/>
      <c r="BY485" s="213"/>
      <c r="BZ485" s="213"/>
      <c r="CA485" s="213"/>
      <c r="CB485" s="213"/>
      <c r="CC485" s="213"/>
      <c r="CD485" s="213"/>
      <c r="CE485" s="213"/>
      <c r="CF485" s="213"/>
      <c r="CG485" s="213"/>
      <c r="CH485" s="213"/>
      <c r="CI485" s="213"/>
      <c r="CJ485" s="213"/>
      <c r="CK485" s="213"/>
    </row>
    <row r="486" spans="1:89" s="214" customFormat="1" ht="28.5" hidden="1" customHeight="1">
      <c r="A486" s="480"/>
      <c r="B486" s="504"/>
      <c r="C486" s="451"/>
      <c r="D486" s="451"/>
      <c r="E486" s="454"/>
      <c r="F486" s="454"/>
      <c r="G486" s="459"/>
      <c r="H486" s="384">
        <v>79</v>
      </c>
      <c r="I486" s="457"/>
      <c r="J486" s="460"/>
      <c r="K486" s="460"/>
      <c r="L486" s="460"/>
      <c r="M486" s="454"/>
      <c r="N486" s="454"/>
      <c r="O486" s="454"/>
      <c r="P486" s="531"/>
      <c r="Q486" s="491"/>
      <c r="R486" s="494"/>
      <c r="S486" s="494"/>
      <c r="T486" s="494"/>
      <c r="U486" s="494"/>
      <c r="V486" s="534"/>
      <c r="W486" s="519"/>
      <c r="X486" s="537"/>
      <c r="Y486" s="540"/>
      <c r="Z486" s="543"/>
      <c r="AA486" s="519"/>
      <c r="AB486" s="522"/>
      <c r="AC486" s="525"/>
      <c r="AD486" s="528"/>
      <c r="AE486" s="507"/>
      <c r="AF486" s="205">
        <v>3</v>
      </c>
      <c r="AG486" s="206"/>
      <c r="AH486" s="234" t="str">
        <f t="shared" si="462"/>
        <v/>
      </c>
      <c r="AI486" s="340"/>
      <c r="AJ486" s="340"/>
      <c r="AK486" s="235" t="str">
        <f t="shared" si="463"/>
        <v/>
      </c>
      <c r="AL486" s="341"/>
      <c r="AM486" s="341"/>
      <c r="AN486" s="342"/>
      <c r="AO486" s="236" t="str">
        <f>IF(ISBLANK(AD484),(IFERROR(IF(AND(AH485="Probabilidad",AH486="Probabilidad"),(AQ485-(+AQ485*AK486)),IF(AND(AH485="Impacto",AH486="Probabilidad"),(AQ484-(+AQ484*AK486)),IF(AH486="Impacto",AQ485,""))),""))," ")</f>
        <v/>
      </c>
      <c r="AP486" s="174" t="str">
        <f>IF(ISBLANK(AD484),(IFERROR(IF(AO486="","",IF(AO486&lt;=0.2,"Muy Baja",IF(AO486&lt;=0.4,"Baja",IF(AO486&lt;=0.6,"Media",IF(AO486&lt;=0.8,"Alta","Muy Alta"))))),""))," ")</f>
        <v/>
      </c>
      <c r="AQ486" s="237" t="str">
        <f t="shared" si="464"/>
        <v/>
      </c>
      <c r="AR486" s="283" t="str">
        <f t="shared" si="465"/>
        <v/>
      </c>
      <c r="AS486" s="237" t="str">
        <f>IFERROR(IF(AND(AH485="Impacto",AH486="Impacto"),(AS485-(+AS485*AK486)),IF(AND(AH485="Probabilidad",AH486="Impacto"),(AS484-(+AS484*AK486)),IF(AH486="Probabilidad",AS485,""))),"")</f>
        <v/>
      </c>
      <c r="AT486" s="239" t="str">
        <f t="shared" si="466"/>
        <v/>
      </c>
      <c r="AU486" s="510"/>
      <c r="AV486" s="513"/>
      <c r="AW486" s="507"/>
      <c r="AX486" s="516"/>
      <c r="AY486" s="343"/>
      <c r="AZ486" s="209"/>
      <c r="BA486" s="207"/>
      <c r="BB486" s="207"/>
      <c r="BC486" s="208"/>
      <c r="BD486" s="208"/>
      <c r="BE486" s="208"/>
      <c r="BF486" s="209"/>
      <c r="BG486" s="460"/>
      <c r="BH486" s="215"/>
      <c r="BI486" s="210"/>
      <c r="BJ486" s="210"/>
      <c r="BK486" s="210"/>
      <c r="BL486" s="207"/>
      <c r="BM486" s="207"/>
      <c r="BN486" s="207"/>
      <c r="BO486" s="282"/>
      <c r="BP486" s="282"/>
      <c r="BQ486" s="284"/>
      <c r="BR486" s="213"/>
      <c r="BS486" s="213" t="str">
        <f>IF(AND('MAPA DE RIESGOS'!$AP486="Muy Alta",'MAPA DE RIESGOS'!$AR486="Leve"),CONCATENATE("R",'MAPA DE RIESGOS'!$H486,"C",'MAPA DE RIESGOS'!$AF486),"")</f>
        <v/>
      </c>
      <c r="BT486" s="213"/>
      <c r="BU486" s="213"/>
      <c r="BV486" s="213"/>
      <c r="BW486" s="213"/>
      <c r="BX486" s="213"/>
      <c r="BY486" s="213"/>
      <c r="BZ486" s="213"/>
      <c r="CA486" s="213"/>
      <c r="CB486" s="213"/>
      <c r="CC486" s="213"/>
      <c r="CD486" s="213"/>
      <c r="CE486" s="213"/>
      <c r="CF486" s="213"/>
      <c r="CG486" s="213"/>
      <c r="CH486" s="213"/>
      <c r="CI486" s="213"/>
      <c r="CJ486" s="213"/>
      <c r="CK486" s="213"/>
    </row>
    <row r="487" spans="1:89" s="214" customFormat="1" ht="28.5" hidden="1" customHeight="1">
      <c r="A487" s="480"/>
      <c r="B487" s="504"/>
      <c r="C487" s="451"/>
      <c r="D487" s="451"/>
      <c r="E487" s="454"/>
      <c r="F487" s="454"/>
      <c r="G487" s="459"/>
      <c r="H487" s="384">
        <v>79</v>
      </c>
      <c r="I487" s="457"/>
      <c r="J487" s="460"/>
      <c r="K487" s="460"/>
      <c r="L487" s="460"/>
      <c r="M487" s="454"/>
      <c r="N487" s="454"/>
      <c r="O487" s="454"/>
      <c r="P487" s="531"/>
      <c r="Q487" s="491"/>
      <c r="R487" s="494"/>
      <c r="S487" s="494"/>
      <c r="T487" s="494"/>
      <c r="U487" s="494"/>
      <c r="V487" s="534"/>
      <c r="W487" s="519"/>
      <c r="X487" s="537"/>
      <c r="Y487" s="540"/>
      <c r="Z487" s="543"/>
      <c r="AA487" s="519"/>
      <c r="AB487" s="522"/>
      <c r="AC487" s="525"/>
      <c r="AD487" s="528"/>
      <c r="AE487" s="507"/>
      <c r="AF487" s="205">
        <v>4</v>
      </c>
      <c r="AG487" s="206"/>
      <c r="AH487" s="234" t="str">
        <f t="shared" si="462"/>
        <v/>
      </c>
      <c r="AI487" s="340"/>
      <c r="AJ487" s="340"/>
      <c r="AK487" s="235" t="str">
        <f t="shared" si="463"/>
        <v/>
      </c>
      <c r="AL487" s="341"/>
      <c r="AM487" s="341"/>
      <c r="AN487" s="342"/>
      <c r="AO487" s="236" t="str">
        <f>IF(ISBLANK(AD484),(IFERROR(IF(AND(AH486="Probabilidad",AH487="Probabilidad"),(AQ486-(+AQ486*AK487)),IF(AND(AH486="Impacto",AH487="Probabilidad"),(AQ485-(+AQ485*AK487)),IF(AH487="Impacto",AQ486,""))),""))," ")</f>
        <v/>
      </c>
      <c r="AP487" s="174" t="str">
        <f>IF(ISBLANK(AD484),(IFERROR(IF(AO487="","",IF(AO487&lt;=0.2,"Muy Baja",IF(AO487&lt;=0.4,"Baja",IF(AO487&lt;=0.6,"Media",IF(AO487&lt;=0.8,"Alta","Muy Alta"))))),""))," ")</f>
        <v/>
      </c>
      <c r="AQ487" s="237" t="str">
        <f t="shared" si="464"/>
        <v/>
      </c>
      <c r="AR487" s="283" t="str">
        <f t="shared" si="465"/>
        <v/>
      </c>
      <c r="AS487" s="237" t="str">
        <f>IFERROR(IF(AND(AH486="Impacto",AH487="Impacto"),(AS486-(+AS486*AK487)),IF(AND(AH486="Probabilidad",AH487="Impacto"),(AS485-(+AS485*AK487)),IF(AH487="Probabilidad",AS486,""))),"")</f>
        <v/>
      </c>
      <c r="AT487" s="239" t="str">
        <f t="shared" si="466"/>
        <v/>
      </c>
      <c r="AU487" s="510"/>
      <c r="AV487" s="513"/>
      <c r="AW487" s="507"/>
      <c r="AX487" s="516"/>
      <c r="AY487" s="343"/>
      <c r="AZ487" s="209"/>
      <c r="BA487" s="207"/>
      <c r="BB487" s="207"/>
      <c r="BC487" s="208"/>
      <c r="BD487" s="208"/>
      <c r="BE487" s="208"/>
      <c r="BF487" s="209"/>
      <c r="BG487" s="460"/>
      <c r="BH487" s="215"/>
      <c r="BI487" s="210"/>
      <c r="BJ487" s="210"/>
      <c r="BK487" s="210"/>
      <c r="BL487" s="207"/>
      <c r="BM487" s="207"/>
      <c r="BN487" s="207"/>
      <c r="BO487" s="282"/>
      <c r="BP487" s="282"/>
      <c r="BQ487" s="284"/>
      <c r="BR487" s="213"/>
      <c r="BS487" s="213" t="str">
        <f>IF(AND('MAPA DE RIESGOS'!$AP487="Muy Alta",'MAPA DE RIESGOS'!$AR487="Leve"),CONCATENATE("R",'MAPA DE RIESGOS'!$H487,"C",'MAPA DE RIESGOS'!$AF487),"")</f>
        <v/>
      </c>
      <c r="BT487" s="213"/>
      <c r="BU487" s="213"/>
      <c r="BV487" s="213"/>
      <c r="BW487" s="213"/>
      <c r="BX487" s="213"/>
      <c r="BY487" s="213"/>
      <c r="BZ487" s="213"/>
      <c r="CA487" s="213"/>
      <c r="CB487" s="213"/>
      <c r="CC487" s="213"/>
      <c r="CD487" s="213"/>
      <c r="CE487" s="213"/>
      <c r="CF487" s="213"/>
      <c r="CG487" s="213"/>
      <c r="CH487" s="213"/>
      <c r="CI487" s="213"/>
      <c r="CJ487" s="213"/>
      <c r="CK487" s="213"/>
    </row>
    <row r="488" spans="1:89" s="214" customFormat="1" ht="28.5" hidden="1" customHeight="1">
      <c r="A488" s="480"/>
      <c r="B488" s="504"/>
      <c r="C488" s="451"/>
      <c r="D488" s="451"/>
      <c r="E488" s="454"/>
      <c r="F488" s="454"/>
      <c r="G488" s="459"/>
      <c r="H488" s="384">
        <v>79</v>
      </c>
      <c r="I488" s="457"/>
      <c r="J488" s="460"/>
      <c r="K488" s="460"/>
      <c r="L488" s="460"/>
      <c r="M488" s="454"/>
      <c r="N488" s="454"/>
      <c r="O488" s="454"/>
      <c r="P488" s="531"/>
      <c r="Q488" s="491"/>
      <c r="R488" s="494"/>
      <c r="S488" s="494"/>
      <c r="T488" s="494"/>
      <c r="U488" s="494"/>
      <c r="V488" s="534"/>
      <c r="W488" s="519"/>
      <c r="X488" s="537"/>
      <c r="Y488" s="540"/>
      <c r="Z488" s="543"/>
      <c r="AA488" s="519"/>
      <c r="AB488" s="522"/>
      <c r="AC488" s="525"/>
      <c r="AD488" s="528"/>
      <c r="AE488" s="507"/>
      <c r="AF488" s="205">
        <v>5</v>
      </c>
      <c r="AG488" s="206"/>
      <c r="AH488" s="234" t="str">
        <f t="shared" si="462"/>
        <v/>
      </c>
      <c r="AI488" s="340"/>
      <c r="AJ488" s="340"/>
      <c r="AK488" s="235" t="str">
        <f t="shared" si="463"/>
        <v/>
      </c>
      <c r="AL488" s="341"/>
      <c r="AM488" s="341"/>
      <c r="AN488" s="342"/>
      <c r="AO488" s="236" t="str">
        <f>IF(ISBLANK(AD484),(IFERROR(IF(AND(AH487="Probabilidad",AH488="Probabilidad"),(AQ487-(+AQ487*AK488)),IF(AND(AH487="Impacto",AH488="Probabilidad"),(AQ486-(+AQ486*AK488)),IF(AH488="Impacto",AQ487,""))),""))," ")</f>
        <v/>
      </c>
      <c r="AP488" s="174" t="str">
        <f>IF(ISBLANK(AD484),(IFERROR(IF(AO488="","",IF(AO488&lt;=0.2,"Muy Baja",IF(AO488&lt;=0.4,"Baja",IF(AO488&lt;=0.6,"Media",IF(AO488&lt;=0.8,"Alta","Muy Alta"))))),""))," ")</f>
        <v/>
      </c>
      <c r="AQ488" s="237" t="str">
        <f t="shared" si="464"/>
        <v/>
      </c>
      <c r="AR488" s="283" t="str">
        <f t="shared" si="465"/>
        <v/>
      </c>
      <c r="AS488" s="237" t="str">
        <f>IFERROR(IF(AND(AH487="Impacto",AH488="Impacto"),(AS487-(+AS487*AK488)),IF(AND(AH487="Probabilidad",AH488="Impacto"),(AS486-(+AS486*AK488)),IF(AH488="Probabilidad",AS487,""))),"")</f>
        <v/>
      </c>
      <c r="AT488" s="239" t="str">
        <f t="shared" si="466"/>
        <v/>
      </c>
      <c r="AU488" s="510"/>
      <c r="AV488" s="513"/>
      <c r="AW488" s="507"/>
      <c r="AX488" s="516"/>
      <c r="AY488" s="343"/>
      <c r="AZ488" s="209"/>
      <c r="BA488" s="207"/>
      <c r="BB488" s="207"/>
      <c r="BC488" s="208"/>
      <c r="BD488" s="208"/>
      <c r="BE488" s="208"/>
      <c r="BF488" s="209"/>
      <c r="BG488" s="460"/>
      <c r="BH488" s="215"/>
      <c r="BI488" s="210"/>
      <c r="BJ488" s="210"/>
      <c r="BK488" s="210"/>
      <c r="BL488" s="207"/>
      <c r="BM488" s="207"/>
      <c r="BN488" s="207"/>
      <c r="BO488" s="282"/>
      <c r="BP488" s="282"/>
      <c r="BQ488" s="284"/>
      <c r="BR488" s="213"/>
      <c r="BS488" s="213" t="str">
        <f>IF(AND('MAPA DE RIESGOS'!$AP488="Muy Alta",'MAPA DE RIESGOS'!$AR488="Leve"),CONCATENATE("R",'MAPA DE RIESGOS'!$H488,"C",'MAPA DE RIESGOS'!$AF488),"")</f>
        <v/>
      </c>
      <c r="BT488" s="213"/>
      <c r="BU488" s="213"/>
      <c r="BV488" s="213"/>
      <c r="BW488" s="213"/>
      <c r="BX488" s="213"/>
      <c r="BY488" s="213"/>
      <c r="BZ488" s="213"/>
      <c r="CA488" s="213"/>
      <c r="CB488" s="213"/>
      <c r="CC488" s="213"/>
      <c r="CD488" s="213"/>
      <c r="CE488" s="213"/>
      <c r="CF488" s="213"/>
      <c r="CG488" s="213"/>
      <c r="CH488" s="213"/>
      <c r="CI488" s="213"/>
      <c r="CJ488" s="213"/>
      <c r="CK488" s="213"/>
    </row>
    <row r="489" spans="1:89" s="214" customFormat="1" ht="28.5" hidden="1" customHeight="1">
      <c r="A489" s="480"/>
      <c r="B489" s="504"/>
      <c r="C489" s="451"/>
      <c r="D489" s="451"/>
      <c r="E489" s="454"/>
      <c r="F489" s="454"/>
      <c r="G489" s="459"/>
      <c r="H489" s="384">
        <v>79</v>
      </c>
      <c r="I489" s="458"/>
      <c r="J489" s="461"/>
      <c r="K489" s="461"/>
      <c r="L489" s="461"/>
      <c r="M489" s="455"/>
      <c r="N489" s="455"/>
      <c r="O489" s="455"/>
      <c r="P489" s="532"/>
      <c r="Q489" s="492"/>
      <c r="R489" s="495"/>
      <c r="S489" s="495"/>
      <c r="T489" s="495"/>
      <c r="U489" s="495"/>
      <c r="V489" s="535"/>
      <c r="W489" s="520"/>
      <c r="X489" s="538"/>
      <c r="Y489" s="541"/>
      <c r="Z489" s="544"/>
      <c r="AA489" s="520"/>
      <c r="AB489" s="523"/>
      <c r="AC489" s="526"/>
      <c r="AD489" s="529"/>
      <c r="AE489" s="508"/>
      <c r="AF489" s="205">
        <v>6</v>
      </c>
      <c r="AG489" s="206"/>
      <c r="AH489" s="234" t="str">
        <f t="shared" si="462"/>
        <v/>
      </c>
      <c r="AI489" s="340"/>
      <c r="AJ489" s="340"/>
      <c r="AK489" s="235" t="str">
        <f t="shared" si="463"/>
        <v/>
      </c>
      <c r="AL489" s="341"/>
      <c r="AM489" s="341"/>
      <c r="AN489" s="342"/>
      <c r="AO489" s="236" t="str">
        <f>IF(ISBLANK(AD484),(IFERROR(IF(AND(AH487="Probabilidad",AH489="Probabilidad"),(AQ487-(+AQ487*AK489)),IF(AND(AH487="Impacto",AH489="Probabilidad"),(AQ486-(+AQ486*AK489)),IF(AH489="Impacto",AQ487,""))),""))," ")</f>
        <v/>
      </c>
      <c r="AP489" s="174" t="str">
        <f>IF(ISBLANK(AD484),(IFERROR(IF(AO489="","",IF(AO489&lt;=0.2,"Muy Baja",IF(AO489&lt;=0.4,"Baja",IF(AO489&lt;=0.6,"Media",IF(AO489&lt;=0.8,"Alta","Muy Alta"))))),"")), " ")</f>
        <v/>
      </c>
      <c r="AQ489" s="237" t="str">
        <f t="shared" si="464"/>
        <v/>
      </c>
      <c r="AR489" s="283" t="str">
        <f t="shared" si="465"/>
        <v/>
      </c>
      <c r="AS489" s="237" t="str">
        <f>IFERROR(IF(AND(AH488="Impacto",AH489="Impacto"),(AS487-(+AS488*AK489)),IF(AND(AH487="Probabilidad",AH489="Impacto"),(AS486-(+AS486*AK489)),IF(AH489="Probabilidad",AS487,""))),"")</f>
        <v/>
      </c>
      <c r="AT489" s="239" t="str">
        <f t="shared" si="466"/>
        <v/>
      </c>
      <c r="AU489" s="511"/>
      <c r="AV489" s="514"/>
      <c r="AW489" s="508"/>
      <c r="AX489" s="517"/>
      <c r="AY489" s="343"/>
      <c r="AZ489" s="209"/>
      <c r="BA489" s="207"/>
      <c r="BB489" s="207"/>
      <c r="BC489" s="208"/>
      <c r="BD489" s="208"/>
      <c r="BE489" s="208"/>
      <c r="BF489" s="209"/>
      <c r="BG489" s="461"/>
      <c r="BH489" s="215"/>
      <c r="BI489" s="210"/>
      <c r="BJ489" s="210"/>
      <c r="BK489" s="210"/>
      <c r="BL489" s="207"/>
      <c r="BM489" s="207"/>
      <c r="BN489" s="207"/>
      <c r="BO489" s="282"/>
      <c r="BP489" s="282"/>
      <c r="BQ489" s="284"/>
      <c r="BR489" s="213"/>
      <c r="BS489" s="213" t="str">
        <f>IF(AND('MAPA DE RIESGOS'!$AP489="Muy Alta",'MAPA DE RIESGOS'!$AR489="Leve"),CONCATENATE("R",'MAPA DE RIESGOS'!$H489,"C",'MAPA DE RIESGOS'!$AF489),"")</f>
        <v/>
      </c>
      <c r="BT489" s="213"/>
      <c r="BU489" s="213"/>
      <c r="BV489" s="213"/>
      <c r="BW489" s="213"/>
      <c r="BX489" s="213"/>
      <c r="BY489" s="213"/>
      <c r="BZ489" s="213"/>
      <c r="CA489" s="213"/>
      <c r="CB489" s="213"/>
      <c r="CC489" s="213"/>
      <c r="CD489" s="213"/>
      <c r="CE489" s="213"/>
      <c r="CF489" s="213"/>
      <c r="CG489" s="213"/>
      <c r="CH489" s="213"/>
      <c r="CI489" s="213"/>
      <c r="CJ489" s="213"/>
      <c r="CK489" s="213"/>
    </row>
    <row r="490" spans="1:89" s="214" customFormat="1" ht="79" customHeight="1">
      <c r="A490" s="480"/>
      <c r="B490" s="504" t="s">
        <v>964</v>
      </c>
      <c r="C490" s="451"/>
      <c r="D490" s="451" t="str">
        <f>IFERROR((VLOOKUP($B490,'Listados Datos'!$D$3:$F$18,3,FALSE))," ")</f>
        <v>Inicia con el diseño y aprobación del Plan Anual de Auditoría-PAA y finaliza con el cargue de las acciones del aplicativo acciones correctivas,preventivas y de mejora -CPM.</v>
      </c>
      <c r="E490" s="454" t="s">
        <v>1259</v>
      </c>
      <c r="F490" s="454" t="s">
        <v>972</v>
      </c>
      <c r="G490" s="459">
        <v>80</v>
      </c>
      <c r="H490" s="384">
        <v>80</v>
      </c>
      <c r="I490" s="456" t="s">
        <v>1298</v>
      </c>
      <c r="J490" s="468" t="s">
        <v>243</v>
      </c>
      <c r="K490" s="468" t="s">
        <v>1298</v>
      </c>
      <c r="L490" s="468" t="s">
        <v>1495</v>
      </c>
      <c r="M490" s="453" t="str">
        <f t="shared" ref="M490" si="512">+CONCATENATE("Posibilidad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453" t="s">
        <v>108</v>
      </c>
      <c r="O490" s="453" t="s">
        <v>836</v>
      </c>
      <c r="P490" s="530">
        <v>228</v>
      </c>
      <c r="Q490" s="490"/>
      <c r="R490" s="493"/>
      <c r="S490" s="493"/>
      <c r="T490" s="493"/>
      <c r="U490" s="493"/>
      <c r="V490" s="533" t="str">
        <f t="shared" ref="V490" si="513">IF(ISBLANK(AC490),(IF(P490&lt;=0,"",IF(P490&lt;=2,"Muy Baja",IF(P490&lt;=24,"Baja",IF(P490&lt;=500,"Media",IF(P490&lt;=5000,"Alta","Muy Alta"))))))," ")</f>
        <v>Media</v>
      </c>
      <c r="W490" s="518">
        <f t="shared" ref="W490" si="514">IF(ISBLANK(AC490),(IF(V490="","",IF(V490="Muy Baja",20%,IF(V490="Baja",40%,IF(V490="Media",60%,IF(V490="Alta",80%,IF(V490="Muy Alta",100%,0)))))))," ")</f>
        <v>0.6</v>
      </c>
      <c r="X490" s="536" t="s">
        <v>307</v>
      </c>
      <c r="Y490" s="539" t="str">
        <f>IF(X490&gt;0,IF(NOT(ISERROR(MATCH(X490,'Listados Datos'!$N$3:$N$4,0))),'Listados Datos'!$N$6&amp;"Por favor no seleccionar este criterios de impacto (Afectación Económica o presupuestal y/o Pérdida Reputacional)",'Listados Datos'!$N$7),"")</f>
        <v>✔</v>
      </c>
      <c r="Z490" s="542"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518">
        <f>IF(Z490="","",IF(Z490="Leve",20%,IF(Z490="Menor",40%,IF(Z490="Moderado",60%,IF(Z490="Mayor",80%,IF(Z490="Catastrófico",100%,0))))))</f>
        <v>0.6</v>
      </c>
      <c r="AB490" s="521"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524"/>
      <c r="AD490" s="527"/>
      <c r="AE490" s="506" t="str">
        <f t="shared" ref="AE490" si="515">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206" t="s">
        <v>1552</v>
      </c>
      <c r="AH490" s="234" t="str">
        <f t="shared" ref="AH490:AH549" si="516">IF(OR(AI490="Preventivo",AI490="Detectivo"),"Probabilidad",IF(AI490="Correctivo","Impacto",""))</f>
        <v>Probabilidad</v>
      </c>
      <c r="AI490" s="340" t="s">
        <v>314</v>
      </c>
      <c r="AJ490" s="340" t="s">
        <v>319</v>
      </c>
      <c r="AK490" s="235" t="str">
        <f t="shared" ref="AK490:AK549" si="517">IF(AND(AI490="Preventivo",AJ490="Automático"),"50%",IF(AND(AI490="Preventivo",AJ490="Manual"),"40%",IF(AND(AI490="Detectivo",AJ490="Automático"),"40%",IF(AND(AI490="Detectivo",AJ490="Manual"),"30%",IF(AND(AI490="Correctivo",AJ490="Automático"),"35%",IF(AND(AI490="Correctivo",AJ490="Manual"),"25%",""))))))</f>
        <v>40%</v>
      </c>
      <c r="AL490" s="341" t="s">
        <v>323</v>
      </c>
      <c r="AM490" s="341" t="s">
        <v>327</v>
      </c>
      <c r="AN490" s="342" t="s">
        <v>330</v>
      </c>
      <c r="AO490" s="236">
        <f>IF(ISBLANK(AD490),(IFERROR(IF(AH490="Probabilidad",(W490-(+W490*AK490)),IF(AH490="Impacto",W490,"")),""))," ")</f>
        <v>0.36</v>
      </c>
      <c r="AP490" s="174" t="str">
        <f>IF(ISBLANK(AD490), (IFERROR(IF(AO490="","",IF(AO490&lt;=0.2,"Muy Baja",IF(AO490&lt;=0.4,"Baja",IF(AO490&lt;=0.6,"Media",IF(AO490&lt;=0.8,"Alta","Muy Alta"))))),""))," ")</f>
        <v>Baja</v>
      </c>
      <c r="AQ490" s="237">
        <f t="shared" ref="AQ490:AQ549" si="518">+AO490</f>
        <v>0.36</v>
      </c>
      <c r="AR490" s="283" t="str">
        <f t="shared" ref="AR490:AR549" si="519">IFERROR(IF(AS490="","",IF(AS490&lt;=0.2,"Leve",IF(AS490&lt;=0.4,"Menor",IF(AS490&lt;=0.6,"Moderado",IF(AS490&lt;=0.8,"Mayor","Catastrófico"))))),"")</f>
        <v>Moderado</v>
      </c>
      <c r="AS490" s="237">
        <f>IFERROR(IF(AH490="Impacto",(AA490-(+AA490*AK490)),IF(AH490="Probabilidad",AA490,"")),"")</f>
        <v>0.6</v>
      </c>
      <c r="AT490" s="239" t="str">
        <f t="shared" ref="AT490:AT549" si="520">IFERROR(IF(OR(AND(AP490="Muy Baja",AR490="Leve"),AND(AP490="Muy Baja",AR490="Menor"),AND(AP490="Baja",AR490="Leve")),"Bajo",IF(OR(AND(AP490="Muy baja",AR490="Moderado"),AND(AP490="Baja",AR490="Menor"),AND(AP490="Baja",AR490="Moderado"),AND(AP490="Media",AR490="Leve"),AND(AP490="Media",AR490="Menor"),AND(AP490="Media",AR490="Moderado"),AND(AP490="Alta",AR490="Leve"),AND(AP490="Alta",AR490="Menor")),"Moderado",IF(OR(AND(AP490="Muy Baja",AR490="Mayor"),AND(AP490="Baja",AR490="Mayor"),AND(AP490="Media",AR490="Mayor"),AND(AP490="Alta",AR490="Moderado"),AND(AP490="Alta",AR490="Mayor"),AND(AP490="Muy Alta",AR490="Leve"),AND(AP490="Muy Alta",AR490="Menor"),AND(AP490="Muy Alta",AR490="Moderado"),AND(AP490="Muy Alta",AR490="Mayor")),"Alto",IF(OR(AND(AP490="Muy Baja",AR490="Catastrófico"),AND(AP490="Baja",AR490="Catastrófico"),AND(AP490="Media",AR490="Catastrófico"),AND(AP490="Alta",AR490="Catastrófico"),AND(AP490="Muy Alta",AR490="Catastrófico")),"Extremo","")))),"")</f>
        <v>Moderado</v>
      </c>
      <c r="AU490" s="509"/>
      <c r="AV490" s="512" t="str">
        <f>IF(ISBLANK(AD490), " ", AD490)</f>
        <v xml:space="preserve"> </v>
      </c>
      <c r="AW490" s="506" t="str">
        <f t="shared" ref="AW490" si="521">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515" t="s">
        <v>337</v>
      </c>
      <c r="AY490" s="343" t="s">
        <v>1683</v>
      </c>
      <c r="AZ490" s="209" t="s">
        <v>1685</v>
      </c>
      <c r="BA490" s="207" t="s">
        <v>972</v>
      </c>
      <c r="BB490" s="207" t="s">
        <v>1069</v>
      </c>
      <c r="BC490" s="208">
        <v>44562</v>
      </c>
      <c r="BD490" s="208">
        <v>44926</v>
      </c>
      <c r="BE490" s="208" t="s">
        <v>1685</v>
      </c>
      <c r="BF490" s="209" t="s">
        <v>1687</v>
      </c>
      <c r="BG490" s="468" t="s">
        <v>1392</v>
      </c>
      <c r="BH490" s="215"/>
      <c r="BI490" s="210"/>
      <c r="BJ490" s="210"/>
      <c r="BK490" s="210"/>
      <c r="BL490" s="207"/>
      <c r="BM490" s="207"/>
      <c r="BN490" s="207"/>
      <c r="BO490" s="282"/>
      <c r="BP490" s="282"/>
      <c r="BQ490" s="284"/>
      <c r="BR490" s="213"/>
      <c r="BS490" s="213" t="str">
        <f>IF(AND('MAPA DE RIESGOS'!$AP490="Muy Alta",'MAPA DE RIESGOS'!$AR490="Leve"),CONCATENATE("R",'MAPA DE RIESGOS'!$H490,"C",'MAPA DE RIESGOS'!$AF490),"")</f>
        <v/>
      </c>
      <c r="BT490" s="213"/>
      <c r="BU490" s="213"/>
      <c r="BV490" s="213"/>
      <c r="BW490" s="213"/>
      <c r="BX490" s="213"/>
      <c r="BY490" s="213"/>
      <c r="BZ490" s="213"/>
      <c r="CA490" s="213"/>
      <c r="CB490" s="213"/>
      <c r="CC490" s="213"/>
      <c r="CD490" s="213"/>
      <c r="CE490" s="213"/>
      <c r="CF490" s="213"/>
      <c r="CG490" s="213"/>
      <c r="CH490" s="213"/>
      <c r="CI490" s="213"/>
      <c r="CJ490" s="213"/>
      <c r="CK490" s="213"/>
    </row>
    <row r="491" spans="1:89" s="214" customFormat="1" ht="102.5" customHeight="1">
      <c r="A491" s="480"/>
      <c r="B491" s="504"/>
      <c r="C491" s="451"/>
      <c r="D491" s="451"/>
      <c r="E491" s="454"/>
      <c r="F491" s="454"/>
      <c r="G491" s="459"/>
      <c r="H491" s="384">
        <v>80</v>
      </c>
      <c r="I491" s="457"/>
      <c r="J491" s="460"/>
      <c r="K491" s="460"/>
      <c r="L491" s="460"/>
      <c r="M491" s="454"/>
      <c r="N491" s="454"/>
      <c r="O491" s="454"/>
      <c r="P491" s="531"/>
      <c r="Q491" s="491"/>
      <c r="R491" s="494"/>
      <c r="S491" s="494"/>
      <c r="T491" s="494"/>
      <c r="U491" s="494"/>
      <c r="V491" s="534"/>
      <c r="W491" s="519"/>
      <c r="X491" s="537"/>
      <c r="Y491" s="540"/>
      <c r="Z491" s="543"/>
      <c r="AA491" s="519"/>
      <c r="AB491" s="522"/>
      <c r="AC491" s="525"/>
      <c r="AD491" s="528"/>
      <c r="AE491" s="507"/>
      <c r="AF491" s="205">
        <v>2</v>
      </c>
      <c r="AG491" s="206" t="s">
        <v>1553</v>
      </c>
      <c r="AH491" s="234" t="str">
        <f t="shared" si="516"/>
        <v>Probabilidad</v>
      </c>
      <c r="AI491" s="340" t="s">
        <v>314</v>
      </c>
      <c r="AJ491" s="340" t="s">
        <v>319</v>
      </c>
      <c r="AK491" s="235" t="str">
        <f t="shared" si="517"/>
        <v>40%</v>
      </c>
      <c r="AL491" s="341" t="s">
        <v>323</v>
      </c>
      <c r="AM491" s="341" t="s">
        <v>327</v>
      </c>
      <c r="AN491" s="342" t="s">
        <v>330</v>
      </c>
      <c r="AO491" s="236">
        <f>IF(ISBLANK(AD490),(IFERROR(IF(AND(AH490="Probabilidad",AH491="Probabilidad"),(AQ490-(+AQ490*AK491)),IF(AH491="Probabilidad",(W490-(+W490*AK491)),IF(AH491="Impacto",AQ490,""))),""))," ")</f>
        <v>0.216</v>
      </c>
      <c r="AP491" s="174" t="str">
        <f>IF(ISBLANK(AD490),(IFERROR(IF(AO491="","",IF(AO491&lt;=0.2,"Muy Baja",IF(AO491&lt;=0.4,"Baja",IF(AO491&lt;=0.6,"Media",IF(AO491&lt;=0.8,"Alta","Muy Alta"))))),""))," ")</f>
        <v>Baja</v>
      </c>
      <c r="AQ491" s="237">
        <f t="shared" si="518"/>
        <v>0.216</v>
      </c>
      <c r="AR491" s="283" t="str">
        <f t="shared" si="519"/>
        <v>Moderado</v>
      </c>
      <c r="AS491" s="237">
        <f>IFERROR(IF(AND(AH490="Impacto",AH491="Impacto"),(AS490-(+AS490*AK491)),IF(AH491="Impacto",(AA490-(+AA490*AK491)),IF(AH491="Probabilidad",AS490,""))),"")</f>
        <v>0.6</v>
      </c>
      <c r="AT491" s="239" t="str">
        <f t="shared" si="520"/>
        <v>Moderado</v>
      </c>
      <c r="AU491" s="510"/>
      <c r="AV491" s="513"/>
      <c r="AW491" s="507"/>
      <c r="AX491" s="516"/>
      <c r="AY491" s="343" t="s">
        <v>1684</v>
      </c>
      <c r="AZ491" s="339" t="s">
        <v>1686</v>
      </c>
      <c r="BA491" s="207" t="s">
        <v>972</v>
      </c>
      <c r="BB491" s="207" t="s">
        <v>1069</v>
      </c>
      <c r="BC491" s="208">
        <v>44562</v>
      </c>
      <c r="BD491" s="208">
        <v>44926</v>
      </c>
      <c r="BE491" s="208" t="s">
        <v>1688</v>
      </c>
      <c r="BF491" s="339" t="s">
        <v>1689</v>
      </c>
      <c r="BG491" s="460"/>
      <c r="BH491" s="215"/>
      <c r="BI491" s="210"/>
      <c r="BJ491" s="210"/>
      <c r="BK491" s="210"/>
      <c r="BL491" s="207"/>
      <c r="BM491" s="207"/>
      <c r="BN491" s="207"/>
      <c r="BO491" s="282"/>
      <c r="BP491" s="282"/>
      <c r="BQ491" s="284"/>
      <c r="BR491" s="213"/>
      <c r="BS491" s="213" t="str">
        <f>IF(AND('MAPA DE RIESGOS'!$AP491="Muy Alta",'MAPA DE RIESGOS'!$AR491="Leve"),CONCATENATE("R",'MAPA DE RIESGOS'!$H491,"C",'MAPA DE RIESGOS'!$AF491),"")</f>
        <v/>
      </c>
      <c r="BT491" s="213"/>
      <c r="BU491" s="213"/>
      <c r="BV491" s="213"/>
      <c r="BW491" s="213"/>
      <c r="BX491" s="213"/>
      <c r="BY491" s="213"/>
      <c r="BZ491" s="213"/>
      <c r="CA491" s="213"/>
      <c r="CB491" s="213"/>
      <c r="CC491" s="213"/>
      <c r="CD491" s="213"/>
      <c r="CE491" s="213"/>
      <c r="CF491" s="213"/>
      <c r="CG491" s="213"/>
      <c r="CH491" s="213"/>
      <c r="CI491" s="213"/>
      <c r="CJ491" s="213"/>
      <c r="CK491" s="213"/>
    </row>
    <row r="492" spans="1:89" s="214" customFormat="1" ht="28.5" hidden="1" customHeight="1">
      <c r="A492" s="480"/>
      <c r="B492" s="504"/>
      <c r="C492" s="451"/>
      <c r="D492" s="451"/>
      <c r="E492" s="454"/>
      <c r="F492" s="454"/>
      <c r="G492" s="459"/>
      <c r="H492" s="384">
        <v>80</v>
      </c>
      <c r="I492" s="457"/>
      <c r="J492" s="460"/>
      <c r="K492" s="460"/>
      <c r="L492" s="460"/>
      <c r="M492" s="454"/>
      <c r="N492" s="454"/>
      <c r="O492" s="454"/>
      <c r="P492" s="531"/>
      <c r="Q492" s="491"/>
      <c r="R492" s="494"/>
      <c r="S492" s="494"/>
      <c r="T492" s="494"/>
      <c r="U492" s="494"/>
      <c r="V492" s="534"/>
      <c r="W492" s="519"/>
      <c r="X492" s="537"/>
      <c r="Y492" s="540"/>
      <c r="Z492" s="543"/>
      <c r="AA492" s="519"/>
      <c r="AB492" s="522"/>
      <c r="AC492" s="525"/>
      <c r="AD492" s="528"/>
      <c r="AE492" s="507"/>
      <c r="AF492" s="205">
        <v>3</v>
      </c>
      <c r="AG492" s="206"/>
      <c r="AH492" s="234" t="str">
        <f t="shared" si="516"/>
        <v/>
      </c>
      <c r="AI492" s="340"/>
      <c r="AJ492" s="340"/>
      <c r="AK492" s="235" t="str">
        <f t="shared" si="517"/>
        <v/>
      </c>
      <c r="AL492" s="341"/>
      <c r="AM492" s="341"/>
      <c r="AN492" s="342"/>
      <c r="AO492" s="236" t="str">
        <f>IF(ISBLANK(AD490),(IFERROR(IF(AND(AH491="Probabilidad",AH492="Probabilidad"),(AQ491-(+AQ491*AK492)),IF(AND(AH491="Impacto",AH492="Probabilidad"),(AQ490-(+AQ490*AK492)),IF(AH492="Impacto",AQ491,""))),""))," ")</f>
        <v/>
      </c>
      <c r="AP492" s="174" t="str">
        <f>IF(ISBLANK(AD490),(IFERROR(IF(AO492="","",IF(AO492&lt;=0.2,"Muy Baja",IF(AO492&lt;=0.4,"Baja",IF(AO492&lt;=0.6,"Media",IF(AO492&lt;=0.8,"Alta","Muy Alta"))))),""))," ")</f>
        <v/>
      </c>
      <c r="AQ492" s="237" t="str">
        <f t="shared" si="518"/>
        <v/>
      </c>
      <c r="AR492" s="283" t="str">
        <f t="shared" si="519"/>
        <v/>
      </c>
      <c r="AS492" s="237" t="str">
        <f>IFERROR(IF(AND(AH491="Impacto",AH492="Impacto"),(AS491-(+AS491*AK492)),IF(AND(AH491="Probabilidad",AH492="Impacto"),(AS490-(+AS490*AK492)),IF(AH492="Probabilidad",AS491,""))),"")</f>
        <v/>
      </c>
      <c r="AT492" s="239" t="str">
        <f t="shared" si="520"/>
        <v/>
      </c>
      <c r="AU492" s="510"/>
      <c r="AV492" s="513"/>
      <c r="AW492" s="507"/>
      <c r="AX492" s="516"/>
      <c r="AY492" s="343"/>
      <c r="AZ492" s="209"/>
      <c r="BA492" s="207"/>
      <c r="BB492" s="207"/>
      <c r="BC492" s="208"/>
      <c r="BD492" s="208"/>
      <c r="BE492" s="208"/>
      <c r="BF492" s="209"/>
      <c r="BG492" s="460"/>
      <c r="BH492" s="215"/>
      <c r="BI492" s="210"/>
      <c r="BJ492" s="210"/>
      <c r="BK492" s="210"/>
      <c r="BL492" s="207"/>
      <c r="BM492" s="207"/>
      <c r="BN492" s="207"/>
      <c r="BO492" s="282"/>
      <c r="BP492" s="282"/>
      <c r="BQ492" s="284"/>
      <c r="BR492" s="213"/>
      <c r="BS492" s="213" t="str">
        <f>IF(AND('MAPA DE RIESGOS'!$AP492="Muy Alta",'MAPA DE RIESGOS'!$AR492="Leve"),CONCATENATE("R",'MAPA DE RIESGOS'!$H492,"C",'MAPA DE RIESGOS'!$AF492),"")</f>
        <v/>
      </c>
      <c r="BT492" s="213"/>
      <c r="BU492" s="213"/>
      <c r="BV492" s="213"/>
      <c r="BW492" s="213"/>
      <c r="BX492" s="213"/>
      <c r="BY492" s="213"/>
      <c r="BZ492" s="213"/>
      <c r="CA492" s="213"/>
      <c r="CB492" s="213"/>
      <c r="CC492" s="213"/>
      <c r="CD492" s="213"/>
      <c r="CE492" s="213"/>
      <c r="CF492" s="213"/>
      <c r="CG492" s="213"/>
      <c r="CH492" s="213"/>
      <c r="CI492" s="213"/>
      <c r="CJ492" s="213"/>
      <c r="CK492" s="213"/>
    </row>
    <row r="493" spans="1:89" s="214" customFormat="1" ht="28.5" hidden="1" customHeight="1">
      <c r="A493" s="480"/>
      <c r="B493" s="504"/>
      <c r="C493" s="451"/>
      <c r="D493" s="451"/>
      <c r="E493" s="454"/>
      <c r="F493" s="454"/>
      <c r="G493" s="459"/>
      <c r="H493" s="384">
        <v>80</v>
      </c>
      <c r="I493" s="457"/>
      <c r="J493" s="460"/>
      <c r="K493" s="460"/>
      <c r="L493" s="460"/>
      <c r="M493" s="454"/>
      <c r="N493" s="454"/>
      <c r="O493" s="454"/>
      <c r="P493" s="531"/>
      <c r="Q493" s="491"/>
      <c r="R493" s="494"/>
      <c r="S493" s="494"/>
      <c r="T493" s="494"/>
      <c r="U493" s="494"/>
      <c r="V493" s="534"/>
      <c r="W493" s="519"/>
      <c r="X493" s="537"/>
      <c r="Y493" s="540"/>
      <c r="Z493" s="543"/>
      <c r="AA493" s="519"/>
      <c r="AB493" s="522"/>
      <c r="AC493" s="525"/>
      <c r="AD493" s="528"/>
      <c r="AE493" s="507"/>
      <c r="AF493" s="205">
        <v>4</v>
      </c>
      <c r="AG493" s="206"/>
      <c r="AH493" s="234" t="str">
        <f t="shared" si="516"/>
        <v/>
      </c>
      <c r="AI493" s="340"/>
      <c r="AJ493" s="340"/>
      <c r="AK493" s="235" t="str">
        <f t="shared" si="517"/>
        <v/>
      </c>
      <c r="AL493" s="341"/>
      <c r="AM493" s="341"/>
      <c r="AN493" s="342"/>
      <c r="AO493" s="236" t="str">
        <f>IF(ISBLANK(AD490),(IFERROR(IF(AND(AH492="Probabilidad",AH493="Probabilidad"),(AQ492-(+AQ492*AK493)),IF(AND(AH492="Impacto",AH493="Probabilidad"),(AQ491-(+AQ491*AK493)),IF(AH493="Impacto",AQ492,""))),""))," ")</f>
        <v/>
      </c>
      <c r="AP493" s="174" t="str">
        <f>IF(ISBLANK(AD490),(IFERROR(IF(AO493="","",IF(AO493&lt;=0.2,"Muy Baja",IF(AO493&lt;=0.4,"Baja",IF(AO493&lt;=0.6,"Media",IF(AO493&lt;=0.8,"Alta","Muy Alta"))))),""))," ")</f>
        <v/>
      </c>
      <c r="AQ493" s="237" t="str">
        <f t="shared" si="518"/>
        <v/>
      </c>
      <c r="AR493" s="283" t="str">
        <f t="shared" si="519"/>
        <v/>
      </c>
      <c r="AS493" s="237" t="str">
        <f>IFERROR(IF(AND(AH492="Impacto",AH493="Impacto"),(AS492-(+AS492*AK493)),IF(AND(AH492="Probabilidad",AH493="Impacto"),(AS491-(+AS491*AK493)),IF(AH493="Probabilidad",AS492,""))),"")</f>
        <v/>
      </c>
      <c r="AT493" s="239" t="str">
        <f t="shared" si="520"/>
        <v/>
      </c>
      <c r="AU493" s="510"/>
      <c r="AV493" s="513"/>
      <c r="AW493" s="507"/>
      <c r="AX493" s="516"/>
      <c r="AY493" s="343"/>
      <c r="AZ493" s="209"/>
      <c r="BA493" s="207"/>
      <c r="BB493" s="207"/>
      <c r="BC493" s="208"/>
      <c r="BD493" s="208"/>
      <c r="BE493" s="208"/>
      <c r="BF493" s="209"/>
      <c r="BG493" s="460"/>
      <c r="BH493" s="215"/>
      <c r="BI493" s="210"/>
      <c r="BJ493" s="210"/>
      <c r="BK493" s="210"/>
      <c r="BL493" s="207"/>
      <c r="BM493" s="207"/>
      <c r="BN493" s="207"/>
      <c r="BO493" s="282"/>
      <c r="BP493" s="282"/>
      <c r="BQ493" s="284"/>
      <c r="BR493" s="213"/>
      <c r="BS493" s="213" t="str">
        <f>IF(AND('MAPA DE RIESGOS'!$AP493="Muy Alta",'MAPA DE RIESGOS'!$AR493="Leve"),CONCATENATE("R",'MAPA DE RIESGOS'!$H493,"C",'MAPA DE RIESGOS'!$AF493),"")</f>
        <v/>
      </c>
      <c r="BT493" s="213"/>
      <c r="BU493" s="213"/>
      <c r="BV493" s="213"/>
      <c r="BW493" s="213"/>
      <c r="BX493" s="213"/>
      <c r="BY493" s="213"/>
      <c r="BZ493" s="213"/>
      <c r="CA493" s="213"/>
      <c r="CB493" s="213"/>
      <c r="CC493" s="213"/>
      <c r="CD493" s="213"/>
      <c r="CE493" s="213"/>
      <c r="CF493" s="213"/>
      <c r="CG493" s="213"/>
      <c r="CH493" s="213"/>
      <c r="CI493" s="213"/>
      <c r="CJ493" s="213"/>
      <c r="CK493" s="213"/>
    </row>
    <row r="494" spans="1:89" s="214" customFormat="1" ht="28.5" hidden="1" customHeight="1">
      <c r="A494" s="480"/>
      <c r="B494" s="504"/>
      <c r="C494" s="451"/>
      <c r="D494" s="451"/>
      <c r="E494" s="454"/>
      <c r="F494" s="454"/>
      <c r="G494" s="459"/>
      <c r="H494" s="384">
        <v>80</v>
      </c>
      <c r="I494" s="457"/>
      <c r="J494" s="460"/>
      <c r="K494" s="460"/>
      <c r="L494" s="460"/>
      <c r="M494" s="454"/>
      <c r="N494" s="454"/>
      <c r="O494" s="454"/>
      <c r="P494" s="531"/>
      <c r="Q494" s="491"/>
      <c r="R494" s="494"/>
      <c r="S494" s="494"/>
      <c r="T494" s="494"/>
      <c r="U494" s="494"/>
      <c r="V494" s="534"/>
      <c r="W494" s="519"/>
      <c r="X494" s="537"/>
      <c r="Y494" s="540"/>
      <c r="Z494" s="543"/>
      <c r="AA494" s="519"/>
      <c r="AB494" s="522"/>
      <c r="AC494" s="525"/>
      <c r="AD494" s="528"/>
      <c r="AE494" s="507"/>
      <c r="AF494" s="205">
        <v>5</v>
      </c>
      <c r="AG494" s="206"/>
      <c r="AH494" s="234" t="str">
        <f t="shared" si="516"/>
        <v/>
      </c>
      <c r="AI494" s="340"/>
      <c r="AJ494" s="340"/>
      <c r="AK494" s="235" t="str">
        <f t="shared" si="517"/>
        <v/>
      </c>
      <c r="AL494" s="341"/>
      <c r="AM494" s="341"/>
      <c r="AN494" s="342"/>
      <c r="AO494" s="236" t="str">
        <f>IF(ISBLANK(AD490),(IFERROR(IF(AND(AH493="Probabilidad",AH494="Probabilidad"),(AQ493-(+AQ493*AK494)),IF(AND(AH493="Impacto",AH494="Probabilidad"),(AQ492-(+AQ492*AK494)),IF(AH494="Impacto",AQ493,""))),""))," ")</f>
        <v/>
      </c>
      <c r="AP494" s="174" t="str">
        <f>IF(ISBLANK(AD490),(IFERROR(IF(AO494="","",IF(AO494&lt;=0.2,"Muy Baja",IF(AO494&lt;=0.4,"Baja",IF(AO494&lt;=0.6,"Media",IF(AO494&lt;=0.8,"Alta","Muy Alta"))))),""))," ")</f>
        <v/>
      </c>
      <c r="AQ494" s="237" t="str">
        <f t="shared" si="518"/>
        <v/>
      </c>
      <c r="AR494" s="283" t="str">
        <f t="shared" si="519"/>
        <v/>
      </c>
      <c r="AS494" s="237" t="str">
        <f>IFERROR(IF(AND(AH493="Impacto",AH494="Impacto"),(AS493-(+AS493*AK494)),IF(AND(AH493="Probabilidad",AH494="Impacto"),(AS492-(+AS492*AK494)),IF(AH494="Probabilidad",AS493,""))),"")</f>
        <v/>
      </c>
      <c r="AT494" s="239" t="str">
        <f t="shared" si="520"/>
        <v/>
      </c>
      <c r="AU494" s="510"/>
      <c r="AV494" s="513"/>
      <c r="AW494" s="507"/>
      <c r="AX494" s="516"/>
      <c r="AY494" s="343"/>
      <c r="AZ494" s="209"/>
      <c r="BA494" s="207"/>
      <c r="BB494" s="207"/>
      <c r="BC494" s="208"/>
      <c r="BD494" s="208"/>
      <c r="BE494" s="208"/>
      <c r="BF494" s="209"/>
      <c r="BG494" s="460"/>
      <c r="BH494" s="215"/>
      <c r="BI494" s="210"/>
      <c r="BJ494" s="210"/>
      <c r="BK494" s="210"/>
      <c r="BL494" s="207"/>
      <c r="BM494" s="207"/>
      <c r="BN494" s="207"/>
      <c r="BO494" s="282"/>
      <c r="BP494" s="282"/>
      <c r="BQ494" s="284"/>
      <c r="BR494" s="213"/>
      <c r="BS494" s="213" t="str">
        <f>IF(AND('MAPA DE RIESGOS'!$AP494="Muy Alta",'MAPA DE RIESGOS'!$AR494="Leve"),CONCATENATE("R",'MAPA DE RIESGOS'!$H494,"C",'MAPA DE RIESGOS'!$AF494),"")</f>
        <v/>
      </c>
      <c r="BT494" s="213"/>
      <c r="BU494" s="213"/>
      <c r="BV494" s="213"/>
      <c r="BW494" s="213"/>
      <c r="BX494" s="213"/>
      <c r="BY494" s="213"/>
      <c r="BZ494" s="213"/>
      <c r="CA494" s="213"/>
      <c r="CB494" s="213"/>
      <c r="CC494" s="213"/>
      <c r="CD494" s="213"/>
      <c r="CE494" s="213"/>
      <c r="CF494" s="213"/>
      <c r="CG494" s="213"/>
      <c r="CH494" s="213"/>
      <c r="CI494" s="213"/>
      <c r="CJ494" s="213"/>
      <c r="CK494" s="213"/>
    </row>
    <row r="495" spans="1:89" s="214" customFormat="1" ht="28.5" hidden="1" customHeight="1">
      <c r="A495" s="480"/>
      <c r="B495" s="504"/>
      <c r="C495" s="451"/>
      <c r="D495" s="451"/>
      <c r="E495" s="454"/>
      <c r="F495" s="454"/>
      <c r="G495" s="459"/>
      <c r="H495" s="384">
        <v>80</v>
      </c>
      <c r="I495" s="458"/>
      <c r="J495" s="461"/>
      <c r="K495" s="461"/>
      <c r="L495" s="461"/>
      <c r="M495" s="455"/>
      <c r="N495" s="455"/>
      <c r="O495" s="455"/>
      <c r="P495" s="532"/>
      <c r="Q495" s="492"/>
      <c r="R495" s="495"/>
      <c r="S495" s="495"/>
      <c r="T495" s="495"/>
      <c r="U495" s="495"/>
      <c r="V495" s="535"/>
      <c r="W495" s="520"/>
      <c r="X495" s="538"/>
      <c r="Y495" s="541"/>
      <c r="Z495" s="544"/>
      <c r="AA495" s="520"/>
      <c r="AB495" s="523"/>
      <c r="AC495" s="526"/>
      <c r="AD495" s="529"/>
      <c r="AE495" s="508"/>
      <c r="AF495" s="205">
        <v>6</v>
      </c>
      <c r="AG495" s="206"/>
      <c r="AH495" s="234" t="str">
        <f t="shared" si="516"/>
        <v/>
      </c>
      <c r="AI495" s="340"/>
      <c r="AJ495" s="340"/>
      <c r="AK495" s="235" t="str">
        <f t="shared" si="517"/>
        <v/>
      </c>
      <c r="AL495" s="341"/>
      <c r="AM495" s="341"/>
      <c r="AN495" s="342"/>
      <c r="AO495" s="236" t="str">
        <f>IF(ISBLANK(AD490),(IFERROR(IF(AND(AH493="Probabilidad",AH495="Probabilidad"),(AQ493-(+AQ493*AK495)),IF(AND(AH493="Impacto",AH495="Probabilidad"),(AQ492-(+AQ492*AK495)),IF(AH495="Impacto",AQ493,""))),""))," ")</f>
        <v/>
      </c>
      <c r="AP495" s="174" t="str">
        <f>IF(ISBLANK(AD490),(IFERROR(IF(AO495="","",IF(AO495&lt;=0.2,"Muy Baja",IF(AO495&lt;=0.4,"Baja",IF(AO495&lt;=0.6,"Media",IF(AO495&lt;=0.8,"Alta","Muy Alta"))))),"")), " ")</f>
        <v/>
      </c>
      <c r="AQ495" s="237" t="str">
        <f t="shared" si="518"/>
        <v/>
      </c>
      <c r="AR495" s="283" t="str">
        <f t="shared" si="519"/>
        <v/>
      </c>
      <c r="AS495" s="237" t="str">
        <f>IFERROR(IF(AND(AH494="Impacto",AH495="Impacto"),(AS493-(+AS494*AK495)),IF(AND(AH493="Probabilidad",AH495="Impacto"),(AS492-(+AS492*AK495)),IF(AH495="Probabilidad",AS493,""))),"")</f>
        <v/>
      </c>
      <c r="AT495" s="239" t="str">
        <f t="shared" si="520"/>
        <v/>
      </c>
      <c r="AU495" s="511"/>
      <c r="AV495" s="514"/>
      <c r="AW495" s="508"/>
      <c r="AX495" s="517"/>
      <c r="AY495" s="343"/>
      <c r="AZ495" s="209"/>
      <c r="BA495" s="207"/>
      <c r="BB495" s="207"/>
      <c r="BC495" s="208"/>
      <c r="BD495" s="208"/>
      <c r="BE495" s="208"/>
      <c r="BF495" s="209"/>
      <c r="BG495" s="461"/>
      <c r="BH495" s="215"/>
      <c r="BI495" s="210"/>
      <c r="BJ495" s="210"/>
      <c r="BK495" s="210"/>
      <c r="BL495" s="207"/>
      <c r="BM495" s="207"/>
      <c r="BN495" s="207"/>
      <c r="BO495" s="282"/>
      <c r="BP495" s="282"/>
      <c r="BQ495" s="284"/>
      <c r="BR495" s="213"/>
      <c r="BS495" s="213" t="str">
        <f>IF(AND('MAPA DE RIESGOS'!$AP495="Muy Alta",'MAPA DE RIESGOS'!$AR495="Leve"),CONCATENATE("R",'MAPA DE RIESGOS'!$H495,"C",'MAPA DE RIESGOS'!$AF495),"")</f>
        <v/>
      </c>
      <c r="BT495" s="213"/>
      <c r="BU495" s="213"/>
      <c r="BV495" s="213"/>
      <c r="BW495" s="213"/>
      <c r="BX495" s="213"/>
      <c r="BY495" s="213"/>
      <c r="BZ495" s="213"/>
      <c r="CA495" s="213"/>
      <c r="CB495" s="213"/>
      <c r="CC495" s="213"/>
      <c r="CD495" s="213"/>
      <c r="CE495" s="213"/>
      <c r="CF495" s="213"/>
      <c r="CG495" s="213"/>
      <c r="CH495" s="213"/>
      <c r="CI495" s="213"/>
      <c r="CJ495" s="213"/>
      <c r="CK495" s="213"/>
    </row>
    <row r="496" spans="1:89" s="214" customFormat="1" ht="83" customHeight="1">
      <c r="A496" s="480"/>
      <c r="B496" s="504" t="s">
        <v>964</v>
      </c>
      <c r="C496" s="451"/>
      <c r="D496" s="451" t="str">
        <f>IFERROR((VLOOKUP($B496,'Listados Datos'!$D$3:$F$18,3,FALSE))," ")</f>
        <v>Inicia con el diseño y aprobación del Plan Anual de Auditoría-PAA y finaliza con el cargue de las acciones del aplicativo acciones correctivas,preventivas y de mejora -CPM.</v>
      </c>
      <c r="E496" s="454" t="s">
        <v>1259</v>
      </c>
      <c r="F496" s="454" t="s">
        <v>972</v>
      </c>
      <c r="G496" s="459">
        <v>81</v>
      </c>
      <c r="H496" s="384">
        <v>81</v>
      </c>
      <c r="I496" s="456" t="s">
        <v>1299</v>
      </c>
      <c r="J496" s="468" t="s">
        <v>243</v>
      </c>
      <c r="K496" s="468" t="s">
        <v>1299</v>
      </c>
      <c r="L496" s="468" t="s">
        <v>1496</v>
      </c>
      <c r="M496" s="453" t="str">
        <f t="shared" ref="M496" si="522">+CONCATENATE("Posibilidad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453" t="s">
        <v>108</v>
      </c>
      <c r="O496" s="453" t="s">
        <v>836</v>
      </c>
      <c r="P496" s="530">
        <v>12</v>
      </c>
      <c r="Q496" s="490"/>
      <c r="R496" s="493"/>
      <c r="S496" s="493"/>
      <c r="T496" s="493"/>
      <c r="U496" s="493"/>
      <c r="V496" s="533" t="str">
        <f t="shared" ref="V496" si="523">IF(ISBLANK(AC496),(IF(P496&lt;=0,"",IF(P496&lt;=2,"Muy Baja",IF(P496&lt;=24,"Baja",IF(P496&lt;=500,"Media",IF(P496&lt;=5000,"Alta","Muy Alta"))))))," ")</f>
        <v>Baja</v>
      </c>
      <c r="W496" s="518">
        <f t="shared" ref="W496" si="524">IF(ISBLANK(AC496),(IF(V496="","",IF(V496="Muy Baja",20%,IF(V496="Baja",40%,IF(V496="Media",60%,IF(V496="Alta",80%,IF(V496="Muy Alta",100%,0)))))))," ")</f>
        <v>0.4</v>
      </c>
      <c r="X496" s="536" t="s">
        <v>307</v>
      </c>
      <c r="Y496" s="539" t="str">
        <f>IF(X496&gt;0,IF(NOT(ISERROR(MATCH(X496,'Listados Datos'!$N$3:$N$4,0))),'Listados Datos'!$N$6&amp;"Por favor no seleccionar este criterios de impacto (Afectación Económica o presupuestal y/o Pérdida Reputacional)",'Listados Datos'!$N$7),"")</f>
        <v>✔</v>
      </c>
      <c r="Z496" s="542"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518">
        <f>IF(Z496="","",IF(Z496="Leve",20%,IF(Z496="Menor",40%,IF(Z496="Moderado",60%,IF(Z496="Mayor",80%,IF(Z496="Catastrófico",100%,0))))))</f>
        <v>0.6</v>
      </c>
      <c r="AB496" s="521"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524"/>
      <c r="AD496" s="527"/>
      <c r="AE496" s="506" t="str">
        <f t="shared" ref="AE496" si="525">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206" t="s">
        <v>1554</v>
      </c>
      <c r="AH496" s="234" t="str">
        <f t="shared" si="516"/>
        <v>Probabilidad</v>
      </c>
      <c r="AI496" s="340" t="s">
        <v>314</v>
      </c>
      <c r="AJ496" s="340" t="s">
        <v>319</v>
      </c>
      <c r="AK496" s="235" t="str">
        <f t="shared" si="517"/>
        <v>40%</v>
      </c>
      <c r="AL496" s="341" t="s">
        <v>323</v>
      </c>
      <c r="AM496" s="341" t="s">
        <v>327</v>
      </c>
      <c r="AN496" s="342" t="s">
        <v>330</v>
      </c>
      <c r="AO496" s="236">
        <f>IF(ISBLANK(AD496),(IFERROR(IF(AH496="Probabilidad",(W496-(+W496*AK496)),IF(AH496="Impacto",W496,"")),""))," ")</f>
        <v>0.24</v>
      </c>
      <c r="AP496" s="174" t="str">
        <f>IF(ISBLANK(AD496), (IFERROR(IF(AO496="","",IF(AO496&lt;=0.2,"Muy Baja",IF(AO496&lt;=0.4,"Baja",IF(AO496&lt;=0.6,"Media",IF(AO496&lt;=0.8,"Alta","Muy Alta"))))),""))," ")</f>
        <v>Baja</v>
      </c>
      <c r="AQ496" s="237">
        <f t="shared" si="518"/>
        <v>0.24</v>
      </c>
      <c r="AR496" s="283" t="str">
        <f t="shared" si="519"/>
        <v>Moderado</v>
      </c>
      <c r="AS496" s="237">
        <f>IFERROR(IF(AH496="Impacto",(AA496-(+AA496*AK496)),IF(AH496="Probabilidad",AA496,"")),"")</f>
        <v>0.6</v>
      </c>
      <c r="AT496" s="239" t="str">
        <f t="shared" si="520"/>
        <v>Moderado</v>
      </c>
      <c r="AU496" s="509"/>
      <c r="AV496" s="512" t="str">
        <f>IF(ISBLANK(AD496), " ", AD496)</f>
        <v xml:space="preserve"> </v>
      </c>
      <c r="AW496" s="506" t="str">
        <f t="shared" ref="AW496" si="526">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515" t="s">
        <v>337</v>
      </c>
      <c r="AY496" s="441" t="s">
        <v>1393</v>
      </c>
      <c r="AZ496" s="437" t="s">
        <v>1394</v>
      </c>
      <c r="BA496" s="437" t="s">
        <v>972</v>
      </c>
      <c r="BB496" s="437" t="s">
        <v>1390</v>
      </c>
      <c r="BC496" s="439">
        <v>44562</v>
      </c>
      <c r="BD496" s="439">
        <v>44926</v>
      </c>
      <c r="BE496" s="437" t="s">
        <v>1394</v>
      </c>
      <c r="BF496" s="437" t="s">
        <v>1394</v>
      </c>
      <c r="BG496" s="468" t="s">
        <v>1395</v>
      </c>
      <c r="BH496" s="215"/>
      <c r="BI496" s="210"/>
      <c r="BJ496" s="210"/>
      <c r="BK496" s="210"/>
      <c r="BL496" s="207"/>
      <c r="BM496" s="207"/>
      <c r="BN496" s="207"/>
      <c r="BO496" s="282"/>
      <c r="BP496" s="282"/>
      <c r="BQ496" s="284"/>
      <c r="BR496" s="213"/>
      <c r="BS496" s="213" t="str">
        <f>IF(AND('MAPA DE RIESGOS'!$AP496="Muy Alta",'MAPA DE RIESGOS'!$AR496="Leve"),CONCATENATE("R",'MAPA DE RIESGOS'!$H496,"C",'MAPA DE RIESGOS'!$AF496),"")</f>
        <v/>
      </c>
      <c r="BT496" s="213"/>
      <c r="BU496" s="213"/>
      <c r="BV496" s="213"/>
      <c r="BW496" s="213"/>
      <c r="BX496" s="213"/>
      <c r="BY496" s="213"/>
      <c r="BZ496" s="213"/>
      <c r="CA496" s="213"/>
      <c r="CB496" s="213"/>
      <c r="CC496" s="213"/>
      <c r="CD496" s="213"/>
      <c r="CE496" s="213"/>
      <c r="CF496" s="213"/>
      <c r="CG496" s="213"/>
      <c r="CH496" s="213"/>
      <c r="CI496" s="213"/>
      <c r="CJ496" s="213"/>
      <c r="CK496" s="213"/>
    </row>
    <row r="497" spans="1:89" s="214" customFormat="1" ht="83" customHeight="1">
      <c r="A497" s="480"/>
      <c r="B497" s="504"/>
      <c r="C497" s="451"/>
      <c r="D497" s="451"/>
      <c r="E497" s="454"/>
      <c r="F497" s="454"/>
      <c r="G497" s="459"/>
      <c r="H497" s="384">
        <v>81</v>
      </c>
      <c r="I497" s="457"/>
      <c r="J497" s="460"/>
      <c r="K497" s="460"/>
      <c r="L497" s="460"/>
      <c r="M497" s="454"/>
      <c r="N497" s="454"/>
      <c r="O497" s="454"/>
      <c r="P497" s="531"/>
      <c r="Q497" s="491"/>
      <c r="R497" s="494"/>
      <c r="S497" s="494"/>
      <c r="T497" s="494"/>
      <c r="U497" s="494"/>
      <c r="V497" s="534"/>
      <c r="W497" s="519"/>
      <c r="X497" s="537"/>
      <c r="Y497" s="540"/>
      <c r="Z497" s="543"/>
      <c r="AA497" s="519"/>
      <c r="AB497" s="522"/>
      <c r="AC497" s="525"/>
      <c r="AD497" s="528"/>
      <c r="AE497" s="507"/>
      <c r="AF497" s="205">
        <v>2</v>
      </c>
      <c r="AG497" s="206" t="s">
        <v>1555</v>
      </c>
      <c r="AH497" s="234" t="str">
        <f t="shared" si="516"/>
        <v>Probabilidad</v>
      </c>
      <c r="AI497" s="340" t="s">
        <v>314</v>
      </c>
      <c r="AJ497" s="340" t="s">
        <v>319</v>
      </c>
      <c r="AK497" s="235" t="str">
        <f t="shared" si="517"/>
        <v>40%</v>
      </c>
      <c r="AL497" s="341" t="s">
        <v>323</v>
      </c>
      <c r="AM497" s="341" t="s">
        <v>327</v>
      </c>
      <c r="AN497" s="342" t="s">
        <v>330</v>
      </c>
      <c r="AO497" s="236">
        <f>IF(ISBLANK(AD496),(IFERROR(IF(AND(AH496="Probabilidad",AH497="Probabilidad"),(AQ496-(+AQ496*AK497)),IF(AH497="Probabilidad",(W496-(+W496*AK497)),IF(AH497="Impacto",AQ496,""))),""))," ")</f>
        <v>0.14399999999999999</v>
      </c>
      <c r="AP497" s="174" t="str">
        <f>IF(ISBLANK(AD496),(IFERROR(IF(AO497="","",IF(AO497&lt;=0.2,"Muy Baja",IF(AO497&lt;=0.4,"Baja",IF(AO497&lt;=0.6,"Media",IF(AO497&lt;=0.8,"Alta","Muy Alta"))))),""))," ")</f>
        <v>Muy Baja</v>
      </c>
      <c r="AQ497" s="237">
        <f t="shared" si="518"/>
        <v>0.14399999999999999</v>
      </c>
      <c r="AR497" s="283" t="str">
        <f t="shared" si="519"/>
        <v>Moderado</v>
      </c>
      <c r="AS497" s="237">
        <f>IFERROR(IF(AND(AH496="Impacto",AH497="Impacto"),(AS496-(+AS496*AK497)),IF(AH497="Impacto",(AA496-(+AA496*AK497)),IF(AH497="Probabilidad",AS496,""))),"")</f>
        <v>0.6</v>
      </c>
      <c r="AT497" s="239" t="str">
        <f t="shared" si="520"/>
        <v>Moderado</v>
      </c>
      <c r="AU497" s="510"/>
      <c r="AV497" s="513"/>
      <c r="AW497" s="507"/>
      <c r="AX497" s="516"/>
      <c r="AY497" s="442"/>
      <c r="AZ497" s="438"/>
      <c r="BA497" s="438"/>
      <c r="BB497" s="438"/>
      <c r="BC497" s="440"/>
      <c r="BD497" s="440"/>
      <c r="BE497" s="438"/>
      <c r="BF497" s="438"/>
      <c r="BG497" s="460"/>
      <c r="BH497" s="215"/>
      <c r="BI497" s="210"/>
      <c r="BJ497" s="210"/>
      <c r="BK497" s="210"/>
      <c r="BL497" s="207"/>
      <c r="BM497" s="207"/>
      <c r="BN497" s="207"/>
      <c r="BO497" s="282"/>
      <c r="BP497" s="282"/>
      <c r="BQ497" s="284"/>
      <c r="BR497" s="213"/>
      <c r="BS497" s="213" t="str">
        <f>IF(AND('MAPA DE RIESGOS'!$AP497="Muy Alta",'MAPA DE RIESGOS'!$AR497="Leve"),CONCATENATE("R",'MAPA DE RIESGOS'!$H497,"C",'MAPA DE RIESGOS'!$AF497),"")</f>
        <v/>
      </c>
      <c r="BT497" s="213"/>
      <c r="BU497" s="213"/>
      <c r="BV497" s="213"/>
      <c r="BW497" s="213"/>
      <c r="BX497" s="213"/>
      <c r="BY497" s="213"/>
      <c r="BZ497" s="213"/>
      <c r="CA497" s="213"/>
      <c r="CB497" s="213"/>
      <c r="CC497" s="213"/>
      <c r="CD497" s="213"/>
      <c r="CE497" s="213"/>
      <c r="CF497" s="213"/>
      <c r="CG497" s="213"/>
      <c r="CH497" s="213"/>
      <c r="CI497" s="213"/>
      <c r="CJ497" s="213"/>
      <c r="CK497" s="213"/>
    </row>
    <row r="498" spans="1:89" s="214" customFormat="1" ht="28.5" hidden="1" customHeight="1">
      <c r="A498" s="480"/>
      <c r="B498" s="504"/>
      <c r="C498" s="451"/>
      <c r="D498" s="451"/>
      <c r="E498" s="454"/>
      <c r="F498" s="454"/>
      <c r="G498" s="459"/>
      <c r="H498" s="384">
        <v>81</v>
      </c>
      <c r="I498" s="457"/>
      <c r="J498" s="460"/>
      <c r="K498" s="460"/>
      <c r="L498" s="460"/>
      <c r="M498" s="454"/>
      <c r="N498" s="454"/>
      <c r="O498" s="454"/>
      <c r="P498" s="531"/>
      <c r="Q498" s="491"/>
      <c r="R498" s="494"/>
      <c r="S498" s="494"/>
      <c r="T498" s="494"/>
      <c r="U498" s="494"/>
      <c r="V498" s="534"/>
      <c r="W498" s="519"/>
      <c r="X498" s="537"/>
      <c r="Y498" s="540"/>
      <c r="Z498" s="543"/>
      <c r="AA498" s="519"/>
      <c r="AB498" s="522"/>
      <c r="AC498" s="525"/>
      <c r="AD498" s="528"/>
      <c r="AE498" s="507"/>
      <c r="AF498" s="205">
        <v>3</v>
      </c>
      <c r="AG498" s="206"/>
      <c r="AH498" s="234" t="str">
        <f t="shared" si="516"/>
        <v/>
      </c>
      <c r="AI498" s="340"/>
      <c r="AJ498" s="340"/>
      <c r="AK498" s="235" t="str">
        <f t="shared" si="517"/>
        <v/>
      </c>
      <c r="AL498" s="341"/>
      <c r="AM498" s="341"/>
      <c r="AN498" s="342"/>
      <c r="AO498" s="236" t="str">
        <f>IF(ISBLANK(AD496),(IFERROR(IF(AND(AH497="Probabilidad",AH498="Probabilidad"),(AQ497-(+AQ497*AK498)),IF(AND(AH497="Impacto",AH498="Probabilidad"),(AQ496-(+AQ496*AK498)),IF(AH498="Impacto",AQ497,""))),""))," ")</f>
        <v/>
      </c>
      <c r="AP498" s="174" t="str">
        <f>IF(ISBLANK(AD496),(IFERROR(IF(AO498="","",IF(AO498&lt;=0.2,"Muy Baja",IF(AO498&lt;=0.4,"Baja",IF(AO498&lt;=0.6,"Media",IF(AO498&lt;=0.8,"Alta","Muy Alta"))))),""))," ")</f>
        <v/>
      </c>
      <c r="AQ498" s="237" t="str">
        <f t="shared" si="518"/>
        <v/>
      </c>
      <c r="AR498" s="283" t="str">
        <f t="shared" si="519"/>
        <v/>
      </c>
      <c r="AS498" s="237" t="str">
        <f>IFERROR(IF(AND(AH497="Impacto",AH498="Impacto"),(AS497-(+AS497*AK498)),IF(AND(AH497="Probabilidad",AH498="Impacto"),(AS496-(+AS496*AK498)),IF(AH498="Probabilidad",AS497,""))),"")</f>
        <v/>
      </c>
      <c r="AT498" s="239" t="str">
        <f t="shared" si="520"/>
        <v/>
      </c>
      <c r="AU498" s="510"/>
      <c r="AV498" s="513"/>
      <c r="AW498" s="507"/>
      <c r="AX498" s="516"/>
      <c r="AY498" s="343"/>
      <c r="AZ498" s="209"/>
      <c r="BA498" s="207"/>
      <c r="BB498" s="207"/>
      <c r="BC498" s="208"/>
      <c r="BD498" s="208"/>
      <c r="BE498" s="208"/>
      <c r="BF498" s="209"/>
      <c r="BG498" s="460"/>
      <c r="BH498" s="215"/>
      <c r="BI498" s="210"/>
      <c r="BJ498" s="210"/>
      <c r="BK498" s="210"/>
      <c r="BL498" s="207"/>
      <c r="BM498" s="207"/>
      <c r="BN498" s="207"/>
      <c r="BO498" s="282"/>
      <c r="BP498" s="282"/>
      <c r="BQ498" s="284"/>
      <c r="BR498" s="213"/>
      <c r="BS498" s="213" t="str">
        <f>IF(AND('MAPA DE RIESGOS'!$AP498="Muy Alta",'MAPA DE RIESGOS'!$AR498="Leve"),CONCATENATE("R",'MAPA DE RIESGOS'!$H498,"C",'MAPA DE RIESGOS'!$AF498),"")</f>
        <v/>
      </c>
      <c r="BT498" s="213"/>
      <c r="BU498" s="213"/>
      <c r="BV498" s="213"/>
      <c r="BW498" s="213"/>
      <c r="BX498" s="213"/>
      <c r="BY498" s="213"/>
      <c r="BZ498" s="213"/>
      <c r="CA498" s="213"/>
      <c r="CB498" s="213"/>
      <c r="CC498" s="213"/>
      <c r="CD498" s="213"/>
      <c r="CE498" s="213"/>
      <c r="CF498" s="213"/>
      <c r="CG498" s="213"/>
      <c r="CH498" s="213"/>
      <c r="CI498" s="213"/>
      <c r="CJ498" s="213"/>
      <c r="CK498" s="213"/>
    </row>
    <row r="499" spans="1:89" s="214" customFormat="1" ht="28.5" hidden="1" customHeight="1">
      <c r="A499" s="480"/>
      <c r="B499" s="504"/>
      <c r="C499" s="451"/>
      <c r="D499" s="451"/>
      <c r="E499" s="454"/>
      <c r="F499" s="454"/>
      <c r="G499" s="459"/>
      <c r="H499" s="384">
        <v>81</v>
      </c>
      <c r="I499" s="457"/>
      <c r="J499" s="460"/>
      <c r="K499" s="460"/>
      <c r="L499" s="460"/>
      <c r="M499" s="454"/>
      <c r="N499" s="454"/>
      <c r="O499" s="454"/>
      <c r="P499" s="531"/>
      <c r="Q499" s="491"/>
      <c r="R499" s="494"/>
      <c r="S499" s="494"/>
      <c r="T499" s="494"/>
      <c r="U499" s="494"/>
      <c r="V499" s="534"/>
      <c r="W499" s="519"/>
      <c r="X499" s="537"/>
      <c r="Y499" s="540"/>
      <c r="Z499" s="543"/>
      <c r="AA499" s="519"/>
      <c r="AB499" s="522"/>
      <c r="AC499" s="525"/>
      <c r="AD499" s="528"/>
      <c r="AE499" s="507"/>
      <c r="AF499" s="205">
        <v>4</v>
      </c>
      <c r="AG499" s="206"/>
      <c r="AH499" s="234" t="str">
        <f t="shared" si="516"/>
        <v/>
      </c>
      <c r="AI499" s="340"/>
      <c r="AJ499" s="340"/>
      <c r="AK499" s="235" t="str">
        <f t="shared" si="517"/>
        <v/>
      </c>
      <c r="AL499" s="341"/>
      <c r="AM499" s="341"/>
      <c r="AN499" s="342"/>
      <c r="AO499" s="236" t="str">
        <f>IF(ISBLANK(AD496),(IFERROR(IF(AND(AH498="Probabilidad",AH499="Probabilidad"),(AQ498-(+AQ498*AK499)),IF(AND(AH498="Impacto",AH499="Probabilidad"),(AQ497-(+AQ497*AK499)),IF(AH499="Impacto",AQ498,""))),""))," ")</f>
        <v/>
      </c>
      <c r="AP499" s="174" t="str">
        <f>IF(ISBLANK(AD496),(IFERROR(IF(AO499="","",IF(AO499&lt;=0.2,"Muy Baja",IF(AO499&lt;=0.4,"Baja",IF(AO499&lt;=0.6,"Media",IF(AO499&lt;=0.8,"Alta","Muy Alta"))))),""))," ")</f>
        <v/>
      </c>
      <c r="AQ499" s="237" t="str">
        <f t="shared" si="518"/>
        <v/>
      </c>
      <c r="AR499" s="283" t="str">
        <f t="shared" si="519"/>
        <v/>
      </c>
      <c r="AS499" s="237" t="str">
        <f>IFERROR(IF(AND(AH498="Impacto",AH499="Impacto"),(AS498-(+AS498*AK499)),IF(AND(AH498="Probabilidad",AH499="Impacto"),(AS497-(+AS497*AK499)),IF(AH499="Probabilidad",AS498,""))),"")</f>
        <v/>
      </c>
      <c r="AT499" s="239" t="str">
        <f t="shared" si="520"/>
        <v/>
      </c>
      <c r="AU499" s="510"/>
      <c r="AV499" s="513"/>
      <c r="AW499" s="507"/>
      <c r="AX499" s="516"/>
      <c r="AY499" s="343"/>
      <c r="AZ499" s="209"/>
      <c r="BA499" s="207"/>
      <c r="BB499" s="207"/>
      <c r="BC499" s="208"/>
      <c r="BD499" s="208"/>
      <c r="BE499" s="208"/>
      <c r="BF499" s="209"/>
      <c r="BG499" s="460"/>
      <c r="BH499" s="215"/>
      <c r="BI499" s="210"/>
      <c r="BJ499" s="210"/>
      <c r="BK499" s="210"/>
      <c r="BL499" s="207"/>
      <c r="BM499" s="207"/>
      <c r="BN499" s="207"/>
      <c r="BO499" s="282"/>
      <c r="BP499" s="282"/>
      <c r="BQ499" s="284"/>
      <c r="BR499" s="213"/>
      <c r="BS499" s="213" t="str">
        <f>IF(AND('MAPA DE RIESGOS'!$AP499="Muy Alta",'MAPA DE RIESGOS'!$AR499="Leve"),CONCATENATE("R",'MAPA DE RIESGOS'!$H499,"C",'MAPA DE RIESGOS'!$AF499),"")</f>
        <v/>
      </c>
      <c r="BT499" s="213"/>
      <c r="BU499" s="213"/>
      <c r="BV499" s="213"/>
      <c r="BW499" s="213"/>
      <c r="BX499" s="213"/>
      <c r="BY499" s="213"/>
      <c r="BZ499" s="213"/>
      <c r="CA499" s="213"/>
      <c r="CB499" s="213"/>
      <c r="CC499" s="213"/>
      <c r="CD499" s="213"/>
      <c r="CE499" s="213"/>
      <c r="CF499" s="213"/>
      <c r="CG499" s="213"/>
      <c r="CH499" s="213"/>
      <c r="CI499" s="213"/>
      <c r="CJ499" s="213"/>
      <c r="CK499" s="213"/>
    </row>
    <row r="500" spans="1:89" s="214" customFormat="1" ht="28.5" hidden="1" customHeight="1">
      <c r="A500" s="480"/>
      <c r="B500" s="504"/>
      <c r="C500" s="451"/>
      <c r="D500" s="451"/>
      <c r="E500" s="454"/>
      <c r="F500" s="454"/>
      <c r="G500" s="459"/>
      <c r="H500" s="384">
        <v>81</v>
      </c>
      <c r="I500" s="457"/>
      <c r="J500" s="460"/>
      <c r="K500" s="460"/>
      <c r="L500" s="460"/>
      <c r="M500" s="454"/>
      <c r="N500" s="454"/>
      <c r="O500" s="454"/>
      <c r="P500" s="531"/>
      <c r="Q500" s="491"/>
      <c r="R500" s="494"/>
      <c r="S500" s="494"/>
      <c r="T500" s="494"/>
      <c r="U500" s="494"/>
      <c r="V500" s="534"/>
      <c r="W500" s="519"/>
      <c r="X500" s="537"/>
      <c r="Y500" s="540"/>
      <c r="Z500" s="543"/>
      <c r="AA500" s="519"/>
      <c r="AB500" s="522"/>
      <c r="AC500" s="525"/>
      <c r="AD500" s="528"/>
      <c r="AE500" s="507"/>
      <c r="AF500" s="205">
        <v>5</v>
      </c>
      <c r="AG500" s="206"/>
      <c r="AH500" s="234" t="str">
        <f t="shared" si="516"/>
        <v/>
      </c>
      <c r="AI500" s="340"/>
      <c r="AJ500" s="340"/>
      <c r="AK500" s="235" t="str">
        <f t="shared" si="517"/>
        <v/>
      </c>
      <c r="AL500" s="341"/>
      <c r="AM500" s="341"/>
      <c r="AN500" s="342"/>
      <c r="AO500" s="236" t="str">
        <f>IF(ISBLANK(AD496),(IFERROR(IF(AND(AH499="Probabilidad",AH500="Probabilidad"),(AQ499-(+AQ499*AK500)),IF(AND(AH499="Impacto",AH500="Probabilidad"),(AQ498-(+AQ498*AK500)),IF(AH500="Impacto",AQ499,""))),""))," ")</f>
        <v/>
      </c>
      <c r="AP500" s="174" t="str">
        <f>IF(ISBLANK(AD496),(IFERROR(IF(AO500="","",IF(AO500&lt;=0.2,"Muy Baja",IF(AO500&lt;=0.4,"Baja",IF(AO500&lt;=0.6,"Media",IF(AO500&lt;=0.8,"Alta","Muy Alta"))))),""))," ")</f>
        <v/>
      </c>
      <c r="AQ500" s="237" t="str">
        <f t="shared" si="518"/>
        <v/>
      </c>
      <c r="AR500" s="283" t="str">
        <f t="shared" si="519"/>
        <v/>
      </c>
      <c r="AS500" s="237" t="str">
        <f>IFERROR(IF(AND(AH499="Impacto",AH500="Impacto"),(AS499-(+AS499*AK500)),IF(AND(AH499="Probabilidad",AH500="Impacto"),(AS498-(+AS498*AK500)),IF(AH500="Probabilidad",AS499,""))),"")</f>
        <v/>
      </c>
      <c r="AT500" s="239" t="str">
        <f t="shared" si="520"/>
        <v/>
      </c>
      <c r="AU500" s="510"/>
      <c r="AV500" s="513"/>
      <c r="AW500" s="507"/>
      <c r="AX500" s="516"/>
      <c r="AY500" s="343"/>
      <c r="AZ500" s="209"/>
      <c r="BA500" s="207"/>
      <c r="BB500" s="207"/>
      <c r="BC500" s="208"/>
      <c r="BD500" s="208"/>
      <c r="BE500" s="208"/>
      <c r="BF500" s="209"/>
      <c r="BG500" s="460"/>
      <c r="BH500" s="215"/>
      <c r="BI500" s="210"/>
      <c r="BJ500" s="210"/>
      <c r="BK500" s="210"/>
      <c r="BL500" s="207"/>
      <c r="BM500" s="207"/>
      <c r="BN500" s="207"/>
      <c r="BO500" s="282"/>
      <c r="BP500" s="282"/>
      <c r="BQ500" s="284"/>
      <c r="BR500" s="213"/>
      <c r="BS500" s="213" t="str">
        <f>IF(AND('MAPA DE RIESGOS'!$AP500="Muy Alta",'MAPA DE RIESGOS'!$AR500="Leve"),CONCATENATE("R",'MAPA DE RIESGOS'!$H500,"C",'MAPA DE RIESGOS'!$AF500),"")</f>
        <v/>
      </c>
      <c r="BT500" s="213"/>
      <c r="BU500" s="213"/>
      <c r="BV500" s="213"/>
      <c r="BW500" s="213"/>
      <c r="BX500" s="213"/>
      <c r="BY500" s="213"/>
      <c r="BZ500" s="213"/>
      <c r="CA500" s="213"/>
      <c r="CB500" s="213"/>
      <c r="CC500" s="213"/>
      <c r="CD500" s="213"/>
      <c r="CE500" s="213"/>
      <c r="CF500" s="213"/>
      <c r="CG500" s="213"/>
      <c r="CH500" s="213"/>
      <c r="CI500" s="213"/>
      <c r="CJ500" s="213"/>
      <c r="CK500" s="213"/>
    </row>
    <row r="501" spans="1:89" s="214" customFormat="1" ht="28.5" hidden="1" customHeight="1">
      <c r="A501" s="480"/>
      <c r="B501" s="504"/>
      <c r="C501" s="451"/>
      <c r="D501" s="451"/>
      <c r="E501" s="454"/>
      <c r="F501" s="454"/>
      <c r="G501" s="459"/>
      <c r="H501" s="384">
        <v>81</v>
      </c>
      <c r="I501" s="458"/>
      <c r="J501" s="461"/>
      <c r="K501" s="461"/>
      <c r="L501" s="461"/>
      <c r="M501" s="455"/>
      <c r="N501" s="455"/>
      <c r="O501" s="455"/>
      <c r="P501" s="532"/>
      <c r="Q501" s="492"/>
      <c r="R501" s="495"/>
      <c r="S501" s="495"/>
      <c r="T501" s="495"/>
      <c r="U501" s="495"/>
      <c r="V501" s="535"/>
      <c r="W501" s="520"/>
      <c r="X501" s="538"/>
      <c r="Y501" s="541"/>
      <c r="Z501" s="544"/>
      <c r="AA501" s="520"/>
      <c r="AB501" s="523"/>
      <c r="AC501" s="526"/>
      <c r="AD501" s="529"/>
      <c r="AE501" s="508"/>
      <c r="AF501" s="205">
        <v>6</v>
      </c>
      <c r="AG501" s="206"/>
      <c r="AH501" s="234" t="str">
        <f t="shared" si="516"/>
        <v/>
      </c>
      <c r="AI501" s="340"/>
      <c r="AJ501" s="340"/>
      <c r="AK501" s="235" t="str">
        <f t="shared" si="517"/>
        <v/>
      </c>
      <c r="AL501" s="341"/>
      <c r="AM501" s="341"/>
      <c r="AN501" s="342"/>
      <c r="AO501" s="236" t="str">
        <f>IF(ISBLANK(AD496),(IFERROR(IF(AND(AH499="Probabilidad",AH501="Probabilidad"),(AQ499-(+AQ499*AK501)),IF(AND(AH499="Impacto",AH501="Probabilidad"),(AQ498-(+AQ498*AK501)),IF(AH501="Impacto",AQ499,""))),""))," ")</f>
        <v/>
      </c>
      <c r="AP501" s="174" t="str">
        <f>IF(ISBLANK(AD496),(IFERROR(IF(AO501="","",IF(AO501&lt;=0.2,"Muy Baja",IF(AO501&lt;=0.4,"Baja",IF(AO501&lt;=0.6,"Media",IF(AO501&lt;=0.8,"Alta","Muy Alta"))))),"")), " ")</f>
        <v/>
      </c>
      <c r="AQ501" s="237" t="str">
        <f t="shared" si="518"/>
        <v/>
      </c>
      <c r="AR501" s="283" t="str">
        <f t="shared" si="519"/>
        <v/>
      </c>
      <c r="AS501" s="237" t="str">
        <f>IFERROR(IF(AND(AH500="Impacto",AH501="Impacto"),(AS499-(+AS500*AK501)),IF(AND(AH499="Probabilidad",AH501="Impacto"),(AS498-(+AS498*AK501)),IF(AH501="Probabilidad",AS499,""))),"")</f>
        <v/>
      </c>
      <c r="AT501" s="239" t="str">
        <f t="shared" si="520"/>
        <v/>
      </c>
      <c r="AU501" s="511"/>
      <c r="AV501" s="514"/>
      <c r="AW501" s="508"/>
      <c r="AX501" s="517"/>
      <c r="AY501" s="343"/>
      <c r="AZ501" s="209"/>
      <c r="BA501" s="207"/>
      <c r="BB501" s="207"/>
      <c r="BC501" s="208"/>
      <c r="BD501" s="208"/>
      <c r="BE501" s="208"/>
      <c r="BF501" s="209"/>
      <c r="BG501" s="461"/>
      <c r="BH501" s="215"/>
      <c r="BI501" s="210"/>
      <c r="BJ501" s="210"/>
      <c r="BK501" s="210"/>
      <c r="BL501" s="207"/>
      <c r="BM501" s="207"/>
      <c r="BN501" s="207"/>
      <c r="BO501" s="282"/>
      <c r="BP501" s="282"/>
      <c r="BQ501" s="284"/>
      <c r="BR501" s="213"/>
      <c r="BS501" s="213" t="str">
        <f>IF(AND('MAPA DE RIESGOS'!$AP501="Muy Alta",'MAPA DE RIESGOS'!$AR501="Leve"),CONCATENATE("R",'MAPA DE RIESGOS'!$H501,"C",'MAPA DE RIESGOS'!$AF501),"")</f>
        <v/>
      </c>
      <c r="BT501" s="213"/>
      <c r="BU501" s="213"/>
      <c r="BV501" s="213"/>
      <c r="BW501" s="213"/>
      <c r="BX501" s="213"/>
      <c r="BY501" s="213"/>
      <c r="BZ501" s="213"/>
      <c r="CA501" s="213"/>
      <c r="CB501" s="213"/>
      <c r="CC501" s="213"/>
      <c r="CD501" s="213"/>
      <c r="CE501" s="213"/>
      <c r="CF501" s="213"/>
      <c r="CG501" s="213"/>
      <c r="CH501" s="213"/>
      <c r="CI501" s="213"/>
      <c r="CJ501" s="213"/>
      <c r="CK501" s="213"/>
    </row>
    <row r="502" spans="1:89" s="214" customFormat="1" ht="141" customHeight="1">
      <c r="A502" s="480"/>
      <c r="B502" s="504" t="s">
        <v>964</v>
      </c>
      <c r="C502" s="451"/>
      <c r="D502" s="451" t="str">
        <f>IFERROR((VLOOKUP($B502,'Listados Datos'!$D$3:$F$18,3,FALSE))," ")</f>
        <v>Inicia con el diseño y aprobación del Plan Anual de Auditoría-PAA y finaliza con el cargue de las acciones del aplicativo acciones correctivas,preventivas y de mejora -CPM.</v>
      </c>
      <c r="E502" s="454" t="s">
        <v>1259</v>
      </c>
      <c r="F502" s="454" t="s">
        <v>972</v>
      </c>
      <c r="G502" s="459">
        <v>82</v>
      </c>
      <c r="H502" s="384">
        <v>82</v>
      </c>
      <c r="I502" s="456" t="s">
        <v>1708</v>
      </c>
      <c r="J502" s="468" t="s">
        <v>243</v>
      </c>
      <c r="K502" s="468" t="s">
        <v>1497</v>
      </c>
      <c r="L502" s="468" t="s">
        <v>1697</v>
      </c>
      <c r="M502" s="453" t="str">
        <f t="shared" ref="M502:M507" si="527">+I502</f>
        <v>Posibilidad de recibir o solicitar cualquier dádiva o beneficio a nombre propio o de terceros con el fin de ocultar, limitar, modificar, manipular o alterar información respecto de hallazgos u observaciones a favor de terceros.</v>
      </c>
      <c r="N502" s="453" t="s">
        <v>109</v>
      </c>
      <c r="O502" s="453" t="s">
        <v>247</v>
      </c>
      <c r="P502" s="530">
        <v>228</v>
      </c>
      <c r="Q502" s="490"/>
      <c r="R502" s="493"/>
      <c r="S502" s="493"/>
      <c r="T502" s="493"/>
      <c r="U502" s="493"/>
      <c r="V502" s="533" t="str">
        <f t="shared" ref="V502" si="528">IF(ISBLANK(AC502),(IF(P502&lt;=0,"",IF(P502&lt;=2,"Muy Baja",IF(P502&lt;=24,"Baja",IF(P502&lt;=500,"Media",IF(P502&lt;=5000,"Alta","Muy Alta"))))))," ")</f>
        <v>Media</v>
      </c>
      <c r="W502" s="518">
        <f t="shared" ref="W502" si="529">IF(ISBLANK(AC502),(IF(V502="","",IF(V502="Muy Baja",20%,IF(V502="Baja",40%,IF(V502="Media",60%,IF(V502="Alta",80%,IF(V502="Muy Alta",100%,0)))))))," ")</f>
        <v>0.6</v>
      </c>
      <c r="X502" s="536" t="s">
        <v>307</v>
      </c>
      <c r="Y502" s="539" t="str">
        <f>IF(X502&gt;0,IF(NOT(ISERROR(MATCH(X502,'Listados Datos'!$N$3:$N$4,0))),'Listados Datos'!$N$6&amp;"Por favor no seleccionar este criterios de impacto (Afectación Económica o presupuestal y/o Pérdida Reputacional)",'Listados Datos'!$N$7),"")</f>
        <v>✔</v>
      </c>
      <c r="Z502" s="542"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518">
        <f>IF(Z502="","",IF(Z502="Leve",20%,IF(Z502="Menor",40%,IF(Z502="Moderado",60%,IF(Z502="Mayor",80%,IF(Z502="Catastrófico",100%,0))))))</f>
        <v>0.6</v>
      </c>
      <c r="AB502" s="521"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524"/>
      <c r="AD502" s="527"/>
      <c r="AE502" s="506" t="str">
        <f t="shared" ref="AE502" si="530">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206" t="s">
        <v>1556</v>
      </c>
      <c r="AH502" s="234" t="str">
        <f t="shared" si="516"/>
        <v>Probabilidad</v>
      </c>
      <c r="AI502" s="340" t="s">
        <v>314</v>
      </c>
      <c r="AJ502" s="340" t="s">
        <v>319</v>
      </c>
      <c r="AK502" s="235" t="str">
        <f t="shared" si="517"/>
        <v>40%</v>
      </c>
      <c r="AL502" s="341" t="s">
        <v>323</v>
      </c>
      <c r="AM502" s="341" t="s">
        <v>327</v>
      </c>
      <c r="AN502" s="342" t="s">
        <v>330</v>
      </c>
      <c r="AO502" s="236">
        <f>IF(ISBLANK(AD502),(IFERROR(IF(AH502="Probabilidad",(W502-(+W502*AK502)),IF(AH502="Impacto",W502,"")),""))," ")</f>
        <v>0.36</v>
      </c>
      <c r="AP502" s="174" t="str">
        <f>IF(ISBLANK(AD502), (IFERROR(IF(AO502="","",IF(AO502&lt;=0.2,"Muy Baja",IF(AO502&lt;=0.4,"Baja",IF(AO502&lt;=0.6,"Media",IF(AO502&lt;=0.8,"Alta","Muy Alta"))))),""))," ")</f>
        <v>Baja</v>
      </c>
      <c r="AQ502" s="237">
        <f t="shared" si="518"/>
        <v>0.36</v>
      </c>
      <c r="AR502" s="283" t="str">
        <f t="shared" si="519"/>
        <v>Moderado</v>
      </c>
      <c r="AS502" s="237">
        <f>IFERROR(IF(AH502="Impacto",(AA502-(+AA502*AK502)),IF(AH502="Probabilidad",AA502,"")),"")</f>
        <v>0.6</v>
      </c>
      <c r="AT502" s="239" t="str">
        <f t="shared" si="520"/>
        <v>Moderado</v>
      </c>
      <c r="AU502" s="509"/>
      <c r="AV502" s="512" t="str">
        <f>IF(ISBLANK(AD502), " ", AD502)</f>
        <v xml:space="preserve"> </v>
      </c>
      <c r="AW502" s="506" t="str">
        <f t="shared" ref="AW502" si="531">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515" t="s">
        <v>337</v>
      </c>
      <c r="AY502" s="441" t="s">
        <v>1396</v>
      </c>
      <c r="AZ502" s="437" t="s">
        <v>1397</v>
      </c>
      <c r="BA502" s="437" t="s">
        <v>972</v>
      </c>
      <c r="BB502" s="437" t="s">
        <v>1390</v>
      </c>
      <c r="BC502" s="439">
        <v>44562</v>
      </c>
      <c r="BD502" s="439">
        <v>44926</v>
      </c>
      <c r="BE502" s="437" t="s">
        <v>1398</v>
      </c>
      <c r="BF502" s="437" t="s">
        <v>1398</v>
      </c>
      <c r="BG502" s="468" t="s">
        <v>1399</v>
      </c>
      <c r="BH502" s="215"/>
      <c r="BI502" s="210"/>
      <c r="BJ502" s="210"/>
      <c r="BK502" s="210"/>
      <c r="BL502" s="207"/>
      <c r="BM502" s="207"/>
      <c r="BN502" s="207"/>
      <c r="BO502" s="282"/>
      <c r="BP502" s="282"/>
      <c r="BQ502" s="284"/>
      <c r="BR502" s="213"/>
      <c r="BS502" s="213" t="str">
        <f>IF(AND('MAPA DE RIESGOS'!$AP502="Muy Alta",'MAPA DE RIESGOS'!$AR502="Leve"),CONCATENATE("R",'MAPA DE RIESGOS'!$H502,"C",'MAPA DE RIESGOS'!$AF502),"")</f>
        <v/>
      </c>
      <c r="BT502" s="213"/>
      <c r="BU502" s="213"/>
      <c r="BV502" s="213"/>
      <c r="BW502" s="213"/>
      <c r="BX502" s="213"/>
      <c r="BY502" s="213"/>
      <c r="BZ502" s="213"/>
      <c r="CA502" s="213"/>
      <c r="CB502" s="213"/>
      <c r="CC502" s="213"/>
      <c r="CD502" s="213"/>
      <c r="CE502" s="213"/>
      <c r="CF502" s="213"/>
      <c r="CG502" s="213"/>
      <c r="CH502" s="213"/>
      <c r="CI502" s="213"/>
      <c r="CJ502" s="213"/>
      <c r="CK502" s="213"/>
    </row>
    <row r="503" spans="1:89" s="214" customFormat="1" ht="69.5" customHeight="1">
      <c r="A503" s="480"/>
      <c r="B503" s="504"/>
      <c r="C503" s="451"/>
      <c r="D503" s="451"/>
      <c r="E503" s="454"/>
      <c r="F503" s="454"/>
      <c r="G503" s="459"/>
      <c r="H503" s="384">
        <v>82</v>
      </c>
      <c r="I503" s="457"/>
      <c r="J503" s="460"/>
      <c r="K503" s="460"/>
      <c r="L503" s="460"/>
      <c r="M503" s="454">
        <f t="shared" si="527"/>
        <v>0</v>
      </c>
      <c r="N503" s="454"/>
      <c r="O503" s="454"/>
      <c r="P503" s="531"/>
      <c r="Q503" s="491"/>
      <c r="R503" s="494"/>
      <c r="S503" s="494"/>
      <c r="T503" s="494"/>
      <c r="U503" s="494"/>
      <c r="V503" s="534"/>
      <c r="W503" s="519"/>
      <c r="X503" s="537"/>
      <c r="Y503" s="540"/>
      <c r="Z503" s="543"/>
      <c r="AA503" s="519"/>
      <c r="AB503" s="522"/>
      <c r="AC503" s="525"/>
      <c r="AD503" s="528"/>
      <c r="AE503" s="507"/>
      <c r="AF503" s="205">
        <v>2</v>
      </c>
      <c r="AG503" s="206" t="s">
        <v>1557</v>
      </c>
      <c r="AH503" s="234" t="str">
        <f t="shared" si="516"/>
        <v>Probabilidad</v>
      </c>
      <c r="AI503" s="340" t="s">
        <v>314</v>
      </c>
      <c r="AJ503" s="340" t="s">
        <v>319</v>
      </c>
      <c r="AK503" s="235" t="str">
        <f t="shared" si="517"/>
        <v>40%</v>
      </c>
      <c r="AL503" s="341" t="s">
        <v>323</v>
      </c>
      <c r="AM503" s="341" t="s">
        <v>327</v>
      </c>
      <c r="AN503" s="342" t="s">
        <v>330</v>
      </c>
      <c r="AO503" s="236">
        <f>IF(ISBLANK(AD502),(IFERROR(IF(AND(AH502="Probabilidad",AH503="Probabilidad"),(AQ502-(+AQ502*AK503)),IF(AH503="Probabilidad",(W502-(+W502*AK503)),IF(AH503="Impacto",AQ502,""))),""))," ")</f>
        <v>0.216</v>
      </c>
      <c r="AP503" s="174" t="str">
        <f>IF(ISBLANK(AD502),(IFERROR(IF(AO503="","",IF(AO503&lt;=0.2,"Muy Baja",IF(AO503&lt;=0.4,"Baja",IF(AO503&lt;=0.6,"Media",IF(AO503&lt;=0.8,"Alta","Muy Alta"))))),""))," ")</f>
        <v>Baja</v>
      </c>
      <c r="AQ503" s="237">
        <f t="shared" si="518"/>
        <v>0.216</v>
      </c>
      <c r="AR503" s="283" t="str">
        <f t="shared" si="519"/>
        <v>Moderado</v>
      </c>
      <c r="AS503" s="237">
        <f>IFERROR(IF(AND(AH502="Impacto",AH503="Impacto"),(AS502-(+AS502*AK503)),IF(AH503="Impacto",(AA502-(+AA502*AK503)),IF(AH503="Probabilidad",AS502,""))),"")</f>
        <v>0.6</v>
      </c>
      <c r="AT503" s="239" t="str">
        <f t="shared" si="520"/>
        <v>Moderado</v>
      </c>
      <c r="AU503" s="510"/>
      <c r="AV503" s="513"/>
      <c r="AW503" s="507"/>
      <c r="AX503" s="516"/>
      <c r="AY503" s="443"/>
      <c r="AZ503" s="444"/>
      <c r="BA503" s="444"/>
      <c r="BB503" s="444"/>
      <c r="BC503" s="445"/>
      <c r="BD503" s="445"/>
      <c r="BE503" s="444"/>
      <c r="BF503" s="444"/>
      <c r="BG503" s="460"/>
      <c r="BH503" s="215"/>
      <c r="BI503" s="210"/>
      <c r="BJ503" s="210"/>
      <c r="BK503" s="210"/>
      <c r="BL503" s="207"/>
      <c r="BM503" s="207"/>
      <c r="BN503" s="207"/>
      <c r="BO503" s="282"/>
      <c r="BP503" s="282"/>
      <c r="BQ503" s="284"/>
      <c r="BR503" s="213"/>
      <c r="BS503" s="213" t="str">
        <f>IF(AND('MAPA DE RIESGOS'!$AP503="Muy Alta",'MAPA DE RIESGOS'!$AR503="Leve"),CONCATENATE("R",'MAPA DE RIESGOS'!$H503,"C",'MAPA DE RIESGOS'!$AF503),"")</f>
        <v/>
      </c>
      <c r="BT503" s="213"/>
      <c r="BU503" s="213"/>
      <c r="BV503" s="213"/>
      <c r="BW503" s="213"/>
      <c r="BX503" s="213"/>
      <c r="BY503" s="213"/>
      <c r="BZ503" s="213"/>
      <c r="CA503" s="213"/>
      <c r="CB503" s="213"/>
      <c r="CC503" s="213"/>
      <c r="CD503" s="213"/>
      <c r="CE503" s="213"/>
      <c r="CF503" s="213"/>
      <c r="CG503" s="213"/>
      <c r="CH503" s="213"/>
      <c r="CI503" s="213"/>
      <c r="CJ503" s="213"/>
      <c r="CK503" s="213"/>
    </row>
    <row r="504" spans="1:89" s="214" customFormat="1" ht="69.5" customHeight="1">
      <c r="A504" s="480"/>
      <c r="B504" s="504"/>
      <c r="C504" s="451"/>
      <c r="D504" s="451"/>
      <c r="E504" s="454"/>
      <c r="F504" s="454"/>
      <c r="G504" s="459"/>
      <c r="H504" s="384">
        <v>82</v>
      </c>
      <c r="I504" s="457"/>
      <c r="J504" s="460"/>
      <c r="K504" s="460"/>
      <c r="L504" s="460"/>
      <c r="M504" s="454">
        <f t="shared" si="527"/>
        <v>0</v>
      </c>
      <c r="N504" s="454"/>
      <c r="O504" s="454"/>
      <c r="P504" s="531"/>
      <c r="Q504" s="491"/>
      <c r="R504" s="494"/>
      <c r="S504" s="494"/>
      <c r="T504" s="494"/>
      <c r="U504" s="494"/>
      <c r="V504" s="534"/>
      <c r="W504" s="519"/>
      <c r="X504" s="537"/>
      <c r="Y504" s="540"/>
      <c r="Z504" s="543"/>
      <c r="AA504" s="519"/>
      <c r="AB504" s="522"/>
      <c r="AC504" s="525"/>
      <c r="AD504" s="528"/>
      <c r="AE504" s="507"/>
      <c r="AF504" s="205">
        <v>3</v>
      </c>
      <c r="AG504" s="206" t="s">
        <v>1558</v>
      </c>
      <c r="AH504" s="234" t="str">
        <f t="shared" si="516"/>
        <v>Probabilidad</v>
      </c>
      <c r="AI504" s="340" t="s">
        <v>314</v>
      </c>
      <c r="AJ504" s="340" t="s">
        <v>319</v>
      </c>
      <c r="AK504" s="235" t="str">
        <f t="shared" si="517"/>
        <v>40%</v>
      </c>
      <c r="AL504" s="341" t="s">
        <v>323</v>
      </c>
      <c r="AM504" s="341" t="s">
        <v>327</v>
      </c>
      <c r="AN504" s="342" t="s">
        <v>330</v>
      </c>
      <c r="AO504" s="236">
        <f>IF(ISBLANK(AD502),(IFERROR(IF(AND(AH503="Probabilidad",AH504="Probabilidad"),(AQ503-(+AQ503*AK504)),IF(AND(AH503="Impacto",AH504="Probabilidad"),(AQ502-(+AQ502*AK504)),IF(AH504="Impacto",AQ503,""))),""))," ")</f>
        <v>0.12959999999999999</v>
      </c>
      <c r="AP504" s="174" t="str">
        <f>IF(ISBLANK(AD502),(IFERROR(IF(AO504="","",IF(AO504&lt;=0.2,"Muy Baja",IF(AO504&lt;=0.4,"Baja",IF(AO504&lt;=0.6,"Media",IF(AO504&lt;=0.8,"Alta","Muy Alta"))))),""))," ")</f>
        <v>Muy Baja</v>
      </c>
      <c r="AQ504" s="237">
        <f t="shared" si="518"/>
        <v>0.12959999999999999</v>
      </c>
      <c r="AR504" s="283" t="str">
        <f t="shared" si="519"/>
        <v>Moderado</v>
      </c>
      <c r="AS504" s="237">
        <f>IFERROR(IF(AND(AH503="Impacto",AH504="Impacto"),(AS503-(+AS503*AK504)),IF(AND(AH503="Probabilidad",AH504="Impacto"),(AS502-(+AS502*AK504)),IF(AH504="Probabilidad",AS503,""))),"")</f>
        <v>0.6</v>
      </c>
      <c r="AT504" s="239" t="str">
        <f t="shared" si="520"/>
        <v>Moderado</v>
      </c>
      <c r="AU504" s="510"/>
      <c r="AV504" s="513"/>
      <c r="AW504" s="507"/>
      <c r="AX504" s="516"/>
      <c r="AY504" s="443"/>
      <c r="AZ504" s="444"/>
      <c r="BA504" s="444"/>
      <c r="BB504" s="444"/>
      <c r="BC504" s="445"/>
      <c r="BD504" s="445"/>
      <c r="BE504" s="444"/>
      <c r="BF504" s="444"/>
      <c r="BG504" s="460"/>
      <c r="BH504" s="215"/>
      <c r="BI504" s="210"/>
      <c r="BJ504" s="210"/>
      <c r="BK504" s="210"/>
      <c r="BL504" s="207"/>
      <c r="BM504" s="207"/>
      <c r="BN504" s="207"/>
      <c r="BO504" s="282"/>
      <c r="BP504" s="282"/>
      <c r="BQ504" s="284"/>
      <c r="BR504" s="213"/>
      <c r="BS504" s="213" t="str">
        <f>IF(AND('MAPA DE RIESGOS'!$AP504="Muy Alta",'MAPA DE RIESGOS'!$AR504="Leve"),CONCATENATE("R",'MAPA DE RIESGOS'!$H504,"C",'MAPA DE RIESGOS'!$AF504),"")</f>
        <v/>
      </c>
      <c r="BT504" s="213"/>
      <c r="BU504" s="213"/>
      <c r="BV504" s="213"/>
      <c r="BW504" s="213"/>
      <c r="BX504" s="213"/>
      <c r="BY504" s="213"/>
      <c r="BZ504" s="213"/>
      <c r="CA504" s="213"/>
      <c r="CB504" s="213"/>
      <c r="CC504" s="213"/>
      <c r="CD504" s="213"/>
      <c r="CE504" s="213"/>
      <c r="CF504" s="213"/>
      <c r="CG504" s="213"/>
      <c r="CH504" s="213"/>
      <c r="CI504" s="213"/>
      <c r="CJ504" s="213"/>
      <c r="CK504" s="213"/>
    </row>
    <row r="505" spans="1:89" s="214" customFormat="1" ht="69.5" customHeight="1">
      <c r="A505" s="480"/>
      <c r="B505" s="504"/>
      <c r="C505" s="451"/>
      <c r="D505" s="451"/>
      <c r="E505" s="454"/>
      <c r="F505" s="454"/>
      <c r="G505" s="459"/>
      <c r="H505" s="384">
        <v>82</v>
      </c>
      <c r="I505" s="457"/>
      <c r="J505" s="460"/>
      <c r="K505" s="460"/>
      <c r="L505" s="460"/>
      <c r="M505" s="454">
        <f t="shared" si="527"/>
        <v>0</v>
      </c>
      <c r="N505" s="454"/>
      <c r="O505" s="454"/>
      <c r="P505" s="531"/>
      <c r="Q505" s="491"/>
      <c r="R505" s="494"/>
      <c r="S505" s="494"/>
      <c r="T505" s="494"/>
      <c r="U505" s="494"/>
      <c r="V505" s="534"/>
      <c r="W505" s="519"/>
      <c r="X505" s="537"/>
      <c r="Y505" s="540"/>
      <c r="Z505" s="543"/>
      <c r="AA505" s="519"/>
      <c r="AB505" s="522"/>
      <c r="AC505" s="525"/>
      <c r="AD505" s="528"/>
      <c r="AE505" s="507"/>
      <c r="AF505" s="205">
        <v>4</v>
      </c>
      <c r="AG505" s="206" t="s">
        <v>1559</v>
      </c>
      <c r="AH505" s="234" t="str">
        <f t="shared" si="516"/>
        <v>Probabilidad</v>
      </c>
      <c r="AI505" s="340" t="s">
        <v>314</v>
      </c>
      <c r="AJ505" s="340" t="s">
        <v>319</v>
      </c>
      <c r="AK505" s="235" t="str">
        <f t="shared" si="517"/>
        <v>40%</v>
      </c>
      <c r="AL505" s="341" t="s">
        <v>323</v>
      </c>
      <c r="AM505" s="341" t="s">
        <v>327</v>
      </c>
      <c r="AN505" s="342" t="s">
        <v>330</v>
      </c>
      <c r="AO505" s="236">
        <f>IF(ISBLANK(AD502),(IFERROR(IF(AND(AH504="Probabilidad",AH505="Probabilidad"),(AQ504-(+AQ504*AK505)),IF(AND(AH504="Impacto",AH505="Probabilidad"),(AQ503-(+AQ503*AK505)),IF(AH505="Impacto",AQ504,""))),""))," ")</f>
        <v>7.7759999999999996E-2</v>
      </c>
      <c r="AP505" s="174" t="str">
        <f>IF(ISBLANK(AD502),(IFERROR(IF(AO505="","",IF(AO505&lt;=0.2,"Muy Baja",IF(AO505&lt;=0.4,"Baja",IF(AO505&lt;=0.6,"Media",IF(AO505&lt;=0.8,"Alta","Muy Alta"))))),""))," ")</f>
        <v>Muy Baja</v>
      </c>
      <c r="AQ505" s="237">
        <f t="shared" si="518"/>
        <v>7.7759999999999996E-2</v>
      </c>
      <c r="AR505" s="283" t="str">
        <f t="shared" si="519"/>
        <v>Moderado</v>
      </c>
      <c r="AS505" s="237">
        <f>IFERROR(IF(AND(AH504="Impacto",AH505="Impacto"),(AS504-(+AS504*AK505)),IF(AND(AH504="Probabilidad",AH505="Impacto"),(AS503-(+AS503*AK505)),IF(AH505="Probabilidad",AS504,""))),"")</f>
        <v>0.6</v>
      </c>
      <c r="AT505" s="239" t="str">
        <f t="shared" si="520"/>
        <v>Moderado</v>
      </c>
      <c r="AU505" s="510"/>
      <c r="AV505" s="513"/>
      <c r="AW505" s="507"/>
      <c r="AX505" s="516"/>
      <c r="AY505" s="443"/>
      <c r="AZ505" s="444"/>
      <c r="BA505" s="444"/>
      <c r="BB505" s="444"/>
      <c r="BC505" s="445"/>
      <c r="BD505" s="445"/>
      <c r="BE505" s="444"/>
      <c r="BF505" s="444"/>
      <c r="BG505" s="460"/>
      <c r="BH505" s="215"/>
      <c r="BI505" s="210"/>
      <c r="BJ505" s="210"/>
      <c r="BK505" s="210"/>
      <c r="BL505" s="207"/>
      <c r="BM505" s="207"/>
      <c r="BN505" s="207"/>
      <c r="BO505" s="282"/>
      <c r="BP505" s="282"/>
      <c r="BQ505" s="284"/>
      <c r="BR505" s="213"/>
      <c r="BS505" s="213" t="str">
        <f>IF(AND('MAPA DE RIESGOS'!$AP505="Muy Alta",'MAPA DE RIESGOS'!$AR505="Leve"),CONCATENATE("R",'MAPA DE RIESGOS'!$H505,"C",'MAPA DE RIESGOS'!$AF505),"")</f>
        <v/>
      </c>
      <c r="BT505" s="213"/>
      <c r="BU505" s="213"/>
      <c r="BV505" s="213"/>
      <c r="BW505" s="213"/>
      <c r="BX505" s="213"/>
      <c r="BY505" s="213"/>
      <c r="BZ505" s="213"/>
      <c r="CA505" s="213"/>
      <c r="CB505" s="213"/>
      <c r="CC505" s="213"/>
      <c r="CD505" s="213"/>
      <c r="CE505" s="213"/>
      <c r="CF505" s="213"/>
      <c r="CG505" s="213"/>
      <c r="CH505" s="213"/>
      <c r="CI505" s="213"/>
      <c r="CJ505" s="213"/>
      <c r="CK505" s="213"/>
    </row>
    <row r="506" spans="1:89" s="214" customFormat="1" ht="69.5" customHeight="1">
      <c r="A506" s="480"/>
      <c r="B506" s="504"/>
      <c r="C506" s="451"/>
      <c r="D506" s="451"/>
      <c r="E506" s="454"/>
      <c r="F506" s="454"/>
      <c r="G506" s="459"/>
      <c r="H506" s="384">
        <v>82</v>
      </c>
      <c r="I506" s="457"/>
      <c r="J506" s="460"/>
      <c r="K506" s="460"/>
      <c r="L506" s="460"/>
      <c r="M506" s="454">
        <f t="shared" si="527"/>
        <v>0</v>
      </c>
      <c r="N506" s="454"/>
      <c r="O506" s="454"/>
      <c r="P506" s="531"/>
      <c r="Q506" s="491"/>
      <c r="R506" s="494"/>
      <c r="S506" s="494"/>
      <c r="T506" s="494"/>
      <c r="U506" s="494"/>
      <c r="V506" s="534"/>
      <c r="W506" s="519"/>
      <c r="X506" s="537"/>
      <c r="Y506" s="540"/>
      <c r="Z506" s="543"/>
      <c r="AA506" s="519"/>
      <c r="AB506" s="522"/>
      <c r="AC506" s="525"/>
      <c r="AD506" s="528"/>
      <c r="AE506" s="507"/>
      <c r="AF506" s="205">
        <v>5</v>
      </c>
      <c r="AG506" s="206" t="s">
        <v>1560</v>
      </c>
      <c r="AH506" s="234" t="str">
        <f t="shared" si="516"/>
        <v>Probabilidad</v>
      </c>
      <c r="AI506" s="340" t="s">
        <v>314</v>
      </c>
      <c r="AJ506" s="340" t="s">
        <v>319</v>
      </c>
      <c r="AK506" s="235" t="str">
        <f t="shared" si="517"/>
        <v>40%</v>
      </c>
      <c r="AL506" s="341" t="s">
        <v>323</v>
      </c>
      <c r="AM506" s="341" t="s">
        <v>327</v>
      </c>
      <c r="AN506" s="342" t="s">
        <v>330</v>
      </c>
      <c r="AO506" s="236">
        <f>IF(ISBLANK(AD502),(IFERROR(IF(AND(AH505="Probabilidad",AH506="Probabilidad"),(AQ505-(+AQ505*AK506)),IF(AND(AH505="Impacto",AH506="Probabilidad"),(AQ504-(+AQ504*AK506)),IF(AH506="Impacto",AQ505,""))),""))," ")</f>
        <v>4.6655999999999996E-2</v>
      </c>
      <c r="AP506" s="174" t="str">
        <f>IF(ISBLANK(AD502),(IFERROR(IF(AO506="","",IF(AO506&lt;=0.2,"Muy Baja",IF(AO506&lt;=0.4,"Baja",IF(AO506&lt;=0.6,"Media",IF(AO506&lt;=0.8,"Alta","Muy Alta"))))),""))," ")</f>
        <v>Muy Baja</v>
      </c>
      <c r="AQ506" s="237">
        <f t="shared" si="518"/>
        <v>4.6655999999999996E-2</v>
      </c>
      <c r="AR506" s="283" t="str">
        <f t="shared" si="519"/>
        <v>Moderado</v>
      </c>
      <c r="AS506" s="237">
        <f>IFERROR(IF(AND(AH505="Impacto",AH506="Impacto"),(AS505-(+AS505*AK506)),IF(AND(AH505="Probabilidad",AH506="Impacto"),(AS504-(+AS504*AK506)),IF(AH506="Probabilidad",AS505,""))),"")</f>
        <v>0.6</v>
      </c>
      <c r="AT506" s="239" t="str">
        <f t="shared" si="520"/>
        <v>Moderado</v>
      </c>
      <c r="AU506" s="510"/>
      <c r="AV506" s="513"/>
      <c r="AW506" s="507"/>
      <c r="AX506" s="516"/>
      <c r="AY506" s="442"/>
      <c r="AZ506" s="438"/>
      <c r="BA506" s="438"/>
      <c r="BB506" s="438"/>
      <c r="BC506" s="440"/>
      <c r="BD506" s="440"/>
      <c r="BE506" s="438"/>
      <c r="BF506" s="438"/>
      <c r="BG506" s="460"/>
      <c r="BH506" s="215"/>
      <c r="BI506" s="210"/>
      <c r="BJ506" s="210"/>
      <c r="BK506" s="210"/>
      <c r="BL506" s="207"/>
      <c r="BM506" s="207"/>
      <c r="BN506" s="207"/>
      <c r="BO506" s="282"/>
      <c r="BP506" s="282"/>
      <c r="BQ506" s="284"/>
      <c r="BR506" s="213"/>
      <c r="BS506" s="213" t="str">
        <f>IF(AND('MAPA DE RIESGOS'!$AP506="Muy Alta",'MAPA DE RIESGOS'!$AR506="Leve"),CONCATENATE("R",'MAPA DE RIESGOS'!$H506,"C",'MAPA DE RIESGOS'!$AF506),"")</f>
        <v/>
      </c>
      <c r="BT506" s="213"/>
      <c r="BU506" s="213"/>
      <c r="BV506" s="213"/>
      <c r="BW506" s="213"/>
      <c r="BX506" s="213"/>
      <c r="BY506" s="213"/>
      <c r="BZ506" s="213"/>
      <c r="CA506" s="213"/>
      <c r="CB506" s="213"/>
      <c r="CC506" s="213"/>
      <c r="CD506" s="213"/>
      <c r="CE506" s="213"/>
      <c r="CF506" s="213"/>
      <c r="CG506" s="213"/>
      <c r="CH506" s="213"/>
      <c r="CI506" s="213"/>
      <c r="CJ506" s="213"/>
      <c r="CK506" s="213"/>
    </row>
    <row r="507" spans="1:89" s="214" customFormat="1" ht="28.5" hidden="1" customHeight="1">
      <c r="A507" s="480"/>
      <c r="B507" s="504"/>
      <c r="C507" s="451"/>
      <c r="D507" s="451"/>
      <c r="E507" s="454"/>
      <c r="F507" s="454"/>
      <c r="G507" s="459"/>
      <c r="H507" s="384">
        <v>82</v>
      </c>
      <c r="I507" s="458"/>
      <c r="J507" s="461"/>
      <c r="K507" s="461"/>
      <c r="L507" s="461"/>
      <c r="M507" s="455">
        <f t="shared" si="527"/>
        <v>0</v>
      </c>
      <c r="N507" s="455"/>
      <c r="O507" s="455"/>
      <c r="P507" s="532"/>
      <c r="Q507" s="492"/>
      <c r="R507" s="495"/>
      <c r="S507" s="495"/>
      <c r="T507" s="495"/>
      <c r="U507" s="495"/>
      <c r="V507" s="535"/>
      <c r="W507" s="520"/>
      <c r="X507" s="538"/>
      <c r="Y507" s="541"/>
      <c r="Z507" s="544"/>
      <c r="AA507" s="520"/>
      <c r="AB507" s="523"/>
      <c r="AC507" s="526"/>
      <c r="AD507" s="529"/>
      <c r="AE507" s="508"/>
      <c r="AF507" s="205">
        <v>6</v>
      </c>
      <c r="AG507" s="206"/>
      <c r="AH507" s="234" t="str">
        <f t="shared" si="516"/>
        <v/>
      </c>
      <c r="AI507" s="340"/>
      <c r="AJ507" s="340"/>
      <c r="AK507" s="235" t="str">
        <f t="shared" si="517"/>
        <v/>
      </c>
      <c r="AL507" s="341"/>
      <c r="AM507" s="341"/>
      <c r="AN507" s="342"/>
      <c r="AO507" s="236" t="str">
        <f>IF(ISBLANK(AD502),(IFERROR(IF(AND(AH505="Probabilidad",AH507="Probabilidad"),(AQ505-(+AQ505*AK507)),IF(AND(AH505="Impacto",AH507="Probabilidad"),(AQ504-(+AQ504*AK507)),IF(AH507="Impacto",AQ505,""))),""))," ")</f>
        <v/>
      </c>
      <c r="AP507" s="174" t="str">
        <f>IF(ISBLANK(AD502),(IFERROR(IF(AO507="","",IF(AO507&lt;=0.2,"Muy Baja",IF(AO507&lt;=0.4,"Baja",IF(AO507&lt;=0.6,"Media",IF(AO507&lt;=0.8,"Alta","Muy Alta"))))),"")), " ")</f>
        <v/>
      </c>
      <c r="AQ507" s="237" t="str">
        <f t="shared" si="518"/>
        <v/>
      </c>
      <c r="AR507" s="283" t="str">
        <f t="shared" si="519"/>
        <v/>
      </c>
      <c r="AS507" s="237" t="str">
        <f>IFERROR(IF(AND(AH506="Impacto",AH507="Impacto"),(AS505-(+AS506*AK507)),IF(AND(AH505="Probabilidad",AH507="Impacto"),(AS504-(+AS504*AK507)),IF(AH507="Probabilidad",AS505,""))),"")</f>
        <v/>
      </c>
      <c r="AT507" s="239" t="str">
        <f t="shared" si="520"/>
        <v/>
      </c>
      <c r="AU507" s="511"/>
      <c r="AV507" s="514"/>
      <c r="AW507" s="508"/>
      <c r="AX507" s="517"/>
      <c r="AY507" s="343"/>
      <c r="AZ507" s="209"/>
      <c r="BA507" s="207"/>
      <c r="BB507" s="207"/>
      <c r="BC507" s="208"/>
      <c r="BD507" s="208"/>
      <c r="BE507" s="208"/>
      <c r="BF507" s="209"/>
      <c r="BG507" s="461"/>
      <c r="BH507" s="215"/>
      <c r="BI507" s="210"/>
      <c r="BJ507" s="210"/>
      <c r="BK507" s="210"/>
      <c r="BL507" s="207"/>
      <c r="BM507" s="207"/>
      <c r="BN507" s="207"/>
      <c r="BO507" s="282"/>
      <c r="BP507" s="282"/>
      <c r="BQ507" s="284"/>
      <c r="BR507" s="213"/>
      <c r="BS507" s="213" t="str">
        <f>IF(AND('MAPA DE RIESGOS'!$AP507="Muy Alta",'MAPA DE RIESGOS'!$AR507="Leve"),CONCATENATE("R",'MAPA DE RIESGOS'!$H507,"C",'MAPA DE RIESGOS'!$AF507),"")</f>
        <v/>
      </c>
      <c r="BT507" s="213"/>
      <c r="BU507" s="213"/>
      <c r="BV507" s="213"/>
      <c r="BW507" s="213"/>
      <c r="BX507" s="213"/>
      <c r="BY507" s="213"/>
      <c r="BZ507" s="213"/>
      <c r="CA507" s="213"/>
      <c r="CB507" s="213"/>
      <c r="CC507" s="213"/>
      <c r="CD507" s="213"/>
      <c r="CE507" s="213"/>
      <c r="CF507" s="213"/>
      <c r="CG507" s="213"/>
      <c r="CH507" s="213"/>
      <c r="CI507" s="213"/>
      <c r="CJ507" s="213"/>
      <c r="CK507" s="213"/>
    </row>
    <row r="508" spans="1:89" s="214" customFormat="1" ht="100" customHeight="1">
      <c r="A508" s="480"/>
      <c r="B508" s="504" t="s">
        <v>964</v>
      </c>
      <c r="C508" s="451"/>
      <c r="D508" s="451" t="str">
        <f>IFERROR((VLOOKUP($B508,'Listados Datos'!$D$3:$F$18,3,FALSE))," ")</f>
        <v>Inicia con el diseño y aprobación del Plan Anual de Auditoría-PAA y finaliza con el cargue de las acciones del aplicativo acciones correctivas,preventivas y de mejora -CPM.</v>
      </c>
      <c r="E508" s="454" t="s">
        <v>1259</v>
      </c>
      <c r="F508" s="454" t="s">
        <v>972</v>
      </c>
      <c r="G508" s="459">
        <v>83</v>
      </c>
      <c r="H508" s="384">
        <v>83</v>
      </c>
      <c r="I508" s="456" t="s">
        <v>1301</v>
      </c>
      <c r="J508" s="468" t="s">
        <v>243</v>
      </c>
      <c r="K508" s="468" t="s">
        <v>1301</v>
      </c>
      <c r="L508" s="468" t="s">
        <v>1498</v>
      </c>
      <c r="M508" s="453" t="str">
        <f t="shared" ref="M508:M513" si="532">+CONCATENATE("Posibilidad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453" t="s">
        <v>932</v>
      </c>
      <c r="O508" s="453" t="s">
        <v>837</v>
      </c>
      <c r="P508" s="530">
        <v>228</v>
      </c>
      <c r="Q508" s="490" t="s">
        <v>91</v>
      </c>
      <c r="R508" s="493" t="s">
        <v>1564</v>
      </c>
      <c r="S508" s="493" t="s">
        <v>1164</v>
      </c>
      <c r="T508" s="493"/>
      <c r="U508" s="493"/>
      <c r="V508" s="533" t="str">
        <f t="shared" ref="V508" si="533">IF(ISBLANK(AC508),(IF(P508&lt;=0,"",IF(P508&lt;=2,"Muy Baja",IF(P508&lt;=24,"Baja",IF(P508&lt;=500,"Media",IF(P508&lt;=5000,"Alta","Muy Alta"))))))," ")</f>
        <v>Media</v>
      </c>
      <c r="W508" s="518">
        <f t="shared" ref="W508" si="534">IF(ISBLANK(AC508),(IF(V508="","",IF(V508="Muy Baja",20%,IF(V508="Baja",40%,IF(V508="Media",60%,IF(V508="Alta",80%,IF(V508="Muy Alta",100%,0)))))))," ")</f>
        <v>0.6</v>
      </c>
      <c r="X508" s="536" t="s">
        <v>307</v>
      </c>
      <c r="Y508" s="539" t="str">
        <f>IF(X508&gt;0,IF(NOT(ISERROR(MATCH(X508,'Listados Datos'!$N$3:$N$4,0))),'Listados Datos'!$N$6&amp;"Por favor no seleccionar este criterios de impacto (Afectación Económica o presupuestal y/o Pérdida Reputacional)",'Listados Datos'!$N$7),"")</f>
        <v>✔</v>
      </c>
      <c r="Z508" s="542"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518">
        <f>IF(Z508="","",IF(Z508="Leve",20%,IF(Z508="Menor",40%,IF(Z508="Moderado",60%,IF(Z508="Mayor",80%,IF(Z508="Catastrófico",100%,0))))))</f>
        <v>0.6</v>
      </c>
      <c r="AB508" s="521"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524"/>
      <c r="AD508" s="527"/>
      <c r="AE508" s="506" t="str">
        <f t="shared" ref="AE508" si="535">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206" t="s">
        <v>1561</v>
      </c>
      <c r="AH508" s="234" t="str">
        <f t="shared" si="516"/>
        <v>Probabilidad</v>
      </c>
      <c r="AI508" s="340" t="s">
        <v>314</v>
      </c>
      <c r="AJ508" s="340" t="s">
        <v>319</v>
      </c>
      <c r="AK508" s="235" t="str">
        <f t="shared" si="517"/>
        <v>40%</v>
      </c>
      <c r="AL508" s="341" t="s">
        <v>323</v>
      </c>
      <c r="AM508" s="341" t="s">
        <v>327</v>
      </c>
      <c r="AN508" s="342" t="s">
        <v>330</v>
      </c>
      <c r="AO508" s="236">
        <f>IF(ISBLANK(AD508),(IFERROR(IF(AH508="Probabilidad",(W508-(+W508*AK508)),IF(AH508="Impacto",W508,"")),""))," ")</f>
        <v>0.36</v>
      </c>
      <c r="AP508" s="174" t="str">
        <f>IF(ISBLANK(AD508), (IFERROR(IF(AO508="","",IF(AO508&lt;=0.2,"Muy Baja",IF(AO508&lt;=0.4,"Baja",IF(AO508&lt;=0.6,"Media",IF(AO508&lt;=0.8,"Alta","Muy Alta"))))),""))," ")</f>
        <v>Baja</v>
      </c>
      <c r="AQ508" s="237">
        <f t="shared" si="518"/>
        <v>0.36</v>
      </c>
      <c r="AR508" s="283" t="str">
        <f t="shared" si="519"/>
        <v>Moderado</v>
      </c>
      <c r="AS508" s="237">
        <f>IFERROR(IF(AH508="Impacto",(AA508-(+AA508*AK508)),IF(AH508="Probabilidad",AA508,"")),"")</f>
        <v>0.6</v>
      </c>
      <c r="AT508" s="239" t="str">
        <f t="shared" si="520"/>
        <v>Moderado</v>
      </c>
      <c r="AU508" s="509"/>
      <c r="AV508" s="512" t="str">
        <f>IF(ISBLANK(AD508), " ", AD508)</f>
        <v xml:space="preserve"> </v>
      </c>
      <c r="AW508" s="506" t="str">
        <f t="shared" ref="AW508" si="536">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515" t="s">
        <v>337</v>
      </c>
      <c r="AY508" s="441" t="s">
        <v>1691</v>
      </c>
      <c r="AZ508" s="437" t="s">
        <v>1319</v>
      </c>
      <c r="BA508" s="437" t="s">
        <v>972</v>
      </c>
      <c r="BB508" s="437" t="s">
        <v>1069</v>
      </c>
      <c r="BC508" s="439">
        <v>44562</v>
      </c>
      <c r="BD508" s="439">
        <v>44926</v>
      </c>
      <c r="BE508" s="437" t="s">
        <v>1321</v>
      </c>
      <c r="BF508" s="437" t="s">
        <v>1321</v>
      </c>
      <c r="BG508" s="468" t="s">
        <v>1384</v>
      </c>
      <c r="BH508" s="215"/>
      <c r="BI508" s="210"/>
      <c r="BJ508" s="210"/>
      <c r="BK508" s="210"/>
      <c r="BL508" s="207"/>
      <c r="BM508" s="207"/>
      <c r="BN508" s="207"/>
      <c r="BO508" s="282"/>
      <c r="BP508" s="282"/>
      <c r="BQ508" s="284"/>
      <c r="BR508" s="213"/>
      <c r="BS508" s="213" t="str">
        <f>IF(AND('MAPA DE RIESGOS'!$AP508="Muy Alta",'MAPA DE RIESGOS'!$AR508="Leve"),CONCATENATE("R",'MAPA DE RIESGOS'!$H508,"C",'MAPA DE RIESGOS'!$AF508),"")</f>
        <v/>
      </c>
      <c r="BT508" s="213"/>
      <c r="BU508" s="213"/>
      <c r="BV508" s="213"/>
      <c r="BW508" s="213"/>
      <c r="BX508" s="213"/>
      <c r="BY508" s="213"/>
      <c r="BZ508" s="213"/>
      <c r="CA508" s="213"/>
      <c r="CB508" s="213"/>
      <c r="CC508" s="213"/>
      <c r="CD508" s="213"/>
      <c r="CE508" s="213"/>
      <c r="CF508" s="213"/>
      <c r="CG508" s="213"/>
      <c r="CH508" s="213"/>
      <c r="CI508" s="213"/>
      <c r="CJ508" s="213"/>
      <c r="CK508" s="213"/>
    </row>
    <row r="509" spans="1:89" s="214" customFormat="1" ht="62" customHeight="1">
      <c r="A509" s="480"/>
      <c r="B509" s="504"/>
      <c r="C509" s="451"/>
      <c r="D509" s="451"/>
      <c r="E509" s="454"/>
      <c r="F509" s="454"/>
      <c r="G509" s="459"/>
      <c r="H509" s="384">
        <v>83</v>
      </c>
      <c r="I509" s="457"/>
      <c r="J509" s="460"/>
      <c r="K509" s="460"/>
      <c r="L509" s="460"/>
      <c r="M509" s="454" t="str">
        <f t="shared" si="532"/>
        <v xml:space="preserve">Posibilidad de perdida de  debido a amenazas como y vulderabilidades, afectando a los activos de información de </v>
      </c>
      <c r="N509" s="454"/>
      <c r="O509" s="454"/>
      <c r="P509" s="531"/>
      <c r="Q509" s="491"/>
      <c r="R509" s="494"/>
      <c r="S509" s="494"/>
      <c r="T509" s="494"/>
      <c r="U509" s="494"/>
      <c r="V509" s="534"/>
      <c r="W509" s="519"/>
      <c r="X509" s="537"/>
      <c r="Y509" s="540"/>
      <c r="Z509" s="543"/>
      <c r="AA509" s="519"/>
      <c r="AB509" s="522"/>
      <c r="AC509" s="525"/>
      <c r="AD509" s="528"/>
      <c r="AE509" s="507"/>
      <c r="AF509" s="205">
        <v>2</v>
      </c>
      <c r="AG509" s="206" t="s">
        <v>1562</v>
      </c>
      <c r="AH509" s="234" t="str">
        <f t="shared" si="516"/>
        <v>Probabilidad</v>
      </c>
      <c r="AI509" s="340" t="s">
        <v>314</v>
      </c>
      <c r="AJ509" s="340" t="s">
        <v>319</v>
      </c>
      <c r="AK509" s="235" t="str">
        <f t="shared" si="517"/>
        <v>40%</v>
      </c>
      <c r="AL509" s="341" t="s">
        <v>323</v>
      </c>
      <c r="AM509" s="341" t="s">
        <v>327</v>
      </c>
      <c r="AN509" s="342" t="s">
        <v>330</v>
      </c>
      <c r="AO509" s="236">
        <f>IF(ISBLANK(AD508),(IFERROR(IF(AND(AH508="Probabilidad",AH509="Probabilidad"),(AQ508-(+AQ508*AK509)),IF(AH509="Probabilidad",(W508-(+W508*AK509)),IF(AH509="Impacto",AQ508,""))),""))," ")</f>
        <v>0.216</v>
      </c>
      <c r="AP509" s="174" t="str">
        <f>IF(ISBLANK(AD508),(IFERROR(IF(AO509="","",IF(AO509&lt;=0.2,"Muy Baja",IF(AO509&lt;=0.4,"Baja",IF(AO509&lt;=0.6,"Media",IF(AO509&lt;=0.8,"Alta","Muy Alta"))))),""))," ")</f>
        <v>Baja</v>
      </c>
      <c r="AQ509" s="237">
        <f t="shared" si="518"/>
        <v>0.216</v>
      </c>
      <c r="AR509" s="283" t="str">
        <f t="shared" si="519"/>
        <v>Moderado</v>
      </c>
      <c r="AS509" s="237">
        <f>IFERROR(IF(AND(AH508="Impacto",AH509="Impacto"),(AS508-(+AS508*AK509)),IF(AH509="Impacto",(AA508-(+AA508*AK509)),IF(AH509="Probabilidad",AS508,""))),"")</f>
        <v>0.6</v>
      </c>
      <c r="AT509" s="239" t="str">
        <f t="shared" si="520"/>
        <v>Moderado</v>
      </c>
      <c r="AU509" s="510"/>
      <c r="AV509" s="513"/>
      <c r="AW509" s="507"/>
      <c r="AX509" s="516"/>
      <c r="AY509" s="442"/>
      <c r="AZ509" s="438"/>
      <c r="BA509" s="438"/>
      <c r="BB509" s="438"/>
      <c r="BC509" s="440"/>
      <c r="BD509" s="440"/>
      <c r="BE509" s="438"/>
      <c r="BF509" s="438"/>
      <c r="BG509" s="460"/>
      <c r="BH509" s="215"/>
      <c r="BI509" s="210"/>
      <c r="BJ509" s="210"/>
      <c r="BK509" s="210"/>
      <c r="BL509" s="207"/>
      <c r="BM509" s="207"/>
      <c r="BN509" s="207"/>
      <c r="BO509" s="282"/>
      <c r="BP509" s="282"/>
      <c r="BQ509" s="284"/>
      <c r="BR509" s="213"/>
      <c r="BS509" s="213" t="str">
        <f>IF(AND('MAPA DE RIESGOS'!$AP509="Muy Alta",'MAPA DE RIESGOS'!$AR509="Leve"),CONCATENATE("R",'MAPA DE RIESGOS'!$H509,"C",'MAPA DE RIESGOS'!$AF509),"")</f>
        <v/>
      </c>
      <c r="BT509" s="213"/>
      <c r="BU509" s="213"/>
      <c r="BV509" s="213"/>
      <c r="BW509" s="213"/>
      <c r="BX509" s="213"/>
      <c r="BY509" s="213"/>
      <c r="BZ509" s="213"/>
      <c r="CA509" s="213"/>
      <c r="CB509" s="213"/>
      <c r="CC509" s="213"/>
      <c r="CD509" s="213"/>
      <c r="CE509" s="213"/>
      <c r="CF509" s="213"/>
      <c r="CG509" s="213"/>
      <c r="CH509" s="213"/>
      <c r="CI509" s="213"/>
      <c r="CJ509" s="213"/>
      <c r="CK509" s="213"/>
    </row>
    <row r="510" spans="1:89" s="214" customFormat="1" ht="28.5" hidden="1" customHeight="1">
      <c r="A510" s="480"/>
      <c r="B510" s="504"/>
      <c r="C510" s="451"/>
      <c r="D510" s="451"/>
      <c r="E510" s="454"/>
      <c r="F510" s="454"/>
      <c r="G510" s="459"/>
      <c r="H510" s="384">
        <v>83</v>
      </c>
      <c r="I510" s="457"/>
      <c r="J510" s="460"/>
      <c r="K510" s="460"/>
      <c r="L510" s="460"/>
      <c r="M510" s="454" t="str">
        <f t="shared" si="532"/>
        <v xml:space="preserve">Posibilidad de perdida de  debido a amenazas como y vulderabilidades, afectando a los activos de información de </v>
      </c>
      <c r="N510" s="454"/>
      <c r="O510" s="454"/>
      <c r="P510" s="531"/>
      <c r="Q510" s="491"/>
      <c r="R510" s="494"/>
      <c r="S510" s="494"/>
      <c r="T510" s="494"/>
      <c r="U510" s="494"/>
      <c r="V510" s="534"/>
      <c r="W510" s="519"/>
      <c r="X510" s="537"/>
      <c r="Y510" s="540"/>
      <c r="Z510" s="543"/>
      <c r="AA510" s="519"/>
      <c r="AB510" s="522"/>
      <c r="AC510" s="525"/>
      <c r="AD510" s="528"/>
      <c r="AE510" s="507"/>
      <c r="AF510" s="205">
        <v>3</v>
      </c>
      <c r="AG510" s="206"/>
      <c r="AH510" s="234" t="str">
        <f t="shared" si="516"/>
        <v/>
      </c>
      <c r="AI510" s="340"/>
      <c r="AJ510" s="340"/>
      <c r="AK510" s="235" t="str">
        <f t="shared" si="517"/>
        <v/>
      </c>
      <c r="AL510" s="341"/>
      <c r="AM510" s="341"/>
      <c r="AN510" s="342"/>
      <c r="AO510" s="236" t="str">
        <f>IF(ISBLANK(AD508),(IFERROR(IF(AND(AH509="Probabilidad",AH510="Probabilidad"),(AQ509-(+AQ509*AK510)),IF(AND(AH509="Impacto",AH510="Probabilidad"),(AQ508-(+AQ508*AK510)),IF(AH510="Impacto",AQ509,""))),""))," ")</f>
        <v/>
      </c>
      <c r="AP510" s="174" t="str">
        <f>IF(ISBLANK(AD508),(IFERROR(IF(AO510="","",IF(AO510&lt;=0.2,"Muy Baja",IF(AO510&lt;=0.4,"Baja",IF(AO510&lt;=0.6,"Media",IF(AO510&lt;=0.8,"Alta","Muy Alta"))))),""))," ")</f>
        <v/>
      </c>
      <c r="AQ510" s="237" t="str">
        <f t="shared" si="518"/>
        <v/>
      </c>
      <c r="AR510" s="283" t="str">
        <f t="shared" si="519"/>
        <v/>
      </c>
      <c r="AS510" s="237" t="str">
        <f>IFERROR(IF(AND(AH509="Impacto",AH510="Impacto"),(AS509-(+AS509*AK510)),IF(AND(AH509="Probabilidad",AH510="Impacto"),(AS508-(+AS508*AK510)),IF(AH510="Probabilidad",AS509,""))),"")</f>
        <v/>
      </c>
      <c r="AT510" s="239" t="str">
        <f t="shared" si="520"/>
        <v/>
      </c>
      <c r="AU510" s="510"/>
      <c r="AV510" s="513"/>
      <c r="AW510" s="507"/>
      <c r="AX510" s="516"/>
      <c r="AY510" s="343"/>
      <c r="AZ510" s="209"/>
      <c r="BA510" s="207"/>
      <c r="BB510" s="207"/>
      <c r="BC510" s="208"/>
      <c r="BD510" s="208"/>
      <c r="BE510" s="208"/>
      <c r="BF510" s="209"/>
      <c r="BG510" s="460"/>
      <c r="BH510" s="215"/>
      <c r="BI510" s="210"/>
      <c r="BJ510" s="210"/>
      <c r="BK510" s="210"/>
      <c r="BL510" s="207"/>
      <c r="BM510" s="207"/>
      <c r="BN510" s="207"/>
      <c r="BO510" s="282"/>
      <c r="BP510" s="282"/>
      <c r="BQ510" s="284"/>
      <c r="BR510" s="213"/>
      <c r="BS510" s="213" t="str">
        <f>IF(AND('MAPA DE RIESGOS'!$AP510="Muy Alta",'MAPA DE RIESGOS'!$AR510="Leve"),CONCATENATE("R",'MAPA DE RIESGOS'!$H510,"C",'MAPA DE RIESGOS'!$AF510),"")</f>
        <v/>
      </c>
      <c r="BT510" s="213"/>
      <c r="BU510" s="213"/>
      <c r="BV510" s="213"/>
      <c r="BW510" s="213"/>
      <c r="BX510" s="213"/>
      <c r="BY510" s="213"/>
      <c r="BZ510" s="213"/>
      <c r="CA510" s="213"/>
      <c r="CB510" s="213"/>
      <c r="CC510" s="213"/>
      <c r="CD510" s="213"/>
      <c r="CE510" s="213"/>
      <c r="CF510" s="213"/>
      <c r="CG510" s="213"/>
      <c r="CH510" s="213"/>
      <c r="CI510" s="213"/>
      <c r="CJ510" s="213"/>
      <c r="CK510" s="213"/>
    </row>
    <row r="511" spans="1:89" s="214" customFormat="1" ht="28.5" hidden="1" customHeight="1">
      <c r="A511" s="480"/>
      <c r="B511" s="504"/>
      <c r="C511" s="451"/>
      <c r="D511" s="451"/>
      <c r="E511" s="454"/>
      <c r="F511" s="454"/>
      <c r="G511" s="459"/>
      <c r="H511" s="384">
        <v>83</v>
      </c>
      <c r="I511" s="457"/>
      <c r="J511" s="460"/>
      <c r="K511" s="460"/>
      <c r="L511" s="460"/>
      <c r="M511" s="454" t="str">
        <f t="shared" si="532"/>
        <v xml:space="preserve">Posibilidad de perdida de  debido a amenazas como y vulderabilidades, afectando a los activos de información de </v>
      </c>
      <c r="N511" s="454"/>
      <c r="O511" s="454"/>
      <c r="P511" s="531"/>
      <c r="Q511" s="491"/>
      <c r="R511" s="494"/>
      <c r="S511" s="494"/>
      <c r="T511" s="494"/>
      <c r="U511" s="494"/>
      <c r="V511" s="534"/>
      <c r="W511" s="519"/>
      <c r="X511" s="537"/>
      <c r="Y511" s="540"/>
      <c r="Z511" s="543"/>
      <c r="AA511" s="519"/>
      <c r="AB511" s="522"/>
      <c r="AC511" s="525"/>
      <c r="AD511" s="528"/>
      <c r="AE511" s="507"/>
      <c r="AF511" s="205">
        <v>4</v>
      </c>
      <c r="AG511" s="206"/>
      <c r="AH511" s="234" t="str">
        <f t="shared" si="516"/>
        <v/>
      </c>
      <c r="AI511" s="340"/>
      <c r="AJ511" s="340"/>
      <c r="AK511" s="235" t="str">
        <f t="shared" si="517"/>
        <v/>
      </c>
      <c r="AL511" s="341"/>
      <c r="AM511" s="341"/>
      <c r="AN511" s="342"/>
      <c r="AO511" s="236" t="str">
        <f>IF(ISBLANK(AD508),(IFERROR(IF(AND(AH510="Probabilidad",AH511="Probabilidad"),(AQ510-(+AQ510*AK511)),IF(AND(AH510="Impacto",AH511="Probabilidad"),(AQ509-(+AQ509*AK511)),IF(AH511="Impacto",AQ510,""))),""))," ")</f>
        <v/>
      </c>
      <c r="AP511" s="174" t="str">
        <f>IF(ISBLANK(AD508),(IFERROR(IF(AO511="","",IF(AO511&lt;=0.2,"Muy Baja",IF(AO511&lt;=0.4,"Baja",IF(AO511&lt;=0.6,"Media",IF(AO511&lt;=0.8,"Alta","Muy Alta"))))),""))," ")</f>
        <v/>
      </c>
      <c r="AQ511" s="237" t="str">
        <f t="shared" si="518"/>
        <v/>
      </c>
      <c r="AR511" s="283" t="str">
        <f t="shared" si="519"/>
        <v/>
      </c>
      <c r="AS511" s="237" t="str">
        <f>IFERROR(IF(AND(AH510="Impacto",AH511="Impacto"),(AS510-(+AS510*AK511)),IF(AND(AH510="Probabilidad",AH511="Impacto"),(AS509-(+AS509*AK511)),IF(AH511="Probabilidad",AS510,""))),"")</f>
        <v/>
      </c>
      <c r="AT511" s="239" t="str">
        <f t="shared" si="520"/>
        <v/>
      </c>
      <c r="AU511" s="510"/>
      <c r="AV511" s="513"/>
      <c r="AW511" s="507"/>
      <c r="AX511" s="516"/>
      <c r="AY511" s="343"/>
      <c r="AZ511" s="209"/>
      <c r="BA511" s="207"/>
      <c r="BB511" s="207"/>
      <c r="BC511" s="208"/>
      <c r="BD511" s="208"/>
      <c r="BE511" s="208"/>
      <c r="BF511" s="209"/>
      <c r="BG511" s="460"/>
      <c r="BH511" s="215"/>
      <c r="BI511" s="210"/>
      <c r="BJ511" s="210"/>
      <c r="BK511" s="210"/>
      <c r="BL511" s="207"/>
      <c r="BM511" s="207"/>
      <c r="BN511" s="207"/>
      <c r="BO511" s="282"/>
      <c r="BP511" s="282"/>
      <c r="BQ511" s="284"/>
      <c r="BR511" s="213"/>
      <c r="BS511" s="213" t="str">
        <f>IF(AND('MAPA DE RIESGOS'!$AP511="Muy Alta",'MAPA DE RIESGOS'!$AR511="Leve"),CONCATENATE("R",'MAPA DE RIESGOS'!$H511,"C",'MAPA DE RIESGOS'!$AF511),"")</f>
        <v/>
      </c>
      <c r="BT511" s="213"/>
      <c r="BU511" s="213"/>
      <c r="BV511" s="213"/>
      <c r="BW511" s="213"/>
      <c r="BX511" s="213"/>
      <c r="BY511" s="213"/>
      <c r="BZ511" s="213"/>
      <c r="CA511" s="213"/>
      <c r="CB511" s="213"/>
      <c r="CC511" s="213"/>
      <c r="CD511" s="213"/>
      <c r="CE511" s="213"/>
      <c r="CF511" s="213"/>
      <c r="CG511" s="213"/>
      <c r="CH511" s="213"/>
      <c r="CI511" s="213"/>
      <c r="CJ511" s="213"/>
      <c r="CK511" s="213"/>
    </row>
    <row r="512" spans="1:89" s="214" customFormat="1" ht="28.5" hidden="1" customHeight="1">
      <c r="A512" s="480"/>
      <c r="B512" s="504"/>
      <c r="C512" s="451"/>
      <c r="D512" s="451"/>
      <c r="E512" s="454"/>
      <c r="F512" s="454"/>
      <c r="G512" s="459"/>
      <c r="H512" s="384">
        <v>83</v>
      </c>
      <c r="I512" s="457"/>
      <c r="J512" s="460"/>
      <c r="K512" s="460"/>
      <c r="L512" s="460"/>
      <c r="M512" s="454" t="str">
        <f t="shared" si="532"/>
        <v xml:space="preserve">Posibilidad de perdida de  debido a amenazas como y vulderabilidades, afectando a los activos de información de </v>
      </c>
      <c r="N512" s="454"/>
      <c r="O512" s="454"/>
      <c r="P512" s="531"/>
      <c r="Q512" s="491"/>
      <c r="R512" s="494"/>
      <c r="S512" s="494"/>
      <c r="T512" s="494"/>
      <c r="U512" s="494"/>
      <c r="V512" s="534"/>
      <c r="W512" s="519"/>
      <c r="X512" s="537"/>
      <c r="Y512" s="540"/>
      <c r="Z512" s="543"/>
      <c r="AA512" s="519"/>
      <c r="AB512" s="522"/>
      <c r="AC512" s="525"/>
      <c r="AD512" s="528"/>
      <c r="AE512" s="507"/>
      <c r="AF512" s="205">
        <v>5</v>
      </c>
      <c r="AG512" s="206"/>
      <c r="AH512" s="234" t="str">
        <f t="shared" si="516"/>
        <v/>
      </c>
      <c r="AI512" s="340"/>
      <c r="AJ512" s="340"/>
      <c r="AK512" s="235" t="str">
        <f t="shared" si="517"/>
        <v/>
      </c>
      <c r="AL512" s="341"/>
      <c r="AM512" s="341"/>
      <c r="AN512" s="342"/>
      <c r="AO512" s="236" t="str">
        <f>IF(ISBLANK(AD508),(IFERROR(IF(AND(AH511="Probabilidad",AH512="Probabilidad"),(AQ511-(+AQ511*AK512)),IF(AND(AH511="Impacto",AH512="Probabilidad"),(AQ510-(+AQ510*AK512)),IF(AH512="Impacto",AQ511,""))),""))," ")</f>
        <v/>
      </c>
      <c r="AP512" s="174" t="str">
        <f>IF(ISBLANK(AD508),(IFERROR(IF(AO512="","",IF(AO512&lt;=0.2,"Muy Baja",IF(AO512&lt;=0.4,"Baja",IF(AO512&lt;=0.6,"Media",IF(AO512&lt;=0.8,"Alta","Muy Alta"))))),""))," ")</f>
        <v/>
      </c>
      <c r="AQ512" s="237" t="str">
        <f t="shared" si="518"/>
        <v/>
      </c>
      <c r="AR512" s="283" t="str">
        <f t="shared" si="519"/>
        <v/>
      </c>
      <c r="AS512" s="237" t="str">
        <f>IFERROR(IF(AND(AH511="Impacto",AH512="Impacto"),(AS511-(+AS511*AK512)),IF(AND(AH511="Probabilidad",AH512="Impacto"),(AS510-(+AS510*AK512)),IF(AH512="Probabilidad",AS511,""))),"")</f>
        <v/>
      </c>
      <c r="AT512" s="239" t="str">
        <f t="shared" si="520"/>
        <v/>
      </c>
      <c r="AU512" s="510"/>
      <c r="AV512" s="513"/>
      <c r="AW512" s="507"/>
      <c r="AX512" s="516"/>
      <c r="AY512" s="343"/>
      <c r="AZ512" s="209"/>
      <c r="BA512" s="207"/>
      <c r="BB512" s="207"/>
      <c r="BC512" s="208"/>
      <c r="BD512" s="208"/>
      <c r="BE512" s="208"/>
      <c r="BF512" s="209"/>
      <c r="BG512" s="460"/>
      <c r="BH512" s="215"/>
      <c r="BI512" s="210"/>
      <c r="BJ512" s="210"/>
      <c r="BK512" s="210"/>
      <c r="BL512" s="207"/>
      <c r="BM512" s="207"/>
      <c r="BN512" s="207"/>
      <c r="BO512" s="282"/>
      <c r="BP512" s="282"/>
      <c r="BQ512" s="284"/>
      <c r="BR512" s="213"/>
      <c r="BS512" s="213" t="str">
        <f>IF(AND('MAPA DE RIESGOS'!$AP512="Muy Alta",'MAPA DE RIESGOS'!$AR512="Leve"),CONCATENATE("R",'MAPA DE RIESGOS'!$H512,"C",'MAPA DE RIESGOS'!$AF512),"")</f>
        <v/>
      </c>
      <c r="BT512" s="213"/>
      <c r="BU512" s="213"/>
      <c r="BV512" s="213"/>
      <c r="BW512" s="213"/>
      <c r="BX512" s="213"/>
      <c r="BY512" s="213"/>
      <c r="BZ512" s="213"/>
      <c r="CA512" s="213"/>
      <c r="CB512" s="213"/>
      <c r="CC512" s="213"/>
      <c r="CD512" s="213"/>
      <c r="CE512" s="213"/>
      <c r="CF512" s="213"/>
      <c r="CG512" s="213"/>
      <c r="CH512" s="213"/>
      <c r="CI512" s="213"/>
      <c r="CJ512" s="213"/>
      <c r="CK512" s="213"/>
    </row>
    <row r="513" spans="1:89" s="214" customFormat="1" ht="28.5" hidden="1" customHeight="1">
      <c r="A513" s="481"/>
      <c r="B513" s="505"/>
      <c r="C513" s="452"/>
      <c r="D513" s="452"/>
      <c r="E513" s="455"/>
      <c r="F513" s="455"/>
      <c r="G513" s="459"/>
      <c r="H513" s="384">
        <v>83</v>
      </c>
      <c r="I513" s="458"/>
      <c r="J513" s="461"/>
      <c r="K513" s="461"/>
      <c r="L513" s="461"/>
      <c r="M513" s="455" t="str">
        <f t="shared" si="532"/>
        <v xml:space="preserve">Posibilidad de perdida de  debido a amenazas como y vulderabilidades, afectando a los activos de información de </v>
      </c>
      <c r="N513" s="455"/>
      <c r="O513" s="455"/>
      <c r="P513" s="532"/>
      <c r="Q513" s="492"/>
      <c r="R513" s="495"/>
      <c r="S513" s="495"/>
      <c r="T513" s="495"/>
      <c r="U513" s="495"/>
      <c r="V513" s="535"/>
      <c r="W513" s="520"/>
      <c r="X513" s="538"/>
      <c r="Y513" s="541"/>
      <c r="Z513" s="544"/>
      <c r="AA513" s="520"/>
      <c r="AB513" s="523"/>
      <c r="AC513" s="526"/>
      <c r="AD513" s="529"/>
      <c r="AE513" s="508"/>
      <c r="AF513" s="205">
        <v>6</v>
      </c>
      <c r="AG513" s="206"/>
      <c r="AH513" s="234" t="str">
        <f t="shared" si="516"/>
        <v/>
      </c>
      <c r="AI513" s="340"/>
      <c r="AJ513" s="340"/>
      <c r="AK513" s="235" t="str">
        <f t="shared" si="517"/>
        <v/>
      </c>
      <c r="AL513" s="341"/>
      <c r="AM513" s="341"/>
      <c r="AN513" s="342"/>
      <c r="AO513" s="236" t="str">
        <f>IF(ISBLANK(AD508),(IFERROR(IF(AND(AH511="Probabilidad",AH513="Probabilidad"),(AQ511-(+AQ511*AK513)),IF(AND(AH511="Impacto",AH513="Probabilidad"),(AQ510-(+AQ510*AK513)),IF(AH513="Impacto",AQ511,""))),""))," ")</f>
        <v/>
      </c>
      <c r="AP513" s="174" t="str">
        <f>IF(ISBLANK(AD508),(IFERROR(IF(AO513="","",IF(AO513&lt;=0.2,"Muy Baja",IF(AO513&lt;=0.4,"Baja",IF(AO513&lt;=0.6,"Media",IF(AO513&lt;=0.8,"Alta","Muy Alta"))))),"")), " ")</f>
        <v/>
      </c>
      <c r="AQ513" s="237" t="str">
        <f t="shared" si="518"/>
        <v/>
      </c>
      <c r="AR513" s="283" t="str">
        <f t="shared" si="519"/>
        <v/>
      </c>
      <c r="AS513" s="237" t="str">
        <f>IFERROR(IF(AND(AH512="Impacto",AH513="Impacto"),(AS511-(+AS512*AK513)),IF(AND(AH511="Probabilidad",AH513="Impacto"),(AS510-(+AS510*AK513)),IF(AH513="Probabilidad",AS511,""))),"")</f>
        <v/>
      </c>
      <c r="AT513" s="239" t="str">
        <f t="shared" si="520"/>
        <v/>
      </c>
      <c r="AU513" s="511"/>
      <c r="AV513" s="514"/>
      <c r="AW513" s="508"/>
      <c r="AX513" s="517"/>
      <c r="AY513" s="343"/>
      <c r="AZ513" s="209"/>
      <c r="BA513" s="207"/>
      <c r="BB513" s="207"/>
      <c r="BC513" s="208"/>
      <c r="BD513" s="208"/>
      <c r="BE513" s="208"/>
      <c r="BF513" s="209"/>
      <c r="BG513" s="461"/>
      <c r="BH513" s="215"/>
      <c r="BI513" s="210"/>
      <c r="BJ513" s="210"/>
      <c r="BK513" s="210"/>
      <c r="BL513" s="207"/>
      <c r="BM513" s="207"/>
      <c r="BN513" s="207"/>
      <c r="BO513" s="282"/>
      <c r="BP513" s="282"/>
      <c r="BQ513" s="284"/>
      <c r="BR513" s="213"/>
      <c r="BS513" s="213" t="str">
        <f>IF(AND('MAPA DE RIESGOS'!$AP513="Muy Alta",'MAPA DE RIESGOS'!$AR513="Leve"),CONCATENATE("R",'MAPA DE RIESGOS'!$H513,"C",'MAPA DE RIESGOS'!$AF513),"")</f>
        <v/>
      </c>
      <c r="BT513" s="213"/>
      <c r="BU513" s="213"/>
      <c r="BV513" s="213"/>
      <c r="BW513" s="213"/>
      <c r="BX513" s="213"/>
      <c r="BY513" s="213"/>
      <c r="BZ513" s="213"/>
      <c r="CA513" s="213"/>
      <c r="CB513" s="213"/>
      <c r="CC513" s="213"/>
      <c r="CD513" s="213"/>
      <c r="CE513" s="213"/>
      <c r="CF513" s="213"/>
      <c r="CG513" s="213"/>
      <c r="CH513" s="213"/>
      <c r="CI513" s="213"/>
      <c r="CJ513" s="213"/>
      <c r="CK513" s="213"/>
    </row>
    <row r="514" spans="1:89" s="214" customFormat="1" ht="106.5" customHeight="1">
      <c r="A514" s="479">
        <v>14</v>
      </c>
      <c r="B514" s="503" t="s">
        <v>962</v>
      </c>
      <c r="C514" s="450"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450" t="str">
        <f>IFERROR((VLOOKUP($B514,'Listados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14" s="453" t="s">
        <v>1259</v>
      </c>
      <c r="F514" s="453" t="s">
        <v>976</v>
      </c>
      <c r="G514" s="459">
        <v>84</v>
      </c>
      <c r="H514" s="384">
        <v>84</v>
      </c>
      <c r="I514" s="456" t="s">
        <v>1302</v>
      </c>
      <c r="J514" s="468" t="s">
        <v>243</v>
      </c>
      <c r="K514" s="468" t="s">
        <v>1302</v>
      </c>
      <c r="L514" s="468" t="s">
        <v>1500</v>
      </c>
      <c r="M514" s="453" t="str">
        <f t="shared" ref="M514" si="537">+CONCATENATE("Posibilidad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453" t="s">
        <v>108</v>
      </c>
      <c r="O514" s="453" t="s">
        <v>836</v>
      </c>
      <c r="P514" s="530">
        <v>12</v>
      </c>
      <c r="Q514" s="490"/>
      <c r="R514" s="493"/>
      <c r="S514" s="493"/>
      <c r="T514" s="493"/>
      <c r="U514" s="493"/>
      <c r="V514" s="533" t="str">
        <f t="shared" ref="V514" si="538">IF(ISBLANK(AC514),(IF(P514&lt;=0,"",IF(P514&lt;=2,"Muy Baja",IF(P514&lt;=24,"Baja",IF(P514&lt;=500,"Media",IF(P514&lt;=5000,"Alta","Muy Alta"))))))," ")</f>
        <v>Baja</v>
      </c>
      <c r="W514" s="518">
        <f t="shared" ref="W514" si="539">IF(ISBLANK(AC514),(IF(V514="","",IF(V514="Muy Baja",20%,IF(V514="Baja",40%,IF(V514="Media",60%,IF(V514="Alta",80%,IF(V514="Muy Alta",100%,0)))))))," ")</f>
        <v>0.4</v>
      </c>
      <c r="X514" s="536" t="s">
        <v>1717</v>
      </c>
      <c r="Y514" s="539" t="str">
        <f>IF(X514&gt;0,IF(NOT(ISERROR(MATCH(X514,'Listados Datos'!$N$3:$N$4,0))),'Listados Datos'!$N$6&amp;"Por favor no seleccionar este criterios de impacto (Afectación Económica o presupuestal y/o Pérdida Reputacional)",'Listados Datos'!$N$7),"")</f>
        <v>✔</v>
      </c>
      <c r="Z514" s="542" t="str">
        <f>IF(OR(X514='Listados Datos'!$R$3,X514='Listados Datos'!$S$3),"Leve",IF(OR(X514='Listados Datos'!$R$4,X514='Listados Datos'!$S$4),"Menor",IF(OR(X514='Listados Datos'!$R$5,X514='Listados Datos'!$S$5),"Moderado",IF(OR(X514='Listados Datos'!$R$6,X514='Listados Datos'!$S$6),"Mayor",IF(OR(X514='Listados Datos'!$R$7,X514='Listados Datos'!$S$7),"Catastrófico","")))))</f>
        <v/>
      </c>
      <c r="AA514" s="518" t="str">
        <f>IF(Z514="","",IF(Z514="Leve",20%,IF(Z514="Menor",40%,IF(Z514="Moderado",60%,IF(Z514="Mayor",80%,IF(Z514="Catastrófico",100%,0))))))</f>
        <v/>
      </c>
      <c r="AB514" s="521"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524"/>
      <c r="AD514" s="527"/>
      <c r="AE514" s="506" t="str">
        <f t="shared" ref="AE514" si="540">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206" t="s">
        <v>1505</v>
      </c>
      <c r="AH514" s="234" t="str">
        <f t="shared" si="516"/>
        <v>Probabilidad</v>
      </c>
      <c r="AI514" s="340" t="s">
        <v>314</v>
      </c>
      <c r="AJ514" s="340" t="s">
        <v>319</v>
      </c>
      <c r="AK514" s="235" t="str">
        <f t="shared" si="517"/>
        <v>40%</v>
      </c>
      <c r="AL514" s="341" t="s">
        <v>323</v>
      </c>
      <c r="AM514" s="341" t="s">
        <v>327</v>
      </c>
      <c r="AN514" s="342" t="s">
        <v>330</v>
      </c>
      <c r="AO514" s="236">
        <f>IF(ISBLANK(AD514),(IFERROR(IF(AH514="Probabilidad",(W514-(+W514*AK514)),IF(AH514="Impacto",W514,"")),""))," ")</f>
        <v>0.24</v>
      </c>
      <c r="AP514" s="174" t="str">
        <f>IF(ISBLANK(AD514), (IFERROR(IF(AO514="","",IF(AO514&lt;=0.2,"Muy Baja",IF(AO514&lt;=0.4,"Baja",IF(AO514&lt;=0.6,"Media",IF(AO514&lt;=0.8,"Alta","Muy Alta"))))),""))," ")</f>
        <v>Baja</v>
      </c>
      <c r="AQ514" s="237">
        <f t="shared" si="518"/>
        <v>0.24</v>
      </c>
      <c r="AR514" s="283" t="str">
        <f t="shared" si="519"/>
        <v/>
      </c>
      <c r="AS514" s="237" t="str">
        <f>IFERROR(IF(AH514="Impacto",(AA514-(+AA514*AK514)),IF(AH514="Probabilidad",AA514,"")),"")</f>
        <v/>
      </c>
      <c r="AT514" s="239" t="str">
        <f t="shared" si="520"/>
        <v/>
      </c>
      <c r="AU514" s="509"/>
      <c r="AV514" s="512" t="str">
        <f>IF(ISBLANK(AD514), " ", AD514)</f>
        <v xml:space="preserve"> </v>
      </c>
      <c r="AW514" s="506" t="str">
        <f t="shared" ref="AW514" si="541">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515" t="s">
        <v>337</v>
      </c>
      <c r="AY514" s="343" t="s">
        <v>1720</v>
      </c>
      <c r="AZ514" s="209" t="s">
        <v>1406</v>
      </c>
      <c r="BA514" s="207" t="s">
        <v>976</v>
      </c>
      <c r="BB514" s="207" t="s">
        <v>1069</v>
      </c>
      <c r="BC514" s="208">
        <v>44562</v>
      </c>
      <c r="BD514" s="208">
        <v>44926</v>
      </c>
      <c r="BE514" s="208" t="s">
        <v>1407</v>
      </c>
      <c r="BF514" s="208" t="s">
        <v>1401</v>
      </c>
      <c r="BG514" s="468" t="s">
        <v>1400</v>
      </c>
      <c r="BH514" s="215"/>
      <c r="BI514" s="210"/>
      <c r="BJ514" s="210"/>
      <c r="BK514" s="210"/>
      <c r="BL514" s="207"/>
      <c r="BM514" s="207"/>
      <c r="BN514" s="207"/>
      <c r="BO514" s="282"/>
      <c r="BP514" s="282"/>
      <c r="BQ514" s="284"/>
      <c r="BR514" s="213"/>
      <c r="BS514" s="213" t="str">
        <f>IF(AND('MAPA DE RIESGOS'!$AP514="Muy Alta",'MAPA DE RIESGOS'!$AR514="Leve"),CONCATENATE("R",'MAPA DE RIESGOS'!$H514,"C",'MAPA DE RIESGOS'!$AF514),"")</f>
        <v/>
      </c>
      <c r="BT514" s="213"/>
      <c r="BU514" s="213"/>
      <c r="BV514" s="213"/>
      <c r="BW514" s="213"/>
      <c r="BX514" s="213"/>
      <c r="BY514" s="213"/>
      <c r="BZ514" s="213"/>
      <c r="CA514" s="213"/>
      <c r="CB514" s="213"/>
      <c r="CC514" s="213"/>
      <c r="CD514" s="213"/>
      <c r="CE514" s="213"/>
      <c r="CF514" s="213"/>
      <c r="CG514" s="213"/>
      <c r="CH514" s="213"/>
      <c r="CI514" s="213"/>
      <c r="CJ514" s="213"/>
      <c r="CK514" s="213"/>
    </row>
    <row r="515" spans="1:89" s="214" customFormat="1" ht="28.5" hidden="1" customHeight="1">
      <c r="A515" s="480"/>
      <c r="B515" s="504"/>
      <c r="C515" s="451"/>
      <c r="D515" s="451"/>
      <c r="E515" s="454"/>
      <c r="F515" s="454"/>
      <c r="G515" s="459"/>
      <c r="H515" s="384">
        <v>84</v>
      </c>
      <c r="I515" s="457"/>
      <c r="J515" s="460"/>
      <c r="K515" s="460"/>
      <c r="L515" s="460"/>
      <c r="M515" s="454"/>
      <c r="N515" s="454"/>
      <c r="O515" s="454"/>
      <c r="P515" s="531"/>
      <c r="Q515" s="491"/>
      <c r="R515" s="494"/>
      <c r="S515" s="494"/>
      <c r="T515" s="494"/>
      <c r="U515" s="494"/>
      <c r="V515" s="534"/>
      <c r="W515" s="519"/>
      <c r="X515" s="537"/>
      <c r="Y515" s="540"/>
      <c r="Z515" s="543"/>
      <c r="AA515" s="519"/>
      <c r="AB515" s="522"/>
      <c r="AC515" s="525"/>
      <c r="AD515" s="528"/>
      <c r="AE515" s="507"/>
      <c r="AF515" s="205">
        <v>2</v>
      </c>
      <c r="AG515" s="206"/>
      <c r="AH515" s="234" t="str">
        <f t="shared" si="516"/>
        <v/>
      </c>
      <c r="AI515" s="340"/>
      <c r="AJ515" s="340"/>
      <c r="AK515" s="235" t="str">
        <f t="shared" si="517"/>
        <v/>
      </c>
      <c r="AL515" s="341"/>
      <c r="AM515" s="341"/>
      <c r="AN515" s="342"/>
      <c r="AO515" s="236" t="str">
        <f>IF(ISBLANK(AD514),(IFERROR(IF(AND(AH514="Probabilidad",AH515="Probabilidad"),(AQ514-(+AQ514*AK515)),IF(AH515="Probabilidad",(W514-(+W514*AK515)),IF(AH515="Impacto",AQ514,""))),""))," ")</f>
        <v/>
      </c>
      <c r="AP515" s="174" t="str">
        <f>IF(ISBLANK(AD514),(IFERROR(IF(AO515="","",IF(AO515&lt;=0.2,"Muy Baja",IF(AO515&lt;=0.4,"Baja",IF(AO515&lt;=0.6,"Media",IF(AO515&lt;=0.8,"Alta","Muy Alta"))))),""))," ")</f>
        <v/>
      </c>
      <c r="AQ515" s="237" t="str">
        <f t="shared" si="518"/>
        <v/>
      </c>
      <c r="AR515" s="283" t="str">
        <f t="shared" si="519"/>
        <v/>
      </c>
      <c r="AS515" s="237" t="str">
        <f>IFERROR(IF(AND(AH514="Impacto",AH515="Impacto"),(AS514-(+AS514*AK515)),IF(AH515="Impacto",(AA514-(+AA514*AK515)),IF(AH515="Probabilidad",AS514,""))),"")</f>
        <v/>
      </c>
      <c r="AT515" s="239" t="str">
        <f t="shared" si="520"/>
        <v/>
      </c>
      <c r="AU515" s="510"/>
      <c r="AV515" s="513"/>
      <c r="AW515" s="507"/>
      <c r="AX515" s="516"/>
      <c r="AY515" s="343"/>
      <c r="AZ515" s="209"/>
      <c r="BA515" s="207"/>
      <c r="BB515" s="207"/>
      <c r="BC515" s="208"/>
      <c r="BD515" s="208"/>
      <c r="BE515" s="208"/>
      <c r="BF515" s="209"/>
      <c r="BG515" s="460"/>
      <c r="BH515" s="215"/>
      <c r="BI515" s="210"/>
      <c r="BJ515" s="210"/>
      <c r="BK515" s="210"/>
      <c r="BL515" s="207"/>
      <c r="BM515" s="207"/>
      <c r="BN515" s="207"/>
      <c r="BO515" s="282"/>
      <c r="BP515" s="282"/>
      <c r="BQ515" s="284"/>
      <c r="BR515" s="213"/>
      <c r="BS515" s="213" t="str">
        <f>IF(AND('MAPA DE RIESGOS'!$AP515="Muy Alta",'MAPA DE RIESGOS'!$AR515="Leve"),CONCATENATE("R",'MAPA DE RIESGOS'!$H515,"C",'MAPA DE RIESGOS'!$AF515),"")</f>
        <v/>
      </c>
      <c r="BT515" s="213"/>
      <c r="BU515" s="213"/>
      <c r="BV515" s="213"/>
      <c r="BW515" s="213"/>
      <c r="BX515" s="213"/>
      <c r="BY515" s="213"/>
      <c r="BZ515" s="213"/>
      <c r="CA515" s="213"/>
      <c r="CB515" s="213"/>
      <c r="CC515" s="213"/>
      <c r="CD515" s="213"/>
      <c r="CE515" s="213"/>
      <c r="CF515" s="213"/>
      <c r="CG515" s="213"/>
      <c r="CH515" s="213"/>
      <c r="CI515" s="213"/>
      <c r="CJ515" s="213"/>
      <c r="CK515" s="213"/>
    </row>
    <row r="516" spans="1:89" s="214" customFormat="1" ht="28.5" hidden="1" customHeight="1">
      <c r="A516" s="480"/>
      <c r="B516" s="504"/>
      <c r="C516" s="451"/>
      <c r="D516" s="451"/>
      <c r="E516" s="454"/>
      <c r="F516" s="454"/>
      <c r="G516" s="459"/>
      <c r="H516" s="384">
        <v>84</v>
      </c>
      <c r="I516" s="457"/>
      <c r="J516" s="460"/>
      <c r="K516" s="460"/>
      <c r="L516" s="460"/>
      <c r="M516" s="454"/>
      <c r="N516" s="454"/>
      <c r="O516" s="454"/>
      <c r="P516" s="531"/>
      <c r="Q516" s="491"/>
      <c r="R516" s="494"/>
      <c r="S516" s="494"/>
      <c r="T516" s="494"/>
      <c r="U516" s="494"/>
      <c r="V516" s="534"/>
      <c r="W516" s="519"/>
      <c r="X516" s="537"/>
      <c r="Y516" s="540"/>
      <c r="Z516" s="543"/>
      <c r="AA516" s="519"/>
      <c r="AB516" s="522"/>
      <c r="AC516" s="525"/>
      <c r="AD516" s="528"/>
      <c r="AE516" s="507"/>
      <c r="AF516" s="205">
        <v>3</v>
      </c>
      <c r="AG516" s="206"/>
      <c r="AH516" s="234" t="str">
        <f t="shared" si="516"/>
        <v/>
      </c>
      <c r="AI516" s="340"/>
      <c r="AJ516" s="340"/>
      <c r="AK516" s="235" t="str">
        <f t="shared" si="517"/>
        <v/>
      </c>
      <c r="AL516" s="341"/>
      <c r="AM516" s="341"/>
      <c r="AN516" s="342"/>
      <c r="AO516" s="236" t="str">
        <f>IF(ISBLANK(AD514),(IFERROR(IF(AND(AH515="Probabilidad",AH516="Probabilidad"),(AQ515-(+AQ515*AK516)),IF(AND(AH515="Impacto",AH516="Probabilidad"),(AQ514-(+AQ514*AK516)),IF(AH516="Impacto",AQ515,""))),""))," ")</f>
        <v/>
      </c>
      <c r="AP516" s="174" t="str">
        <f>IF(ISBLANK(AD514),(IFERROR(IF(AO516="","",IF(AO516&lt;=0.2,"Muy Baja",IF(AO516&lt;=0.4,"Baja",IF(AO516&lt;=0.6,"Media",IF(AO516&lt;=0.8,"Alta","Muy Alta"))))),""))," ")</f>
        <v/>
      </c>
      <c r="AQ516" s="237" t="str">
        <f t="shared" si="518"/>
        <v/>
      </c>
      <c r="AR516" s="283" t="str">
        <f t="shared" si="519"/>
        <v/>
      </c>
      <c r="AS516" s="237" t="str">
        <f>IFERROR(IF(AND(AH515="Impacto",AH516="Impacto"),(AS515-(+AS515*AK516)),IF(AND(AH515="Probabilidad",AH516="Impacto"),(AS514-(+AS514*AK516)),IF(AH516="Probabilidad",AS515,""))),"")</f>
        <v/>
      </c>
      <c r="AT516" s="239" t="str">
        <f t="shared" si="520"/>
        <v/>
      </c>
      <c r="AU516" s="510"/>
      <c r="AV516" s="513"/>
      <c r="AW516" s="507"/>
      <c r="AX516" s="516"/>
      <c r="AY516" s="343"/>
      <c r="AZ516" s="209"/>
      <c r="BA516" s="207"/>
      <c r="BB516" s="207"/>
      <c r="BC516" s="208"/>
      <c r="BD516" s="208"/>
      <c r="BE516" s="208"/>
      <c r="BF516" s="209"/>
      <c r="BG516" s="460"/>
      <c r="BH516" s="215"/>
      <c r="BI516" s="210"/>
      <c r="BJ516" s="210"/>
      <c r="BK516" s="210"/>
      <c r="BL516" s="207"/>
      <c r="BM516" s="207"/>
      <c r="BN516" s="207"/>
      <c r="BO516" s="282"/>
      <c r="BP516" s="282"/>
      <c r="BQ516" s="284"/>
      <c r="BR516" s="213"/>
      <c r="BS516" s="213" t="str">
        <f>IF(AND('MAPA DE RIESGOS'!$AP516="Muy Alta",'MAPA DE RIESGOS'!$AR516="Leve"),CONCATENATE("R",'MAPA DE RIESGOS'!$H516,"C",'MAPA DE RIESGOS'!$AF516),"")</f>
        <v/>
      </c>
      <c r="BT516" s="213"/>
      <c r="BU516" s="213"/>
      <c r="BV516" s="213"/>
      <c r="BW516" s="213"/>
      <c r="BX516" s="213"/>
      <c r="BY516" s="213"/>
      <c r="BZ516" s="213"/>
      <c r="CA516" s="213"/>
      <c r="CB516" s="213"/>
      <c r="CC516" s="213"/>
      <c r="CD516" s="213"/>
      <c r="CE516" s="213"/>
      <c r="CF516" s="213"/>
      <c r="CG516" s="213"/>
      <c r="CH516" s="213"/>
      <c r="CI516" s="213"/>
      <c r="CJ516" s="213"/>
      <c r="CK516" s="213"/>
    </row>
    <row r="517" spans="1:89" s="214" customFormat="1" ht="28.5" hidden="1" customHeight="1">
      <c r="A517" s="480"/>
      <c r="B517" s="504"/>
      <c r="C517" s="451"/>
      <c r="D517" s="451"/>
      <c r="E517" s="454"/>
      <c r="F517" s="454"/>
      <c r="G517" s="459"/>
      <c r="H517" s="384">
        <v>84</v>
      </c>
      <c r="I517" s="457"/>
      <c r="J517" s="460"/>
      <c r="K517" s="460"/>
      <c r="L517" s="460"/>
      <c r="M517" s="454"/>
      <c r="N517" s="454"/>
      <c r="O517" s="454"/>
      <c r="P517" s="531"/>
      <c r="Q517" s="491"/>
      <c r="R517" s="494"/>
      <c r="S517" s="494"/>
      <c r="T517" s="494"/>
      <c r="U517" s="494"/>
      <c r="V517" s="534"/>
      <c r="W517" s="519"/>
      <c r="X517" s="537"/>
      <c r="Y517" s="540"/>
      <c r="Z517" s="543"/>
      <c r="AA517" s="519"/>
      <c r="AB517" s="522"/>
      <c r="AC517" s="525"/>
      <c r="AD517" s="528"/>
      <c r="AE517" s="507"/>
      <c r="AF517" s="205">
        <v>4</v>
      </c>
      <c r="AG517" s="206"/>
      <c r="AH517" s="234" t="str">
        <f t="shared" si="516"/>
        <v/>
      </c>
      <c r="AI517" s="340"/>
      <c r="AJ517" s="340"/>
      <c r="AK517" s="235" t="str">
        <f t="shared" si="517"/>
        <v/>
      </c>
      <c r="AL517" s="341"/>
      <c r="AM517" s="341"/>
      <c r="AN517" s="342"/>
      <c r="AO517" s="236" t="str">
        <f>IF(ISBLANK(AD514),(IFERROR(IF(AND(AH516="Probabilidad",AH517="Probabilidad"),(AQ516-(+AQ516*AK517)),IF(AND(AH516="Impacto",AH517="Probabilidad"),(AQ515-(+AQ515*AK517)),IF(AH517="Impacto",AQ516,""))),""))," ")</f>
        <v/>
      </c>
      <c r="AP517" s="174" t="str">
        <f>IF(ISBLANK(AD514),(IFERROR(IF(AO517="","",IF(AO517&lt;=0.2,"Muy Baja",IF(AO517&lt;=0.4,"Baja",IF(AO517&lt;=0.6,"Media",IF(AO517&lt;=0.8,"Alta","Muy Alta"))))),""))," ")</f>
        <v/>
      </c>
      <c r="AQ517" s="237" t="str">
        <f t="shared" si="518"/>
        <v/>
      </c>
      <c r="AR517" s="283" t="str">
        <f t="shared" si="519"/>
        <v/>
      </c>
      <c r="AS517" s="237" t="str">
        <f>IFERROR(IF(AND(AH516="Impacto",AH517="Impacto"),(AS516-(+AS516*AK517)),IF(AND(AH516="Probabilidad",AH517="Impacto"),(AS515-(+AS515*AK517)),IF(AH517="Probabilidad",AS516,""))),"")</f>
        <v/>
      </c>
      <c r="AT517" s="239" t="str">
        <f t="shared" si="520"/>
        <v/>
      </c>
      <c r="AU517" s="510"/>
      <c r="AV517" s="513"/>
      <c r="AW517" s="507"/>
      <c r="AX517" s="516"/>
      <c r="AY517" s="343"/>
      <c r="AZ517" s="209"/>
      <c r="BA517" s="207"/>
      <c r="BB517" s="207"/>
      <c r="BC517" s="208"/>
      <c r="BD517" s="208"/>
      <c r="BE517" s="208"/>
      <c r="BF517" s="209"/>
      <c r="BG517" s="460"/>
      <c r="BH517" s="215"/>
      <c r="BI517" s="210"/>
      <c r="BJ517" s="210"/>
      <c r="BK517" s="210"/>
      <c r="BL517" s="207"/>
      <c r="BM517" s="207"/>
      <c r="BN517" s="207"/>
      <c r="BO517" s="282"/>
      <c r="BP517" s="282"/>
      <c r="BQ517" s="284"/>
      <c r="BR517" s="213"/>
      <c r="BS517" s="213" t="str">
        <f>IF(AND('MAPA DE RIESGOS'!$AP517="Muy Alta",'MAPA DE RIESGOS'!$AR517="Leve"),CONCATENATE("R",'MAPA DE RIESGOS'!$H517,"C",'MAPA DE RIESGOS'!$AF517),"")</f>
        <v/>
      </c>
      <c r="BT517" s="213"/>
      <c r="BU517" s="213"/>
      <c r="BV517" s="213"/>
      <c r="BW517" s="213"/>
      <c r="BX517" s="213"/>
      <c r="BY517" s="213"/>
      <c r="BZ517" s="213"/>
      <c r="CA517" s="213"/>
      <c r="CB517" s="213"/>
      <c r="CC517" s="213"/>
      <c r="CD517" s="213"/>
      <c r="CE517" s="213"/>
      <c r="CF517" s="213"/>
      <c r="CG517" s="213"/>
      <c r="CH517" s="213"/>
      <c r="CI517" s="213"/>
      <c r="CJ517" s="213"/>
      <c r="CK517" s="213"/>
    </row>
    <row r="518" spans="1:89" s="214" customFormat="1" ht="28.5" hidden="1" customHeight="1">
      <c r="A518" s="480"/>
      <c r="B518" s="504"/>
      <c r="C518" s="451"/>
      <c r="D518" s="451"/>
      <c r="E518" s="454"/>
      <c r="F518" s="454"/>
      <c r="G518" s="459"/>
      <c r="H518" s="384">
        <v>84</v>
      </c>
      <c r="I518" s="457"/>
      <c r="J518" s="460"/>
      <c r="K518" s="460"/>
      <c r="L518" s="460"/>
      <c r="M518" s="454"/>
      <c r="N518" s="454"/>
      <c r="O518" s="454"/>
      <c r="P518" s="531"/>
      <c r="Q518" s="491"/>
      <c r="R518" s="494"/>
      <c r="S518" s="494"/>
      <c r="T518" s="494"/>
      <c r="U518" s="494"/>
      <c r="V518" s="534"/>
      <c r="W518" s="519"/>
      <c r="X518" s="537"/>
      <c r="Y518" s="540"/>
      <c r="Z518" s="543"/>
      <c r="AA518" s="519"/>
      <c r="AB518" s="522"/>
      <c r="AC518" s="525"/>
      <c r="AD518" s="528"/>
      <c r="AE518" s="507"/>
      <c r="AF518" s="205">
        <v>5</v>
      </c>
      <c r="AG518" s="206"/>
      <c r="AH518" s="234" t="str">
        <f t="shared" si="516"/>
        <v/>
      </c>
      <c r="AI518" s="340"/>
      <c r="AJ518" s="340"/>
      <c r="AK518" s="235" t="str">
        <f t="shared" si="517"/>
        <v/>
      </c>
      <c r="AL518" s="341"/>
      <c r="AM518" s="341"/>
      <c r="AN518" s="342"/>
      <c r="AO518" s="236" t="str">
        <f>IF(ISBLANK(AD514),(IFERROR(IF(AND(AH517="Probabilidad",AH518="Probabilidad"),(AQ517-(+AQ517*AK518)),IF(AND(AH517="Impacto",AH518="Probabilidad"),(AQ516-(+AQ516*AK518)),IF(AH518="Impacto",AQ517,""))),""))," ")</f>
        <v/>
      </c>
      <c r="AP518" s="174" t="str">
        <f>IF(ISBLANK(AD514),(IFERROR(IF(AO518="","",IF(AO518&lt;=0.2,"Muy Baja",IF(AO518&lt;=0.4,"Baja",IF(AO518&lt;=0.6,"Media",IF(AO518&lt;=0.8,"Alta","Muy Alta"))))),""))," ")</f>
        <v/>
      </c>
      <c r="AQ518" s="237" t="str">
        <f t="shared" si="518"/>
        <v/>
      </c>
      <c r="AR518" s="283" t="str">
        <f t="shared" si="519"/>
        <v/>
      </c>
      <c r="AS518" s="237" t="str">
        <f>IFERROR(IF(AND(AH517="Impacto",AH518="Impacto"),(AS517-(+AS517*AK518)),IF(AND(AH517="Probabilidad",AH518="Impacto"),(AS516-(+AS516*AK518)),IF(AH518="Probabilidad",AS517,""))),"")</f>
        <v/>
      </c>
      <c r="AT518" s="239" t="str">
        <f t="shared" si="520"/>
        <v/>
      </c>
      <c r="AU518" s="510"/>
      <c r="AV518" s="513"/>
      <c r="AW518" s="507"/>
      <c r="AX518" s="516"/>
      <c r="AY518" s="343"/>
      <c r="AZ518" s="209"/>
      <c r="BA518" s="207"/>
      <c r="BB518" s="207"/>
      <c r="BC518" s="208"/>
      <c r="BD518" s="208"/>
      <c r="BE518" s="208"/>
      <c r="BF518" s="209"/>
      <c r="BG518" s="460"/>
      <c r="BH518" s="215"/>
      <c r="BI518" s="210"/>
      <c r="BJ518" s="210"/>
      <c r="BK518" s="210"/>
      <c r="BL518" s="207"/>
      <c r="BM518" s="207"/>
      <c r="BN518" s="207"/>
      <c r="BO518" s="282"/>
      <c r="BP518" s="282"/>
      <c r="BQ518" s="284"/>
      <c r="BR518" s="213"/>
      <c r="BS518" s="213" t="str">
        <f>IF(AND('MAPA DE RIESGOS'!$AP518="Muy Alta",'MAPA DE RIESGOS'!$AR518="Leve"),CONCATENATE("R",'MAPA DE RIESGOS'!$H518,"C",'MAPA DE RIESGOS'!$AF518),"")</f>
        <v/>
      </c>
      <c r="BT518" s="213"/>
      <c r="BU518" s="213"/>
      <c r="BV518" s="213"/>
      <c r="BW518" s="213"/>
      <c r="BX518" s="213"/>
      <c r="BY518" s="213"/>
      <c r="BZ518" s="213"/>
      <c r="CA518" s="213"/>
      <c r="CB518" s="213"/>
      <c r="CC518" s="213"/>
      <c r="CD518" s="213"/>
      <c r="CE518" s="213"/>
      <c r="CF518" s="213"/>
      <c r="CG518" s="213"/>
      <c r="CH518" s="213"/>
      <c r="CI518" s="213"/>
      <c r="CJ518" s="213"/>
      <c r="CK518" s="213"/>
    </row>
    <row r="519" spans="1:89" s="214" customFormat="1" ht="28.5" hidden="1" customHeight="1">
      <c r="A519" s="480"/>
      <c r="B519" s="504"/>
      <c r="C519" s="451"/>
      <c r="D519" s="451"/>
      <c r="E519" s="454"/>
      <c r="F519" s="454"/>
      <c r="G519" s="459"/>
      <c r="H519" s="384">
        <v>84</v>
      </c>
      <c r="I519" s="458"/>
      <c r="J519" s="461"/>
      <c r="K519" s="461"/>
      <c r="L519" s="461"/>
      <c r="M519" s="455"/>
      <c r="N519" s="455"/>
      <c r="O519" s="455"/>
      <c r="P519" s="532"/>
      <c r="Q519" s="492"/>
      <c r="R519" s="495"/>
      <c r="S519" s="495"/>
      <c r="T519" s="495"/>
      <c r="U519" s="495"/>
      <c r="V519" s="535"/>
      <c r="W519" s="520"/>
      <c r="X519" s="538"/>
      <c r="Y519" s="541"/>
      <c r="Z519" s="544"/>
      <c r="AA519" s="520"/>
      <c r="AB519" s="523"/>
      <c r="AC519" s="526"/>
      <c r="AD519" s="529"/>
      <c r="AE519" s="508"/>
      <c r="AF519" s="205">
        <v>6</v>
      </c>
      <c r="AG519" s="206"/>
      <c r="AH519" s="234" t="str">
        <f t="shared" si="516"/>
        <v/>
      </c>
      <c r="AI519" s="340"/>
      <c r="AJ519" s="340"/>
      <c r="AK519" s="235" t="str">
        <f t="shared" si="517"/>
        <v/>
      </c>
      <c r="AL519" s="341"/>
      <c r="AM519" s="341"/>
      <c r="AN519" s="342"/>
      <c r="AO519" s="236" t="str">
        <f>IF(ISBLANK(AD514),(IFERROR(IF(AND(AH517="Probabilidad",AH519="Probabilidad"),(AQ517-(+AQ517*AK519)),IF(AND(AH517="Impacto",AH519="Probabilidad"),(AQ516-(+AQ516*AK519)),IF(AH519="Impacto",AQ517,""))),""))," ")</f>
        <v/>
      </c>
      <c r="AP519" s="174" t="str">
        <f>IF(ISBLANK(AD514),(IFERROR(IF(AO519="","",IF(AO519&lt;=0.2,"Muy Baja",IF(AO519&lt;=0.4,"Baja",IF(AO519&lt;=0.6,"Media",IF(AO519&lt;=0.8,"Alta","Muy Alta"))))),"")), " ")</f>
        <v/>
      </c>
      <c r="AQ519" s="237" t="str">
        <f t="shared" si="518"/>
        <v/>
      </c>
      <c r="AR519" s="283" t="str">
        <f t="shared" si="519"/>
        <v/>
      </c>
      <c r="AS519" s="237" t="str">
        <f>IFERROR(IF(AND(AH518="Impacto",AH519="Impacto"),(AS517-(+AS518*AK519)),IF(AND(AH517="Probabilidad",AH519="Impacto"),(AS516-(+AS516*AK519)),IF(AH519="Probabilidad",AS517,""))),"")</f>
        <v/>
      </c>
      <c r="AT519" s="239" t="str">
        <f t="shared" si="520"/>
        <v/>
      </c>
      <c r="AU519" s="511"/>
      <c r="AV519" s="514"/>
      <c r="AW519" s="508"/>
      <c r="AX519" s="517"/>
      <c r="AY519" s="343"/>
      <c r="AZ519" s="209"/>
      <c r="BA519" s="207"/>
      <c r="BB519" s="207"/>
      <c r="BC519" s="208"/>
      <c r="BD519" s="208"/>
      <c r="BE519" s="208"/>
      <c r="BF519" s="209"/>
      <c r="BG519" s="461"/>
      <c r="BH519" s="215"/>
      <c r="BI519" s="210"/>
      <c r="BJ519" s="210"/>
      <c r="BK519" s="210"/>
      <c r="BL519" s="207"/>
      <c r="BM519" s="207"/>
      <c r="BN519" s="207"/>
      <c r="BO519" s="282"/>
      <c r="BP519" s="282"/>
      <c r="BQ519" s="284"/>
      <c r="BR519" s="213"/>
      <c r="BS519" s="213" t="str">
        <f>IF(AND('MAPA DE RIESGOS'!$AP519="Muy Alta",'MAPA DE RIESGOS'!$AR519="Leve"),CONCATENATE("R",'MAPA DE RIESGOS'!$H519,"C",'MAPA DE RIESGOS'!$AF519),"")</f>
        <v/>
      </c>
      <c r="BT519" s="213"/>
      <c r="BU519" s="213"/>
      <c r="BV519" s="213"/>
      <c r="BW519" s="213"/>
      <c r="BX519" s="213"/>
      <c r="BY519" s="213"/>
      <c r="BZ519" s="213"/>
      <c r="CA519" s="213"/>
      <c r="CB519" s="213"/>
      <c r="CC519" s="213"/>
      <c r="CD519" s="213"/>
      <c r="CE519" s="213"/>
      <c r="CF519" s="213"/>
      <c r="CG519" s="213"/>
      <c r="CH519" s="213"/>
      <c r="CI519" s="213"/>
      <c r="CJ519" s="213"/>
      <c r="CK519" s="213"/>
    </row>
    <row r="520" spans="1:89" s="214" customFormat="1" ht="28.5" hidden="1" customHeight="1">
      <c r="A520" s="480"/>
      <c r="B520" s="504" t="s">
        <v>962</v>
      </c>
      <c r="C520" s="451"/>
      <c r="D520" s="451" t="str">
        <f>IFERROR((VLOOKUP($B520,'Listados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0" s="454" t="s">
        <v>1259</v>
      </c>
      <c r="F520" s="454" t="s">
        <v>976</v>
      </c>
      <c r="G520" s="459">
        <v>85</v>
      </c>
      <c r="H520" s="384">
        <v>85</v>
      </c>
      <c r="I520" s="462" t="s">
        <v>112</v>
      </c>
      <c r="J520" s="468"/>
      <c r="K520" s="468" t="s">
        <v>112</v>
      </c>
      <c r="L520" s="468"/>
      <c r="M520" s="453" t="str">
        <f t="shared" ref="M520:M525" si="542">+I520</f>
        <v>Corrupción</v>
      </c>
      <c r="N520" s="453" t="s">
        <v>109</v>
      </c>
      <c r="O520" s="453" t="s">
        <v>247</v>
      </c>
      <c r="P520" s="530"/>
      <c r="Q520" s="490"/>
      <c r="R520" s="493"/>
      <c r="S520" s="493"/>
      <c r="T520" s="493"/>
      <c r="U520" s="493"/>
      <c r="V520" s="533" t="str">
        <f t="shared" ref="V520" si="543">IF(ISBLANK(AC520),(IF(P520&lt;=0,"",IF(P520&lt;=2,"Muy Baja",IF(P520&lt;=24,"Baja",IF(P520&lt;=500,"Media",IF(P520&lt;=5000,"Alta","Muy Alta"))))))," ")</f>
        <v/>
      </c>
      <c r="W520" s="518" t="str">
        <f t="shared" ref="W520" si="544">IF(ISBLANK(AC520),(IF(V520="","",IF(V520="Muy Baja",20%,IF(V520="Baja",40%,IF(V520="Media",60%,IF(V520="Alta",80%,IF(V520="Muy Alta",100%,0)))))))," ")</f>
        <v/>
      </c>
      <c r="X520" s="536"/>
      <c r="Y520" s="539" t="str">
        <f>IF(X520&gt;0,IF(NOT(ISERROR(MATCH(X520,'Listados Datos'!$N$3:$N$4,0))),'Listados Datos'!$N$6&amp;"Por favor no seleccionar este criterios de impacto (Afectación Económica o presupuestal y/o Pérdida Reputacional)",'Listados Datos'!$N$7),"")</f>
        <v/>
      </c>
      <c r="Z520" s="542" t="str">
        <f>IF(OR(X520='Listados Datos'!$R$3,X520='Listados Datos'!$S$3),"Leve",IF(OR(X520='Listados Datos'!$R$4,X520='Listados Datos'!$S$4),"Menor",IF(OR(X520='Listados Datos'!$R$5,X520='Listados Datos'!$S$5),"Moderado",IF(OR(X520='Listados Datos'!$R$6,X520='Listados Datos'!$S$6),"Mayor",IF(OR(X520='Listados Datos'!$R$7,X520='Listados Datos'!$S$7),"Catastrófico","")))))</f>
        <v/>
      </c>
      <c r="AA520" s="518" t="str">
        <f>IF(Z520="","",IF(Z520="Leve",20%,IF(Z520="Menor",40%,IF(Z520="Moderado",60%,IF(Z520="Mayor",80%,IF(Z520="Catastrófico",100%,0))))))</f>
        <v/>
      </c>
      <c r="AB520" s="521"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524"/>
      <c r="AD520" s="527"/>
      <c r="AE520" s="506" t="str">
        <f t="shared" ref="AE520" si="545">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206"/>
      <c r="AH520" s="234" t="str">
        <f t="shared" si="516"/>
        <v/>
      </c>
      <c r="AI520" s="340"/>
      <c r="AJ520" s="340"/>
      <c r="AK520" s="235" t="str">
        <f t="shared" si="517"/>
        <v/>
      </c>
      <c r="AL520" s="341"/>
      <c r="AM520" s="341"/>
      <c r="AN520" s="342"/>
      <c r="AO520" s="236" t="str">
        <f>IF(ISBLANK(AD520),(IFERROR(IF(AH520="Probabilidad",(W520-(+W520*AK520)),IF(AH520="Impacto",W520,"")),""))," ")</f>
        <v/>
      </c>
      <c r="AP520" s="174" t="str">
        <f>IF(ISBLANK(AD520), (IFERROR(IF(AO520="","",IF(AO520&lt;=0.2,"Muy Baja",IF(AO520&lt;=0.4,"Baja",IF(AO520&lt;=0.6,"Media",IF(AO520&lt;=0.8,"Alta","Muy Alta"))))),""))," ")</f>
        <v/>
      </c>
      <c r="AQ520" s="237" t="str">
        <f t="shared" si="518"/>
        <v/>
      </c>
      <c r="AR520" s="283" t="str">
        <f t="shared" si="519"/>
        <v/>
      </c>
      <c r="AS520" s="237" t="str">
        <f>IFERROR(IF(AH520="Impacto",(AA520-(+AA520*AK520)),IF(AH520="Probabilidad",AA520,"")),"")</f>
        <v/>
      </c>
      <c r="AT520" s="239" t="str">
        <f t="shared" si="520"/>
        <v/>
      </c>
      <c r="AU520" s="509"/>
      <c r="AV520" s="512" t="str">
        <f>IF(ISBLANK(AD520), " ", AD520)</f>
        <v xml:space="preserve"> </v>
      </c>
      <c r="AW520" s="506" t="str">
        <f t="shared" ref="AW520" si="546">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515" t="s">
        <v>337</v>
      </c>
      <c r="AY520" s="343"/>
      <c r="AZ520" s="209"/>
      <c r="BA520" s="207"/>
      <c r="BB520" s="207"/>
      <c r="BC520" s="208"/>
      <c r="BD520" s="208"/>
      <c r="BE520" s="208"/>
      <c r="BF520" s="209"/>
      <c r="BG520" s="468"/>
      <c r="BH520" s="215"/>
      <c r="BI520" s="210"/>
      <c r="BJ520" s="210"/>
      <c r="BK520" s="210"/>
      <c r="BL520" s="207"/>
      <c r="BM520" s="207"/>
      <c r="BN520" s="207"/>
      <c r="BO520" s="282"/>
      <c r="BP520" s="282"/>
      <c r="BQ520" s="284"/>
      <c r="BR520" s="213"/>
      <c r="BS520" s="213" t="str">
        <f>IF(AND('MAPA DE RIESGOS'!$AP520="Muy Alta",'MAPA DE RIESGOS'!$AR520="Leve"),CONCATENATE("R",'MAPA DE RIESGOS'!$H520,"C",'MAPA DE RIESGOS'!$AF520),"")</f>
        <v/>
      </c>
      <c r="BT520" s="213"/>
      <c r="BU520" s="213"/>
      <c r="BV520" s="213"/>
      <c r="BW520" s="213"/>
      <c r="BX520" s="213"/>
      <c r="BY520" s="213"/>
      <c r="BZ520" s="213"/>
      <c r="CA520" s="213"/>
      <c r="CB520" s="213"/>
      <c r="CC520" s="213"/>
      <c r="CD520" s="213"/>
      <c r="CE520" s="213"/>
      <c r="CF520" s="213"/>
      <c r="CG520" s="213"/>
      <c r="CH520" s="213"/>
      <c r="CI520" s="213"/>
      <c r="CJ520" s="213"/>
      <c r="CK520" s="213"/>
    </row>
    <row r="521" spans="1:89" s="214" customFormat="1" ht="28.5" hidden="1" customHeight="1">
      <c r="A521" s="480"/>
      <c r="B521" s="504"/>
      <c r="C521" s="451"/>
      <c r="D521" s="451"/>
      <c r="E521" s="454"/>
      <c r="F521" s="454"/>
      <c r="G521" s="459"/>
      <c r="H521" s="384">
        <v>85</v>
      </c>
      <c r="I521" s="463"/>
      <c r="J521" s="460"/>
      <c r="K521" s="460"/>
      <c r="L521" s="460"/>
      <c r="M521" s="454">
        <f t="shared" si="542"/>
        <v>0</v>
      </c>
      <c r="N521" s="454"/>
      <c r="O521" s="454"/>
      <c r="P521" s="531"/>
      <c r="Q521" s="491"/>
      <c r="R521" s="494"/>
      <c r="S521" s="494"/>
      <c r="T521" s="494"/>
      <c r="U521" s="494"/>
      <c r="V521" s="534"/>
      <c r="W521" s="519"/>
      <c r="X521" s="537"/>
      <c r="Y521" s="540"/>
      <c r="Z521" s="543"/>
      <c r="AA521" s="519"/>
      <c r="AB521" s="522"/>
      <c r="AC521" s="525"/>
      <c r="AD521" s="528"/>
      <c r="AE521" s="507"/>
      <c r="AF521" s="205">
        <v>2</v>
      </c>
      <c r="AG521" s="206"/>
      <c r="AH521" s="234" t="str">
        <f t="shared" si="516"/>
        <v/>
      </c>
      <c r="AI521" s="340"/>
      <c r="AJ521" s="340"/>
      <c r="AK521" s="235" t="str">
        <f t="shared" si="517"/>
        <v/>
      </c>
      <c r="AL521" s="341"/>
      <c r="AM521" s="341"/>
      <c r="AN521" s="342"/>
      <c r="AO521" s="236" t="str">
        <f>IF(ISBLANK(AD520),(IFERROR(IF(AND(AH520="Probabilidad",AH521="Probabilidad"),(AQ520-(+AQ520*AK521)),IF(AH521="Probabilidad",(W520-(+W520*AK521)),IF(AH521="Impacto",AQ520,""))),""))," ")</f>
        <v/>
      </c>
      <c r="AP521" s="174" t="str">
        <f>IF(ISBLANK(AD520),(IFERROR(IF(AO521="","",IF(AO521&lt;=0.2,"Muy Baja",IF(AO521&lt;=0.4,"Baja",IF(AO521&lt;=0.6,"Media",IF(AO521&lt;=0.8,"Alta","Muy Alta"))))),""))," ")</f>
        <v/>
      </c>
      <c r="AQ521" s="237" t="str">
        <f t="shared" si="518"/>
        <v/>
      </c>
      <c r="AR521" s="283" t="str">
        <f t="shared" si="519"/>
        <v/>
      </c>
      <c r="AS521" s="237" t="str">
        <f>IFERROR(IF(AND(AH520="Impacto",AH521="Impacto"),(AS520-(+AS520*AK521)),IF(AH521="Impacto",(AA520-(+AA520*AK521)),IF(AH521="Probabilidad",AS520,""))),"")</f>
        <v/>
      </c>
      <c r="AT521" s="239" t="str">
        <f t="shared" si="520"/>
        <v/>
      </c>
      <c r="AU521" s="510"/>
      <c r="AV521" s="513"/>
      <c r="AW521" s="507"/>
      <c r="AX521" s="516"/>
      <c r="AY521" s="343"/>
      <c r="AZ521" s="209"/>
      <c r="BA521" s="207"/>
      <c r="BB521" s="207"/>
      <c r="BC521" s="208"/>
      <c r="BD521" s="208"/>
      <c r="BE521" s="208"/>
      <c r="BF521" s="209"/>
      <c r="BG521" s="460"/>
      <c r="BH521" s="215"/>
      <c r="BI521" s="210"/>
      <c r="BJ521" s="210"/>
      <c r="BK521" s="210"/>
      <c r="BL521" s="207"/>
      <c r="BM521" s="207"/>
      <c r="BN521" s="207"/>
      <c r="BO521" s="282"/>
      <c r="BP521" s="282"/>
      <c r="BQ521" s="284"/>
      <c r="BR521" s="213"/>
      <c r="BS521" s="213" t="str">
        <f>IF(AND('MAPA DE RIESGOS'!$AP521="Muy Alta",'MAPA DE RIESGOS'!$AR521="Leve"),CONCATENATE("R",'MAPA DE RIESGOS'!$H521,"C",'MAPA DE RIESGOS'!$AF521),"")</f>
        <v/>
      </c>
      <c r="BT521" s="213"/>
      <c r="BU521" s="213"/>
      <c r="BV521" s="213"/>
      <c r="BW521" s="213"/>
      <c r="BX521" s="213"/>
      <c r="BY521" s="213"/>
      <c r="BZ521" s="213"/>
      <c r="CA521" s="213"/>
      <c r="CB521" s="213"/>
      <c r="CC521" s="213"/>
      <c r="CD521" s="213"/>
      <c r="CE521" s="213"/>
      <c r="CF521" s="213"/>
      <c r="CG521" s="213"/>
      <c r="CH521" s="213"/>
      <c r="CI521" s="213"/>
      <c r="CJ521" s="213"/>
      <c r="CK521" s="213"/>
    </row>
    <row r="522" spans="1:89" s="214" customFormat="1" ht="28.5" hidden="1" customHeight="1">
      <c r="A522" s="480"/>
      <c r="B522" s="504"/>
      <c r="C522" s="451"/>
      <c r="D522" s="451"/>
      <c r="E522" s="454"/>
      <c r="F522" s="454"/>
      <c r="G522" s="459"/>
      <c r="H522" s="384">
        <v>85</v>
      </c>
      <c r="I522" s="463"/>
      <c r="J522" s="460"/>
      <c r="K522" s="460"/>
      <c r="L522" s="460"/>
      <c r="M522" s="454">
        <f t="shared" si="542"/>
        <v>0</v>
      </c>
      <c r="N522" s="454"/>
      <c r="O522" s="454"/>
      <c r="P522" s="531"/>
      <c r="Q522" s="491"/>
      <c r="R522" s="494"/>
      <c r="S522" s="494"/>
      <c r="T522" s="494"/>
      <c r="U522" s="494"/>
      <c r="V522" s="534"/>
      <c r="W522" s="519"/>
      <c r="X522" s="537"/>
      <c r="Y522" s="540"/>
      <c r="Z522" s="543"/>
      <c r="AA522" s="519"/>
      <c r="AB522" s="522"/>
      <c r="AC522" s="525"/>
      <c r="AD522" s="528"/>
      <c r="AE522" s="507"/>
      <c r="AF522" s="205">
        <v>3</v>
      </c>
      <c r="AG522" s="206"/>
      <c r="AH522" s="234" t="str">
        <f t="shared" si="516"/>
        <v/>
      </c>
      <c r="AI522" s="340"/>
      <c r="AJ522" s="340"/>
      <c r="AK522" s="235" t="str">
        <f t="shared" si="517"/>
        <v/>
      </c>
      <c r="AL522" s="341"/>
      <c r="AM522" s="341"/>
      <c r="AN522" s="342"/>
      <c r="AO522" s="236" t="str">
        <f>IF(ISBLANK(AD520),(IFERROR(IF(AND(AH521="Probabilidad",AH522="Probabilidad"),(AQ521-(+AQ521*AK522)),IF(AND(AH521="Impacto",AH522="Probabilidad"),(AQ520-(+AQ520*AK522)),IF(AH522="Impacto",AQ521,""))),""))," ")</f>
        <v/>
      </c>
      <c r="AP522" s="174" t="str">
        <f>IF(ISBLANK(AD520),(IFERROR(IF(AO522="","",IF(AO522&lt;=0.2,"Muy Baja",IF(AO522&lt;=0.4,"Baja",IF(AO522&lt;=0.6,"Media",IF(AO522&lt;=0.8,"Alta","Muy Alta"))))),""))," ")</f>
        <v/>
      </c>
      <c r="AQ522" s="237" t="str">
        <f t="shared" si="518"/>
        <v/>
      </c>
      <c r="AR522" s="283" t="str">
        <f t="shared" si="519"/>
        <v/>
      </c>
      <c r="AS522" s="237" t="str">
        <f>IFERROR(IF(AND(AH521="Impacto",AH522="Impacto"),(AS521-(+AS521*AK522)),IF(AND(AH521="Probabilidad",AH522="Impacto"),(AS520-(+AS520*AK522)),IF(AH522="Probabilidad",AS521,""))),"")</f>
        <v/>
      </c>
      <c r="AT522" s="239" t="str">
        <f t="shared" si="520"/>
        <v/>
      </c>
      <c r="AU522" s="510"/>
      <c r="AV522" s="513"/>
      <c r="AW522" s="507"/>
      <c r="AX522" s="516"/>
      <c r="AY522" s="343"/>
      <c r="AZ522" s="209"/>
      <c r="BA522" s="207"/>
      <c r="BB522" s="207"/>
      <c r="BC522" s="208"/>
      <c r="BD522" s="208"/>
      <c r="BE522" s="208"/>
      <c r="BF522" s="209"/>
      <c r="BG522" s="460"/>
      <c r="BH522" s="215"/>
      <c r="BI522" s="210"/>
      <c r="BJ522" s="210"/>
      <c r="BK522" s="210"/>
      <c r="BL522" s="207"/>
      <c r="BM522" s="207"/>
      <c r="BN522" s="207"/>
      <c r="BO522" s="282"/>
      <c r="BP522" s="282"/>
      <c r="BQ522" s="284"/>
      <c r="BR522" s="213"/>
      <c r="BS522" s="213" t="str">
        <f>IF(AND('MAPA DE RIESGOS'!$AP522="Muy Alta",'MAPA DE RIESGOS'!$AR522="Leve"),CONCATENATE("R",'MAPA DE RIESGOS'!$H522,"C",'MAPA DE RIESGOS'!$AF522),"")</f>
        <v/>
      </c>
      <c r="BT522" s="213"/>
      <c r="BU522" s="213"/>
      <c r="BV522" s="213"/>
      <c r="BW522" s="213"/>
      <c r="BX522" s="213"/>
      <c r="BY522" s="213"/>
      <c r="BZ522" s="213"/>
      <c r="CA522" s="213"/>
      <c r="CB522" s="213"/>
      <c r="CC522" s="213"/>
      <c r="CD522" s="213"/>
      <c r="CE522" s="213"/>
      <c r="CF522" s="213"/>
      <c r="CG522" s="213"/>
      <c r="CH522" s="213"/>
      <c r="CI522" s="213"/>
      <c r="CJ522" s="213"/>
      <c r="CK522" s="213"/>
    </row>
    <row r="523" spans="1:89" s="214" customFormat="1" ht="28.5" hidden="1" customHeight="1">
      <c r="A523" s="480"/>
      <c r="B523" s="504"/>
      <c r="C523" s="451"/>
      <c r="D523" s="451"/>
      <c r="E523" s="454"/>
      <c r="F523" s="454"/>
      <c r="G523" s="459"/>
      <c r="H523" s="384">
        <v>85</v>
      </c>
      <c r="I523" s="463"/>
      <c r="J523" s="460"/>
      <c r="K523" s="460"/>
      <c r="L523" s="460"/>
      <c r="M523" s="454">
        <f t="shared" si="542"/>
        <v>0</v>
      </c>
      <c r="N523" s="454"/>
      <c r="O523" s="454"/>
      <c r="P523" s="531"/>
      <c r="Q523" s="491"/>
      <c r="R523" s="494"/>
      <c r="S523" s="494"/>
      <c r="T523" s="494"/>
      <c r="U523" s="494"/>
      <c r="V523" s="534"/>
      <c r="W523" s="519"/>
      <c r="X523" s="537"/>
      <c r="Y523" s="540"/>
      <c r="Z523" s="543"/>
      <c r="AA523" s="519"/>
      <c r="AB523" s="522"/>
      <c r="AC523" s="525"/>
      <c r="AD523" s="528"/>
      <c r="AE523" s="507"/>
      <c r="AF523" s="205">
        <v>4</v>
      </c>
      <c r="AG523" s="206"/>
      <c r="AH523" s="234" t="str">
        <f t="shared" si="516"/>
        <v/>
      </c>
      <c r="AI523" s="340"/>
      <c r="AJ523" s="340"/>
      <c r="AK523" s="235" t="str">
        <f t="shared" si="517"/>
        <v/>
      </c>
      <c r="AL523" s="341"/>
      <c r="AM523" s="341"/>
      <c r="AN523" s="342"/>
      <c r="AO523" s="236" t="str">
        <f>IF(ISBLANK(AD520),(IFERROR(IF(AND(AH522="Probabilidad",AH523="Probabilidad"),(AQ522-(+AQ522*AK523)),IF(AND(AH522="Impacto",AH523="Probabilidad"),(AQ521-(+AQ521*AK523)),IF(AH523="Impacto",AQ522,""))),""))," ")</f>
        <v/>
      </c>
      <c r="AP523" s="174" t="str">
        <f>IF(ISBLANK(AD520),(IFERROR(IF(AO523="","",IF(AO523&lt;=0.2,"Muy Baja",IF(AO523&lt;=0.4,"Baja",IF(AO523&lt;=0.6,"Media",IF(AO523&lt;=0.8,"Alta","Muy Alta"))))),""))," ")</f>
        <v/>
      </c>
      <c r="AQ523" s="237" t="str">
        <f t="shared" si="518"/>
        <v/>
      </c>
      <c r="AR523" s="283" t="str">
        <f t="shared" si="519"/>
        <v/>
      </c>
      <c r="AS523" s="237" t="str">
        <f>IFERROR(IF(AND(AH522="Impacto",AH523="Impacto"),(AS522-(+AS522*AK523)),IF(AND(AH522="Probabilidad",AH523="Impacto"),(AS521-(+AS521*AK523)),IF(AH523="Probabilidad",AS522,""))),"")</f>
        <v/>
      </c>
      <c r="AT523" s="239" t="str">
        <f t="shared" si="520"/>
        <v/>
      </c>
      <c r="AU523" s="510"/>
      <c r="AV523" s="513"/>
      <c r="AW523" s="507"/>
      <c r="AX523" s="516"/>
      <c r="AY523" s="343"/>
      <c r="AZ523" s="209"/>
      <c r="BA523" s="207"/>
      <c r="BB523" s="207"/>
      <c r="BC523" s="208"/>
      <c r="BD523" s="208"/>
      <c r="BE523" s="208"/>
      <c r="BF523" s="209"/>
      <c r="BG523" s="460"/>
      <c r="BH523" s="215"/>
      <c r="BI523" s="210"/>
      <c r="BJ523" s="210"/>
      <c r="BK523" s="210"/>
      <c r="BL523" s="207"/>
      <c r="BM523" s="207"/>
      <c r="BN523" s="207"/>
      <c r="BO523" s="282"/>
      <c r="BP523" s="282"/>
      <c r="BQ523" s="284"/>
      <c r="BR523" s="213"/>
      <c r="BS523" s="213" t="str">
        <f>IF(AND('MAPA DE RIESGOS'!$AP523="Muy Alta",'MAPA DE RIESGOS'!$AR523="Leve"),CONCATENATE("R",'MAPA DE RIESGOS'!$H523,"C",'MAPA DE RIESGOS'!$AF523),"")</f>
        <v/>
      </c>
      <c r="BT523" s="213"/>
      <c r="BU523" s="213"/>
      <c r="BV523" s="213"/>
      <c r="BW523" s="213"/>
      <c r="BX523" s="213"/>
      <c r="BY523" s="213"/>
      <c r="BZ523" s="213"/>
      <c r="CA523" s="213"/>
      <c r="CB523" s="213"/>
      <c r="CC523" s="213"/>
      <c r="CD523" s="213"/>
      <c r="CE523" s="213"/>
      <c r="CF523" s="213"/>
      <c r="CG523" s="213"/>
      <c r="CH523" s="213"/>
      <c r="CI523" s="213"/>
      <c r="CJ523" s="213"/>
      <c r="CK523" s="213"/>
    </row>
    <row r="524" spans="1:89" s="214" customFormat="1" ht="28.5" hidden="1" customHeight="1">
      <c r="A524" s="480"/>
      <c r="B524" s="504"/>
      <c r="C524" s="451"/>
      <c r="D524" s="451"/>
      <c r="E524" s="454"/>
      <c r="F524" s="454"/>
      <c r="G524" s="459"/>
      <c r="H524" s="384">
        <v>85</v>
      </c>
      <c r="I524" s="463"/>
      <c r="J524" s="460"/>
      <c r="K524" s="460"/>
      <c r="L524" s="460"/>
      <c r="M524" s="454">
        <f t="shared" si="542"/>
        <v>0</v>
      </c>
      <c r="N524" s="454"/>
      <c r="O524" s="454"/>
      <c r="P524" s="531"/>
      <c r="Q524" s="491"/>
      <c r="R524" s="494"/>
      <c r="S524" s="494"/>
      <c r="T524" s="494"/>
      <c r="U524" s="494"/>
      <c r="V524" s="534"/>
      <c r="W524" s="519"/>
      <c r="X524" s="537"/>
      <c r="Y524" s="540"/>
      <c r="Z524" s="543"/>
      <c r="AA524" s="519"/>
      <c r="AB524" s="522"/>
      <c r="AC524" s="525"/>
      <c r="AD524" s="528"/>
      <c r="AE524" s="507"/>
      <c r="AF524" s="205">
        <v>5</v>
      </c>
      <c r="AG524" s="206"/>
      <c r="AH524" s="234" t="str">
        <f t="shared" si="516"/>
        <v/>
      </c>
      <c r="AI524" s="340"/>
      <c r="AJ524" s="340"/>
      <c r="AK524" s="235" t="str">
        <f t="shared" si="517"/>
        <v/>
      </c>
      <c r="AL524" s="341"/>
      <c r="AM524" s="341"/>
      <c r="AN524" s="342"/>
      <c r="AO524" s="236" t="str">
        <f>IF(ISBLANK(AD520),(IFERROR(IF(AND(AH523="Probabilidad",AH524="Probabilidad"),(AQ523-(+AQ523*AK524)),IF(AND(AH523="Impacto",AH524="Probabilidad"),(AQ522-(+AQ522*AK524)),IF(AH524="Impacto",AQ523,""))),""))," ")</f>
        <v/>
      </c>
      <c r="AP524" s="174" t="str">
        <f>IF(ISBLANK(AD520),(IFERROR(IF(AO524="","",IF(AO524&lt;=0.2,"Muy Baja",IF(AO524&lt;=0.4,"Baja",IF(AO524&lt;=0.6,"Media",IF(AO524&lt;=0.8,"Alta","Muy Alta"))))),""))," ")</f>
        <v/>
      </c>
      <c r="AQ524" s="237" t="str">
        <f t="shared" si="518"/>
        <v/>
      </c>
      <c r="AR524" s="283" t="str">
        <f t="shared" si="519"/>
        <v/>
      </c>
      <c r="AS524" s="237" t="str">
        <f>IFERROR(IF(AND(AH523="Impacto",AH524="Impacto"),(AS523-(+AS523*AK524)),IF(AND(AH523="Probabilidad",AH524="Impacto"),(AS522-(+AS522*AK524)),IF(AH524="Probabilidad",AS523,""))),"")</f>
        <v/>
      </c>
      <c r="AT524" s="239" t="str">
        <f t="shared" si="520"/>
        <v/>
      </c>
      <c r="AU524" s="510"/>
      <c r="AV524" s="513"/>
      <c r="AW524" s="507"/>
      <c r="AX524" s="516"/>
      <c r="AY524" s="343"/>
      <c r="AZ524" s="209"/>
      <c r="BA524" s="207"/>
      <c r="BB524" s="207"/>
      <c r="BC524" s="208"/>
      <c r="BD524" s="208"/>
      <c r="BE524" s="208"/>
      <c r="BF524" s="209"/>
      <c r="BG524" s="460"/>
      <c r="BH524" s="215"/>
      <c r="BI524" s="210"/>
      <c r="BJ524" s="210"/>
      <c r="BK524" s="210"/>
      <c r="BL524" s="207"/>
      <c r="BM524" s="207"/>
      <c r="BN524" s="207"/>
      <c r="BO524" s="282"/>
      <c r="BP524" s="282"/>
      <c r="BQ524" s="284"/>
      <c r="BR524" s="213"/>
      <c r="BS524" s="213" t="str">
        <f>IF(AND('MAPA DE RIESGOS'!$AP524="Muy Alta",'MAPA DE RIESGOS'!$AR524="Leve"),CONCATENATE("R",'MAPA DE RIESGOS'!$H524,"C",'MAPA DE RIESGOS'!$AF524),"")</f>
        <v/>
      </c>
      <c r="BT524" s="213"/>
      <c r="BU524" s="213"/>
      <c r="BV524" s="213"/>
      <c r="BW524" s="213"/>
      <c r="BX524" s="213"/>
      <c r="BY524" s="213"/>
      <c r="BZ524" s="213"/>
      <c r="CA524" s="213"/>
      <c r="CB524" s="213"/>
      <c r="CC524" s="213"/>
      <c r="CD524" s="213"/>
      <c r="CE524" s="213"/>
      <c r="CF524" s="213"/>
      <c r="CG524" s="213"/>
      <c r="CH524" s="213"/>
      <c r="CI524" s="213"/>
      <c r="CJ524" s="213"/>
      <c r="CK524" s="213"/>
    </row>
    <row r="525" spans="1:89" s="214" customFormat="1" ht="28.5" hidden="1" customHeight="1">
      <c r="A525" s="480"/>
      <c r="B525" s="504"/>
      <c r="C525" s="451"/>
      <c r="D525" s="451"/>
      <c r="E525" s="454"/>
      <c r="F525" s="454"/>
      <c r="G525" s="459"/>
      <c r="H525" s="384">
        <v>85</v>
      </c>
      <c r="I525" s="464"/>
      <c r="J525" s="461"/>
      <c r="K525" s="461"/>
      <c r="L525" s="461"/>
      <c r="M525" s="455">
        <f t="shared" si="542"/>
        <v>0</v>
      </c>
      <c r="N525" s="455"/>
      <c r="O525" s="455"/>
      <c r="P525" s="532"/>
      <c r="Q525" s="492"/>
      <c r="R525" s="495"/>
      <c r="S525" s="495"/>
      <c r="T525" s="495"/>
      <c r="U525" s="495"/>
      <c r="V525" s="535"/>
      <c r="W525" s="520"/>
      <c r="X525" s="538"/>
      <c r="Y525" s="541"/>
      <c r="Z525" s="544"/>
      <c r="AA525" s="520"/>
      <c r="AB525" s="523"/>
      <c r="AC525" s="526"/>
      <c r="AD525" s="529"/>
      <c r="AE525" s="508"/>
      <c r="AF525" s="205">
        <v>6</v>
      </c>
      <c r="AG525" s="206"/>
      <c r="AH525" s="234" t="str">
        <f t="shared" si="516"/>
        <v/>
      </c>
      <c r="AI525" s="340"/>
      <c r="AJ525" s="340"/>
      <c r="AK525" s="235" t="str">
        <f t="shared" si="517"/>
        <v/>
      </c>
      <c r="AL525" s="341"/>
      <c r="AM525" s="341"/>
      <c r="AN525" s="342"/>
      <c r="AO525" s="236" t="str">
        <f>IF(ISBLANK(AD520),(IFERROR(IF(AND(AH523="Probabilidad",AH525="Probabilidad"),(AQ523-(+AQ523*AK525)),IF(AND(AH523="Impacto",AH525="Probabilidad"),(AQ522-(+AQ522*AK525)),IF(AH525="Impacto",AQ523,""))),""))," ")</f>
        <v/>
      </c>
      <c r="AP525" s="174" t="str">
        <f>IF(ISBLANK(AD520),(IFERROR(IF(AO525="","",IF(AO525&lt;=0.2,"Muy Baja",IF(AO525&lt;=0.4,"Baja",IF(AO525&lt;=0.6,"Media",IF(AO525&lt;=0.8,"Alta","Muy Alta"))))),"")), " ")</f>
        <v/>
      </c>
      <c r="AQ525" s="237" t="str">
        <f t="shared" si="518"/>
        <v/>
      </c>
      <c r="AR525" s="283" t="str">
        <f t="shared" si="519"/>
        <v/>
      </c>
      <c r="AS525" s="237" t="str">
        <f>IFERROR(IF(AND(AH524="Impacto",AH525="Impacto"),(AS523-(+AS524*AK525)),IF(AND(AH523="Probabilidad",AH525="Impacto"),(AS522-(+AS522*AK525)),IF(AH525="Probabilidad",AS523,""))),"")</f>
        <v/>
      </c>
      <c r="AT525" s="239" t="str">
        <f t="shared" si="520"/>
        <v/>
      </c>
      <c r="AU525" s="511"/>
      <c r="AV525" s="514"/>
      <c r="AW525" s="508"/>
      <c r="AX525" s="517"/>
      <c r="AY525" s="343"/>
      <c r="AZ525" s="209"/>
      <c r="BA525" s="207"/>
      <c r="BB525" s="207"/>
      <c r="BC525" s="208"/>
      <c r="BD525" s="208"/>
      <c r="BE525" s="208"/>
      <c r="BF525" s="209"/>
      <c r="BG525" s="461"/>
      <c r="BH525" s="215"/>
      <c r="BI525" s="210"/>
      <c r="BJ525" s="210"/>
      <c r="BK525" s="210"/>
      <c r="BL525" s="207"/>
      <c r="BM525" s="207"/>
      <c r="BN525" s="207"/>
      <c r="BO525" s="282"/>
      <c r="BP525" s="282"/>
      <c r="BQ525" s="284"/>
      <c r="BR525" s="213"/>
      <c r="BS525" s="213" t="str">
        <f>IF(AND('MAPA DE RIESGOS'!$AP525="Muy Alta",'MAPA DE RIESGOS'!$AR525="Leve"),CONCATENATE("R",'MAPA DE RIESGOS'!$H525,"C",'MAPA DE RIESGOS'!$AF525),"")</f>
        <v/>
      </c>
      <c r="BT525" s="213"/>
      <c r="BU525" s="213"/>
      <c r="BV525" s="213"/>
      <c r="BW525" s="213"/>
      <c r="BX525" s="213"/>
      <c r="BY525" s="213"/>
      <c r="BZ525" s="213"/>
      <c r="CA525" s="213"/>
      <c r="CB525" s="213"/>
      <c r="CC525" s="213"/>
      <c r="CD525" s="213"/>
      <c r="CE525" s="213"/>
      <c r="CF525" s="213"/>
      <c r="CG525" s="213"/>
      <c r="CH525" s="213"/>
      <c r="CI525" s="213"/>
      <c r="CJ525" s="213"/>
      <c r="CK525" s="213"/>
    </row>
    <row r="526" spans="1:89" s="214" customFormat="1" ht="125.5" customHeight="1">
      <c r="A526" s="480"/>
      <c r="B526" s="504" t="s">
        <v>962</v>
      </c>
      <c r="C526" s="451"/>
      <c r="D526" s="451" t="str">
        <f>IFERROR((VLOOKUP($B526,'Listados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6" s="454" t="s">
        <v>1259</v>
      </c>
      <c r="F526" s="454" t="s">
        <v>976</v>
      </c>
      <c r="G526" s="459">
        <v>86</v>
      </c>
      <c r="H526" s="384">
        <v>86</v>
      </c>
      <c r="I526" s="456" t="s">
        <v>1721</v>
      </c>
      <c r="J526" s="468" t="s">
        <v>243</v>
      </c>
      <c r="K526" s="468" t="s">
        <v>1721</v>
      </c>
      <c r="L526" s="468" t="s">
        <v>1499</v>
      </c>
      <c r="M526" s="453" t="str">
        <f t="shared" ref="M526:M537" si="547">+CONCATENATE("Posibilidad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453" t="s">
        <v>932</v>
      </c>
      <c r="O526" s="453" t="s">
        <v>837</v>
      </c>
      <c r="P526" s="530">
        <v>228</v>
      </c>
      <c r="Q526" s="490" t="s">
        <v>154</v>
      </c>
      <c r="R526" s="493" t="s">
        <v>1438</v>
      </c>
      <c r="S526" s="493" t="s">
        <v>1503</v>
      </c>
      <c r="T526" s="493"/>
      <c r="U526" s="493"/>
      <c r="V526" s="533" t="str">
        <f t="shared" ref="V526" si="548">IF(ISBLANK(AC526),(IF(P526&lt;=0,"",IF(P526&lt;=2,"Muy Baja",IF(P526&lt;=24,"Baja",IF(P526&lt;=500,"Media",IF(P526&lt;=5000,"Alta","Muy Alta"))))))," ")</f>
        <v>Media</v>
      </c>
      <c r="W526" s="518">
        <f t="shared" ref="W526" si="549">IF(ISBLANK(AC526),(IF(V526="","",IF(V526="Muy Baja",20%,IF(V526="Baja",40%,IF(V526="Media",60%,IF(V526="Alta",80%,IF(V526="Muy Alta",100%,0)))))))," ")</f>
        <v>0.6</v>
      </c>
      <c r="X526" s="536" t="s">
        <v>1717</v>
      </c>
      <c r="Y526" s="539" t="str">
        <f>IF(X526&gt;0,IF(NOT(ISERROR(MATCH(X526,'Listados Datos'!$N$3:$N$4,0))),'Listados Datos'!$N$6&amp;"Por favor no seleccionar este criterios de impacto (Afectación Económica o presupuestal y/o Pérdida Reputacional)",'Listados Datos'!$N$7),"")</f>
        <v>✔</v>
      </c>
      <c r="Z526" s="542" t="str">
        <f>IF(OR(X526='Listados Datos'!$R$3,X526='Listados Datos'!$S$3),"Leve",IF(OR(X526='Listados Datos'!$R$4,X526='Listados Datos'!$S$4),"Menor",IF(OR(X526='Listados Datos'!$R$5,X526='Listados Datos'!$S$5),"Moderado",IF(OR(X526='Listados Datos'!$R$6,X526='Listados Datos'!$S$6),"Mayor",IF(OR(X526='Listados Datos'!$R$7,X526='Listados Datos'!$S$7),"Catastrófico","")))))</f>
        <v/>
      </c>
      <c r="AA526" s="518" t="str">
        <f>IF(Z526="","",IF(Z526="Leve",20%,IF(Z526="Menor",40%,IF(Z526="Moderado",60%,IF(Z526="Mayor",80%,IF(Z526="Catastrófico",100%,0))))))</f>
        <v/>
      </c>
      <c r="AB526" s="521"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
      </c>
      <c r="AC526" s="524"/>
      <c r="AD526" s="527"/>
      <c r="AE526" s="506" t="str">
        <f t="shared" ref="AE526" si="550">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5">
        <v>1</v>
      </c>
      <c r="AG526" s="206" t="s">
        <v>1504</v>
      </c>
      <c r="AH526" s="234" t="str">
        <f t="shared" si="516"/>
        <v>Probabilidad</v>
      </c>
      <c r="AI526" s="340" t="s">
        <v>314</v>
      </c>
      <c r="AJ526" s="340" t="s">
        <v>319</v>
      </c>
      <c r="AK526" s="235" t="str">
        <f t="shared" si="517"/>
        <v>40%</v>
      </c>
      <c r="AL526" s="341" t="s">
        <v>323</v>
      </c>
      <c r="AM526" s="341" t="s">
        <v>327</v>
      </c>
      <c r="AN526" s="342" t="s">
        <v>330</v>
      </c>
      <c r="AO526" s="236">
        <f>IF(ISBLANK(AD526),(IFERROR(IF(AH526="Probabilidad",(W526-(+W526*AK526)),IF(AH526="Impacto",W526,"")),""))," ")</f>
        <v>0.36</v>
      </c>
      <c r="AP526" s="174" t="str">
        <f>IF(ISBLANK(AD526), (IFERROR(IF(AO526="","",IF(AO526&lt;=0.2,"Muy Baja",IF(AO526&lt;=0.4,"Baja",IF(AO526&lt;=0.6,"Media",IF(AO526&lt;=0.8,"Alta","Muy Alta"))))),""))," ")</f>
        <v>Baja</v>
      </c>
      <c r="AQ526" s="237">
        <f t="shared" si="518"/>
        <v>0.36</v>
      </c>
      <c r="AR526" s="283" t="str">
        <f t="shared" si="519"/>
        <v/>
      </c>
      <c r="AS526" s="237" t="str">
        <f>IFERROR(IF(AH526="Impacto",(AA526-(+AA526*AK526)),IF(AH526="Probabilidad",AA526,"")),"")</f>
        <v/>
      </c>
      <c r="AT526" s="239" t="str">
        <f t="shared" si="520"/>
        <v/>
      </c>
      <c r="AU526" s="509"/>
      <c r="AV526" s="512" t="str">
        <f>IF(ISBLANK(AD526), " ", AD526)</f>
        <v xml:space="preserve"> </v>
      </c>
      <c r="AW526" s="506" t="str">
        <f t="shared" ref="AW526" si="551">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515" t="s">
        <v>337</v>
      </c>
      <c r="AY526" s="343" t="s">
        <v>1403</v>
      </c>
      <c r="AZ526" s="209" t="s">
        <v>1404</v>
      </c>
      <c r="BA526" s="207" t="s">
        <v>976</v>
      </c>
      <c r="BB526" s="207" t="s">
        <v>1083</v>
      </c>
      <c r="BC526" s="208">
        <v>44562</v>
      </c>
      <c r="BD526" s="208">
        <v>44926</v>
      </c>
      <c r="BE526" s="208" t="s">
        <v>1408</v>
      </c>
      <c r="BF526" s="208" t="s">
        <v>1409</v>
      </c>
      <c r="BG526" s="468" t="s">
        <v>1400</v>
      </c>
      <c r="BH526" s="215"/>
      <c r="BI526" s="210"/>
      <c r="BJ526" s="210"/>
      <c r="BK526" s="210"/>
      <c r="BL526" s="207"/>
      <c r="BM526" s="207"/>
      <c r="BN526" s="207"/>
      <c r="BO526" s="282"/>
      <c r="BP526" s="282"/>
      <c r="BQ526" s="284"/>
      <c r="BR526" s="213"/>
      <c r="BS526" s="213" t="str">
        <f>IF(AND('MAPA DE RIESGOS'!$AP526="Muy Alta",'MAPA DE RIESGOS'!$AR526="Leve"),CONCATENATE("R",'MAPA DE RIESGOS'!$H526,"C",'MAPA DE RIESGOS'!$AF526),"")</f>
        <v/>
      </c>
      <c r="BT526" s="213"/>
      <c r="BU526" s="213"/>
      <c r="BV526" s="213"/>
      <c r="BW526" s="213"/>
      <c r="BX526" s="213"/>
      <c r="BY526" s="213"/>
      <c r="BZ526" s="213"/>
      <c r="CA526" s="213"/>
      <c r="CB526" s="213"/>
      <c r="CC526" s="213"/>
      <c r="CD526" s="213"/>
      <c r="CE526" s="213"/>
      <c r="CF526" s="213"/>
      <c r="CG526" s="213"/>
      <c r="CH526" s="213"/>
      <c r="CI526" s="213"/>
      <c r="CJ526" s="213"/>
      <c r="CK526" s="213"/>
    </row>
    <row r="527" spans="1:89" s="214" customFormat="1" ht="28.5" hidden="1" customHeight="1">
      <c r="A527" s="480"/>
      <c r="B527" s="504"/>
      <c r="C527" s="451"/>
      <c r="D527" s="451"/>
      <c r="E527" s="454"/>
      <c r="F527" s="454"/>
      <c r="G527" s="459"/>
      <c r="H527" s="384">
        <v>86</v>
      </c>
      <c r="I527" s="457"/>
      <c r="J527" s="460"/>
      <c r="K527" s="460"/>
      <c r="L527" s="460"/>
      <c r="M527" s="454" t="str">
        <f t="shared" si="547"/>
        <v xml:space="preserve">Posibilidad de perdida de  debido a amenazas como y vulderabilidades, afectando a los activos de información de </v>
      </c>
      <c r="N527" s="454"/>
      <c r="O527" s="454"/>
      <c r="P527" s="531"/>
      <c r="Q527" s="491"/>
      <c r="R527" s="494"/>
      <c r="S527" s="494"/>
      <c r="T527" s="494"/>
      <c r="U527" s="494"/>
      <c r="V527" s="534"/>
      <c r="W527" s="519"/>
      <c r="X527" s="537"/>
      <c r="Y527" s="540"/>
      <c r="Z527" s="543"/>
      <c r="AA527" s="519"/>
      <c r="AB527" s="522"/>
      <c r="AC527" s="525"/>
      <c r="AD527" s="528"/>
      <c r="AE527" s="507"/>
      <c r="AF527" s="205">
        <v>2</v>
      </c>
      <c r="AG527" s="206"/>
      <c r="AH527" s="234" t="str">
        <f t="shared" si="516"/>
        <v/>
      </c>
      <c r="AI527" s="340"/>
      <c r="AJ527" s="340"/>
      <c r="AK527" s="235" t="str">
        <f t="shared" si="517"/>
        <v/>
      </c>
      <c r="AL527" s="341"/>
      <c r="AM527" s="341"/>
      <c r="AN527" s="342"/>
      <c r="AO527" s="236" t="str">
        <f>IF(ISBLANK(AD526),(IFERROR(IF(AND(AH526="Probabilidad",AH527="Probabilidad"),(AQ526-(+AQ526*AK527)),IF(AH527="Probabilidad",(W526-(+W526*AK527)),IF(AH527="Impacto",AQ526,""))),""))," ")</f>
        <v/>
      </c>
      <c r="AP527" s="174" t="str">
        <f>IF(ISBLANK(AD526),(IFERROR(IF(AO527="","",IF(AO527&lt;=0.2,"Muy Baja",IF(AO527&lt;=0.4,"Baja",IF(AO527&lt;=0.6,"Media",IF(AO527&lt;=0.8,"Alta","Muy Alta"))))),""))," ")</f>
        <v/>
      </c>
      <c r="AQ527" s="237" t="str">
        <f t="shared" si="518"/>
        <v/>
      </c>
      <c r="AR527" s="283" t="str">
        <f t="shared" si="519"/>
        <v/>
      </c>
      <c r="AS527" s="237" t="str">
        <f>IFERROR(IF(AND(AH526="Impacto",AH527="Impacto"),(AS526-(+AS526*AK527)),IF(AH527="Impacto",(AA526-(+AA526*AK527)),IF(AH527="Probabilidad",AS526,""))),"")</f>
        <v/>
      </c>
      <c r="AT527" s="239" t="str">
        <f t="shared" si="520"/>
        <v/>
      </c>
      <c r="AU527" s="510"/>
      <c r="AV527" s="513"/>
      <c r="AW527" s="507"/>
      <c r="AX527" s="516"/>
      <c r="AY527" s="343"/>
      <c r="AZ527" s="209"/>
      <c r="BA527" s="207"/>
      <c r="BB527" s="207"/>
      <c r="BC527" s="208"/>
      <c r="BD527" s="208"/>
      <c r="BE527" s="208"/>
      <c r="BF527" s="209"/>
      <c r="BG527" s="460"/>
      <c r="BH527" s="215"/>
      <c r="BI527" s="210"/>
      <c r="BJ527" s="210"/>
      <c r="BK527" s="210"/>
      <c r="BL527" s="207"/>
      <c r="BM527" s="207"/>
      <c r="BN527" s="207"/>
      <c r="BO527" s="282"/>
      <c r="BP527" s="282"/>
      <c r="BQ527" s="284"/>
      <c r="BR527" s="213"/>
      <c r="BS527" s="213" t="str">
        <f>IF(AND('MAPA DE RIESGOS'!$AP527="Muy Alta",'MAPA DE RIESGOS'!$AR527="Leve"),CONCATENATE("R",'MAPA DE RIESGOS'!$H527,"C",'MAPA DE RIESGOS'!$AF527),"")</f>
        <v/>
      </c>
      <c r="BT527" s="213"/>
      <c r="BU527" s="213"/>
      <c r="BV527" s="213"/>
      <c r="BW527" s="213"/>
      <c r="BX527" s="213"/>
      <c r="BY527" s="213"/>
      <c r="BZ527" s="213"/>
      <c r="CA527" s="213"/>
      <c r="CB527" s="213"/>
      <c r="CC527" s="213"/>
      <c r="CD527" s="213"/>
      <c r="CE527" s="213"/>
      <c r="CF527" s="213"/>
      <c r="CG527" s="213"/>
      <c r="CH527" s="213"/>
      <c r="CI527" s="213"/>
      <c r="CJ527" s="213"/>
      <c r="CK527" s="213"/>
    </row>
    <row r="528" spans="1:89" s="214" customFormat="1" ht="28.5" hidden="1" customHeight="1">
      <c r="A528" s="480"/>
      <c r="B528" s="504"/>
      <c r="C528" s="451"/>
      <c r="D528" s="451"/>
      <c r="E528" s="454"/>
      <c r="F528" s="454"/>
      <c r="G528" s="459"/>
      <c r="H528" s="384">
        <v>86</v>
      </c>
      <c r="I528" s="457"/>
      <c r="J528" s="460"/>
      <c r="K528" s="460"/>
      <c r="L528" s="460"/>
      <c r="M528" s="454" t="str">
        <f t="shared" si="547"/>
        <v xml:space="preserve">Posibilidad de perdida de  debido a amenazas como y vulderabilidades, afectando a los activos de información de </v>
      </c>
      <c r="N528" s="454"/>
      <c r="O528" s="454"/>
      <c r="P528" s="531"/>
      <c r="Q528" s="491"/>
      <c r="R528" s="494"/>
      <c r="S528" s="494"/>
      <c r="T528" s="494"/>
      <c r="U528" s="494"/>
      <c r="V528" s="534"/>
      <c r="W528" s="519"/>
      <c r="X528" s="537"/>
      <c r="Y528" s="540"/>
      <c r="Z528" s="543"/>
      <c r="AA528" s="519"/>
      <c r="AB528" s="522"/>
      <c r="AC528" s="525"/>
      <c r="AD528" s="528"/>
      <c r="AE528" s="507"/>
      <c r="AF528" s="205">
        <v>3</v>
      </c>
      <c r="AG528" s="206"/>
      <c r="AH528" s="234" t="str">
        <f t="shared" si="516"/>
        <v/>
      </c>
      <c r="AI528" s="340"/>
      <c r="AJ528" s="340"/>
      <c r="AK528" s="235" t="str">
        <f t="shared" si="517"/>
        <v/>
      </c>
      <c r="AL528" s="341"/>
      <c r="AM528" s="341"/>
      <c r="AN528" s="342"/>
      <c r="AO528" s="236" t="str">
        <f>IF(ISBLANK(AD526),(IFERROR(IF(AND(AH527="Probabilidad",AH528="Probabilidad"),(AQ527-(+AQ527*AK528)),IF(AND(AH527="Impacto",AH528="Probabilidad"),(AQ526-(+AQ526*AK528)),IF(AH528="Impacto",AQ527,""))),""))," ")</f>
        <v/>
      </c>
      <c r="AP528" s="174" t="str">
        <f>IF(ISBLANK(AD526),(IFERROR(IF(AO528="","",IF(AO528&lt;=0.2,"Muy Baja",IF(AO528&lt;=0.4,"Baja",IF(AO528&lt;=0.6,"Media",IF(AO528&lt;=0.8,"Alta","Muy Alta"))))),""))," ")</f>
        <v/>
      </c>
      <c r="AQ528" s="237" t="str">
        <f t="shared" si="518"/>
        <v/>
      </c>
      <c r="AR528" s="283" t="str">
        <f t="shared" si="519"/>
        <v/>
      </c>
      <c r="AS528" s="237" t="str">
        <f>IFERROR(IF(AND(AH527="Impacto",AH528="Impacto"),(AS527-(+AS527*AK528)),IF(AND(AH527="Probabilidad",AH528="Impacto"),(AS526-(+AS526*AK528)),IF(AH528="Probabilidad",AS527,""))),"")</f>
        <v/>
      </c>
      <c r="AT528" s="239" t="str">
        <f t="shared" si="520"/>
        <v/>
      </c>
      <c r="AU528" s="510"/>
      <c r="AV528" s="513"/>
      <c r="AW528" s="507"/>
      <c r="AX528" s="516"/>
      <c r="AY528" s="343"/>
      <c r="AZ528" s="209"/>
      <c r="BA528" s="207"/>
      <c r="BB528" s="207"/>
      <c r="BC528" s="208"/>
      <c r="BD528" s="208"/>
      <c r="BE528" s="208"/>
      <c r="BF528" s="209"/>
      <c r="BG528" s="460"/>
      <c r="BH528" s="215"/>
      <c r="BI528" s="210"/>
      <c r="BJ528" s="210"/>
      <c r="BK528" s="210"/>
      <c r="BL528" s="207"/>
      <c r="BM528" s="207"/>
      <c r="BN528" s="207"/>
      <c r="BO528" s="282"/>
      <c r="BP528" s="282"/>
      <c r="BQ528" s="284"/>
      <c r="BR528" s="213"/>
      <c r="BS528" s="213" t="str">
        <f>IF(AND('MAPA DE RIESGOS'!$AP528="Muy Alta",'MAPA DE RIESGOS'!$AR528="Leve"),CONCATENATE("R",'MAPA DE RIESGOS'!$H528,"C",'MAPA DE RIESGOS'!$AF528),"")</f>
        <v/>
      </c>
      <c r="BT528" s="213"/>
      <c r="BU528" s="213"/>
      <c r="BV528" s="213"/>
      <c r="BW528" s="213"/>
      <c r="BX528" s="213"/>
      <c r="BY528" s="213"/>
      <c r="BZ528" s="213"/>
      <c r="CA528" s="213"/>
      <c r="CB528" s="213"/>
      <c r="CC528" s="213"/>
      <c r="CD528" s="213"/>
      <c r="CE528" s="213"/>
      <c r="CF528" s="213"/>
      <c r="CG528" s="213"/>
      <c r="CH528" s="213"/>
      <c r="CI528" s="213"/>
      <c r="CJ528" s="213"/>
      <c r="CK528" s="213"/>
    </row>
    <row r="529" spans="1:89" s="214" customFormat="1" ht="28.5" hidden="1" customHeight="1">
      <c r="A529" s="480"/>
      <c r="B529" s="504"/>
      <c r="C529" s="451"/>
      <c r="D529" s="451"/>
      <c r="E529" s="454"/>
      <c r="F529" s="454"/>
      <c r="G529" s="459"/>
      <c r="H529" s="384">
        <v>86</v>
      </c>
      <c r="I529" s="457"/>
      <c r="J529" s="460"/>
      <c r="K529" s="460"/>
      <c r="L529" s="460"/>
      <c r="M529" s="454" t="str">
        <f t="shared" si="547"/>
        <v xml:space="preserve">Posibilidad de perdida de  debido a amenazas como y vulderabilidades, afectando a los activos de información de </v>
      </c>
      <c r="N529" s="454"/>
      <c r="O529" s="454"/>
      <c r="P529" s="531"/>
      <c r="Q529" s="491"/>
      <c r="R529" s="494"/>
      <c r="S529" s="494"/>
      <c r="T529" s="494"/>
      <c r="U529" s="494"/>
      <c r="V529" s="534"/>
      <c r="W529" s="519"/>
      <c r="X529" s="537"/>
      <c r="Y529" s="540"/>
      <c r="Z529" s="543"/>
      <c r="AA529" s="519"/>
      <c r="AB529" s="522"/>
      <c r="AC529" s="525"/>
      <c r="AD529" s="528"/>
      <c r="AE529" s="507"/>
      <c r="AF529" s="205">
        <v>4</v>
      </c>
      <c r="AG529" s="206"/>
      <c r="AH529" s="234" t="str">
        <f t="shared" si="516"/>
        <v/>
      </c>
      <c r="AI529" s="340"/>
      <c r="AJ529" s="340"/>
      <c r="AK529" s="235" t="str">
        <f t="shared" si="517"/>
        <v/>
      </c>
      <c r="AL529" s="341"/>
      <c r="AM529" s="341"/>
      <c r="AN529" s="342"/>
      <c r="AO529" s="236" t="str">
        <f>IF(ISBLANK(AD526),(IFERROR(IF(AND(AH528="Probabilidad",AH529="Probabilidad"),(AQ528-(+AQ528*AK529)),IF(AND(AH528="Impacto",AH529="Probabilidad"),(AQ527-(+AQ527*AK529)),IF(AH529="Impacto",AQ528,""))),""))," ")</f>
        <v/>
      </c>
      <c r="AP529" s="174" t="str">
        <f>IF(ISBLANK(AD526),(IFERROR(IF(AO529="","",IF(AO529&lt;=0.2,"Muy Baja",IF(AO529&lt;=0.4,"Baja",IF(AO529&lt;=0.6,"Media",IF(AO529&lt;=0.8,"Alta","Muy Alta"))))),""))," ")</f>
        <v/>
      </c>
      <c r="AQ529" s="237" t="str">
        <f t="shared" si="518"/>
        <v/>
      </c>
      <c r="AR529" s="283" t="str">
        <f t="shared" si="519"/>
        <v/>
      </c>
      <c r="AS529" s="237" t="str">
        <f>IFERROR(IF(AND(AH528="Impacto",AH529="Impacto"),(AS528-(+AS528*AK529)),IF(AND(AH528="Probabilidad",AH529="Impacto"),(AS527-(+AS527*AK529)),IF(AH529="Probabilidad",AS528,""))),"")</f>
        <v/>
      </c>
      <c r="AT529" s="239" t="str">
        <f t="shared" si="520"/>
        <v/>
      </c>
      <c r="AU529" s="510"/>
      <c r="AV529" s="513"/>
      <c r="AW529" s="507"/>
      <c r="AX529" s="516"/>
      <c r="AY529" s="343"/>
      <c r="AZ529" s="209"/>
      <c r="BA529" s="207"/>
      <c r="BB529" s="207"/>
      <c r="BC529" s="208"/>
      <c r="BD529" s="208"/>
      <c r="BE529" s="208"/>
      <c r="BF529" s="209"/>
      <c r="BG529" s="460"/>
      <c r="BH529" s="215"/>
      <c r="BI529" s="210"/>
      <c r="BJ529" s="210"/>
      <c r="BK529" s="210"/>
      <c r="BL529" s="207"/>
      <c r="BM529" s="207"/>
      <c r="BN529" s="207"/>
      <c r="BO529" s="282"/>
      <c r="BP529" s="282"/>
      <c r="BQ529" s="284"/>
      <c r="BR529" s="213"/>
      <c r="BS529" s="213" t="str">
        <f>IF(AND('MAPA DE RIESGOS'!$AP529="Muy Alta",'MAPA DE RIESGOS'!$AR529="Leve"),CONCATENATE("R",'MAPA DE RIESGOS'!$H529,"C",'MAPA DE RIESGOS'!$AF529),"")</f>
        <v/>
      </c>
      <c r="BT529" s="213"/>
      <c r="BU529" s="213"/>
      <c r="BV529" s="213"/>
      <c r="BW529" s="213"/>
      <c r="BX529" s="213"/>
      <c r="BY529" s="213"/>
      <c r="BZ529" s="213"/>
      <c r="CA529" s="213"/>
      <c r="CB529" s="213"/>
      <c r="CC529" s="213"/>
      <c r="CD529" s="213"/>
      <c r="CE529" s="213"/>
      <c r="CF529" s="213"/>
      <c r="CG529" s="213"/>
      <c r="CH529" s="213"/>
      <c r="CI529" s="213"/>
      <c r="CJ529" s="213"/>
      <c r="CK529" s="213"/>
    </row>
    <row r="530" spans="1:89" s="214" customFormat="1" ht="28.5" hidden="1" customHeight="1">
      <c r="A530" s="480"/>
      <c r="B530" s="504"/>
      <c r="C530" s="451"/>
      <c r="D530" s="451"/>
      <c r="E530" s="454"/>
      <c r="F530" s="454"/>
      <c r="G530" s="459"/>
      <c r="H530" s="384">
        <v>86</v>
      </c>
      <c r="I530" s="457"/>
      <c r="J530" s="460"/>
      <c r="K530" s="460"/>
      <c r="L530" s="460"/>
      <c r="M530" s="454" t="str">
        <f t="shared" si="547"/>
        <v xml:space="preserve">Posibilidad de perdida de  debido a amenazas como y vulderabilidades, afectando a los activos de información de </v>
      </c>
      <c r="N530" s="454"/>
      <c r="O530" s="454"/>
      <c r="P530" s="531"/>
      <c r="Q530" s="491"/>
      <c r="R530" s="494"/>
      <c r="S530" s="494"/>
      <c r="T530" s="494"/>
      <c r="U530" s="494"/>
      <c r="V530" s="534"/>
      <c r="W530" s="519"/>
      <c r="X530" s="537"/>
      <c r="Y530" s="540"/>
      <c r="Z530" s="543"/>
      <c r="AA530" s="519"/>
      <c r="AB530" s="522"/>
      <c r="AC530" s="525"/>
      <c r="AD530" s="528"/>
      <c r="AE530" s="507"/>
      <c r="AF530" s="205">
        <v>5</v>
      </c>
      <c r="AG530" s="206"/>
      <c r="AH530" s="234" t="str">
        <f t="shared" si="516"/>
        <v/>
      </c>
      <c r="AI530" s="340"/>
      <c r="AJ530" s="340"/>
      <c r="AK530" s="235" t="str">
        <f t="shared" si="517"/>
        <v/>
      </c>
      <c r="AL530" s="341"/>
      <c r="AM530" s="341"/>
      <c r="AN530" s="342"/>
      <c r="AO530" s="236" t="str">
        <f>IF(ISBLANK(AD526),(IFERROR(IF(AND(AH529="Probabilidad",AH530="Probabilidad"),(AQ529-(+AQ529*AK530)),IF(AND(AH529="Impacto",AH530="Probabilidad"),(AQ528-(+AQ528*AK530)),IF(AH530="Impacto",AQ529,""))),""))," ")</f>
        <v/>
      </c>
      <c r="AP530" s="174" t="str">
        <f>IF(ISBLANK(AD526),(IFERROR(IF(AO530="","",IF(AO530&lt;=0.2,"Muy Baja",IF(AO530&lt;=0.4,"Baja",IF(AO530&lt;=0.6,"Media",IF(AO530&lt;=0.8,"Alta","Muy Alta"))))),""))," ")</f>
        <v/>
      </c>
      <c r="AQ530" s="237" t="str">
        <f t="shared" si="518"/>
        <v/>
      </c>
      <c r="AR530" s="283" t="str">
        <f t="shared" si="519"/>
        <v/>
      </c>
      <c r="AS530" s="237" t="str">
        <f>IFERROR(IF(AND(AH529="Impacto",AH530="Impacto"),(AS529-(+AS529*AK530)),IF(AND(AH529="Probabilidad",AH530="Impacto"),(AS528-(+AS528*AK530)),IF(AH530="Probabilidad",AS529,""))),"")</f>
        <v/>
      </c>
      <c r="AT530" s="239" t="str">
        <f t="shared" si="520"/>
        <v/>
      </c>
      <c r="AU530" s="510"/>
      <c r="AV530" s="513"/>
      <c r="AW530" s="507"/>
      <c r="AX530" s="516"/>
      <c r="AY530" s="343"/>
      <c r="AZ530" s="209"/>
      <c r="BA530" s="207"/>
      <c r="BB530" s="207"/>
      <c r="BC530" s="208"/>
      <c r="BD530" s="208"/>
      <c r="BE530" s="208"/>
      <c r="BF530" s="209"/>
      <c r="BG530" s="460"/>
      <c r="BH530" s="215"/>
      <c r="BI530" s="210"/>
      <c r="BJ530" s="210"/>
      <c r="BK530" s="210"/>
      <c r="BL530" s="207"/>
      <c r="BM530" s="207"/>
      <c r="BN530" s="207"/>
      <c r="BO530" s="282"/>
      <c r="BP530" s="282"/>
      <c r="BQ530" s="284"/>
      <c r="BR530" s="213"/>
      <c r="BS530" s="213" t="str">
        <f>IF(AND('MAPA DE RIESGOS'!$AP530="Muy Alta",'MAPA DE RIESGOS'!$AR530="Leve"),CONCATENATE("R",'MAPA DE RIESGOS'!$H530,"C",'MAPA DE RIESGOS'!$AF530),"")</f>
        <v/>
      </c>
      <c r="BT530" s="213"/>
      <c r="BU530" s="213"/>
      <c r="BV530" s="213"/>
      <c r="BW530" s="213"/>
      <c r="BX530" s="213"/>
      <c r="BY530" s="213"/>
      <c r="BZ530" s="213"/>
      <c r="CA530" s="213"/>
      <c r="CB530" s="213"/>
      <c r="CC530" s="213"/>
      <c r="CD530" s="213"/>
      <c r="CE530" s="213"/>
      <c r="CF530" s="213"/>
      <c r="CG530" s="213"/>
      <c r="CH530" s="213"/>
      <c r="CI530" s="213"/>
      <c r="CJ530" s="213"/>
      <c r="CK530" s="213"/>
    </row>
    <row r="531" spans="1:89" s="214" customFormat="1" ht="28.5" hidden="1" customHeight="1">
      <c r="A531" s="480"/>
      <c r="B531" s="504"/>
      <c r="C531" s="451"/>
      <c r="D531" s="451"/>
      <c r="E531" s="454"/>
      <c r="F531" s="454"/>
      <c r="G531" s="459"/>
      <c r="H531" s="384">
        <v>86</v>
      </c>
      <c r="I531" s="458"/>
      <c r="J531" s="461"/>
      <c r="K531" s="461"/>
      <c r="L531" s="461"/>
      <c r="M531" s="455" t="str">
        <f t="shared" si="547"/>
        <v xml:space="preserve">Posibilidad de perdida de  debido a amenazas como y vulderabilidades, afectando a los activos de información de </v>
      </c>
      <c r="N531" s="455"/>
      <c r="O531" s="455"/>
      <c r="P531" s="532"/>
      <c r="Q531" s="492"/>
      <c r="R531" s="495"/>
      <c r="S531" s="495"/>
      <c r="T531" s="495"/>
      <c r="U531" s="495"/>
      <c r="V531" s="535"/>
      <c r="W531" s="520"/>
      <c r="X531" s="538"/>
      <c r="Y531" s="541"/>
      <c r="Z531" s="544"/>
      <c r="AA531" s="520"/>
      <c r="AB531" s="523"/>
      <c r="AC531" s="526"/>
      <c r="AD531" s="529"/>
      <c r="AE531" s="508"/>
      <c r="AF531" s="205">
        <v>6</v>
      </c>
      <c r="AG531" s="206"/>
      <c r="AH531" s="234" t="str">
        <f t="shared" si="516"/>
        <v/>
      </c>
      <c r="AI531" s="340"/>
      <c r="AJ531" s="340"/>
      <c r="AK531" s="235" t="str">
        <f t="shared" si="517"/>
        <v/>
      </c>
      <c r="AL531" s="341"/>
      <c r="AM531" s="341"/>
      <c r="AN531" s="342"/>
      <c r="AO531" s="236" t="str">
        <f>IF(ISBLANK(AD526),(IFERROR(IF(AND(AH529="Probabilidad",AH531="Probabilidad"),(AQ529-(+AQ529*AK531)),IF(AND(AH529="Impacto",AH531="Probabilidad"),(AQ528-(+AQ528*AK531)),IF(AH531="Impacto",AQ529,""))),""))," ")</f>
        <v/>
      </c>
      <c r="AP531" s="174" t="str">
        <f>IF(ISBLANK(AD526),(IFERROR(IF(AO531="","",IF(AO531&lt;=0.2,"Muy Baja",IF(AO531&lt;=0.4,"Baja",IF(AO531&lt;=0.6,"Media",IF(AO531&lt;=0.8,"Alta","Muy Alta"))))),"")), " ")</f>
        <v/>
      </c>
      <c r="AQ531" s="237" t="str">
        <f t="shared" si="518"/>
        <v/>
      </c>
      <c r="AR531" s="283" t="str">
        <f t="shared" si="519"/>
        <v/>
      </c>
      <c r="AS531" s="237" t="str">
        <f>IFERROR(IF(AND(AH530="Impacto",AH531="Impacto"),(AS529-(+AS530*AK531)),IF(AND(AH529="Probabilidad",AH531="Impacto"),(AS528-(+AS528*AK531)),IF(AH531="Probabilidad",AS529,""))),"")</f>
        <v/>
      </c>
      <c r="AT531" s="239" t="str">
        <f t="shared" si="520"/>
        <v/>
      </c>
      <c r="AU531" s="511"/>
      <c r="AV531" s="514"/>
      <c r="AW531" s="508"/>
      <c r="AX531" s="517"/>
      <c r="AY531" s="343"/>
      <c r="AZ531" s="209"/>
      <c r="BA531" s="207"/>
      <c r="BB531" s="207"/>
      <c r="BC531" s="208"/>
      <c r="BD531" s="208"/>
      <c r="BE531" s="208"/>
      <c r="BF531" s="209"/>
      <c r="BG531" s="461"/>
      <c r="BH531" s="215"/>
      <c r="BI531" s="210"/>
      <c r="BJ531" s="210"/>
      <c r="BK531" s="210"/>
      <c r="BL531" s="207"/>
      <c r="BM531" s="207"/>
      <c r="BN531" s="207"/>
      <c r="BO531" s="282"/>
      <c r="BP531" s="282"/>
      <c r="BQ531" s="284"/>
      <c r="BR531" s="213"/>
      <c r="BS531" s="213" t="str">
        <f>IF(AND('MAPA DE RIESGOS'!$AP531="Muy Alta",'MAPA DE RIESGOS'!$AR531="Leve"),CONCATENATE("R",'MAPA DE RIESGOS'!$H531,"C",'MAPA DE RIESGOS'!$AF531),"")</f>
        <v/>
      </c>
      <c r="BT531" s="213"/>
      <c r="BU531" s="213"/>
      <c r="BV531" s="213"/>
      <c r="BW531" s="213"/>
      <c r="BX531" s="213"/>
      <c r="BY531" s="213"/>
      <c r="BZ531" s="213"/>
      <c r="CA531" s="213"/>
      <c r="CB531" s="213"/>
      <c r="CC531" s="213"/>
      <c r="CD531" s="213"/>
      <c r="CE531" s="213"/>
      <c r="CF531" s="213"/>
      <c r="CG531" s="213"/>
      <c r="CH531" s="213"/>
      <c r="CI531" s="213"/>
      <c r="CJ531" s="213"/>
      <c r="CK531" s="213"/>
    </row>
    <row r="532" spans="1:89" s="214" customFormat="1" ht="92" customHeight="1">
      <c r="A532" s="480"/>
      <c r="B532" s="504" t="s">
        <v>962</v>
      </c>
      <c r="C532" s="451"/>
      <c r="D532" s="451" t="str">
        <f>IFERROR((VLOOKUP($B532,'Listados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32" s="454" t="s">
        <v>1259</v>
      </c>
      <c r="F532" s="454" t="s">
        <v>976</v>
      </c>
      <c r="G532" s="654">
        <v>87</v>
      </c>
      <c r="H532" s="387">
        <v>87</v>
      </c>
      <c r="I532" s="456" t="s">
        <v>1303</v>
      </c>
      <c r="J532" s="468" t="s">
        <v>243</v>
      </c>
      <c r="K532" s="468" t="s">
        <v>1303</v>
      </c>
      <c r="L532" s="468" t="s">
        <v>1501</v>
      </c>
      <c r="M532" s="453" t="str">
        <f t="shared" si="547"/>
        <v>Posibilidad de perdida de Confidencialidad, Integridad y Disponibilidad debido a amenazas como Daño o perdida de la informacióny vulderabilidades, afectando a los activos de información de Información física o digital</v>
      </c>
      <c r="N532" s="453" t="s">
        <v>932</v>
      </c>
      <c r="O532" s="453" t="s">
        <v>837</v>
      </c>
      <c r="P532" s="530">
        <v>228</v>
      </c>
      <c r="Q532" s="490" t="s">
        <v>91</v>
      </c>
      <c r="R532" s="493" t="s">
        <v>1438</v>
      </c>
      <c r="S532" s="493" t="s">
        <v>1502</v>
      </c>
      <c r="T532" s="493"/>
      <c r="U532" s="493"/>
      <c r="V532" s="533" t="str">
        <f t="shared" ref="V532" si="552">IF(ISBLANK(AC532),(IF(P532&lt;=0,"",IF(P532&lt;=2,"Muy Baja",IF(P532&lt;=24,"Baja",IF(P532&lt;=500,"Media",IF(P532&lt;=5000,"Alta","Muy Alta"))))))," ")</f>
        <v>Media</v>
      </c>
      <c r="W532" s="518">
        <f t="shared" ref="W532" si="553">IF(ISBLANK(AC532),(IF(V532="","",IF(V532="Muy Baja",20%,IF(V532="Baja",40%,IF(V532="Media",60%,IF(V532="Alta",80%,IF(V532="Muy Alta",100%,0)))))))," ")</f>
        <v>0.6</v>
      </c>
      <c r="X532" s="536" t="s">
        <v>1717</v>
      </c>
      <c r="Y532" s="539" t="str">
        <f>IF(X532&gt;0,IF(NOT(ISERROR(MATCH(X532,'Listados Datos'!$N$3:$N$4,0))),'Listados Datos'!$N$6&amp;"Por favor no seleccionar este criterios de impacto (Afectación Económica o presupuestal y/o Pérdida Reputacional)",'Listados Datos'!$N$7),"")</f>
        <v>✔</v>
      </c>
      <c r="Z532" s="542" t="str">
        <f>IF(OR(X532='Listados Datos'!$R$3,X532='Listados Datos'!$S$3),"Leve",IF(OR(X532='Listados Datos'!$R$4,X532='Listados Datos'!$S$4),"Menor",IF(OR(X532='Listados Datos'!$R$5,X532='Listados Datos'!$S$5),"Moderado",IF(OR(X532='Listados Datos'!$R$6,X532='Listados Datos'!$S$6),"Mayor",IF(OR(X532='Listados Datos'!$R$7,X532='Listados Datos'!$S$7),"Catastrófico","")))))</f>
        <v/>
      </c>
      <c r="AA532" s="518" t="str">
        <f>IF(Z532="","",IF(Z532="Leve",20%,IF(Z532="Menor",40%,IF(Z532="Moderado",60%,IF(Z532="Mayor",80%,IF(Z532="Catastrófico",100%,0))))))</f>
        <v/>
      </c>
      <c r="AB532" s="521"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
      </c>
      <c r="AC532" s="524"/>
      <c r="AD532" s="527"/>
      <c r="AE532" s="506" t="str">
        <f t="shared" ref="AE532" si="554">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206" t="s">
        <v>1506</v>
      </c>
      <c r="AH532" s="234" t="str">
        <f t="shared" si="516"/>
        <v>Probabilidad</v>
      </c>
      <c r="AI532" s="340" t="s">
        <v>314</v>
      </c>
      <c r="AJ532" s="340" t="s">
        <v>319</v>
      </c>
      <c r="AK532" s="235" t="str">
        <f t="shared" si="517"/>
        <v>40%</v>
      </c>
      <c r="AL532" s="341" t="s">
        <v>323</v>
      </c>
      <c r="AM532" s="341" t="s">
        <v>327</v>
      </c>
      <c r="AN532" s="342" t="s">
        <v>330</v>
      </c>
      <c r="AO532" s="236">
        <f>IF(ISBLANK(AD532),(IFERROR(IF(AH532="Probabilidad",(W532-(+W532*AK532)),IF(AH532="Impacto",W532,"")),""))," ")</f>
        <v>0.36</v>
      </c>
      <c r="AP532" s="174" t="str">
        <f>IF(ISBLANK(AD532), (IFERROR(IF(AO532="","",IF(AO532&lt;=0.2,"Muy Baja",IF(AO532&lt;=0.4,"Baja",IF(AO532&lt;=0.6,"Media",IF(AO532&lt;=0.8,"Alta","Muy Alta"))))),""))," ")</f>
        <v>Baja</v>
      </c>
      <c r="AQ532" s="237">
        <f t="shared" si="518"/>
        <v>0.36</v>
      </c>
      <c r="AR532" s="283" t="str">
        <f t="shared" si="519"/>
        <v/>
      </c>
      <c r="AS532" s="237" t="str">
        <f>IFERROR(IF(AH532="Impacto",(AA532-(+AA532*AK532)),IF(AH532="Probabilidad",AA532,"")),"")</f>
        <v/>
      </c>
      <c r="AT532" s="239" t="str">
        <f t="shared" si="520"/>
        <v/>
      </c>
      <c r="AU532" s="509"/>
      <c r="AV532" s="512" t="str">
        <f>IF(ISBLANK(AD532), " ", AD532)</f>
        <v xml:space="preserve"> </v>
      </c>
      <c r="AW532" s="506" t="str">
        <f t="shared" ref="AW532" si="555">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515" t="s">
        <v>337</v>
      </c>
      <c r="AY532" s="441" t="s">
        <v>1722</v>
      </c>
      <c r="AZ532" s="437" t="s">
        <v>1405</v>
      </c>
      <c r="BA532" s="437" t="s">
        <v>976</v>
      </c>
      <c r="BB532" s="437" t="s">
        <v>1083</v>
      </c>
      <c r="BC532" s="439">
        <v>44562</v>
      </c>
      <c r="BD532" s="439">
        <v>44926</v>
      </c>
      <c r="BE532" s="437" t="s">
        <v>1723</v>
      </c>
      <c r="BF532" s="437" t="s">
        <v>1724</v>
      </c>
      <c r="BG532" s="551" t="s">
        <v>1402</v>
      </c>
      <c r="BH532" s="210"/>
      <c r="BI532" s="210"/>
      <c r="BJ532" s="210"/>
      <c r="BK532" s="210"/>
      <c r="BL532" s="207"/>
      <c r="BM532" s="207"/>
      <c r="BN532" s="207"/>
      <c r="BO532" s="282"/>
      <c r="BP532" s="282"/>
      <c r="BQ532" s="284"/>
      <c r="BR532" s="213"/>
      <c r="BS532" s="213" t="str">
        <f>IF(AND('MAPA DE RIESGOS'!$AP532="Muy Alta",'MAPA DE RIESGOS'!$AR532="Leve"),CONCATENATE("R",'MAPA DE RIESGOS'!$H532,"C",'MAPA DE RIESGOS'!$AF532),"")</f>
        <v/>
      </c>
      <c r="BT532" s="213"/>
      <c r="BU532" s="213"/>
      <c r="BV532" s="213"/>
      <c r="BW532" s="213"/>
      <c r="BX532" s="213"/>
      <c r="BY532" s="213"/>
      <c r="BZ532" s="213"/>
      <c r="CA532" s="213"/>
      <c r="CB532" s="213"/>
      <c r="CC532" s="213"/>
      <c r="CD532" s="213"/>
      <c r="CE532" s="213"/>
      <c r="CF532" s="213"/>
      <c r="CG532" s="213"/>
      <c r="CH532" s="213"/>
      <c r="CI532" s="213"/>
      <c r="CJ532" s="213"/>
      <c r="CK532" s="213"/>
    </row>
    <row r="533" spans="1:89" s="214" customFormat="1" ht="62" customHeight="1">
      <c r="A533" s="480"/>
      <c r="B533" s="504"/>
      <c r="C533" s="451"/>
      <c r="D533" s="451"/>
      <c r="E533" s="454"/>
      <c r="F533" s="454"/>
      <c r="G533" s="652"/>
      <c r="H533" s="387">
        <v>87</v>
      </c>
      <c r="I533" s="457"/>
      <c r="J533" s="460"/>
      <c r="K533" s="460"/>
      <c r="L533" s="460"/>
      <c r="M533" s="454" t="str">
        <f t="shared" si="547"/>
        <v xml:space="preserve">Posibilidad de perdida de  debido a amenazas como y vulderabilidades, afectando a los activos de información de </v>
      </c>
      <c r="N533" s="454"/>
      <c r="O533" s="454"/>
      <c r="P533" s="531"/>
      <c r="Q533" s="491"/>
      <c r="R533" s="494"/>
      <c r="S533" s="494"/>
      <c r="T533" s="494"/>
      <c r="U533" s="494"/>
      <c r="V533" s="534"/>
      <c r="W533" s="519"/>
      <c r="X533" s="537"/>
      <c r="Y533" s="540"/>
      <c r="Z533" s="543"/>
      <c r="AA533" s="519"/>
      <c r="AB533" s="522"/>
      <c r="AC533" s="525"/>
      <c r="AD533" s="528"/>
      <c r="AE533" s="507"/>
      <c r="AF533" s="205">
        <v>2</v>
      </c>
      <c r="AG533" s="206" t="s">
        <v>1507</v>
      </c>
      <c r="AH533" s="234" t="str">
        <f t="shared" si="516"/>
        <v>Probabilidad</v>
      </c>
      <c r="AI533" s="340" t="s">
        <v>314</v>
      </c>
      <c r="AJ533" s="340" t="s">
        <v>319</v>
      </c>
      <c r="AK533" s="235" t="str">
        <f t="shared" si="517"/>
        <v>40%</v>
      </c>
      <c r="AL533" s="341" t="s">
        <v>323</v>
      </c>
      <c r="AM533" s="341" t="s">
        <v>327</v>
      </c>
      <c r="AN533" s="342" t="s">
        <v>330</v>
      </c>
      <c r="AO533" s="236">
        <f>IF(ISBLANK(AD532),(IFERROR(IF(AND(AH532="Probabilidad",AH533="Probabilidad"),(AQ532-(+AQ532*AK533)),IF(AH533="Probabilidad",(W532-(+W532*AK533)),IF(AH533="Impacto",AQ532,""))),""))," ")</f>
        <v>0.216</v>
      </c>
      <c r="AP533" s="174" t="str">
        <f>IF(ISBLANK(AD532),(IFERROR(IF(AO533="","",IF(AO533&lt;=0.2,"Muy Baja",IF(AO533&lt;=0.4,"Baja",IF(AO533&lt;=0.6,"Media",IF(AO533&lt;=0.8,"Alta","Muy Alta"))))),""))," ")</f>
        <v>Baja</v>
      </c>
      <c r="AQ533" s="237">
        <f t="shared" si="518"/>
        <v>0.216</v>
      </c>
      <c r="AR533" s="283" t="str">
        <f t="shared" si="519"/>
        <v/>
      </c>
      <c r="AS533" s="237" t="str">
        <f>IFERROR(IF(AND(AH532="Impacto",AH533="Impacto"),(AS532-(+AS532*AK533)),IF(AH533="Impacto",(AA532-(+AA532*AK533)),IF(AH533="Probabilidad",AS532,""))),"")</f>
        <v/>
      </c>
      <c r="AT533" s="239" t="str">
        <f t="shared" si="520"/>
        <v/>
      </c>
      <c r="AU533" s="510"/>
      <c r="AV533" s="513"/>
      <c r="AW533" s="507"/>
      <c r="AX533" s="516"/>
      <c r="AY533" s="442"/>
      <c r="AZ533" s="438"/>
      <c r="BA533" s="438"/>
      <c r="BB533" s="438"/>
      <c r="BC533" s="440"/>
      <c r="BD533" s="440"/>
      <c r="BE533" s="438"/>
      <c r="BF533" s="438"/>
      <c r="BG533" s="551"/>
      <c r="BH533" s="210"/>
      <c r="BI533" s="210"/>
      <c r="BJ533" s="210"/>
      <c r="BK533" s="210"/>
      <c r="BL533" s="207"/>
      <c r="BM533" s="207"/>
      <c r="BN533" s="207"/>
      <c r="BO533" s="282"/>
      <c r="BP533" s="282"/>
      <c r="BQ533" s="284"/>
      <c r="BR533" s="213"/>
      <c r="BS533" s="213" t="str">
        <f>IF(AND('MAPA DE RIESGOS'!$AP533="Muy Alta",'MAPA DE RIESGOS'!$AR533="Leve"),CONCATENATE("R",'MAPA DE RIESGOS'!$H533,"C",'MAPA DE RIESGOS'!$AF533),"")</f>
        <v/>
      </c>
      <c r="BT533" s="213"/>
      <c r="BU533" s="213"/>
      <c r="BV533" s="213"/>
      <c r="BW533" s="213"/>
      <c r="BX533" s="213"/>
      <c r="BY533" s="213"/>
      <c r="BZ533" s="213"/>
      <c r="CA533" s="213"/>
      <c r="CB533" s="213"/>
      <c r="CC533" s="213"/>
      <c r="CD533" s="213"/>
      <c r="CE533" s="213"/>
      <c r="CF533" s="213"/>
      <c r="CG533" s="213"/>
      <c r="CH533" s="213"/>
      <c r="CI533" s="213"/>
      <c r="CJ533" s="213"/>
      <c r="CK533" s="213"/>
    </row>
    <row r="534" spans="1:89" s="214" customFormat="1" ht="28.5" hidden="1" customHeight="1">
      <c r="A534" s="480"/>
      <c r="B534" s="504"/>
      <c r="C534" s="451"/>
      <c r="D534" s="451"/>
      <c r="E534" s="454"/>
      <c r="F534" s="454"/>
      <c r="G534" s="652"/>
      <c r="H534" s="387">
        <v>87</v>
      </c>
      <c r="I534" s="457"/>
      <c r="J534" s="460"/>
      <c r="K534" s="460"/>
      <c r="L534" s="460"/>
      <c r="M534" s="454" t="str">
        <f t="shared" si="547"/>
        <v xml:space="preserve">Posibilidad de perdida de  debido a amenazas como y vulderabilidades, afectando a los activos de información de </v>
      </c>
      <c r="N534" s="454"/>
      <c r="O534" s="454"/>
      <c r="P534" s="531"/>
      <c r="Q534" s="491"/>
      <c r="R534" s="494"/>
      <c r="S534" s="494"/>
      <c r="T534" s="494"/>
      <c r="U534" s="494"/>
      <c r="V534" s="534"/>
      <c r="W534" s="519"/>
      <c r="X534" s="537"/>
      <c r="Y534" s="540"/>
      <c r="Z534" s="543"/>
      <c r="AA534" s="519"/>
      <c r="AB534" s="522"/>
      <c r="AC534" s="525"/>
      <c r="AD534" s="528"/>
      <c r="AE534" s="507"/>
      <c r="AF534" s="205">
        <v>3</v>
      </c>
      <c r="AG534" s="206"/>
      <c r="AH534" s="234" t="str">
        <f t="shared" si="516"/>
        <v/>
      </c>
      <c r="AI534" s="340"/>
      <c r="AJ534" s="340"/>
      <c r="AK534" s="235" t="str">
        <f t="shared" si="517"/>
        <v/>
      </c>
      <c r="AL534" s="341"/>
      <c r="AM534" s="341"/>
      <c r="AN534" s="342"/>
      <c r="AO534" s="236" t="str">
        <f>IF(ISBLANK(AD532),(IFERROR(IF(AND(AH533="Probabilidad",AH534="Probabilidad"),(AQ533-(+AQ533*AK534)),IF(AND(AH533="Impacto",AH534="Probabilidad"),(AQ532-(+AQ532*AK534)),IF(AH534="Impacto",AQ533,""))),""))," ")</f>
        <v/>
      </c>
      <c r="AP534" s="174" t="str">
        <f>IF(ISBLANK(AD532),(IFERROR(IF(AO534="","",IF(AO534&lt;=0.2,"Muy Baja",IF(AO534&lt;=0.4,"Baja",IF(AO534&lt;=0.6,"Media",IF(AO534&lt;=0.8,"Alta","Muy Alta"))))),""))," ")</f>
        <v/>
      </c>
      <c r="AQ534" s="237" t="str">
        <f t="shared" si="518"/>
        <v/>
      </c>
      <c r="AR534" s="283" t="str">
        <f t="shared" si="519"/>
        <v/>
      </c>
      <c r="AS534" s="237" t="str">
        <f>IFERROR(IF(AND(AH533="Impacto",AH534="Impacto"),(AS533-(+AS533*AK534)),IF(AND(AH533="Probabilidad",AH534="Impacto"),(AS532-(+AS532*AK534)),IF(AH534="Probabilidad",AS533,""))),"")</f>
        <v/>
      </c>
      <c r="AT534" s="239" t="str">
        <f t="shared" si="520"/>
        <v/>
      </c>
      <c r="AU534" s="510"/>
      <c r="AV534" s="513"/>
      <c r="AW534" s="507"/>
      <c r="AX534" s="516"/>
      <c r="AY534" s="343"/>
      <c r="AZ534" s="209"/>
      <c r="BA534" s="207"/>
      <c r="BB534" s="207"/>
      <c r="BC534" s="208"/>
      <c r="BD534" s="208"/>
      <c r="BE534" s="208"/>
      <c r="BF534" s="209"/>
      <c r="BG534" s="551"/>
      <c r="BH534" s="210"/>
      <c r="BI534" s="210"/>
      <c r="BJ534" s="210"/>
      <c r="BK534" s="210"/>
      <c r="BL534" s="207"/>
      <c r="BM534" s="207"/>
      <c r="BN534" s="207"/>
      <c r="BO534" s="282"/>
      <c r="BP534" s="282"/>
      <c r="BQ534" s="284"/>
      <c r="BR534" s="213"/>
      <c r="BS534" s="213" t="str">
        <f>IF(AND('MAPA DE RIESGOS'!$AP534="Muy Alta",'MAPA DE RIESGOS'!$AR534="Leve"),CONCATENATE("R",'MAPA DE RIESGOS'!$H534,"C",'MAPA DE RIESGOS'!$AF534),"")</f>
        <v/>
      </c>
      <c r="BT534" s="213"/>
      <c r="BU534" s="213"/>
      <c r="BV534" s="213"/>
      <c r="BW534" s="213"/>
      <c r="BX534" s="213"/>
      <c r="BY534" s="213"/>
      <c r="BZ534" s="213"/>
      <c r="CA534" s="213"/>
      <c r="CB534" s="213"/>
      <c r="CC534" s="213"/>
      <c r="CD534" s="213"/>
      <c r="CE534" s="213"/>
      <c r="CF534" s="213"/>
      <c r="CG534" s="213"/>
      <c r="CH534" s="213"/>
      <c r="CI534" s="213"/>
      <c r="CJ534" s="213"/>
      <c r="CK534" s="213"/>
    </row>
    <row r="535" spans="1:89" s="214" customFormat="1" ht="28.5" hidden="1" customHeight="1">
      <c r="A535" s="480"/>
      <c r="B535" s="504"/>
      <c r="C535" s="451"/>
      <c r="D535" s="451"/>
      <c r="E535" s="454"/>
      <c r="F535" s="454"/>
      <c r="G535" s="652"/>
      <c r="H535" s="387">
        <v>87</v>
      </c>
      <c r="I535" s="457"/>
      <c r="J535" s="460"/>
      <c r="K535" s="460"/>
      <c r="L535" s="460"/>
      <c r="M535" s="454" t="str">
        <f t="shared" si="547"/>
        <v xml:space="preserve">Posibilidad de perdida de  debido a amenazas como y vulderabilidades, afectando a los activos de información de </v>
      </c>
      <c r="N535" s="454"/>
      <c r="O535" s="454"/>
      <c r="P535" s="531"/>
      <c r="Q535" s="491"/>
      <c r="R535" s="494"/>
      <c r="S535" s="494"/>
      <c r="T535" s="494"/>
      <c r="U535" s="494"/>
      <c r="V535" s="534"/>
      <c r="W535" s="519"/>
      <c r="X535" s="537"/>
      <c r="Y535" s="540"/>
      <c r="Z535" s="543"/>
      <c r="AA535" s="519"/>
      <c r="AB535" s="522"/>
      <c r="AC535" s="525"/>
      <c r="AD535" s="528"/>
      <c r="AE535" s="507"/>
      <c r="AF535" s="205">
        <v>4</v>
      </c>
      <c r="AG535" s="206"/>
      <c r="AH535" s="234" t="str">
        <f t="shared" si="516"/>
        <v/>
      </c>
      <c r="AI535" s="340"/>
      <c r="AJ535" s="340"/>
      <c r="AK535" s="235" t="str">
        <f t="shared" si="517"/>
        <v/>
      </c>
      <c r="AL535" s="341"/>
      <c r="AM535" s="341"/>
      <c r="AN535" s="342"/>
      <c r="AO535" s="236" t="str">
        <f>IF(ISBLANK(AD532),(IFERROR(IF(AND(AH534="Probabilidad",AH535="Probabilidad"),(AQ534-(+AQ534*AK535)),IF(AND(AH534="Impacto",AH535="Probabilidad"),(AQ533-(+AQ533*AK535)),IF(AH535="Impacto",AQ534,""))),""))," ")</f>
        <v/>
      </c>
      <c r="AP535" s="174" t="str">
        <f>IF(ISBLANK(AD532),(IFERROR(IF(AO535="","",IF(AO535&lt;=0.2,"Muy Baja",IF(AO535&lt;=0.4,"Baja",IF(AO535&lt;=0.6,"Media",IF(AO535&lt;=0.8,"Alta","Muy Alta"))))),""))," ")</f>
        <v/>
      </c>
      <c r="AQ535" s="237" t="str">
        <f t="shared" si="518"/>
        <v/>
      </c>
      <c r="AR535" s="283" t="str">
        <f t="shared" si="519"/>
        <v/>
      </c>
      <c r="AS535" s="237" t="str">
        <f>IFERROR(IF(AND(AH534="Impacto",AH535="Impacto"),(AS534-(+AS534*AK535)),IF(AND(AH534="Probabilidad",AH535="Impacto"),(AS533-(+AS533*AK535)),IF(AH535="Probabilidad",AS534,""))),"")</f>
        <v/>
      </c>
      <c r="AT535" s="239" t="str">
        <f t="shared" si="520"/>
        <v/>
      </c>
      <c r="AU535" s="510"/>
      <c r="AV535" s="513"/>
      <c r="AW535" s="507"/>
      <c r="AX535" s="516"/>
      <c r="AY535" s="343"/>
      <c r="AZ535" s="209"/>
      <c r="BA535" s="207"/>
      <c r="BB535" s="207"/>
      <c r="BC535" s="208"/>
      <c r="BD535" s="208"/>
      <c r="BE535" s="208"/>
      <c r="BF535" s="209"/>
      <c r="BG535" s="551"/>
      <c r="BH535" s="210"/>
      <c r="BI535" s="210"/>
      <c r="BJ535" s="210"/>
      <c r="BK535" s="210"/>
      <c r="BL535" s="207"/>
      <c r="BM535" s="207"/>
      <c r="BN535" s="207"/>
      <c r="BO535" s="282"/>
      <c r="BP535" s="282"/>
      <c r="BQ535" s="284"/>
      <c r="BR535" s="213"/>
      <c r="BS535" s="213" t="str">
        <f>IF(AND('MAPA DE RIESGOS'!$AP535="Muy Alta",'MAPA DE RIESGOS'!$AR535="Leve"),CONCATENATE("R",'MAPA DE RIESGOS'!$H535,"C",'MAPA DE RIESGOS'!$AF535),"")</f>
        <v/>
      </c>
      <c r="BT535" s="213"/>
      <c r="BU535" s="213"/>
      <c r="BV535" s="213"/>
      <c r="BW535" s="213"/>
      <c r="BX535" s="213"/>
      <c r="BY535" s="213"/>
      <c r="BZ535" s="213"/>
      <c r="CA535" s="213"/>
      <c r="CB535" s="213"/>
      <c r="CC535" s="213"/>
      <c r="CD535" s="213"/>
      <c r="CE535" s="213"/>
      <c r="CF535" s="213"/>
      <c r="CG535" s="213"/>
      <c r="CH535" s="213"/>
      <c r="CI535" s="213"/>
      <c r="CJ535" s="213"/>
      <c r="CK535" s="213"/>
    </row>
    <row r="536" spans="1:89" s="214" customFormat="1" ht="28.5" hidden="1" customHeight="1">
      <c r="A536" s="480"/>
      <c r="B536" s="504"/>
      <c r="C536" s="451"/>
      <c r="D536" s="451"/>
      <c r="E536" s="454"/>
      <c r="F536" s="454"/>
      <c r="G536" s="652"/>
      <c r="H536" s="387">
        <v>87</v>
      </c>
      <c r="I536" s="457"/>
      <c r="J536" s="460"/>
      <c r="K536" s="460"/>
      <c r="L536" s="460"/>
      <c r="M536" s="454" t="str">
        <f t="shared" si="547"/>
        <v xml:space="preserve">Posibilidad de perdida de  debido a amenazas como y vulderabilidades, afectando a los activos de información de </v>
      </c>
      <c r="N536" s="454"/>
      <c r="O536" s="454"/>
      <c r="P536" s="531"/>
      <c r="Q536" s="491"/>
      <c r="R536" s="494"/>
      <c r="S536" s="494"/>
      <c r="T536" s="494"/>
      <c r="U536" s="494"/>
      <c r="V536" s="534"/>
      <c r="W536" s="519"/>
      <c r="X536" s="537"/>
      <c r="Y536" s="540"/>
      <c r="Z536" s="543"/>
      <c r="AA536" s="519"/>
      <c r="AB536" s="522"/>
      <c r="AC536" s="525"/>
      <c r="AD536" s="528"/>
      <c r="AE536" s="507"/>
      <c r="AF536" s="205">
        <v>5</v>
      </c>
      <c r="AG536" s="206"/>
      <c r="AH536" s="234" t="str">
        <f t="shared" si="516"/>
        <v/>
      </c>
      <c r="AI536" s="340"/>
      <c r="AJ536" s="340"/>
      <c r="AK536" s="235" t="str">
        <f t="shared" si="517"/>
        <v/>
      </c>
      <c r="AL536" s="341"/>
      <c r="AM536" s="341"/>
      <c r="AN536" s="342"/>
      <c r="AO536" s="236" t="str">
        <f>IF(ISBLANK(AD532),(IFERROR(IF(AND(AH535="Probabilidad",AH536="Probabilidad"),(AQ535-(+AQ535*AK536)),IF(AND(AH535="Impacto",AH536="Probabilidad"),(AQ534-(+AQ534*AK536)),IF(AH536="Impacto",AQ535,""))),""))," ")</f>
        <v/>
      </c>
      <c r="AP536" s="174" t="str">
        <f>IF(ISBLANK(AD532),(IFERROR(IF(AO536="","",IF(AO536&lt;=0.2,"Muy Baja",IF(AO536&lt;=0.4,"Baja",IF(AO536&lt;=0.6,"Media",IF(AO536&lt;=0.8,"Alta","Muy Alta"))))),""))," ")</f>
        <v/>
      </c>
      <c r="AQ536" s="237" t="str">
        <f t="shared" si="518"/>
        <v/>
      </c>
      <c r="AR536" s="283" t="str">
        <f t="shared" si="519"/>
        <v/>
      </c>
      <c r="AS536" s="237" t="str">
        <f>IFERROR(IF(AND(AH535="Impacto",AH536="Impacto"),(AS535-(+AS535*AK536)),IF(AND(AH535="Probabilidad",AH536="Impacto"),(AS534-(+AS534*AK536)),IF(AH536="Probabilidad",AS535,""))),"")</f>
        <v/>
      </c>
      <c r="AT536" s="239" t="str">
        <f t="shared" si="520"/>
        <v/>
      </c>
      <c r="AU536" s="510"/>
      <c r="AV536" s="513"/>
      <c r="AW536" s="507"/>
      <c r="AX536" s="516"/>
      <c r="AY536" s="343"/>
      <c r="AZ536" s="209"/>
      <c r="BA536" s="207"/>
      <c r="BB536" s="207"/>
      <c r="BC536" s="208"/>
      <c r="BD536" s="208"/>
      <c r="BE536" s="208"/>
      <c r="BF536" s="209"/>
      <c r="BG536" s="551"/>
      <c r="BH536" s="210"/>
      <c r="BI536" s="210"/>
      <c r="BJ536" s="210"/>
      <c r="BK536" s="210"/>
      <c r="BL536" s="207"/>
      <c r="BM536" s="207"/>
      <c r="BN536" s="207"/>
      <c r="BO536" s="282"/>
      <c r="BP536" s="282"/>
      <c r="BQ536" s="284"/>
      <c r="BR536" s="213"/>
      <c r="BS536" s="213" t="str">
        <f>IF(AND('MAPA DE RIESGOS'!$AP536="Muy Alta",'MAPA DE RIESGOS'!$AR536="Leve"),CONCATENATE("R",'MAPA DE RIESGOS'!$H536,"C",'MAPA DE RIESGOS'!$AF536),"")</f>
        <v/>
      </c>
      <c r="BT536" s="213"/>
      <c r="BU536" s="213"/>
      <c r="BV536" s="213"/>
      <c r="BW536" s="213"/>
      <c r="BX536" s="213"/>
      <c r="BY536" s="213"/>
      <c r="BZ536" s="213"/>
      <c r="CA536" s="213"/>
      <c r="CB536" s="213"/>
      <c r="CC536" s="213"/>
      <c r="CD536" s="213"/>
      <c r="CE536" s="213"/>
      <c r="CF536" s="213"/>
      <c r="CG536" s="213"/>
      <c r="CH536" s="213"/>
      <c r="CI536" s="213"/>
      <c r="CJ536" s="213"/>
      <c r="CK536" s="213"/>
    </row>
    <row r="537" spans="1:89" s="214" customFormat="1" ht="28.5" hidden="1" customHeight="1">
      <c r="A537" s="481"/>
      <c r="B537" s="505"/>
      <c r="C537" s="452"/>
      <c r="D537" s="452"/>
      <c r="E537" s="455"/>
      <c r="F537" s="455"/>
      <c r="G537" s="653"/>
      <c r="H537" s="387">
        <v>87</v>
      </c>
      <c r="I537" s="458"/>
      <c r="J537" s="461"/>
      <c r="K537" s="461"/>
      <c r="L537" s="461"/>
      <c r="M537" s="455" t="str">
        <f t="shared" si="547"/>
        <v xml:space="preserve">Posibilidad de perdida de  debido a amenazas como y vulderabilidades, afectando a los activos de información de </v>
      </c>
      <c r="N537" s="455"/>
      <c r="O537" s="455"/>
      <c r="P537" s="532"/>
      <c r="Q537" s="492"/>
      <c r="R537" s="495"/>
      <c r="S537" s="495"/>
      <c r="T537" s="495"/>
      <c r="U537" s="495"/>
      <c r="V537" s="535"/>
      <c r="W537" s="520"/>
      <c r="X537" s="538"/>
      <c r="Y537" s="541"/>
      <c r="Z537" s="544"/>
      <c r="AA537" s="520"/>
      <c r="AB537" s="523"/>
      <c r="AC537" s="526"/>
      <c r="AD537" s="529"/>
      <c r="AE537" s="508"/>
      <c r="AF537" s="205">
        <v>6</v>
      </c>
      <c r="AG537" s="206"/>
      <c r="AH537" s="234" t="str">
        <f t="shared" si="516"/>
        <v/>
      </c>
      <c r="AI537" s="340"/>
      <c r="AJ537" s="340"/>
      <c r="AK537" s="235" t="str">
        <f t="shared" si="517"/>
        <v/>
      </c>
      <c r="AL537" s="341"/>
      <c r="AM537" s="341"/>
      <c r="AN537" s="342"/>
      <c r="AO537" s="236" t="str">
        <f>IF(ISBLANK(AD532),(IFERROR(IF(AND(AH535="Probabilidad",AH537="Probabilidad"),(AQ535-(+AQ535*AK537)),IF(AND(AH535="Impacto",AH537="Probabilidad"),(AQ534-(+AQ534*AK537)),IF(AH537="Impacto",AQ535,""))),""))," ")</f>
        <v/>
      </c>
      <c r="AP537" s="174" t="str">
        <f>IF(ISBLANK(AD532),(IFERROR(IF(AO537="","",IF(AO537&lt;=0.2,"Muy Baja",IF(AO537&lt;=0.4,"Baja",IF(AO537&lt;=0.6,"Media",IF(AO537&lt;=0.8,"Alta","Muy Alta"))))),"")), " ")</f>
        <v/>
      </c>
      <c r="AQ537" s="237" t="str">
        <f t="shared" si="518"/>
        <v/>
      </c>
      <c r="AR537" s="283" t="str">
        <f t="shared" si="519"/>
        <v/>
      </c>
      <c r="AS537" s="237" t="str">
        <f>IFERROR(IF(AND(AH536="Impacto",AH537="Impacto"),(AS535-(+AS536*AK537)),IF(AND(AH535="Probabilidad",AH537="Impacto"),(AS534-(+AS534*AK537)),IF(AH537="Probabilidad",AS535,""))),"")</f>
        <v/>
      </c>
      <c r="AT537" s="239" t="str">
        <f t="shared" si="520"/>
        <v/>
      </c>
      <c r="AU537" s="511"/>
      <c r="AV537" s="514"/>
      <c r="AW537" s="508"/>
      <c r="AX537" s="517"/>
      <c r="AY537" s="343"/>
      <c r="AZ537" s="209"/>
      <c r="BA537" s="207"/>
      <c r="BB537" s="207"/>
      <c r="BC537" s="208"/>
      <c r="BD537" s="208"/>
      <c r="BE537" s="208"/>
      <c r="BF537" s="209"/>
      <c r="BG537" s="551"/>
      <c r="BH537" s="210"/>
      <c r="BI537" s="210"/>
      <c r="BJ537" s="210"/>
      <c r="BK537" s="210"/>
      <c r="BL537" s="207"/>
      <c r="BM537" s="207"/>
      <c r="BN537" s="207"/>
      <c r="BO537" s="282"/>
      <c r="BP537" s="282"/>
      <c r="BQ537" s="284"/>
      <c r="BR537" s="213"/>
      <c r="BS537" s="213" t="str">
        <f>IF(AND('MAPA DE RIESGOS'!$AP537="Muy Alta",'MAPA DE RIESGOS'!$AR537="Leve"),CONCATENATE("R",'MAPA DE RIESGOS'!$H537,"C",'MAPA DE RIESGOS'!$AF537),"")</f>
        <v/>
      </c>
      <c r="BT537" s="213"/>
      <c r="BU537" s="213"/>
      <c r="BV537" s="213"/>
      <c r="BW537" s="213"/>
      <c r="BX537" s="213"/>
      <c r="BY537" s="213"/>
      <c r="BZ537" s="213"/>
      <c r="CA537" s="213"/>
      <c r="CB537" s="213"/>
      <c r="CC537" s="213"/>
      <c r="CD537" s="213"/>
      <c r="CE537" s="213"/>
      <c r="CF537" s="213"/>
      <c r="CG537" s="213"/>
      <c r="CH537" s="213"/>
      <c r="CI537" s="213"/>
      <c r="CJ537" s="213"/>
      <c r="CK537" s="213"/>
    </row>
    <row r="538" spans="1:89" s="214" customFormat="1" ht="28.5" hidden="1" customHeight="1">
      <c r="A538" s="469"/>
      <c r="B538" s="489"/>
      <c r="C538" s="450" t="str">
        <f>IFERROR((VLOOKUP($B538,'Listados Datos'!$D$3:$E$18,2,FALSE))," ")</f>
        <v xml:space="preserve"> </v>
      </c>
      <c r="D538" s="289" t="str">
        <f>IFERROR((VLOOKUP($B538,'Listados Datos'!$D$3:$F$18,3,FALSE))," ")</f>
        <v xml:space="preserve"> </v>
      </c>
      <c r="E538" s="292"/>
      <c r="F538" s="207"/>
      <c r="G538" s="459">
        <v>88</v>
      </c>
      <c r="H538" s="384">
        <v>88</v>
      </c>
      <c r="I538" s="456"/>
      <c r="J538" s="468"/>
      <c r="K538" s="468"/>
      <c r="L538" s="468"/>
      <c r="M538" s="453"/>
      <c r="N538" s="548"/>
      <c r="O538" s="453"/>
      <c r="P538" s="530"/>
      <c r="Q538" s="490"/>
      <c r="R538" s="493"/>
      <c r="S538" s="493"/>
      <c r="T538" s="493"/>
      <c r="U538" s="493"/>
      <c r="V538" s="533" t="str">
        <f t="shared" ref="V538" si="556">IF(ISBLANK(AC538),(IF(P538&lt;=0,"",IF(P538&lt;=2,"Muy Baja",IF(P538&lt;=24,"Baja",IF(P538&lt;=500,"Media",IF(P538&lt;=5000,"Alta","Muy Alta"))))))," ")</f>
        <v/>
      </c>
      <c r="W538" s="518" t="str">
        <f t="shared" ref="W538" si="557">IF(ISBLANK(AC538),(IF(V538="","",IF(V538="Muy Baja",20%,IF(V538="Baja",40%,IF(V538="Media",60%,IF(V538="Alta",80%,IF(V538="Muy Alta",100%,0)))))))," ")</f>
        <v/>
      </c>
      <c r="X538" s="536"/>
      <c r="Y538" s="539" t="str">
        <f>IF(X538&gt;0,IF(NOT(ISERROR(MATCH(X538,'Listados Datos'!$N$3:$N$4,0))),'Listados Datos'!$N$6&amp;"Por favor no seleccionar este criterios de impacto (Afectación Económica o presupuestal y/o Pérdida Reputacional)",'Listados Datos'!$N$7),"")</f>
        <v/>
      </c>
      <c r="Z538" s="542" t="str">
        <f>IF(OR(X538='Listados Datos'!$R$3,X538='Listados Datos'!$S$3),"Leve",IF(OR(X538='Listados Datos'!$R$4,X538='Listados Datos'!$S$4),"Menor",IF(OR(X538='Listados Datos'!$R$5,X538='Listados Datos'!$S$5),"Moderado",IF(OR(X538='Listados Datos'!$R$6,X538='Listados Datos'!$S$6),"Mayor",IF(OR(X538='Listados Datos'!$R$7,X538='Listados Datos'!$S$7),"Catastrófico","")))))</f>
        <v/>
      </c>
      <c r="AA538" s="518" t="str">
        <f>IF(Z538="","",IF(Z538="Leve",20%,IF(Z538="Menor",40%,IF(Z538="Moderado",60%,IF(Z538="Mayor",80%,IF(Z538="Catastrófico",100%,0))))))</f>
        <v/>
      </c>
      <c r="AB538" s="521"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524"/>
      <c r="AD538" s="527"/>
      <c r="AE538" s="506" t="str">
        <f t="shared" ref="AE538" si="558">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206"/>
      <c r="AH538" s="234" t="str">
        <f t="shared" si="516"/>
        <v/>
      </c>
      <c r="AI538" s="340"/>
      <c r="AJ538" s="340"/>
      <c r="AK538" s="235" t="str">
        <f t="shared" si="517"/>
        <v/>
      </c>
      <c r="AL538" s="341"/>
      <c r="AM538" s="341"/>
      <c r="AN538" s="342"/>
      <c r="AO538" s="236" t="str">
        <f>IF(ISBLANK(AD538),(IFERROR(IF(AH538="Probabilidad",(W538-(+W538*AK538)),IF(AH538="Impacto",W538,"")),""))," ")</f>
        <v/>
      </c>
      <c r="AP538" s="174" t="str">
        <f>IF(ISBLANK(AD538), (IFERROR(IF(AO538="","",IF(AO538&lt;=0.2,"Muy Baja",IF(AO538&lt;=0.4,"Baja",IF(AO538&lt;=0.6,"Media",IF(AO538&lt;=0.8,"Alta","Muy Alta"))))),""))," ")</f>
        <v/>
      </c>
      <c r="AQ538" s="237" t="str">
        <f t="shared" si="518"/>
        <v/>
      </c>
      <c r="AR538" s="283" t="str">
        <f t="shared" si="519"/>
        <v/>
      </c>
      <c r="AS538" s="237" t="str">
        <f>IFERROR(IF(AH538="Impacto",(AA538-(+AA538*AK538)),IF(AH538="Probabilidad",AA538,"")),"")</f>
        <v/>
      </c>
      <c r="AT538" s="239" t="str">
        <f t="shared" si="520"/>
        <v/>
      </c>
      <c r="AU538" s="509"/>
      <c r="AV538" s="512" t="str">
        <f>IF(ISBLANK(AD538), " ", AD538)</f>
        <v xml:space="preserve"> </v>
      </c>
      <c r="AW538" s="506" t="str">
        <f t="shared" ref="AW538" si="559">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515"/>
      <c r="AY538" s="343"/>
      <c r="AZ538" s="209"/>
      <c r="BA538" s="207"/>
      <c r="BB538" s="207"/>
      <c r="BC538" s="208"/>
      <c r="BD538" s="208"/>
      <c r="BE538" s="208"/>
      <c r="BF538" s="209"/>
      <c r="BG538" s="545"/>
      <c r="BH538" s="215"/>
      <c r="BI538" s="210"/>
      <c r="BJ538" s="210"/>
      <c r="BK538" s="210"/>
      <c r="BL538" s="207"/>
      <c r="BM538" s="207"/>
      <c r="BN538" s="207"/>
      <c r="BO538" s="282"/>
      <c r="BP538" s="282"/>
      <c r="BQ538" s="284"/>
      <c r="BR538" s="213"/>
      <c r="BS538" s="213" t="str">
        <f>IF(AND('MAPA DE RIESGOS'!$AP538="Muy Alta",'MAPA DE RIESGOS'!$AR538="Leve"),CONCATENATE("R",'MAPA DE RIESGOS'!$H538,"C",'MAPA DE RIESGOS'!$AF538),"")</f>
        <v/>
      </c>
      <c r="BT538" s="213"/>
      <c r="BU538" s="213"/>
      <c r="BV538" s="213"/>
      <c r="BW538" s="213"/>
      <c r="BX538" s="213"/>
      <c r="BY538" s="213"/>
      <c r="BZ538" s="213"/>
      <c r="CA538" s="213"/>
      <c r="CB538" s="213"/>
      <c r="CC538" s="213"/>
      <c r="CD538" s="213"/>
      <c r="CE538" s="213"/>
      <c r="CF538" s="213"/>
      <c r="CG538" s="213"/>
      <c r="CH538" s="213"/>
      <c r="CI538" s="213"/>
      <c r="CJ538" s="213"/>
      <c r="CK538" s="213"/>
    </row>
    <row r="539" spans="1:89" s="214" customFormat="1" ht="28.5" hidden="1" customHeight="1">
      <c r="A539" s="469"/>
      <c r="B539" s="487"/>
      <c r="C539" s="451"/>
      <c r="D539" s="290"/>
      <c r="E539" s="293"/>
      <c r="F539" s="207"/>
      <c r="G539" s="459"/>
      <c r="H539" s="384">
        <v>88</v>
      </c>
      <c r="I539" s="457"/>
      <c r="J539" s="460"/>
      <c r="K539" s="460"/>
      <c r="L539" s="460"/>
      <c r="M539" s="454"/>
      <c r="N539" s="549"/>
      <c r="O539" s="454"/>
      <c r="P539" s="531"/>
      <c r="Q539" s="491"/>
      <c r="R539" s="494"/>
      <c r="S539" s="494"/>
      <c r="T539" s="494"/>
      <c r="U539" s="494"/>
      <c r="V539" s="534"/>
      <c r="W539" s="519"/>
      <c r="X539" s="537"/>
      <c r="Y539" s="540"/>
      <c r="Z539" s="543"/>
      <c r="AA539" s="519"/>
      <c r="AB539" s="522"/>
      <c r="AC539" s="525"/>
      <c r="AD539" s="528"/>
      <c r="AE539" s="507"/>
      <c r="AF539" s="205">
        <v>2</v>
      </c>
      <c r="AG539" s="206"/>
      <c r="AH539" s="234" t="str">
        <f t="shared" si="516"/>
        <v/>
      </c>
      <c r="AI539" s="340"/>
      <c r="AJ539" s="340"/>
      <c r="AK539" s="235" t="str">
        <f t="shared" si="517"/>
        <v/>
      </c>
      <c r="AL539" s="341"/>
      <c r="AM539" s="341"/>
      <c r="AN539" s="342"/>
      <c r="AO539" s="236" t="str">
        <f>IF(ISBLANK(AD538),(IFERROR(IF(AND(AH538="Probabilidad",AH539="Probabilidad"),(AQ538-(+AQ538*AK539)),IF(AH539="Probabilidad",(W538-(+W538*AK539)),IF(AH539="Impacto",AQ538,""))),""))," ")</f>
        <v/>
      </c>
      <c r="AP539" s="174" t="str">
        <f>IF(ISBLANK(AD538),(IFERROR(IF(AO539="","",IF(AO539&lt;=0.2,"Muy Baja",IF(AO539&lt;=0.4,"Baja",IF(AO539&lt;=0.6,"Media",IF(AO539&lt;=0.8,"Alta","Muy Alta"))))),""))," ")</f>
        <v/>
      </c>
      <c r="AQ539" s="237" t="str">
        <f t="shared" si="518"/>
        <v/>
      </c>
      <c r="AR539" s="283" t="str">
        <f t="shared" si="519"/>
        <v/>
      </c>
      <c r="AS539" s="237" t="str">
        <f>IFERROR(IF(AND(AH538="Impacto",AH539="Impacto"),(AS538-(+AS538*AK539)),IF(AH539="Impacto",(AA538-(+AA538*AK539)),IF(AH539="Probabilidad",AS538,""))),"")</f>
        <v/>
      </c>
      <c r="AT539" s="239" t="str">
        <f t="shared" si="520"/>
        <v/>
      </c>
      <c r="AU539" s="510"/>
      <c r="AV539" s="513"/>
      <c r="AW539" s="507"/>
      <c r="AX539" s="516"/>
      <c r="AY539" s="343"/>
      <c r="AZ539" s="209"/>
      <c r="BA539" s="207"/>
      <c r="BB539" s="207"/>
      <c r="BC539" s="208"/>
      <c r="BD539" s="208"/>
      <c r="BE539" s="208"/>
      <c r="BF539" s="209"/>
      <c r="BG539" s="546"/>
      <c r="BH539" s="215"/>
      <c r="BI539" s="210"/>
      <c r="BJ539" s="210"/>
      <c r="BK539" s="210"/>
      <c r="BL539" s="207"/>
      <c r="BM539" s="207"/>
      <c r="BN539" s="207"/>
      <c r="BO539" s="282"/>
      <c r="BP539" s="282"/>
      <c r="BQ539" s="284"/>
      <c r="BR539" s="213"/>
      <c r="BS539" s="213" t="str">
        <f>IF(AND('MAPA DE RIESGOS'!$AP539="Muy Alta",'MAPA DE RIESGOS'!$AR539="Leve"),CONCATENATE("R",'MAPA DE RIESGOS'!$H539,"C",'MAPA DE RIESGOS'!$AF539),"")</f>
        <v/>
      </c>
      <c r="BT539" s="213"/>
      <c r="BU539" s="213"/>
      <c r="BV539" s="213"/>
      <c r="BW539" s="213"/>
      <c r="BX539" s="213"/>
      <c r="BY539" s="213"/>
      <c r="BZ539" s="213"/>
      <c r="CA539" s="213"/>
      <c r="CB539" s="213"/>
      <c r="CC539" s="213"/>
      <c r="CD539" s="213"/>
      <c r="CE539" s="213"/>
      <c r="CF539" s="213"/>
      <c r="CG539" s="213"/>
      <c r="CH539" s="213"/>
      <c r="CI539" s="213"/>
      <c r="CJ539" s="213"/>
      <c r="CK539" s="213"/>
    </row>
    <row r="540" spans="1:89" s="214" customFormat="1" ht="28.5" hidden="1" customHeight="1">
      <c r="A540" s="469"/>
      <c r="B540" s="487"/>
      <c r="C540" s="451"/>
      <c r="D540" s="290"/>
      <c r="E540" s="293"/>
      <c r="F540" s="207"/>
      <c r="G540" s="459"/>
      <c r="H540" s="384">
        <v>88</v>
      </c>
      <c r="I540" s="457"/>
      <c r="J540" s="460"/>
      <c r="K540" s="460"/>
      <c r="L540" s="460"/>
      <c r="M540" s="454"/>
      <c r="N540" s="549"/>
      <c r="O540" s="454"/>
      <c r="P540" s="531"/>
      <c r="Q540" s="491"/>
      <c r="R540" s="494"/>
      <c r="S540" s="494"/>
      <c r="T540" s="494"/>
      <c r="U540" s="494"/>
      <c r="V540" s="534"/>
      <c r="W540" s="519"/>
      <c r="X540" s="537"/>
      <c r="Y540" s="540"/>
      <c r="Z540" s="543"/>
      <c r="AA540" s="519"/>
      <c r="AB540" s="522"/>
      <c r="AC540" s="525"/>
      <c r="AD540" s="528"/>
      <c r="AE540" s="507"/>
      <c r="AF540" s="205">
        <v>3</v>
      </c>
      <c r="AG540" s="206"/>
      <c r="AH540" s="234" t="str">
        <f t="shared" si="516"/>
        <v/>
      </c>
      <c r="AI540" s="340"/>
      <c r="AJ540" s="340"/>
      <c r="AK540" s="235" t="str">
        <f t="shared" si="517"/>
        <v/>
      </c>
      <c r="AL540" s="341"/>
      <c r="AM540" s="341"/>
      <c r="AN540" s="342"/>
      <c r="AO540" s="236" t="str">
        <f>IF(ISBLANK(AD538),(IFERROR(IF(AND(AH539="Probabilidad",AH540="Probabilidad"),(AQ539-(+AQ539*AK540)),IF(AND(AH539="Impacto",AH540="Probabilidad"),(AQ538-(+AQ538*AK540)),IF(AH540="Impacto",AQ539,""))),""))," ")</f>
        <v/>
      </c>
      <c r="AP540" s="174" t="str">
        <f>IF(ISBLANK(AD538),(IFERROR(IF(AO540="","",IF(AO540&lt;=0.2,"Muy Baja",IF(AO540&lt;=0.4,"Baja",IF(AO540&lt;=0.6,"Media",IF(AO540&lt;=0.8,"Alta","Muy Alta"))))),""))," ")</f>
        <v/>
      </c>
      <c r="AQ540" s="237" t="str">
        <f t="shared" si="518"/>
        <v/>
      </c>
      <c r="AR540" s="283" t="str">
        <f t="shared" si="519"/>
        <v/>
      </c>
      <c r="AS540" s="237" t="str">
        <f>IFERROR(IF(AND(AH539="Impacto",AH540="Impacto"),(AS539-(+AS539*AK540)),IF(AND(AH539="Probabilidad",AH540="Impacto"),(AS538-(+AS538*AK540)),IF(AH540="Probabilidad",AS539,""))),"")</f>
        <v/>
      </c>
      <c r="AT540" s="239" t="str">
        <f t="shared" si="520"/>
        <v/>
      </c>
      <c r="AU540" s="510"/>
      <c r="AV540" s="513"/>
      <c r="AW540" s="507"/>
      <c r="AX540" s="516"/>
      <c r="AY540" s="343"/>
      <c r="AZ540" s="209"/>
      <c r="BA540" s="207"/>
      <c r="BB540" s="207"/>
      <c r="BC540" s="208"/>
      <c r="BD540" s="208"/>
      <c r="BE540" s="208"/>
      <c r="BF540" s="209"/>
      <c r="BG540" s="546"/>
      <c r="BH540" s="215"/>
      <c r="BI540" s="210"/>
      <c r="BJ540" s="210"/>
      <c r="BK540" s="210"/>
      <c r="BL540" s="207"/>
      <c r="BM540" s="207"/>
      <c r="BN540" s="207"/>
      <c r="BO540" s="282"/>
      <c r="BP540" s="282"/>
      <c r="BQ540" s="284"/>
      <c r="BR540" s="213"/>
      <c r="BS540" s="213" t="str">
        <f>IF(AND('MAPA DE RIESGOS'!$AP540="Muy Alta",'MAPA DE RIESGOS'!$AR540="Leve"),CONCATENATE("R",'MAPA DE RIESGOS'!$H540,"C",'MAPA DE RIESGOS'!$AF540),"")</f>
        <v/>
      </c>
      <c r="BT540" s="213"/>
      <c r="BU540" s="213"/>
      <c r="BV540" s="213"/>
      <c r="BW540" s="213"/>
      <c r="BX540" s="213"/>
      <c r="BY540" s="213"/>
      <c r="BZ540" s="213"/>
      <c r="CA540" s="213"/>
      <c r="CB540" s="213"/>
      <c r="CC540" s="213"/>
      <c r="CD540" s="213"/>
      <c r="CE540" s="213"/>
      <c r="CF540" s="213"/>
      <c r="CG540" s="213"/>
      <c r="CH540" s="213"/>
      <c r="CI540" s="213"/>
      <c r="CJ540" s="213"/>
      <c r="CK540" s="213"/>
    </row>
    <row r="541" spans="1:89" s="214" customFormat="1" ht="28.5" hidden="1" customHeight="1">
      <c r="A541" s="469"/>
      <c r="B541" s="487"/>
      <c r="C541" s="451"/>
      <c r="D541" s="290"/>
      <c r="E541" s="293"/>
      <c r="F541" s="207"/>
      <c r="G541" s="459"/>
      <c r="H541" s="384">
        <v>88</v>
      </c>
      <c r="I541" s="457"/>
      <c r="J541" s="460"/>
      <c r="K541" s="460"/>
      <c r="L541" s="460"/>
      <c r="M541" s="454"/>
      <c r="N541" s="549"/>
      <c r="O541" s="454"/>
      <c r="P541" s="531"/>
      <c r="Q541" s="491"/>
      <c r="R541" s="494"/>
      <c r="S541" s="494"/>
      <c r="T541" s="494"/>
      <c r="U541" s="494"/>
      <c r="V541" s="534"/>
      <c r="W541" s="519"/>
      <c r="X541" s="537"/>
      <c r="Y541" s="540"/>
      <c r="Z541" s="543"/>
      <c r="AA541" s="519"/>
      <c r="AB541" s="522"/>
      <c r="AC541" s="525"/>
      <c r="AD541" s="528"/>
      <c r="AE541" s="507"/>
      <c r="AF541" s="205">
        <v>4</v>
      </c>
      <c r="AG541" s="206"/>
      <c r="AH541" s="234" t="str">
        <f t="shared" si="516"/>
        <v/>
      </c>
      <c r="AI541" s="340"/>
      <c r="AJ541" s="340"/>
      <c r="AK541" s="235" t="str">
        <f t="shared" si="517"/>
        <v/>
      </c>
      <c r="AL541" s="341"/>
      <c r="AM541" s="341"/>
      <c r="AN541" s="342"/>
      <c r="AO541" s="236" t="str">
        <f>IF(ISBLANK(AD538),(IFERROR(IF(AND(AH540="Probabilidad",AH541="Probabilidad"),(AQ540-(+AQ540*AK541)),IF(AND(AH540="Impacto",AH541="Probabilidad"),(AQ539-(+AQ539*AK541)),IF(AH541="Impacto",AQ540,""))),""))," ")</f>
        <v/>
      </c>
      <c r="AP541" s="174" t="str">
        <f>IF(ISBLANK(AD538),(IFERROR(IF(AO541="","",IF(AO541&lt;=0.2,"Muy Baja",IF(AO541&lt;=0.4,"Baja",IF(AO541&lt;=0.6,"Media",IF(AO541&lt;=0.8,"Alta","Muy Alta"))))),""))," ")</f>
        <v/>
      </c>
      <c r="AQ541" s="237" t="str">
        <f t="shared" si="518"/>
        <v/>
      </c>
      <c r="AR541" s="283" t="str">
        <f t="shared" si="519"/>
        <v/>
      </c>
      <c r="AS541" s="237" t="str">
        <f>IFERROR(IF(AND(AH540="Impacto",AH541="Impacto"),(AS540-(+AS540*AK541)),IF(AND(AH540="Probabilidad",AH541="Impacto"),(AS539-(+AS539*AK541)),IF(AH541="Probabilidad",AS540,""))),"")</f>
        <v/>
      </c>
      <c r="AT541" s="239" t="str">
        <f t="shared" si="520"/>
        <v/>
      </c>
      <c r="AU541" s="510"/>
      <c r="AV541" s="513"/>
      <c r="AW541" s="507"/>
      <c r="AX541" s="516"/>
      <c r="AY541" s="343"/>
      <c r="AZ541" s="209"/>
      <c r="BA541" s="207"/>
      <c r="BB541" s="207"/>
      <c r="BC541" s="208"/>
      <c r="BD541" s="208"/>
      <c r="BE541" s="208"/>
      <c r="BF541" s="209"/>
      <c r="BG541" s="546"/>
      <c r="BH541" s="215"/>
      <c r="BI541" s="210"/>
      <c r="BJ541" s="210"/>
      <c r="BK541" s="210"/>
      <c r="BL541" s="207"/>
      <c r="BM541" s="207"/>
      <c r="BN541" s="207"/>
      <c r="BO541" s="282"/>
      <c r="BP541" s="282"/>
      <c r="BQ541" s="284"/>
      <c r="BR541" s="213"/>
      <c r="BS541" s="213" t="str">
        <f>IF(AND('MAPA DE RIESGOS'!$AP541="Muy Alta",'MAPA DE RIESGOS'!$AR541="Leve"),CONCATENATE("R",'MAPA DE RIESGOS'!$H541,"C",'MAPA DE RIESGOS'!$AF541),"")</f>
        <v/>
      </c>
      <c r="BT541" s="213"/>
      <c r="BU541" s="213"/>
      <c r="BV541" s="213"/>
      <c r="BW541" s="213"/>
      <c r="BX541" s="213"/>
      <c r="BY541" s="213"/>
      <c r="BZ541" s="213"/>
      <c r="CA541" s="213"/>
      <c r="CB541" s="213"/>
      <c r="CC541" s="213"/>
      <c r="CD541" s="213"/>
      <c r="CE541" s="213"/>
      <c r="CF541" s="213"/>
      <c r="CG541" s="213"/>
      <c r="CH541" s="213"/>
      <c r="CI541" s="213"/>
      <c r="CJ541" s="213"/>
      <c r="CK541" s="213"/>
    </row>
    <row r="542" spans="1:89" s="214" customFormat="1" ht="28.5" hidden="1" customHeight="1">
      <c r="A542" s="469"/>
      <c r="B542" s="487"/>
      <c r="C542" s="451"/>
      <c r="D542" s="290"/>
      <c r="E542" s="293"/>
      <c r="F542" s="207"/>
      <c r="G542" s="459"/>
      <c r="H542" s="384">
        <v>88</v>
      </c>
      <c r="I542" s="457"/>
      <c r="J542" s="460"/>
      <c r="K542" s="460"/>
      <c r="L542" s="460"/>
      <c r="M542" s="454"/>
      <c r="N542" s="549"/>
      <c r="O542" s="454"/>
      <c r="P542" s="531"/>
      <c r="Q542" s="491"/>
      <c r="R542" s="494"/>
      <c r="S542" s="494"/>
      <c r="T542" s="494"/>
      <c r="U542" s="494"/>
      <c r="V542" s="534"/>
      <c r="W542" s="519"/>
      <c r="X542" s="537"/>
      <c r="Y542" s="540"/>
      <c r="Z542" s="543"/>
      <c r="AA542" s="519"/>
      <c r="AB542" s="522"/>
      <c r="AC542" s="525"/>
      <c r="AD542" s="528"/>
      <c r="AE542" s="507"/>
      <c r="AF542" s="205">
        <v>5</v>
      </c>
      <c r="AG542" s="206"/>
      <c r="AH542" s="234" t="str">
        <f t="shared" si="516"/>
        <v/>
      </c>
      <c r="AI542" s="340"/>
      <c r="AJ542" s="340"/>
      <c r="AK542" s="235" t="str">
        <f t="shared" si="517"/>
        <v/>
      </c>
      <c r="AL542" s="341"/>
      <c r="AM542" s="341"/>
      <c r="AN542" s="342"/>
      <c r="AO542" s="236" t="str">
        <f>IF(ISBLANK(AD538),(IFERROR(IF(AND(AH541="Probabilidad",AH542="Probabilidad"),(AQ541-(+AQ541*AK542)),IF(AND(AH541="Impacto",AH542="Probabilidad"),(AQ540-(+AQ540*AK542)),IF(AH542="Impacto",AQ541,""))),""))," ")</f>
        <v/>
      </c>
      <c r="AP542" s="174" t="str">
        <f>IF(ISBLANK(AD538),(IFERROR(IF(AO542="","",IF(AO542&lt;=0.2,"Muy Baja",IF(AO542&lt;=0.4,"Baja",IF(AO542&lt;=0.6,"Media",IF(AO542&lt;=0.8,"Alta","Muy Alta"))))),""))," ")</f>
        <v/>
      </c>
      <c r="AQ542" s="237" t="str">
        <f t="shared" si="518"/>
        <v/>
      </c>
      <c r="AR542" s="283" t="str">
        <f t="shared" si="519"/>
        <v/>
      </c>
      <c r="AS542" s="237" t="str">
        <f>IFERROR(IF(AND(AH541="Impacto",AH542="Impacto"),(AS541-(+AS541*AK542)),IF(AND(AH541="Probabilidad",AH542="Impacto"),(AS540-(+AS540*AK542)),IF(AH542="Probabilidad",AS541,""))),"")</f>
        <v/>
      </c>
      <c r="AT542" s="239" t="str">
        <f t="shared" si="520"/>
        <v/>
      </c>
      <c r="AU542" s="510"/>
      <c r="AV542" s="513"/>
      <c r="AW542" s="507"/>
      <c r="AX542" s="516"/>
      <c r="AY542" s="343"/>
      <c r="AZ542" s="209"/>
      <c r="BA542" s="207"/>
      <c r="BB542" s="207"/>
      <c r="BC542" s="208"/>
      <c r="BD542" s="208"/>
      <c r="BE542" s="208"/>
      <c r="BF542" s="209"/>
      <c r="BG542" s="546"/>
      <c r="BH542" s="215"/>
      <c r="BI542" s="210"/>
      <c r="BJ542" s="210"/>
      <c r="BK542" s="210"/>
      <c r="BL542" s="207"/>
      <c r="BM542" s="207"/>
      <c r="BN542" s="207"/>
      <c r="BO542" s="282"/>
      <c r="BP542" s="282"/>
      <c r="BQ542" s="284"/>
      <c r="BR542" s="213"/>
      <c r="BS542" s="213" t="str">
        <f>IF(AND('MAPA DE RIESGOS'!$AP542="Muy Alta",'MAPA DE RIESGOS'!$AR542="Leve"),CONCATENATE("R",'MAPA DE RIESGOS'!$H542,"C",'MAPA DE RIESGOS'!$AF542),"")</f>
        <v/>
      </c>
      <c r="BT542" s="213"/>
      <c r="BU542" s="213"/>
      <c r="BV542" s="213"/>
      <c r="BW542" s="213"/>
      <c r="BX542" s="213"/>
      <c r="BY542" s="213"/>
      <c r="BZ542" s="213"/>
      <c r="CA542" s="213"/>
      <c r="CB542" s="213"/>
      <c r="CC542" s="213"/>
      <c r="CD542" s="213"/>
      <c r="CE542" s="213"/>
      <c r="CF542" s="213"/>
      <c r="CG542" s="213"/>
      <c r="CH542" s="213"/>
      <c r="CI542" s="213"/>
      <c r="CJ542" s="213"/>
      <c r="CK542" s="213"/>
    </row>
    <row r="543" spans="1:89" s="214" customFormat="1" ht="28.5" hidden="1" customHeight="1">
      <c r="A543" s="469"/>
      <c r="B543" s="488"/>
      <c r="C543" s="452"/>
      <c r="D543" s="291"/>
      <c r="E543" s="294"/>
      <c r="F543" s="207"/>
      <c r="G543" s="459"/>
      <c r="H543" s="384">
        <v>88</v>
      </c>
      <c r="I543" s="458"/>
      <c r="J543" s="461"/>
      <c r="K543" s="461"/>
      <c r="L543" s="461"/>
      <c r="M543" s="455"/>
      <c r="N543" s="550"/>
      <c r="O543" s="455"/>
      <c r="P543" s="532"/>
      <c r="Q543" s="492"/>
      <c r="R543" s="495"/>
      <c r="S543" s="495"/>
      <c r="T543" s="495"/>
      <c r="U543" s="495"/>
      <c r="V543" s="535"/>
      <c r="W543" s="520"/>
      <c r="X543" s="538"/>
      <c r="Y543" s="541"/>
      <c r="Z543" s="544"/>
      <c r="AA543" s="520"/>
      <c r="AB543" s="523"/>
      <c r="AC543" s="526"/>
      <c r="AD543" s="529"/>
      <c r="AE543" s="508"/>
      <c r="AF543" s="205">
        <v>6</v>
      </c>
      <c r="AG543" s="206"/>
      <c r="AH543" s="234" t="str">
        <f t="shared" si="516"/>
        <v/>
      </c>
      <c r="AI543" s="340"/>
      <c r="AJ543" s="340"/>
      <c r="AK543" s="235" t="str">
        <f t="shared" si="517"/>
        <v/>
      </c>
      <c r="AL543" s="341"/>
      <c r="AM543" s="341"/>
      <c r="AN543" s="342"/>
      <c r="AO543" s="236" t="str">
        <f>IF(ISBLANK(AD538),(IFERROR(IF(AND(AH541="Probabilidad",AH543="Probabilidad"),(AQ541-(+AQ541*AK543)),IF(AND(AH541="Impacto",AH543="Probabilidad"),(AQ540-(+AQ540*AK543)),IF(AH543="Impacto",AQ541,""))),""))," ")</f>
        <v/>
      </c>
      <c r="AP543" s="174" t="str">
        <f>IF(ISBLANK(AD538),(IFERROR(IF(AO543="","",IF(AO543&lt;=0.2,"Muy Baja",IF(AO543&lt;=0.4,"Baja",IF(AO543&lt;=0.6,"Media",IF(AO543&lt;=0.8,"Alta","Muy Alta"))))),"")), " ")</f>
        <v/>
      </c>
      <c r="AQ543" s="237" t="str">
        <f t="shared" si="518"/>
        <v/>
      </c>
      <c r="AR543" s="283" t="str">
        <f t="shared" si="519"/>
        <v/>
      </c>
      <c r="AS543" s="237" t="str">
        <f>IFERROR(IF(AND(AH542="Impacto",AH543="Impacto"),(AS541-(+AS542*AK543)),IF(AND(AH541="Probabilidad",AH543="Impacto"),(AS540-(+AS540*AK543)),IF(AH543="Probabilidad",AS541,""))),"")</f>
        <v/>
      </c>
      <c r="AT543" s="239" t="str">
        <f t="shared" si="520"/>
        <v/>
      </c>
      <c r="AU543" s="511"/>
      <c r="AV543" s="514"/>
      <c r="AW543" s="508"/>
      <c r="AX543" s="517"/>
      <c r="AY543" s="343"/>
      <c r="AZ543" s="209"/>
      <c r="BA543" s="207"/>
      <c r="BB543" s="207"/>
      <c r="BC543" s="208"/>
      <c r="BD543" s="208"/>
      <c r="BE543" s="208"/>
      <c r="BF543" s="209"/>
      <c r="BG543" s="547"/>
      <c r="BH543" s="215"/>
      <c r="BI543" s="210"/>
      <c r="BJ543" s="210"/>
      <c r="BK543" s="210"/>
      <c r="BL543" s="207"/>
      <c r="BM543" s="207"/>
      <c r="BN543" s="207"/>
      <c r="BO543" s="282"/>
      <c r="BP543" s="282"/>
      <c r="BQ543" s="284"/>
      <c r="BR543" s="213"/>
      <c r="BS543" s="213" t="str">
        <f>IF(AND('MAPA DE RIESGOS'!$AP543="Muy Alta",'MAPA DE RIESGOS'!$AR543="Leve"),CONCATENATE("R",'MAPA DE RIESGOS'!$H543,"C",'MAPA DE RIESGOS'!$AF543),"")</f>
        <v/>
      </c>
      <c r="BT543" s="213"/>
      <c r="BU543" s="213"/>
      <c r="BV543" s="213"/>
      <c r="BW543" s="213"/>
      <c r="BX543" s="213"/>
      <c r="BY543" s="213"/>
      <c r="BZ543" s="213"/>
      <c r="CA543" s="213"/>
      <c r="CB543" s="213"/>
      <c r="CC543" s="213"/>
      <c r="CD543" s="213"/>
      <c r="CE543" s="213"/>
      <c r="CF543" s="213"/>
      <c r="CG543" s="213"/>
      <c r="CH543" s="213"/>
      <c r="CI543" s="213"/>
      <c r="CJ543" s="213"/>
      <c r="CK543" s="213"/>
    </row>
    <row r="544" spans="1:89" s="214" customFormat="1" ht="28.5" hidden="1" customHeight="1">
      <c r="A544" s="469"/>
      <c r="B544" s="489"/>
      <c r="C544" s="450" t="str">
        <f>IFERROR((VLOOKUP($B544,'Listados Datos'!$D$3:$E$18,2,FALSE))," ")</f>
        <v xml:space="preserve"> </v>
      </c>
      <c r="D544" s="289" t="str">
        <f>IFERROR((VLOOKUP($B544,'Listados Datos'!$D$3:$F$18,3,FALSE))," ")</f>
        <v xml:space="preserve"> </v>
      </c>
      <c r="E544" s="292"/>
      <c r="F544" s="207"/>
      <c r="G544" s="459">
        <v>89</v>
      </c>
      <c r="H544" s="384">
        <v>89</v>
      </c>
      <c r="I544" s="456"/>
      <c r="J544" s="468"/>
      <c r="K544" s="468"/>
      <c r="L544" s="468"/>
      <c r="M544" s="453"/>
      <c r="N544" s="453"/>
      <c r="O544" s="453"/>
      <c r="P544" s="530"/>
      <c r="Q544" s="490"/>
      <c r="R544" s="493"/>
      <c r="S544" s="493"/>
      <c r="T544" s="493"/>
      <c r="U544" s="493"/>
      <c r="V544" s="533" t="str">
        <f t="shared" ref="V544" si="560">IF(ISBLANK(AC544),(IF(P544&lt;=0,"",IF(P544&lt;=2,"Muy Baja",IF(P544&lt;=24,"Baja",IF(P544&lt;=500,"Media",IF(P544&lt;=5000,"Alta","Muy Alta"))))))," ")</f>
        <v/>
      </c>
      <c r="W544" s="518" t="str">
        <f t="shared" ref="W544" si="561">IF(ISBLANK(AC544),(IF(V544="","",IF(V544="Muy Baja",20%,IF(V544="Baja",40%,IF(V544="Media",60%,IF(V544="Alta",80%,IF(V544="Muy Alta",100%,0)))))))," ")</f>
        <v/>
      </c>
      <c r="X544" s="536"/>
      <c r="Y544" s="539" t="str">
        <f>IF(X544&gt;0,IF(NOT(ISERROR(MATCH(X544,'Listados Datos'!$N$3:$N$4,0))),'Listados Datos'!$N$6&amp;"Por favor no seleccionar este criterios de impacto (Afectación Económica o presupuestal y/o Pérdida Reputacional)",'Listados Datos'!$N$7),"")</f>
        <v/>
      </c>
      <c r="Z544" s="542" t="str">
        <f>IF(OR(X544='Listados Datos'!$R$3,X544='Listados Datos'!$S$3),"Leve",IF(OR(X544='Listados Datos'!$R$4,X544='Listados Datos'!$S$4),"Menor",IF(OR(X544='Listados Datos'!$R$5,X544='Listados Datos'!$S$5),"Moderado",IF(OR(X544='Listados Datos'!$R$6,X544='Listados Datos'!$S$6),"Mayor",IF(OR(X544='Listados Datos'!$R$7,X544='Listados Datos'!$S$7),"Catastrófico","")))))</f>
        <v/>
      </c>
      <c r="AA544" s="518" t="str">
        <f>IF(Z544="","",IF(Z544="Leve",20%,IF(Z544="Menor",40%,IF(Z544="Moderado",60%,IF(Z544="Mayor",80%,IF(Z544="Catastrófico",100%,0))))))</f>
        <v/>
      </c>
      <c r="AB544" s="521"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524"/>
      <c r="AD544" s="527"/>
      <c r="AE544" s="506" t="str">
        <f t="shared" ref="AE544" si="562">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206"/>
      <c r="AH544" s="234" t="str">
        <f t="shared" si="516"/>
        <v/>
      </c>
      <c r="AI544" s="340"/>
      <c r="AJ544" s="340"/>
      <c r="AK544" s="235" t="str">
        <f t="shared" si="517"/>
        <v/>
      </c>
      <c r="AL544" s="341"/>
      <c r="AM544" s="341"/>
      <c r="AN544" s="342"/>
      <c r="AO544" s="236" t="str">
        <f>IF(ISBLANK(AD544),(IFERROR(IF(AH544="Probabilidad",(W544-(+W544*AK544)),IF(AH544="Impacto",W544,"")),""))," ")</f>
        <v/>
      </c>
      <c r="AP544" s="174" t="str">
        <f>IF(ISBLANK(AD544), (IFERROR(IF(AO544="","",IF(AO544&lt;=0.2,"Muy Baja",IF(AO544&lt;=0.4,"Baja",IF(AO544&lt;=0.6,"Media",IF(AO544&lt;=0.8,"Alta","Muy Alta"))))),""))," ")</f>
        <v/>
      </c>
      <c r="AQ544" s="237" t="str">
        <f t="shared" si="518"/>
        <v/>
      </c>
      <c r="AR544" s="283" t="str">
        <f t="shared" si="519"/>
        <v/>
      </c>
      <c r="AS544" s="237" t="str">
        <f>IFERROR(IF(AH544="Impacto",(AA544-(+AA544*AK544)),IF(AH544="Probabilidad",AA544,"")),"")</f>
        <v/>
      </c>
      <c r="AT544" s="239" t="str">
        <f t="shared" si="520"/>
        <v/>
      </c>
      <c r="AU544" s="509"/>
      <c r="AV544" s="512" t="str">
        <f>IF(ISBLANK(AD544), " ", AD544)</f>
        <v xml:space="preserve"> </v>
      </c>
      <c r="AW544" s="506" t="str">
        <f t="shared" ref="AW544" si="563">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515"/>
      <c r="AY544" s="343"/>
      <c r="AZ544" s="209"/>
      <c r="BA544" s="207"/>
      <c r="BB544" s="207"/>
      <c r="BC544" s="208"/>
      <c r="BD544" s="208"/>
      <c r="BE544" s="208"/>
      <c r="BF544" s="209"/>
      <c r="BG544" s="468"/>
      <c r="BH544" s="215"/>
      <c r="BI544" s="210"/>
      <c r="BJ544" s="210"/>
      <c r="BK544" s="210"/>
      <c r="BL544" s="207"/>
      <c r="BM544" s="207"/>
      <c r="BN544" s="207"/>
      <c r="BO544" s="282"/>
      <c r="BP544" s="282"/>
      <c r="BQ544" s="284"/>
      <c r="BR544" s="213"/>
      <c r="BS544" s="213" t="str">
        <f>IF(AND('MAPA DE RIESGOS'!$AP544="Muy Alta",'MAPA DE RIESGOS'!$AR544="Leve"),CONCATENATE("R",'MAPA DE RIESGOS'!$H544,"C",'MAPA DE RIESGOS'!$AF544),"")</f>
        <v/>
      </c>
      <c r="BT544" s="213"/>
      <c r="BU544" s="213"/>
      <c r="BV544" s="213"/>
      <c r="BW544" s="213"/>
      <c r="BX544" s="213"/>
      <c r="BY544" s="213"/>
      <c r="BZ544" s="213"/>
      <c r="CA544" s="213"/>
      <c r="CB544" s="213"/>
      <c r="CC544" s="213"/>
      <c r="CD544" s="213"/>
      <c r="CE544" s="213"/>
      <c r="CF544" s="213"/>
      <c r="CG544" s="213"/>
      <c r="CH544" s="213"/>
      <c r="CI544" s="213"/>
      <c r="CJ544" s="213"/>
      <c r="CK544" s="213"/>
    </row>
    <row r="545" spans="1:89" s="214" customFormat="1" ht="28.5" hidden="1" customHeight="1">
      <c r="A545" s="469"/>
      <c r="B545" s="487"/>
      <c r="C545" s="451"/>
      <c r="D545" s="290"/>
      <c r="E545" s="293"/>
      <c r="F545" s="207"/>
      <c r="G545" s="459"/>
      <c r="H545" s="384">
        <v>89</v>
      </c>
      <c r="I545" s="457"/>
      <c r="J545" s="460"/>
      <c r="K545" s="460"/>
      <c r="L545" s="460"/>
      <c r="M545" s="454"/>
      <c r="N545" s="454"/>
      <c r="O545" s="454"/>
      <c r="P545" s="531"/>
      <c r="Q545" s="491"/>
      <c r="R545" s="494"/>
      <c r="S545" s="494"/>
      <c r="T545" s="494"/>
      <c r="U545" s="494"/>
      <c r="V545" s="534"/>
      <c r="W545" s="519"/>
      <c r="X545" s="537"/>
      <c r="Y545" s="540"/>
      <c r="Z545" s="543"/>
      <c r="AA545" s="519"/>
      <c r="AB545" s="522"/>
      <c r="AC545" s="525"/>
      <c r="AD545" s="528"/>
      <c r="AE545" s="507"/>
      <c r="AF545" s="205">
        <v>2</v>
      </c>
      <c r="AG545" s="206"/>
      <c r="AH545" s="234" t="str">
        <f t="shared" si="516"/>
        <v/>
      </c>
      <c r="AI545" s="340"/>
      <c r="AJ545" s="340"/>
      <c r="AK545" s="235" t="str">
        <f t="shared" si="517"/>
        <v/>
      </c>
      <c r="AL545" s="341"/>
      <c r="AM545" s="341"/>
      <c r="AN545" s="342"/>
      <c r="AO545" s="236" t="str">
        <f>IF(ISBLANK(AD544),(IFERROR(IF(AND(AH544="Probabilidad",AH545="Probabilidad"),(AQ544-(+AQ544*AK545)),IF(AH545="Probabilidad",(W544-(+W544*AK545)),IF(AH545="Impacto",AQ544,""))),""))," ")</f>
        <v/>
      </c>
      <c r="AP545" s="174" t="str">
        <f>IF(ISBLANK(AD544),(IFERROR(IF(AO545="","",IF(AO545&lt;=0.2,"Muy Baja",IF(AO545&lt;=0.4,"Baja",IF(AO545&lt;=0.6,"Media",IF(AO545&lt;=0.8,"Alta","Muy Alta"))))),""))," ")</f>
        <v/>
      </c>
      <c r="AQ545" s="237" t="str">
        <f t="shared" si="518"/>
        <v/>
      </c>
      <c r="AR545" s="283" t="str">
        <f t="shared" si="519"/>
        <v/>
      </c>
      <c r="AS545" s="237" t="str">
        <f>IFERROR(IF(AND(AH544="Impacto",AH545="Impacto"),(AS544-(+AS544*AK545)),IF(AH545="Impacto",(AA544-(+AA544*AK545)),IF(AH545="Probabilidad",AS544,""))),"")</f>
        <v/>
      </c>
      <c r="AT545" s="239" t="str">
        <f t="shared" si="520"/>
        <v/>
      </c>
      <c r="AU545" s="510"/>
      <c r="AV545" s="513"/>
      <c r="AW545" s="507"/>
      <c r="AX545" s="516"/>
      <c r="AY545" s="343"/>
      <c r="AZ545" s="209"/>
      <c r="BA545" s="207"/>
      <c r="BB545" s="207"/>
      <c r="BC545" s="208"/>
      <c r="BD545" s="208"/>
      <c r="BE545" s="208"/>
      <c r="BF545" s="209"/>
      <c r="BG545" s="460"/>
      <c r="BH545" s="215"/>
      <c r="BI545" s="210"/>
      <c r="BJ545" s="210"/>
      <c r="BK545" s="210"/>
      <c r="BL545" s="207"/>
      <c r="BM545" s="207"/>
      <c r="BN545" s="207"/>
      <c r="BO545" s="282"/>
      <c r="BP545" s="282"/>
      <c r="BQ545" s="284"/>
      <c r="BR545" s="213"/>
      <c r="BS545" s="213" t="str">
        <f>IF(AND('MAPA DE RIESGOS'!$AP545="Muy Alta",'MAPA DE RIESGOS'!$AR545="Leve"),CONCATENATE("R",'MAPA DE RIESGOS'!$H545,"C",'MAPA DE RIESGOS'!$AF545),"")</f>
        <v/>
      </c>
      <c r="BT545" s="213"/>
      <c r="BU545" s="213"/>
      <c r="BV545" s="213"/>
      <c r="BW545" s="213"/>
      <c r="BX545" s="213"/>
      <c r="BY545" s="213"/>
      <c r="BZ545" s="213"/>
      <c r="CA545" s="213"/>
      <c r="CB545" s="213"/>
      <c r="CC545" s="213"/>
      <c r="CD545" s="213"/>
      <c r="CE545" s="213"/>
      <c r="CF545" s="213"/>
      <c r="CG545" s="213"/>
      <c r="CH545" s="213"/>
      <c r="CI545" s="213"/>
      <c r="CJ545" s="213"/>
      <c r="CK545" s="213"/>
    </row>
    <row r="546" spans="1:89" s="214" customFormat="1" ht="28.5" hidden="1" customHeight="1">
      <c r="A546" s="469"/>
      <c r="B546" s="487"/>
      <c r="C546" s="451"/>
      <c r="D546" s="290"/>
      <c r="E546" s="293"/>
      <c r="F546" s="207"/>
      <c r="G546" s="459"/>
      <c r="H546" s="384">
        <v>89</v>
      </c>
      <c r="I546" s="457"/>
      <c r="J546" s="460"/>
      <c r="K546" s="460"/>
      <c r="L546" s="460"/>
      <c r="M546" s="454"/>
      <c r="N546" s="454"/>
      <c r="O546" s="454"/>
      <c r="P546" s="531"/>
      <c r="Q546" s="491"/>
      <c r="R546" s="494"/>
      <c r="S546" s="494"/>
      <c r="T546" s="494"/>
      <c r="U546" s="494"/>
      <c r="V546" s="534"/>
      <c r="W546" s="519"/>
      <c r="X546" s="537"/>
      <c r="Y546" s="540"/>
      <c r="Z546" s="543"/>
      <c r="AA546" s="519"/>
      <c r="AB546" s="522"/>
      <c r="AC546" s="525"/>
      <c r="AD546" s="528"/>
      <c r="AE546" s="507"/>
      <c r="AF546" s="205">
        <v>3</v>
      </c>
      <c r="AG546" s="206"/>
      <c r="AH546" s="234" t="str">
        <f t="shared" si="516"/>
        <v/>
      </c>
      <c r="AI546" s="340"/>
      <c r="AJ546" s="340"/>
      <c r="AK546" s="235" t="str">
        <f t="shared" si="517"/>
        <v/>
      </c>
      <c r="AL546" s="341"/>
      <c r="AM546" s="341"/>
      <c r="AN546" s="342"/>
      <c r="AO546" s="236" t="str">
        <f>IF(ISBLANK(AD544),(IFERROR(IF(AND(AH545="Probabilidad",AH546="Probabilidad"),(AQ545-(+AQ545*AK546)),IF(AND(AH545="Impacto",AH546="Probabilidad"),(AQ544-(+AQ544*AK546)),IF(AH546="Impacto",AQ545,""))),""))," ")</f>
        <v/>
      </c>
      <c r="AP546" s="174" t="str">
        <f>IF(ISBLANK(AD544),(IFERROR(IF(AO546="","",IF(AO546&lt;=0.2,"Muy Baja",IF(AO546&lt;=0.4,"Baja",IF(AO546&lt;=0.6,"Media",IF(AO546&lt;=0.8,"Alta","Muy Alta"))))),""))," ")</f>
        <v/>
      </c>
      <c r="AQ546" s="237" t="str">
        <f t="shared" si="518"/>
        <v/>
      </c>
      <c r="AR546" s="283" t="str">
        <f t="shared" si="519"/>
        <v/>
      </c>
      <c r="AS546" s="237" t="str">
        <f>IFERROR(IF(AND(AH545="Impacto",AH546="Impacto"),(AS545-(+AS545*AK546)),IF(AND(AH545="Probabilidad",AH546="Impacto"),(AS544-(+AS544*AK546)),IF(AH546="Probabilidad",AS545,""))),"")</f>
        <v/>
      </c>
      <c r="AT546" s="239" t="str">
        <f t="shared" si="520"/>
        <v/>
      </c>
      <c r="AU546" s="510"/>
      <c r="AV546" s="513"/>
      <c r="AW546" s="507"/>
      <c r="AX546" s="516"/>
      <c r="AY546" s="343"/>
      <c r="AZ546" s="209"/>
      <c r="BA546" s="207"/>
      <c r="BB546" s="207"/>
      <c r="BC546" s="208"/>
      <c r="BD546" s="208"/>
      <c r="BE546" s="208"/>
      <c r="BF546" s="209"/>
      <c r="BG546" s="460"/>
      <c r="BH546" s="215"/>
      <c r="BI546" s="210"/>
      <c r="BJ546" s="210"/>
      <c r="BK546" s="210"/>
      <c r="BL546" s="207"/>
      <c r="BM546" s="207"/>
      <c r="BN546" s="207"/>
      <c r="BO546" s="282"/>
      <c r="BP546" s="282"/>
      <c r="BQ546" s="284"/>
      <c r="BR546" s="213"/>
      <c r="BS546" s="213" t="str">
        <f>IF(AND('MAPA DE RIESGOS'!$AP546="Muy Alta",'MAPA DE RIESGOS'!$AR546="Leve"),CONCATENATE("R",'MAPA DE RIESGOS'!$H546,"C",'MAPA DE RIESGOS'!$AF546),"")</f>
        <v/>
      </c>
      <c r="BT546" s="213"/>
      <c r="BU546" s="213"/>
      <c r="BV546" s="213"/>
      <c r="BW546" s="213"/>
      <c r="BX546" s="213"/>
      <c r="BY546" s="213"/>
      <c r="BZ546" s="213"/>
      <c r="CA546" s="213"/>
      <c r="CB546" s="213"/>
      <c r="CC546" s="213"/>
      <c r="CD546" s="213"/>
      <c r="CE546" s="213"/>
      <c r="CF546" s="213"/>
      <c r="CG546" s="213"/>
      <c r="CH546" s="213"/>
      <c r="CI546" s="213"/>
      <c r="CJ546" s="213"/>
      <c r="CK546" s="213"/>
    </row>
    <row r="547" spans="1:89" s="214" customFormat="1" ht="28.5" hidden="1" customHeight="1">
      <c r="A547" s="469"/>
      <c r="B547" s="487"/>
      <c r="C547" s="451"/>
      <c r="D547" s="290"/>
      <c r="E547" s="293"/>
      <c r="F547" s="207"/>
      <c r="G547" s="459"/>
      <c r="H547" s="384">
        <v>89</v>
      </c>
      <c r="I547" s="457"/>
      <c r="J547" s="460"/>
      <c r="K547" s="460"/>
      <c r="L547" s="460"/>
      <c r="M547" s="454"/>
      <c r="N547" s="454"/>
      <c r="O547" s="454"/>
      <c r="P547" s="531"/>
      <c r="Q547" s="491"/>
      <c r="R547" s="494"/>
      <c r="S547" s="494"/>
      <c r="T547" s="494"/>
      <c r="U547" s="494"/>
      <c r="V547" s="534"/>
      <c r="W547" s="519"/>
      <c r="X547" s="537"/>
      <c r="Y547" s="540"/>
      <c r="Z547" s="543"/>
      <c r="AA547" s="519"/>
      <c r="AB547" s="522"/>
      <c r="AC547" s="525"/>
      <c r="AD547" s="528"/>
      <c r="AE547" s="507"/>
      <c r="AF547" s="205">
        <v>4</v>
      </c>
      <c r="AG547" s="206"/>
      <c r="AH547" s="234" t="str">
        <f t="shared" si="516"/>
        <v/>
      </c>
      <c r="AI547" s="340"/>
      <c r="AJ547" s="340"/>
      <c r="AK547" s="235" t="str">
        <f t="shared" si="517"/>
        <v/>
      </c>
      <c r="AL547" s="341"/>
      <c r="AM547" s="341"/>
      <c r="AN547" s="342"/>
      <c r="AO547" s="236" t="str">
        <f>IF(ISBLANK(AD544),(IFERROR(IF(AND(AH546="Probabilidad",AH547="Probabilidad"),(AQ546-(+AQ546*AK547)),IF(AND(AH546="Impacto",AH547="Probabilidad"),(AQ545-(+AQ545*AK547)),IF(AH547="Impacto",AQ546,""))),""))," ")</f>
        <v/>
      </c>
      <c r="AP547" s="174" t="str">
        <f>IF(ISBLANK(AD544),(IFERROR(IF(AO547="","",IF(AO547&lt;=0.2,"Muy Baja",IF(AO547&lt;=0.4,"Baja",IF(AO547&lt;=0.6,"Media",IF(AO547&lt;=0.8,"Alta","Muy Alta"))))),""))," ")</f>
        <v/>
      </c>
      <c r="AQ547" s="237" t="str">
        <f t="shared" si="518"/>
        <v/>
      </c>
      <c r="AR547" s="283" t="str">
        <f t="shared" si="519"/>
        <v/>
      </c>
      <c r="AS547" s="237" t="str">
        <f>IFERROR(IF(AND(AH546="Impacto",AH547="Impacto"),(AS546-(+AS546*AK547)),IF(AND(AH546="Probabilidad",AH547="Impacto"),(AS545-(+AS545*AK547)),IF(AH547="Probabilidad",AS546,""))),"")</f>
        <v/>
      </c>
      <c r="AT547" s="239" t="str">
        <f t="shared" si="520"/>
        <v/>
      </c>
      <c r="AU547" s="510"/>
      <c r="AV547" s="513"/>
      <c r="AW547" s="507"/>
      <c r="AX547" s="516"/>
      <c r="AY547" s="343"/>
      <c r="AZ547" s="209"/>
      <c r="BA547" s="207"/>
      <c r="BB547" s="207"/>
      <c r="BC547" s="208"/>
      <c r="BD547" s="208"/>
      <c r="BE547" s="208"/>
      <c r="BF547" s="209"/>
      <c r="BG547" s="460"/>
      <c r="BH547" s="215"/>
      <c r="BI547" s="210"/>
      <c r="BJ547" s="210"/>
      <c r="BK547" s="210"/>
      <c r="BL547" s="207"/>
      <c r="BM547" s="207"/>
      <c r="BN547" s="207"/>
      <c r="BO547" s="282"/>
      <c r="BP547" s="282"/>
      <c r="BQ547" s="284"/>
      <c r="BR547" s="213"/>
      <c r="BS547" s="213" t="str">
        <f>IF(AND('MAPA DE RIESGOS'!$AP547="Muy Alta",'MAPA DE RIESGOS'!$AR547="Leve"),CONCATENATE("R",'MAPA DE RIESGOS'!$H547,"C",'MAPA DE RIESGOS'!$AF547),"")</f>
        <v/>
      </c>
      <c r="BT547" s="213"/>
      <c r="BU547" s="213"/>
      <c r="BV547" s="213"/>
      <c r="BW547" s="213"/>
      <c r="BX547" s="213"/>
      <c r="BY547" s="213"/>
      <c r="BZ547" s="213"/>
      <c r="CA547" s="213"/>
      <c r="CB547" s="213"/>
      <c r="CC547" s="213"/>
      <c r="CD547" s="213"/>
      <c r="CE547" s="213"/>
      <c r="CF547" s="213"/>
      <c r="CG547" s="213"/>
      <c r="CH547" s="213"/>
      <c r="CI547" s="213"/>
      <c r="CJ547" s="213"/>
      <c r="CK547" s="213"/>
    </row>
    <row r="548" spans="1:89" s="214" customFormat="1" ht="28.5" hidden="1" customHeight="1">
      <c r="A548" s="469"/>
      <c r="B548" s="487"/>
      <c r="C548" s="451"/>
      <c r="D548" s="290"/>
      <c r="E548" s="293"/>
      <c r="F548" s="207"/>
      <c r="G548" s="459"/>
      <c r="H548" s="384">
        <v>89</v>
      </c>
      <c r="I548" s="457"/>
      <c r="J548" s="460"/>
      <c r="K548" s="460"/>
      <c r="L548" s="460"/>
      <c r="M548" s="454"/>
      <c r="N548" s="454"/>
      <c r="O548" s="454"/>
      <c r="P548" s="531"/>
      <c r="Q548" s="491"/>
      <c r="R548" s="494"/>
      <c r="S548" s="494"/>
      <c r="T548" s="494"/>
      <c r="U548" s="494"/>
      <c r="V548" s="534"/>
      <c r="W548" s="519"/>
      <c r="X548" s="537"/>
      <c r="Y548" s="540"/>
      <c r="Z548" s="543"/>
      <c r="AA548" s="519"/>
      <c r="AB548" s="522"/>
      <c r="AC548" s="525"/>
      <c r="AD548" s="528"/>
      <c r="AE548" s="507"/>
      <c r="AF548" s="205">
        <v>5</v>
      </c>
      <c r="AG548" s="206"/>
      <c r="AH548" s="234" t="str">
        <f t="shared" si="516"/>
        <v/>
      </c>
      <c r="AI548" s="340"/>
      <c r="AJ548" s="340"/>
      <c r="AK548" s="235" t="str">
        <f t="shared" si="517"/>
        <v/>
      </c>
      <c r="AL548" s="341"/>
      <c r="AM548" s="341"/>
      <c r="AN548" s="342"/>
      <c r="AO548" s="236" t="str">
        <f>IF(ISBLANK(AD544),(IFERROR(IF(AND(AH547="Probabilidad",AH548="Probabilidad"),(AQ547-(+AQ547*AK548)),IF(AND(AH547="Impacto",AH548="Probabilidad"),(AQ546-(+AQ546*AK548)),IF(AH548="Impacto",AQ547,""))),""))," ")</f>
        <v/>
      </c>
      <c r="AP548" s="174" t="str">
        <f>IF(ISBLANK(AD544),(IFERROR(IF(AO548="","",IF(AO548&lt;=0.2,"Muy Baja",IF(AO548&lt;=0.4,"Baja",IF(AO548&lt;=0.6,"Media",IF(AO548&lt;=0.8,"Alta","Muy Alta"))))),""))," ")</f>
        <v/>
      </c>
      <c r="AQ548" s="237" t="str">
        <f t="shared" si="518"/>
        <v/>
      </c>
      <c r="AR548" s="283" t="str">
        <f t="shared" si="519"/>
        <v/>
      </c>
      <c r="AS548" s="237" t="str">
        <f>IFERROR(IF(AND(AH547="Impacto",AH548="Impacto"),(AS547-(+AS547*AK548)),IF(AND(AH547="Probabilidad",AH548="Impacto"),(AS546-(+AS546*AK548)),IF(AH548="Probabilidad",AS547,""))),"")</f>
        <v/>
      </c>
      <c r="AT548" s="239" t="str">
        <f t="shared" si="520"/>
        <v/>
      </c>
      <c r="AU548" s="510"/>
      <c r="AV548" s="513"/>
      <c r="AW548" s="507"/>
      <c r="AX548" s="516"/>
      <c r="AY548" s="343"/>
      <c r="AZ548" s="209"/>
      <c r="BA548" s="207"/>
      <c r="BB548" s="207"/>
      <c r="BC548" s="208"/>
      <c r="BD548" s="208"/>
      <c r="BE548" s="208"/>
      <c r="BF548" s="209"/>
      <c r="BG548" s="460"/>
      <c r="BH548" s="215"/>
      <c r="BI548" s="210"/>
      <c r="BJ548" s="210"/>
      <c r="BK548" s="210"/>
      <c r="BL548" s="207"/>
      <c r="BM548" s="207"/>
      <c r="BN548" s="207"/>
      <c r="BO548" s="282"/>
      <c r="BP548" s="282"/>
      <c r="BQ548" s="284"/>
      <c r="BR548" s="213"/>
      <c r="BS548" s="213" t="str">
        <f>IF(AND('MAPA DE RIESGOS'!$AP548="Muy Alta",'MAPA DE RIESGOS'!$AR548="Leve"),CONCATENATE("R",'MAPA DE RIESGOS'!$H548,"C",'MAPA DE RIESGOS'!$AF548),"")</f>
        <v/>
      </c>
      <c r="BT548" s="213"/>
      <c r="BU548" s="213"/>
      <c r="BV548" s="213"/>
      <c r="BW548" s="213"/>
      <c r="BX548" s="213"/>
      <c r="BY548" s="213"/>
      <c r="BZ548" s="213"/>
      <c r="CA548" s="213"/>
      <c r="CB548" s="213"/>
      <c r="CC548" s="213"/>
      <c r="CD548" s="213"/>
      <c r="CE548" s="213"/>
      <c r="CF548" s="213"/>
      <c r="CG548" s="213"/>
      <c r="CH548" s="213"/>
      <c r="CI548" s="213"/>
      <c r="CJ548" s="213"/>
      <c r="CK548" s="213"/>
    </row>
    <row r="549" spans="1:89" s="214" customFormat="1" ht="28.5" hidden="1" customHeight="1">
      <c r="A549" s="469"/>
      <c r="B549" s="488"/>
      <c r="C549" s="452"/>
      <c r="D549" s="291"/>
      <c r="E549" s="294"/>
      <c r="F549" s="207"/>
      <c r="G549" s="459"/>
      <c r="H549" s="384">
        <v>89</v>
      </c>
      <c r="I549" s="458"/>
      <c r="J549" s="461"/>
      <c r="K549" s="461"/>
      <c r="L549" s="461"/>
      <c r="M549" s="455"/>
      <c r="N549" s="455"/>
      <c r="O549" s="455"/>
      <c r="P549" s="532"/>
      <c r="Q549" s="492"/>
      <c r="R549" s="495"/>
      <c r="S549" s="495"/>
      <c r="T549" s="495"/>
      <c r="U549" s="495"/>
      <c r="V549" s="535"/>
      <c r="W549" s="520"/>
      <c r="X549" s="538"/>
      <c r="Y549" s="541"/>
      <c r="Z549" s="544"/>
      <c r="AA549" s="520"/>
      <c r="AB549" s="523"/>
      <c r="AC549" s="526"/>
      <c r="AD549" s="529"/>
      <c r="AE549" s="508"/>
      <c r="AF549" s="205">
        <v>6</v>
      </c>
      <c r="AG549" s="206"/>
      <c r="AH549" s="234" t="str">
        <f t="shared" si="516"/>
        <v/>
      </c>
      <c r="AI549" s="340"/>
      <c r="AJ549" s="340"/>
      <c r="AK549" s="235" t="str">
        <f t="shared" si="517"/>
        <v/>
      </c>
      <c r="AL549" s="341"/>
      <c r="AM549" s="341"/>
      <c r="AN549" s="342"/>
      <c r="AO549" s="236" t="str">
        <f>IF(ISBLANK(AD544),(IFERROR(IF(AND(AH547="Probabilidad",AH549="Probabilidad"),(AQ547-(+AQ547*AK549)),IF(AND(AH547="Impacto",AH549="Probabilidad"),(AQ546-(+AQ546*AK549)),IF(AH549="Impacto",AQ547,""))),""))," ")</f>
        <v/>
      </c>
      <c r="AP549" s="174" t="str">
        <f>IF(ISBLANK(AD544),(IFERROR(IF(AO549="","",IF(AO549&lt;=0.2,"Muy Baja",IF(AO549&lt;=0.4,"Baja",IF(AO549&lt;=0.6,"Media",IF(AO549&lt;=0.8,"Alta","Muy Alta"))))),"")), " ")</f>
        <v/>
      </c>
      <c r="AQ549" s="237" t="str">
        <f t="shared" si="518"/>
        <v/>
      </c>
      <c r="AR549" s="283" t="str">
        <f t="shared" si="519"/>
        <v/>
      </c>
      <c r="AS549" s="237" t="str">
        <f>IFERROR(IF(AND(AH548="Impacto",AH549="Impacto"),(AS547-(+AS548*AK549)),IF(AND(AH547="Probabilidad",AH549="Impacto"),(AS546-(+AS546*AK549)),IF(AH549="Probabilidad",AS547,""))),"")</f>
        <v/>
      </c>
      <c r="AT549" s="239" t="str">
        <f t="shared" si="520"/>
        <v/>
      </c>
      <c r="AU549" s="511"/>
      <c r="AV549" s="514"/>
      <c r="AW549" s="508"/>
      <c r="AX549" s="517"/>
      <c r="AY549" s="343"/>
      <c r="AZ549" s="209"/>
      <c r="BA549" s="207"/>
      <c r="BB549" s="207"/>
      <c r="BC549" s="208"/>
      <c r="BD549" s="208"/>
      <c r="BE549" s="208"/>
      <c r="BF549" s="209"/>
      <c r="BG549" s="461"/>
      <c r="BH549" s="215"/>
      <c r="BI549" s="210"/>
      <c r="BJ549" s="210"/>
      <c r="BK549" s="210"/>
      <c r="BL549" s="207"/>
      <c r="BM549" s="207"/>
      <c r="BN549" s="207"/>
      <c r="BO549" s="282"/>
      <c r="BP549" s="282"/>
      <c r="BQ549" s="284"/>
      <c r="BR549" s="213"/>
      <c r="BS549" s="213" t="str">
        <f>IF(AND('MAPA DE RIESGOS'!$AP549="Muy Alta",'MAPA DE RIESGOS'!$AR549="Leve"),CONCATENATE("R",'MAPA DE RIESGOS'!$H549,"C",'MAPA DE RIESGOS'!$AF549),"")</f>
        <v/>
      </c>
      <c r="BT549" s="213"/>
      <c r="BU549" s="213"/>
      <c r="BV549" s="213"/>
      <c r="BW549" s="213"/>
      <c r="BX549" s="213"/>
      <c r="BY549" s="213"/>
      <c r="BZ549" s="213"/>
      <c r="CA549" s="213"/>
      <c r="CB549" s="213"/>
      <c r="CC549" s="213"/>
      <c r="CD549" s="213"/>
      <c r="CE549" s="213"/>
      <c r="CF549" s="213"/>
      <c r="CG549" s="213"/>
      <c r="CH549" s="213"/>
      <c r="CI549" s="213"/>
      <c r="CJ549" s="213"/>
      <c r="CK549" s="213"/>
    </row>
    <row r="550" spans="1:89" s="214" customFormat="1" ht="28.5" hidden="1" customHeight="1">
      <c r="A550" s="469"/>
      <c r="B550" s="489"/>
      <c r="C550" s="450" t="str">
        <f>IFERROR((VLOOKUP($B550,'Listados Datos'!$D$3:$E$18,2,FALSE))," ")</f>
        <v xml:space="preserve"> </v>
      </c>
      <c r="D550" s="289" t="str">
        <f>IFERROR((VLOOKUP($B550,'Listados Datos'!$D$3:$F$18,3,FALSE))," ")</f>
        <v xml:space="preserve"> </v>
      </c>
      <c r="E550" s="292"/>
      <c r="F550" s="207"/>
      <c r="G550" s="459">
        <v>90</v>
      </c>
      <c r="H550" s="384">
        <v>90</v>
      </c>
      <c r="I550" s="456"/>
      <c r="J550" s="468"/>
      <c r="K550" s="468"/>
      <c r="L550" s="468"/>
      <c r="M550" s="453"/>
      <c r="N550" s="453"/>
      <c r="O550" s="453"/>
      <c r="P550" s="530"/>
      <c r="Q550" s="490"/>
      <c r="R550" s="493"/>
      <c r="S550" s="493"/>
      <c r="T550" s="493"/>
      <c r="U550" s="493"/>
      <c r="V550" s="533" t="str">
        <f t="shared" ref="V550" si="564">IF(ISBLANK(AC550),(IF(P550&lt;=0,"",IF(P550&lt;=2,"Muy Baja",IF(P550&lt;=24,"Baja",IF(P550&lt;=500,"Media",IF(P550&lt;=5000,"Alta","Muy Alta"))))))," ")</f>
        <v/>
      </c>
      <c r="W550" s="518" t="str">
        <f t="shared" ref="W550" si="565">IF(ISBLANK(AC550),(IF(V550="","",IF(V550="Muy Baja",20%,IF(V550="Baja",40%,IF(V550="Media",60%,IF(V550="Alta",80%,IF(V550="Muy Alta",100%,0)))))))," ")</f>
        <v/>
      </c>
      <c r="X550" s="536"/>
      <c r="Y550" s="539" t="str">
        <f>IF(X550&gt;0,IF(NOT(ISERROR(MATCH(X550,'Listados Datos'!$N$3:$N$4,0))),'Listados Datos'!$N$6&amp;"Por favor no seleccionar este criterios de impacto (Afectación Económica o presupuestal y/o Pérdida Reputacional)",'Listados Datos'!$N$7),"")</f>
        <v/>
      </c>
      <c r="Z550" s="542" t="str">
        <f>IF(OR(X550='Listados Datos'!$R$3,X550='Listados Datos'!$S$3),"Leve",IF(OR(X550='Listados Datos'!$R$4,X550='Listados Datos'!$S$4),"Menor",IF(OR(X550='Listados Datos'!$R$5,X550='Listados Datos'!$S$5),"Moderado",IF(OR(X550='Listados Datos'!$R$6,X550='Listados Datos'!$S$6),"Mayor",IF(OR(X550='Listados Datos'!$R$7,X550='Listados Datos'!$S$7),"Catastrófico","")))))</f>
        <v/>
      </c>
      <c r="AA550" s="518" t="str">
        <f>IF(Z550="","",IF(Z550="Leve",20%,IF(Z550="Menor",40%,IF(Z550="Moderado",60%,IF(Z550="Mayor",80%,IF(Z550="Catastrófico",100%,0))))))</f>
        <v/>
      </c>
      <c r="AB550" s="521"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524"/>
      <c r="AD550" s="527"/>
      <c r="AE550" s="506" t="str">
        <f t="shared" ref="AE550" si="566">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206"/>
      <c r="AH550" s="234" t="str">
        <f t="shared" ref="AH550:AH609" si="567">IF(OR(AI550="Preventivo",AI550="Detectivo"),"Probabilidad",IF(AI550="Correctivo","Impacto",""))</f>
        <v/>
      </c>
      <c r="AI550" s="340"/>
      <c r="AJ550" s="340"/>
      <c r="AK550" s="235" t="str">
        <f t="shared" ref="AK550:AK609" si="568">IF(AND(AI550="Preventivo",AJ550="Automático"),"50%",IF(AND(AI550="Preventivo",AJ550="Manual"),"40%",IF(AND(AI550="Detectivo",AJ550="Automático"),"40%",IF(AND(AI550="Detectivo",AJ550="Manual"),"30%",IF(AND(AI550="Correctivo",AJ550="Automático"),"35%",IF(AND(AI550="Correctivo",AJ550="Manual"),"25%",""))))))</f>
        <v/>
      </c>
      <c r="AL550" s="341"/>
      <c r="AM550" s="341"/>
      <c r="AN550" s="342"/>
      <c r="AO550" s="236" t="str">
        <f>IF(ISBLANK(AD550),(IFERROR(IF(AH550="Probabilidad",(W550-(+W550*AK550)),IF(AH550="Impacto",W550,"")),""))," ")</f>
        <v/>
      </c>
      <c r="AP550" s="174" t="str">
        <f>IF(ISBLANK(AD550), (IFERROR(IF(AO550="","",IF(AO550&lt;=0.2,"Muy Baja",IF(AO550&lt;=0.4,"Baja",IF(AO550&lt;=0.6,"Media",IF(AO550&lt;=0.8,"Alta","Muy Alta"))))),""))," ")</f>
        <v/>
      </c>
      <c r="AQ550" s="237" t="str">
        <f t="shared" ref="AQ550:AQ609" si="569">+AO550</f>
        <v/>
      </c>
      <c r="AR550" s="283" t="str">
        <f t="shared" ref="AR550:AR609" si="570">IFERROR(IF(AS550="","",IF(AS550&lt;=0.2,"Leve",IF(AS550&lt;=0.4,"Menor",IF(AS550&lt;=0.6,"Moderado",IF(AS550&lt;=0.8,"Mayor","Catastrófico"))))),"")</f>
        <v/>
      </c>
      <c r="AS550" s="237" t="str">
        <f>IFERROR(IF(AH550="Impacto",(AA550-(+AA550*AK550)),IF(AH550="Probabilidad",AA550,"")),"")</f>
        <v/>
      </c>
      <c r="AT550" s="239" t="str">
        <f t="shared" ref="AT550:AT609" si="571">IFERROR(IF(OR(AND(AP550="Muy Baja",AR550="Leve"),AND(AP550="Muy Baja",AR550="Menor"),AND(AP550="Baja",AR550="Leve")),"Bajo",IF(OR(AND(AP550="Muy baja",AR550="Moderado"),AND(AP550="Baja",AR550="Menor"),AND(AP550="Baja",AR550="Moderado"),AND(AP550="Media",AR550="Leve"),AND(AP550="Media",AR550="Menor"),AND(AP550="Media",AR550="Moderado"),AND(AP550="Alta",AR550="Leve"),AND(AP550="Alta",AR550="Menor")),"Moderado",IF(OR(AND(AP550="Muy Baja",AR550="Mayor"),AND(AP550="Baja",AR550="Mayor"),AND(AP550="Media",AR550="Mayor"),AND(AP550="Alta",AR550="Moderado"),AND(AP550="Alta",AR550="Mayor"),AND(AP550="Muy Alta",AR550="Leve"),AND(AP550="Muy Alta",AR550="Menor"),AND(AP550="Muy Alta",AR550="Moderado"),AND(AP550="Muy Alta",AR550="Mayor")),"Alto",IF(OR(AND(AP550="Muy Baja",AR550="Catastrófico"),AND(AP550="Baja",AR550="Catastrófico"),AND(AP550="Media",AR550="Catastrófico"),AND(AP550="Alta",AR550="Catastrófico"),AND(AP550="Muy Alta",AR550="Catastrófico")),"Extremo","")))),"")</f>
        <v/>
      </c>
      <c r="AU550" s="509"/>
      <c r="AV550" s="512" t="str">
        <f>IF(ISBLANK(AD550), " ", AD550)</f>
        <v xml:space="preserve"> </v>
      </c>
      <c r="AW550" s="506" t="str">
        <f t="shared" ref="AW550" si="572">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515"/>
      <c r="AY550" s="343"/>
      <c r="AZ550" s="209"/>
      <c r="BA550" s="207"/>
      <c r="BB550" s="207"/>
      <c r="BC550" s="208"/>
      <c r="BD550" s="208"/>
      <c r="BE550" s="208"/>
      <c r="BF550" s="209"/>
      <c r="BG550" s="468"/>
      <c r="BH550" s="215"/>
      <c r="BI550" s="210"/>
      <c r="BJ550" s="210"/>
      <c r="BK550" s="210"/>
      <c r="BL550" s="207"/>
      <c r="BM550" s="207"/>
      <c r="BN550" s="207"/>
      <c r="BO550" s="282"/>
      <c r="BP550" s="282"/>
      <c r="BQ550" s="284"/>
      <c r="BR550" s="213"/>
      <c r="BS550" s="213" t="str">
        <f>IF(AND('MAPA DE RIESGOS'!$AP550="Muy Alta",'MAPA DE RIESGOS'!$AR550="Leve"),CONCATENATE("R",'MAPA DE RIESGOS'!$H550,"C",'MAPA DE RIESGOS'!$AF550),"")</f>
        <v/>
      </c>
      <c r="BT550" s="213"/>
      <c r="BU550" s="213"/>
      <c r="BV550" s="213"/>
      <c r="BW550" s="213"/>
      <c r="BX550" s="213"/>
      <c r="BY550" s="213"/>
      <c r="BZ550" s="213"/>
      <c r="CA550" s="213"/>
      <c r="CB550" s="213"/>
      <c r="CC550" s="213"/>
      <c r="CD550" s="213"/>
      <c r="CE550" s="213"/>
      <c r="CF550" s="213"/>
      <c r="CG550" s="213"/>
      <c r="CH550" s="213"/>
      <c r="CI550" s="213"/>
      <c r="CJ550" s="213"/>
      <c r="CK550" s="213"/>
    </row>
    <row r="551" spans="1:89" s="214" customFormat="1" ht="28.5" hidden="1" customHeight="1">
      <c r="A551" s="469"/>
      <c r="B551" s="487"/>
      <c r="C551" s="451"/>
      <c r="D551" s="290"/>
      <c r="E551" s="293"/>
      <c r="F551" s="207"/>
      <c r="G551" s="459"/>
      <c r="H551" s="384">
        <v>90</v>
      </c>
      <c r="I551" s="457"/>
      <c r="J551" s="460"/>
      <c r="K551" s="460"/>
      <c r="L551" s="460"/>
      <c r="M551" s="454"/>
      <c r="N551" s="454"/>
      <c r="O551" s="454"/>
      <c r="P551" s="531"/>
      <c r="Q551" s="491"/>
      <c r="R551" s="494"/>
      <c r="S551" s="494"/>
      <c r="T551" s="494"/>
      <c r="U551" s="494"/>
      <c r="V551" s="534"/>
      <c r="W551" s="519"/>
      <c r="X551" s="537"/>
      <c r="Y551" s="540"/>
      <c r="Z551" s="543"/>
      <c r="AA551" s="519"/>
      <c r="AB551" s="522"/>
      <c r="AC551" s="525"/>
      <c r="AD551" s="528"/>
      <c r="AE551" s="507"/>
      <c r="AF551" s="205">
        <v>2</v>
      </c>
      <c r="AG551" s="206"/>
      <c r="AH551" s="234" t="str">
        <f t="shared" si="567"/>
        <v/>
      </c>
      <c r="AI551" s="340"/>
      <c r="AJ551" s="340"/>
      <c r="AK551" s="235" t="str">
        <f t="shared" si="568"/>
        <v/>
      </c>
      <c r="AL551" s="341"/>
      <c r="AM551" s="341"/>
      <c r="AN551" s="342"/>
      <c r="AO551" s="236" t="str">
        <f>IF(ISBLANK(AD550),(IFERROR(IF(AND(AH550="Probabilidad",AH551="Probabilidad"),(AQ550-(+AQ550*AK551)),IF(AH551="Probabilidad",(W550-(+W550*AK551)),IF(AH551="Impacto",AQ550,""))),""))," ")</f>
        <v/>
      </c>
      <c r="AP551" s="174" t="str">
        <f>IF(ISBLANK(AD550),(IFERROR(IF(AO551="","",IF(AO551&lt;=0.2,"Muy Baja",IF(AO551&lt;=0.4,"Baja",IF(AO551&lt;=0.6,"Media",IF(AO551&lt;=0.8,"Alta","Muy Alta"))))),""))," ")</f>
        <v/>
      </c>
      <c r="AQ551" s="237" t="str">
        <f t="shared" si="569"/>
        <v/>
      </c>
      <c r="AR551" s="283" t="str">
        <f t="shared" si="570"/>
        <v/>
      </c>
      <c r="AS551" s="237" t="str">
        <f>IFERROR(IF(AND(AH550="Impacto",AH551="Impacto"),(AS550-(+AS550*AK551)),IF(AH551="Impacto",(AA550-(+AA550*AK551)),IF(AH551="Probabilidad",AS550,""))),"")</f>
        <v/>
      </c>
      <c r="AT551" s="239" t="str">
        <f t="shared" si="571"/>
        <v/>
      </c>
      <c r="AU551" s="510"/>
      <c r="AV551" s="513"/>
      <c r="AW551" s="507"/>
      <c r="AX551" s="516"/>
      <c r="AY551" s="343"/>
      <c r="AZ551" s="209"/>
      <c r="BA551" s="207"/>
      <c r="BB551" s="207"/>
      <c r="BC551" s="208"/>
      <c r="BD551" s="208"/>
      <c r="BE551" s="208"/>
      <c r="BF551" s="209"/>
      <c r="BG551" s="460"/>
      <c r="BH551" s="215"/>
      <c r="BI551" s="210"/>
      <c r="BJ551" s="210"/>
      <c r="BK551" s="210"/>
      <c r="BL551" s="207"/>
      <c r="BM551" s="207"/>
      <c r="BN551" s="207"/>
      <c r="BO551" s="282"/>
      <c r="BP551" s="282"/>
      <c r="BQ551" s="284"/>
      <c r="BR551" s="213"/>
      <c r="BS551" s="213" t="str">
        <f>IF(AND('MAPA DE RIESGOS'!$AP551="Muy Alta",'MAPA DE RIESGOS'!$AR551="Leve"),CONCATENATE("R",'MAPA DE RIESGOS'!$H551,"C",'MAPA DE RIESGOS'!$AF551),"")</f>
        <v/>
      </c>
      <c r="BT551" s="213"/>
      <c r="BU551" s="213"/>
      <c r="BV551" s="213"/>
      <c r="BW551" s="213"/>
      <c r="BX551" s="213"/>
      <c r="BY551" s="213"/>
      <c r="BZ551" s="213"/>
      <c r="CA551" s="213"/>
      <c r="CB551" s="213"/>
      <c r="CC551" s="213"/>
      <c r="CD551" s="213"/>
      <c r="CE551" s="213"/>
      <c r="CF551" s="213"/>
      <c r="CG551" s="213"/>
      <c r="CH551" s="213"/>
      <c r="CI551" s="213"/>
      <c r="CJ551" s="213"/>
      <c r="CK551" s="213"/>
    </row>
    <row r="552" spans="1:89" s="214" customFormat="1" ht="28.5" hidden="1" customHeight="1">
      <c r="A552" s="469"/>
      <c r="B552" s="487"/>
      <c r="C552" s="451"/>
      <c r="D552" s="290"/>
      <c r="E552" s="293"/>
      <c r="F552" s="207"/>
      <c r="G552" s="459"/>
      <c r="H552" s="384">
        <v>90</v>
      </c>
      <c r="I552" s="457"/>
      <c r="J552" s="460"/>
      <c r="K552" s="460"/>
      <c r="L552" s="460"/>
      <c r="M552" s="454"/>
      <c r="N552" s="454"/>
      <c r="O552" s="454"/>
      <c r="P552" s="531"/>
      <c r="Q552" s="491"/>
      <c r="R552" s="494"/>
      <c r="S552" s="494"/>
      <c r="T552" s="494"/>
      <c r="U552" s="494"/>
      <c r="V552" s="534"/>
      <c r="W552" s="519"/>
      <c r="X552" s="537"/>
      <c r="Y552" s="540"/>
      <c r="Z552" s="543"/>
      <c r="AA552" s="519"/>
      <c r="AB552" s="522"/>
      <c r="AC552" s="525"/>
      <c r="AD552" s="528"/>
      <c r="AE552" s="507"/>
      <c r="AF552" s="205">
        <v>3</v>
      </c>
      <c r="AG552" s="206"/>
      <c r="AH552" s="234" t="str">
        <f t="shared" si="567"/>
        <v/>
      </c>
      <c r="AI552" s="340"/>
      <c r="AJ552" s="340"/>
      <c r="AK552" s="235" t="str">
        <f t="shared" si="568"/>
        <v/>
      </c>
      <c r="AL552" s="341"/>
      <c r="AM552" s="341"/>
      <c r="AN552" s="342"/>
      <c r="AO552" s="236" t="str">
        <f>IF(ISBLANK(AD550),(IFERROR(IF(AND(AH551="Probabilidad",AH552="Probabilidad"),(AQ551-(+AQ551*AK552)),IF(AND(AH551="Impacto",AH552="Probabilidad"),(AQ550-(+AQ550*AK552)),IF(AH552="Impacto",AQ551,""))),""))," ")</f>
        <v/>
      </c>
      <c r="AP552" s="174" t="str">
        <f>IF(ISBLANK(AD550),(IFERROR(IF(AO552="","",IF(AO552&lt;=0.2,"Muy Baja",IF(AO552&lt;=0.4,"Baja",IF(AO552&lt;=0.6,"Media",IF(AO552&lt;=0.8,"Alta","Muy Alta"))))),""))," ")</f>
        <v/>
      </c>
      <c r="AQ552" s="237" t="str">
        <f t="shared" si="569"/>
        <v/>
      </c>
      <c r="AR552" s="283" t="str">
        <f t="shared" si="570"/>
        <v/>
      </c>
      <c r="AS552" s="237" t="str">
        <f>IFERROR(IF(AND(AH551="Impacto",AH552="Impacto"),(AS551-(+AS551*AK552)),IF(AND(AH551="Probabilidad",AH552="Impacto"),(AS550-(+AS550*AK552)),IF(AH552="Probabilidad",AS551,""))),"")</f>
        <v/>
      </c>
      <c r="AT552" s="239" t="str">
        <f t="shared" si="571"/>
        <v/>
      </c>
      <c r="AU552" s="510"/>
      <c r="AV552" s="513"/>
      <c r="AW552" s="507"/>
      <c r="AX552" s="516"/>
      <c r="AY552" s="343"/>
      <c r="AZ552" s="209"/>
      <c r="BA552" s="207"/>
      <c r="BB552" s="207"/>
      <c r="BC552" s="208"/>
      <c r="BD552" s="208"/>
      <c r="BE552" s="208"/>
      <c r="BF552" s="209"/>
      <c r="BG552" s="460"/>
      <c r="BH552" s="215"/>
      <c r="BI552" s="210"/>
      <c r="BJ552" s="210"/>
      <c r="BK552" s="210"/>
      <c r="BL552" s="207"/>
      <c r="BM552" s="207"/>
      <c r="BN552" s="207"/>
      <c r="BO552" s="282"/>
      <c r="BP552" s="282"/>
      <c r="BQ552" s="284"/>
      <c r="BR552" s="213"/>
      <c r="BS552" s="213" t="str">
        <f>IF(AND('MAPA DE RIESGOS'!$AP552="Muy Alta",'MAPA DE RIESGOS'!$AR552="Leve"),CONCATENATE("R",'MAPA DE RIESGOS'!$H552,"C",'MAPA DE RIESGOS'!$AF552),"")</f>
        <v/>
      </c>
      <c r="BT552" s="213"/>
      <c r="BU552" s="213"/>
      <c r="BV552" s="213"/>
      <c r="BW552" s="213"/>
      <c r="BX552" s="213"/>
      <c r="BY552" s="213"/>
      <c r="BZ552" s="213"/>
      <c r="CA552" s="213"/>
      <c r="CB552" s="213"/>
      <c r="CC552" s="213"/>
      <c r="CD552" s="213"/>
      <c r="CE552" s="213"/>
      <c r="CF552" s="213"/>
      <c r="CG552" s="213"/>
      <c r="CH552" s="213"/>
      <c r="CI552" s="213"/>
      <c r="CJ552" s="213"/>
      <c r="CK552" s="213"/>
    </row>
    <row r="553" spans="1:89" s="214" customFormat="1" ht="28.5" hidden="1" customHeight="1">
      <c r="A553" s="469"/>
      <c r="B553" s="487"/>
      <c r="C553" s="451"/>
      <c r="D553" s="290"/>
      <c r="E553" s="293"/>
      <c r="F553" s="207"/>
      <c r="G553" s="459"/>
      <c r="H553" s="384">
        <v>90</v>
      </c>
      <c r="I553" s="457"/>
      <c r="J553" s="460"/>
      <c r="K553" s="460"/>
      <c r="L553" s="460"/>
      <c r="M553" s="454"/>
      <c r="N553" s="454"/>
      <c r="O553" s="454"/>
      <c r="P553" s="531"/>
      <c r="Q553" s="491"/>
      <c r="R553" s="494"/>
      <c r="S553" s="494"/>
      <c r="T553" s="494"/>
      <c r="U553" s="494"/>
      <c r="V553" s="534"/>
      <c r="W553" s="519"/>
      <c r="X553" s="537"/>
      <c r="Y553" s="540"/>
      <c r="Z553" s="543"/>
      <c r="AA553" s="519"/>
      <c r="AB553" s="522"/>
      <c r="AC553" s="525"/>
      <c r="AD553" s="528"/>
      <c r="AE553" s="507"/>
      <c r="AF553" s="205">
        <v>4</v>
      </c>
      <c r="AG553" s="206"/>
      <c r="AH553" s="234" t="str">
        <f t="shared" si="567"/>
        <v/>
      </c>
      <c r="AI553" s="340"/>
      <c r="AJ553" s="340"/>
      <c r="AK553" s="235" t="str">
        <f t="shared" si="568"/>
        <v/>
      </c>
      <c r="AL553" s="341"/>
      <c r="AM553" s="341"/>
      <c r="AN553" s="342"/>
      <c r="AO553" s="236" t="str">
        <f>IF(ISBLANK(AD550),(IFERROR(IF(AND(AH552="Probabilidad",AH553="Probabilidad"),(AQ552-(+AQ552*AK553)),IF(AND(AH552="Impacto",AH553="Probabilidad"),(AQ551-(+AQ551*AK553)),IF(AH553="Impacto",AQ552,""))),""))," ")</f>
        <v/>
      </c>
      <c r="AP553" s="174" t="str">
        <f>IF(ISBLANK(AD550),(IFERROR(IF(AO553="","",IF(AO553&lt;=0.2,"Muy Baja",IF(AO553&lt;=0.4,"Baja",IF(AO553&lt;=0.6,"Media",IF(AO553&lt;=0.8,"Alta","Muy Alta"))))),""))," ")</f>
        <v/>
      </c>
      <c r="AQ553" s="237" t="str">
        <f t="shared" si="569"/>
        <v/>
      </c>
      <c r="AR553" s="283" t="str">
        <f t="shared" si="570"/>
        <v/>
      </c>
      <c r="AS553" s="237" t="str">
        <f>IFERROR(IF(AND(AH552="Impacto",AH553="Impacto"),(AS552-(+AS552*AK553)),IF(AND(AH552="Probabilidad",AH553="Impacto"),(AS551-(+AS551*AK553)),IF(AH553="Probabilidad",AS552,""))),"")</f>
        <v/>
      </c>
      <c r="AT553" s="239" t="str">
        <f t="shared" si="571"/>
        <v/>
      </c>
      <c r="AU553" s="510"/>
      <c r="AV553" s="513"/>
      <c r="AW553" s="507"/>
      <c r="AX553" s="516"/>
      <c r="AY553" s="343"/>
      <c r="AZ553" s="209"/>
      <c r="BA553" s="207"/>
      <c r="BB553" s="207"/>
      <c r="BC553" s="208"/>
      <c r="BD553" s="208"/>
      <c r="BE553" s="208"/>
      <c r="BF553" s="209"/>
      <c r="BG553" s="460"/>
      <c r="BH553" s="215"/>
      <c r="BI553" s="210"/>
      <c r="BJ553" s="210"/>
      <c r="BK553" s="210"/>
      <c r="BL553" s="207"/>
      <c r="BM553" s="207"/>
      <c r="BN553" s="207"/>
      <c r="BO553" s="282"/>
      <c r="BP553" s="282"/>
      <c r="BQ553" s="284"/>
      <c r="BR553" s="213"/>
      <c r="BS553" s="213" t="str">
        <f>IF(AND('MAPA DE RIESGOS'!$AP553="Muy Alta",'MAPA DE RIESGOS'!$AR553="Leve"),CONCATENATE("R",'MAPA DE RIESGOS'!$H553,"C",'MAPA DE RIESGOS'!$AF553),"")</f>
        <v/>
      </c>
      <c r="BT553" s="213"/>
      <c r="BU553" s="213"/>
      <c r="BV553" s="213"/>
      <c r="BW553" s="213"/>
      <c r="BX553" s="213"/>
      <c r="BY553" s="213"/>
      <c r="BZ553" s="213"/>
      <c r="CA553" s="213"/>
      <c r="CB553" s="213"/>
      <c r="CC553" s="213"/>
      <c r="CD553" s="213"/>
      <c r="CE553" s="213"/>
      <c r="CF553" s="213"/>
      <c r="CG553" s="213"/>
      <c r="CH553" s="213"/>
      <c r="CI553" s="213"/>
      <c r="CJ553" s="213"/>
      <c r="CK553" s="213"/>
    </row>
    <row r="554" spans="1:89" s="214" customFormat="1" ht="28.5" hidden="1" customHeight="1">
      <c r="A554" s="469"/>
      <c r="B554" s="487"/>
      <c r="C554" s="451"/>
      <c r="D554" s="290"/>
      <c r="E554" s="293"/>
      <c r="F554" s="207"/>
      <c r="G554" s="459"/>
      <c r="H554" s="384">
        <v>90</v>
      </c>
      <c r="I554" s="457"/>
      <c r="J554" s="460"/>
      <c r="K554" s="460"/>
      <c r="L554" s="460"/>
      <c r="M554" s="454"/>
      <c r="N554" s="454"/>
      <c r="O554" s="454"/>
      <c r="P554" s="531"/>
      <c r="Q554" s="491"/>
      <c r="R554" s="494"/>
      <c r="S554" s="494"/>
      <c r="T554" s="494"/>
      <c r="U554" s="494"/>
      <c r="V554" s="534"/>
      <c r="W554" s="519"/>
      <c r="X554" s="537"/>
      <c r="Y554" s="540"/>
      <c r="Z554" s="543"/>
      <c r="AA554" s="519"/>
      <c r="AB554" s="522"/>
      <c r="AC554" s="525"/>
      <c r="AD554" s="528"/>
      <c r="AE554" s="507"/>
      <c r="AF554" s="205">
        <v>5</v>
      </c>
      <c r="AG554" s="206"/>
      <c r="AH554" s="234" t="str">
        <f t="shared" si="567"/>
        <v/>
      </c>
      <c r="AI554" s="340"/>
      <c r="AJ554" s="340"/>
      <c r="AK554" s="235" t="str">
        <f t="shared" si="568"/>
        <v/>
      </c>
      <c r="AL554" s="341"/>
      <c r="AM554" s="341"/>
      <c r="AN554" s="342"/>
      <c r="AO554" s="236" t="str">
        <f>IF(ISBLANK(AD550),(IFERROR(IF(AND(AH553="Probabilidad",AH554="Probabilidad"),(AQ553-(+AQ553*AK554)),IF(AND(AH553="Impacto",AH554="Probabilidad"),(AQ552-(+AQ552*AK554)),IF(AH554="Impacto",AQ553,""))),""))," ")</f>
        <v/>
      </c>
      <c r="AP554" s="174" t="str">
        <f>IF(ISBLANK(AD550),(IFERROR(IF(AO554="","",IF(AO554&lt;=0.2,"Muy Baja",IF(AO554&lt;=0.4,"Baja",IF(AO554&lt;=0.6,"Media",IF(AO554&lt;=0.8,"Alta","Muy Alta"))))),""))," ")</f>
        <v/>
      </c>
      <c r="AQ554" s="237" t="str">
        <f t="shared" si="569"/>
        <v/>
      </c>
      <c r="AR554" s="283" t="str">
        <f t="shared" si="570"/>
        <v/>
      </c>
      <c r="AS554" s="237" t="str">
        <f>IFERROR(IF(AND(AH553="Impacto",AH554="Impacto"),(AS553-(+AS553*AK554)),IF(AND(AH553="Probabilidad",AH554="Impacto"),(AS552-(+AS552*AK554)),IF(AH554="Probabilidad",AS553,""))),"")</f>
        <v/>
      </c>
      <c r="AT554" s="239" t="str">
        <f t="shared" si="571"/>
        <v/>
      </c>
      <c r="AU554" s="510"/>
      <c r="AV554" s="513"/>
      <c r="AW554" s="507"/>
      <c r="AX554" s="516"/>
      <c r="AY554" s="343"/>
      <c r="AZ554" s="209"/>
      <c r="BA554" s="207"/>
      <c r="BB554" s="207"/>
      <c r="BC554" s="208"/>
      <c r="BD554" s="208"/>
      <c r="BE554" s="208"/>
      <c r="BF554" s="209"/>
      <c r="BG554" s="460"/>
      <c r="BH554" s="215"/>
      <c r="BI554" s="210"/>
      <c r="BJ554" s="210"/>
      <c r="BK554" s="210"/>
      <c r="BL554" s="207"/>
      <c r="BM554" s="207"/>
      <c r="BN554" s="207"/>
      <c r="BO554" s="282"/>
      <c r="BP554" s="282"/>
      <c r="BQ554" s="284"/>
      <c r="BR554" s="213"/>
      <c r="BS554" s="213" t="str">
        <f>IF(AND('MAPA DE RIESGOS'!$AP554="Muy Alta",'MAPA DE RIESGOS'!$AR554="Leve"),CONCATENATE("R",'MAPA DE RIESGOS'!$H554,"C",'MAPA DE RIESGOS'!$AF554),"")</f>
        <v/>
      </c>
      <c r="BT554" s="213"/>
      <c r="BU554" s="213"/>
      <c r="BV554" s="213"/>
      <c r="BW554" s="213"/>
      <c r="BX554" s="213"/>
      <c r="BY554" s="213"/>
      <c r="BZ554" s="213"/>
      <c r="CA554" s="213"/>
      <c r="CB554" s="213"/>
      <c r="CC554" s="213"/>
      <c r="CD554" s="213"/>
      <c r="CE554" s="213"/>
      <c r="CF554" s="213"/>
      <c r="CG554" s="213"/>
      <c r="CH554" s="213"/>
      <c r="CI554" s="213"/>
      <c r="CJ554" s="213"/>
      <c r="CK554" s="213"/>
    </row>
    <row r="555" spans="1:89" s="214" customFormat="1" ht="28.5" hidden="1" customHeight="1">
      <c r="A555" s="469"/>
      <c r="B555" s="488"/>
      <c r="C555" s="452"/>
      <c r="D555" s="291"/>
      <c r="E555" s="294"/>
      <c r="F555" s="207"/>
      <c r="G555" s="459"/>
      <c r="H555" s="384">
        <v>90</v>
      </c>
      <c r="I555" s="458"/>
      <c r="J555" s="461"/>
      <c r="K555" s="461"/>
      <c r="L555" s="461"/>
      <c r="M555" s="455"/>
      <c r="N555" s="455"/>
      <c r="O555" s="455"/>
      <c r="P555" s="532"/>
      <c r="Q555" s="492"/>
      <c r="R555" s="495"/>
      <c r="S555" s="495"/>
      <c r="T555" s="495"/>
      <c r="U555" s="495"/>
      <c r="V555" s="535"/>
      <c r="W555" s="520"/>
      <c r="X555" s="538"/>
      <c r="Y555" s="541"/>
      <c r="Z555" s="544"/>
      <c r="AA555" s="520"/>
      <c r="AB555" s="523"/>
      <c r="AC555" s="526"/>
      <c r="AD555" s="529"/>
      <c r="AE555" s="508"/>
      <c r="AF555" s="205">
        <v>6</v>
      </c>
      <c r="AG555" s="206"/>
      <c r="AH555" s="234" t="str">
        <f t="shared" si="567"/>
        <v/>
      </c>
      <c r="AI555" s="340"/>
      <c r="AJ555" s="340"/>
      <c r="AK555" s="235" t="str">
        <f t="shared" si="568"/>
        <v/>
      </c>
      <c r="AL555" s="341"/>
      <c r="AM555" s="341"/>
      <c r="AN555" s="342"/>
      <c r="AO555" s="236" t="str">
        <f>IF(ISBLANK(AD550),(IFERROR(IF(AND(AH553="Probabilidad",AH555="Probabilidad"),(AQ553-(+AQ553*AK555)),IF(AND(AH553="Impacto",AH555="Probabilidad"),(AQ552-(+AQ552*AK555)),IF(AH555="Impacto",AQ553,""))),""))," ")</f>
        <v/>
      </c>
      <c r="AP555" s="174" t="str">
        <f>IF(ISBLANK(AD550),(IFERROR(IF(AO555="","",IF(AO555&lt;=0.2,"Muy Baja",IF(AO555&lt;=0.4,"Baja",IF(AO555&lt;=0.6,"Media",IF(AO555&lt;=0.8,"Alta","Muy Alta"))))),"")), " ")</f>
        <v/>
      </c>
      <c r="AQ555" s="237" t="str">
        <f t="shared" si="569"/>
        <v/>
      </c>
      <c r="AR555" s="283" t="str">
        <f t="shared" si="570"/>
        <v/>
      </c>
      <c r="AS555" s="237" t="str">
        <f>IFERROR(IF(AND(AH554="Impacto",AH555="Impacto"),(AS553-(+AS554*AK555)),IF(AND(AH553="Probabilidad",AH555="Impacto"),(AS552-(+AS552*AK555)),IF(AH555="Probabilidad",AS553,""))),"")</f>
        <v/>
      </c>
      <c r="AT555" s="239" t="str">
        <f t="shared" si="571"/>
        <v/>
      </c>
      <c r="AU555" s="511"/>
      <c r="AV555" s="514"/>
      <c r="AW555" s="508"/>
      <c r="AX555" s="517"/>
      <c r="AY555" s="343"/>
      <c r="AZ555" s="209"/>
      <c r="BA555" s="207"/>
      <c r="BB555" s="207"/>
      <c r="BC555" s="208"/>
      <c r="BD555" s="208"/>
      <c r="BE555" s="208"/>
      <c r="BF555" s="209"/>
      <c r="BG555" s="461"/>
      <c r="BH555" s="215"/>
      <c r="BI555" s="210"/>
      <c r="BJ555" s="210"/>
      <c r="BK555" s="210"/>
      <c r="BL555" s="207"/>
      <c r="BM555" s="207"/>
      <c r="BN555" s="207"/>
      <c r="BO555" s="282"/>
      <c r="BP555" s="282"/>
      <c r="BQ555" s="284"/>
      <c r="BR555" s="213"/>
      <c r="BS555" s="213" t="str">
        <f>IF(AND('MAPA DE RIESGOS'!$AP555="Muy Alta",'MAPA DE RIESGOS'!$AR555="Leve"),CONCATENATE("R",'MAPA DE RIESGOS'!$H555,"C",'MAPA DE RIESGOS'!$AF555),"")</f>
        <v/>
      </c>
      <c r="BT555" s="213"/>
      <c r="BU555" s="213"/>
      <c r="BV555" s="213"/>
      <c r="BW555" s="213"/>
      <c r="BX555" s="213"/>
      <c r="BY555" s="213"/>
      <c r="BZ555" s="213"/>
      <c r="CA555" s="213"/>
      <c r="CB555" s="213"/>
      <c r="CC555" s="213"/>
      <c r="CD555" s="213"/>
      <c r="CE555" s="213"/>
      <c r="CF555" s="213"/>
      <c r="CG555" s="213"/>
      <c r="CH555" s="213"/>
      <c r="CI555" s="213"/>
      <c r="CJ555" s="213"/>
      <c r="CK555" s="213"/>
    </row>
    <row r="556" spans="1:89" s="214" customFormat="1" ht="28.5" hidden="1" customHeight="1">
      <c r="A556" s="469"/>
      <c r="B556" s="489"/>
      <c r="C556" s="450" t="str">
        <f>IFERROR((VLOOKUP($B556,'Listados Datos'!$D$3:$E$18,2,FALSE))," ")</f>
        <v xml:space="preserve"> </v>
      </c>
      <c r="D556" s="289" t="str">
        <f>IFERROR((VLOOKUP($B556,'Listados Datos'!$D$3:$F$18,3,FALSE))," ")</f>
        <v xml:space="preserve"> </v>
      </c>
      <c r="E556" s="292"/>
      <c r="F556" s="207"/>
      <c r="G556" s="459">
        <v>91</v>
      </c>
      <c r="H556" s="384">
        <v>91</v>
      </c>
      <c r="I556" s="456"/>
      <c r="J556" s="468"/>
      <c r="K556" s="468"/>
      <c r="L556" s="468"/>
      <c r="M556" s="453"/>
      <c r="N556" s="453"/>
      <c r="O556" s="453"/>
      <c r="P556" s="530"/>
      <c r="Q556" s="490"/>
      <c r="R556" s="493"/>
      <c r="S556" s="493"/>
      <c r="T556" s="493"/>
      <c r="U556" s="493"/>
      <c r="V556" s="533" t="str">
        <f t="shared" ref="V556" si="573">IF(ISBLANK(AC556),(IF(P556&lt;=0,"",IF(P556&lt;=2,"Muy Baja",IF(P556&lt;=24,"Baja",IF(P556&lt;=500,"Media",IF(P556&lt;=5000,"Alta","Muy Alta"))))))," ")</f>
        <v/>
      </c>
      <c r="W556" s="518" t="str">
        <f t="shared" ref="W556" si="574">IF(ISBLANK(AC556),(IF(V556="","",IF(V556="Muy Baja",20%,IF(V556="Baja",40%,IF(V556="Media",60%,IF(V556="Alta",80%,IF(V556="Muy Alta",100%,0)))))))," ")</f>
        <v/>
      </c>
      <c r="X556" s="536"/>
      <c r="Y556" s="539" t="str">
        <f>IF(X556&gt;0,IF(NOT(ISERROR(MATCH(X556,'Listados Datos'!$N$3:$N$4,0))),'Listados Datos'!$N$6&amp;"Por favor no seleccionar este criterios de impacto (Afectación Económica o presupuestal y/o Pérdida Reputacional)",'Listados Datos'!$N$7),"")</f>
        <v/>
      </c>
      <c r="Z556" s="542" t="str">
        <f>IF(OR(X556='Listados Datos'!$R$3,X556='Listados Datos'!$S$3),"Leve",IF(OR(X556='Listados Datos'!$R$4,X556='Listados Datos'!$S$4),"Menor",IF(OR(X556='Listados Datos'!$R$5,X556='Listados Datos'!$S$5),"Moderado",IF(OR(X556='Listados Datos'!$R$6,X556='Listados Datos'!$S$6),"Mayor",IF(OR(X556='Listados Datos'!$R$7,X556='Listados Datos'!$S$7),"Catastrófico","")))))</f>
        <v/>
      </c>
      <c r="AA556" s="518" t="str">
        <f>IF(Z556="","",IF(Z556="Leve",20%,IF(Z556="Menor",40%,IF(Z556="Moderado",60%,IF(Z556="Mayor",80%,IF(Z556="Catastrófico",100%,0))))))</f>
        <v/>
      </c>
      <c r="AB556" s="521"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524"/>
      <c r="AD556" s="527"/>
      <c r="AE556" s="506" t="str">
        <f t="shared" ref="AE556" si="575">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206"/>
      <c r="AH556" s="234" t="str">
        <f t="shared" si="567"/>
        <v>Probabilidad</v>
      </c>
      <c r="AI556" s="340" t="s">
        <v>314</v>
      </c>
      <c r="AJ556" s="340" t="s">
        <v>319</v>
      </c>
      <c r="AK556" s="235" t="str">
        <f t="shared" si="568"/>
        <v>40%</v>
      </c>
      <c r="AL556" s="341" t="s">
        <v>323</v>
      </c>
      <c r="AM556" s="341" t="s">
        <v>327</v>
      </c>
      <c r="AN556" s="342" t="s">
        <v>330</v>
      </c>
      <c r="AO556" s="236" t="str">
        <f>IF(ISBLANK(AD556),(IFERROR(IF(AH556="Probabilidad",(W556-(+W556*AK556)),IF(AH556="Impacto",W556,"")),""))," ")</f>
        <v/>
      </c>
      <c r="AP556" s="174" t="str">
        <f>IF(ISBLANK(AD556), (IFERROR(IF(AO556="","",IF(AO556&lt;=0.2,"Muy Baja",IF(AO556&lt;=0.4,"Baja",IF(AO556&lt;=0.6,"Media",IF(AO556&lt;=0.8,"Alta","Muy Alta"))))),""))," ")</f>
        <v/>
      </c>
      <c r="AQ556" s="237" t="str">
        <f t="shared" si="569"/>
        <v/>
      </c>
      <c r="AR556" s="283" t="str">
        <f t="shared" si="570"/>
        <v/>
      </c>
      <c r="AS556" s="237" t="str">
        <f>IFERROR(IF(AH556="Impacto",(AA556-(+AA556*AK556)),IF(AH556="Probabilidad",AA556,"")),"")</f>
        <v/>
      </c>
      <c r="AT556" s="239" t="str">
        <f t="shared" si="571"/>
        <v/>
      </c>
      <c r="AU556" s="509"/>
      <c r="AV556" s="512" t="str">
        <f>IF(ISBLANK(AD556), " ", AD556)</f>
        <v xml:space="preserve"> </v>
      </c>
      <c r="AW556" s="506" t="str">
        <f t="shared" ref="AW556" si="576">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515"/>
      <c r="AY556" s="343"/>
      <c r="AZ556" s="209"/>
      <c r="BA556" s="207"/>
      <c r="BB556" s="207"/>
      <c r="BC556" s="208"/>
      <c r="BD556" s="208"/>
      <c r="BE556" s="208"/>
      <c r="BF556" s="208"/>
      <c r="BG556" s="468"/>
      <c r="BH556" s="215"/>
      <c r="BI556" s="210"/>
      <c r="BJ556" s="210"/>
      <c r="BK556" s="210"/>
      <c r="BL556" s="207"/>
      <c r="BM556" s="207"/>
      <c r="BN556" s="207"/>
      <c r="BO556" s="282"/>
      <c r="BP556" s="282"/>
      <c r="BQ556" s="284"/>
      <c r="BR556" s="213"/>
      <c r="BS556" s="213" t="str">
        <f>IF(AND('MAPA DE RIESGOS'!$AP556="Muy Alta",'MAPA DE RIESGOS'!$AR556="Leve"),CONCATENATE("R",'MAPA DE RIESGOS'!$H556,"C",'MAPA DE RIESGOS'!$AF556),"")</f>
        <v/>
      </c>
      <c r="BT556" s="213"/>
      <c r="BU556" s="213"/>
      <c r="BV556" s="213"/>
      <c r="BW556" s="213"/>
      <c r="BX556" s="213"/>
      <c r="BY556" s="213"/>
      <c r="BZ556" s="213"/>
      <c r="CA556" s="213"/>
      <c r="CB556" s="213"/>
      <c r="CC556" s="213"/>
      <c r="CD556" s="213"/>
      <c r="CE556" s="213"/>
      <c r="CF556" s="213"/>
      <c r="CG556" s="213"/>
      <c r="CH556" s="213"/>
      <c r="CI556" s="213"/>
      <c r="CJ556" s="213"/>
      <c r="CK556" s="213"/>
    </row>
    <row r="557" spans="1:89" s="214" customFormat="1" ht="28.5" hidden="1" customHeight="1">
      <c r="A557" s="469"/>
      <c r="B557" s="487"/>
      <c r="C557" s="451"/>
      <c r="D557" s="290"/>
      <c r="E557" s="293"/>
      <c r="F557" s="207"/>
      <c r="G557" s="459"/>
      <c r="H557" s="384">
        <v>91</v>
      </c>
      <c r="I557" s="457"/>
      <c r="J557" s="460"/>
      <c r="K557" s="460"/>
      <c r="L557" s="460"/>
      <c r="M557" s="454"/>
      <c r="N557" s="454"/>
      <c r="O557" s="454"/>
      <c r="P557" s="531"/>
      <c r="Q557" s="491"/>
      <c r="R557" s="494"/>
      <c r="S557" s="494"/>
      <c r="T557" s="494"/>
      <c r="U557" s="494"/>
      <c r="V557" s="534"/>
      <c r="W557" s="519"/>
      <c r="X557" s="537"/>
      <c r="Y557" s="540"/>
      <c r="Z557" s="543"/>
      <c r="AA557" s="519"/>
      <c r="AB557" s="522"/>
      <c r="AC557" s="525"/>
      <c r="AD557" s="528"/>
      <c r="AE557" s="507"/>
      <c r="AF557" s="205">
        <v>2</v>
      </c>
      <c r="AG557" s="206"/>
      <c r="AH557" s="234" t="str">
        <f t="shared" si="567"/>
        <v/>
      </c>
      <c r="AI557" s="340"/>
      <c r="AJ557" s="340"/>
      <c r="AK557" s="235" t="str">
        <f t="shared" si="568"/>
        <v/>
      </c>
      <c r="AL557" s="341"/>
      <c r="AM557" s="341"/>
      <c r="AN557" s="342"/>
      <c r="AO557" s="236" t="str">
        <f>IF(ISBLANK(AD556),(IFERROR(IF(AND(AH556="Probabilidad",AH557="Probabilidad"),(AQ556-(+AQ556*AK557)),IF(AH557="Probabilidad",(W556-(+W556*AK557)),IF(AH557="Impacto",AQ556,""))),""))," ")</f>
        <v/>
      </c>
      <c r="AP557" s="174" t="str">
        <f>IF(ISBLANK(AD556),(IFERROR(IF(AO557="","",IF(AO557&lt;=0.2,"Muy Baja",IF(AO557&lt;=0.4,"Baja",IF(AO557&lt;=0.6,"Media",IF(AO557&lt;=0.8,"Alta","Muy Alta"))))),""))," ")</f>
        <v/>
      </c>
      <c r="AQ557" s="237" t="str">
        <f t="shared" si="569"/>
        <v/>
      </c>
      <c r="AR557" s="283" t="str">
        <f t="shared" si="570"/>
        <v/>
      </c>
      <c r="AS557" s="237" t="str">
        <f>IFERROR(IF(AND(AH556="Impacto",AH557="Impacto"),(AS556-(+AS556*AK557)),IF(AH557="Impacto",(AA556-(+AA556*AK557)),IF(AH557="Probabilidad",AS556,""))),"")</f>
        <v/>
      </c>
      <c r="AT557" s="239" t="str">
        <f t="shared" si="571"/>
        <v/>
      </c>
      <c r="AU557" s="510"/>
      <c r="AV557" s="513"/>
      <c r="AW557" s="507"/>
      <c r="AX557" s="516"/>
      <c r="AY557" s="343"/>
      <c r="AZ557" s="209"/>
      <c r="BA557" s="207"/>
      <c r="BB557" s="207"/>
      <c r="BC557" s="208"/>
      <c r="BD557" s="208"/>
      <c r="BE557" s="208"/>
      <c r="BF557" s="209"/>
      <c r="BG557" s="460"/>
      <c r="BH557" s="215"/>
      <c r="BI557" s="210"/>
      <c r="BJ557" s="210"/>
      <c r="BK557" s="210"/>
      <c r="BL557" s="207"/>
      <c r="BM557" s="207"/>
      <c r="BN557" s="207"/>
      <c r="BO557" s="282"/>
      <c r="BP557" s="282"/>
      <c r="BQ557" s="284"/>
      <c r="BR557" s="213"/>
      <c r="BS557" s="213" t="str">
        <f>IF(AND('MAPA DE RIESGOS'!$AP557="Muy Alta",'MAPA DE RIESGOS'!$AR557="Leve"),CONCATENATE("R",'MAPA DE RIESGOS'!$H557,"C",'MAPA DE RIESGOS'!$AF557),"")</f>
        <v/>
      </c>
      <c r="BT557" s="213"/>
      <c r="BU557" s="213"/>
      <c r="BV557" s="213"/>
      <c r="BW557" s="213"/>
      <c r="BX557" s="213"/>
      <c r="BY557" s="213"/>
      <c r="BZ557" s="213"/>
      <c r="CA557" s="213"/>
      <c r="CB557" s="213"/>
      <c r="CC557" s="213"/>
      <c r="CD557" s="213"/>
      <c r="CE557" s="213"/>
      <c r="CF557" s="213"/>
      <c r="CG557" s="213"/>
      <c r="CH557" s="213"/>
      <c r="CI557" s="213"/>
      <c r="CJ557" s="213"/>
      <c r="CK557" s="213"/>
    </row>
    <row r="558" spans="1:89" s="214" customFormat="1" ht="28.5" hidden="1" customHeight="1">
      <c r="A558" s="469"/>
      <c r="B558" s="487"/>
      <c r="C558" s="451"/>
      <c r="D558" s="290"/>
      <c r="E558" s="293"/>
      <c r="F558" s="207"/>
      <c r="G558" s="459"/>
      <c r="H558" s="384">
        <v>91</v>
      </c>
      <c r="I558" s="457"/>
      <c r="J558" s="460"/>
      <c r="K558" s="460"/>
      <c r="L558" s="460"/>
      <c r="M558" s="454"/>
      <c r="N558" s="454"/>
      <c r="O558" s="454"/>
      <c r="P558" s="531"/>
      <c r="Q558" s="491"/>
      <c r="R558" s="494"/>
      <c r="S558" s="494"/>
      <c r="T558" s="494"/>
      <c r="U558" s="494"/>
      <c r="V558" s="534"/>
      <c r="W558" s="519"/>
      <c r="X558" s="537"/>
      <c r="Y558" s="540"/>
      <c r="Z558" s="543"/>
      <c r="AA558" s="519"/>
      <c r="AB558" s="522"/>
      <c r="AC558" s="525"/>
      <c r="AD558" s="528"/>
      <c r="AE558" s="507"/>
      <c r="AF558" s="205">
        <v>3</v>
      </c>
      <c r="AG558" s="206"/>
      <c r="AH558" s="234" t="str">
        <f t="shared" si="567"/>
        <v/>
      </c>
      <c r="AI558" s="340"/>
      <c r="AJ558" s="340"/>
      <c r="AK558" s="235" t="str">
        <f t="shared" si="568"/>
        <v/>
      </c>
      <c r="AL558" s="341"/>
      <c r="AM558" s="341"/>
      <c r="AN558" s="342"/>
      <c r="AO558" s="236" t="str">
        <f>IF(ISBLANK(AD556),(IFERROR(IF(AND(AH557="Probabilidad",AH558="Probabilidad"),(AQ557-(+AQ557*AK558)),IF(AND(AH557="Impacto",AH558="Probabilidad"),(AQ556-(+AQ556*AK558)),IF(AH558="Impacto",AQ557,""))),""))," ")</f>
        <v/>
      </c>
      <c r="AP558" s="174" t="str">
        <f>IF(ISBLANK(AD556),(IFERROR(IF(AO558="","",IF(AO558&lt;=0.2,"Muy Baja",IF(AO558&lt;=0.4,"Baja",IF(AO558&lt;=0.6,"Media",IF(AO558&lt;=0.8,"Alta","Muy Alta"))))),""))," ")</f>
        <v/>
      </c>
      <c r="AQ558" s="237" t="str">
        <f t="shared" si="569"/>
        <v/>
      </c>
      <c r="AR558" s="283" t="str">
        <f t="shared" si="570"/>
        <v/>
      </c>
      <c r="AS558" s="237" t="str">
        <f>IFERROR(IF(AND(AH557="Impacto",AH558="Impacto"),(AS557-(+AS557*AK558)),IF(AND(AH557="Probabilidad",AH558="Impacto"),(AS556-(+AS556*AK558)),IF(AH558="Probabilidad",AS557,""))),"")</f>
        <v/>
      </c>
      <c r="AT558" s="239" t="str">
        <f t="shared" si="571"/>
        <v/>
      </c>
      <c r="AU558" s="510"/>
      <c r="AV558" s="513"/>
      <c r="AW558" s="507"/>
      <c r="AX558" s="516"/>
      <c r="AY558" s="343"/>
      <c r="AZ558" s="209"/>
      <c r="BA558" s="207"/>
      <c r="BB558" s="207"/>
      <c r="BC558" s="208"/>
      <c r="BD558" s="208"/>
      <c r="BE558" s="208"/>
      <c r="BF558" s="209"/>
      <c r="BG558" s="460"/>
      <c r="BH558" s="215"/>
      <c r="BI558" s="210"/>
      <c r="BJ558" s="210"/>
      <c r="BK558" s="210"/>
      <c r="BL558" s="207"/>
      <c r="BM558" s="207"/>
      <c r="BN558" s="207"/>
      <c r="BO558" s="282"/>
      <c r="BP558" s="282"/>
      <c r="BQ558" s="284"/>
      <c r="BR558" s="213"/>
      <c r="BS558" s="213" t="str">
        <f>IF(AND('MAPA DE RIESGOS'!$AP558="Muy Alta",'MAPA DE RIESGOS'!$AR558="Leve"),CONCATENATE("R",'MAPA DE RIESGOS'!$H558,"C",'MAPA DE RIESGOS'!$AF558),"")</f>
        <v/>
      </c>
      <c r="BT558" s="213"/>
      <c r="BU558" s="213"/>
      <c r="BV558" s="213"/>
      <c r="BW558" s="213"/>
      <c r="BX558" s="213"/>
      <c r="BY558" s="213"/>
      <c r="BZ558" s="213"/>
      <c r="CA558" s="213"/>
      <c r="CB558" s="213"/>
      <c r="CC558" s="213"/>
      <c r="CD558" s="213"/>
      <c r="CE558" s="213"/>
      <c r="CF558" s="213"/>
      <c r="CG558" s="213"/>
      <c r="CH558" s="213"/>
      <c r="CI558" s="213"/>
      <c r="CJ558" s="213"/>
      <c r="CK558" s="213"/>
    </row>
    <row r="559" spans="1:89" s="214" customFormat="1" ht="28.5" hidden="1" customHeight="1">
      <c r="A559" s="469"/>
      <c r="B559" s="487"/>
      <c r="C559" s="451"/>
      <c r="D559" s="290"/>
      <c r="E559" s="293"/>
      <c r="F559" s="207"/>
      <c r="G559" s="459"/>
      <c r="H559" s="384">
        <v>91</v>
      </c>
      <c r="I559" s="457"/>
      <c r="J559" s="460"/>
      <c r="K559" s="460"/>
      <c r="L559" s="460"/>
      <c r="M559" s="454"/>
      <c r="N559" s="454"/>
      <c r="O559" s="454"/>
      <c r="P559" s="531"/>
      <c r="Q559" s="491"/>
      <c r="R559" s="494"/>
      <c r="S559" s="494"/>
      <c r="T559" s="494"/>
      <c r="U559" s="494"/>
      <c r="V559" s="534"/>
      <c r="W559" s="519"/>
      <c r="X559" s="537"/>
      <c r="Y559" s="540"/>
      <c r="Z559" s="543"/>
      <c r="AA559" s="519"/>
      <c r="AB559" s="522"/>
      <c r="AC559" s="525"/>
      <c r="AD559" s="528"/>
      <c r="AE559" s="507"/>
      <c r="AF559" s="205">
        <v>4</v>
      </c>
      <c r="AG559" s="206"/>
      <c r="AH559" s="234" t="str">
        <f t="shared" si="567"/>
        <v/>
      </c>
      <c r="AI559" s="340"/>
      <c r="AJ559" s="340"/>
      <c r="AK559" s="235" t="str">
        <f t="shared" si="568"/>
        <v/>
      </c>
      <c r="AL559" s="341"/>
      <c r="AM559" s="341"/>
      <c r="AN559" s="342"/>
      <c r="AO559" s="236" t="str">
        <f>IF(ISBLANK(AD556),(IFERROR(IF(AND(AH558="Probabilidad",AH559="Probabilidad"),(AQ558-(+AQ558*AK559)),IF(AND(AH558="Impacto",AH559="Probabilidad"),(AQ557-(+AQ557*AK559)),IF(AH559="Impacto",AQ558,""))),""))," ")</f>
        <v/>
      </c>
      <c r="AP559" s="174" t="str">
        <f>IF(ISBLANK(AD556),(IFERROR(IF(AO559="","",IF(AO559&lt;=0.2,"Muy Baja",IF(AO559&lt;=0.4,"Baja",IF(AO559&lt;=0.6,"Media",IF(AO559&lt;=0.8,"Alta","Muy Alta"))))),""))," ")</f>
        <v/>
      </c>
      <c r="AQ559" s="237" t="str">
        <f t="shared" si="569"/>
        <v/>
      </c>
      <c r="AR559" s="283" t="str">
        <f t="shared" si="570"/>
        <v/>
      </c>
      <c r="AS559" s="237" t="str">
        <f>IFERROR(IF(AND(AH558="Impacto",AH559="Impacto"),(AS558-(+AS558*AK559)),IF(AND(AH558="Probabilidad",AH559="Impacto"),(AS557-(+AS557*AK559)),IF(AH559="Probabilidad",AS558,""))),"")</f>
        <v/>
      </c>
      <c r="AT559" s="239" t="str">
        <f t="shared" si="571"/>
        <v/>
      </c>
      <c r="AU559" s="510"/>
      <c r="AV559" s="513"/>
      <c r="AW559" s="507"/>
      <c r="AX559" s="516"/>
      <c r="AY559" s="343"/>
      <c r="AZ559" s="209"/>
      <c r="BA559" s="207"/>
      <c r="BB559" s="207"/>
      <c r="BC559" s="208"/>
      <c r="BD559" s="208"/>
      <c r="BE559" s="208"/>
      <c r="BF559" s="209"/>
      <c r="BG559" s="460"/>
      <c r="BH559" s="215"/>
      <c r="BI559" s="210"/>
      <c r="BJ559" s="210"/>
      <c r="BK559" s="210"/>
      <c r="BL559" s="207"/>
      <c r="BM559" s="207"/>
      <c r="BN559" s="207"/>
      <c r="BO559" s="282"/>
      <c r="BP559" s="282"/>
      <c r="BQ559" s="284"/>
      <c r="BR559" s="213"/>
      <c r="BS559" s="213" t="str">
        <f>IF(AND('MAPA DE RIESGOS'!$AP559="Muy Alta",'MAPA DE RIESGOS'!$AR559="Leve"),CONCATENATE("R",'MAPA DE RIESGOS'!$H559,"C",'MAPA DE RIESGOS'!$AF559),"")</f>
        <v/>
      </c>
      <c r="BT559" s="213"/>
      <c r="BU559" s="213"/>
      <c r="BV559" s="213"/>
      <c r="BW559" s="213"/>
      <c r="BX559" s="213"/>
      <c r="BY559" s="213"/>
      <c r="BZ559" s="213"/>
      <c r="CA559" s="213"/>
      <c r="CB559" s="213"/>
      <c r="CC559" s="213"/>
      <c r="CD559" s="213"/>
      <c r="CE559" s="213"/>
      <c r="CF559" s="213"/>
      <c r="CG559" s="213"/>
      <c r="CH559" s="213"/>
      <c r="CI559" s="213"/>
      <c r="CJ559" s="213"/>
      <c r="CK559" s="213"/>
    </row>
    <row r="560" spans="1:89" s="214" customFormat="1" ht="28.5" hidden="1" customHeight="1">
      <c r="A560" s="469"/>
      <c r="B560" s="487"/>
      <c r="C560" s="451"/>
      <c r="D560" s="290"/>
      <c r="E560" s="293"/>
      <c r="F560" s="207"/>
      <c r="G560" s="459"/>
      <c r="H560" s="384">
        <v>91</v>
      </c>
      <c r="I560" s="457"/>
      <c r="J560" s="460"/>
      <c r="K560" s="460"/>
      <c r="L560" s="460"/>
      <c r="M560" s="454"/>
      <c r="N560" s="454"/>
      <c r="O560" s="454"/>
      <c r="P560" s="531"/>
      <c r="Q560" s="491"/>
      <c r="R560" s="494"/>
      <c r="S560" s="494"/>
      <c r="T560" s="494"/>
      <c r="U560" s="494"/>
      <c r="V560" s="534"/>
      <c r="W560" s="519"/>
      <c r="X560" s="537"/>
      <c r="Y560" s="540"/>
      <c r="Z560" s="543"/>
      <c r="AA560" s="519"/>
      <c r="AB560" s="522"/>
      <c r="AC560" s="525"/>
      <c r="AD560" s="528"/>
      <c r="AE560" s="507"/>
      <c r="AF560" s="205">
        <v>5</v>
      </c>
      <c r="AG560" s="206"/>
      <c r="AH560" s="234" t="str">
        <f t="shared" si="567"/>
        <v/>
      </c>
      <c r="AI560" s="340"/>
      <c r="AJ560" s="340"/>
      <c r="AK560" s="235" t="str">
        <f t="shared" si="568"/>
        <v/>
      </c>
      <c r="AL560" s="341"/>
      <c r="AM560" s="341"/>
      <c r="AN560" s="342"/>
      <c r="AO560" s="236" t="str">
        <f>IF(ISBLANK(AD556),(IFERROR(IF(AND(AH559="Probabilidad",AH560="Probabilidad"),(AQ559-(+AQ559*AK560)),IF(AND(AH559="Impacto",AH560="Probabilidad"),(AQ558-(+AQ558*AK560)),IF(AH560="Impacto",AQ559,""))),""))," ")</f>
        <v/>
      </c>
      <c r="AP560" s="174" t="str">
        <f>IF(ISBLANK(AD556),(IFERROR(IF(AO560="","",IF(AO560&lt;=0.2,"Muy Baja",IF(AO560&lt;=0.4,"Baja",IF(AO560&lt;=0.6,"Media",IF(AO560&lt;=0.8,"Alta","Muy Alta"))))),""))," ")</f>
        <v/>
      </c>
      <c r="AQ560" s="237" t="str">
        <f t="shared" si="569"/>
        <v/>
      </c>
      <c r="AR560" s="283" t="str">
        <f t="shared" si="570"/>
        <v/>
      </c>
      <c r="AS560" s="237" t="str">
        <f>IFERROR(IF(AND(AH559="Impacto",AH560="Impacto"),(AS559-(+AS559*AK560)),IF(AND(AH559="Probabilidad",AH560="Impacto"),(AS558-(+AS558*AK560)),IF(AH560="Probabilidad",AS559,""))),"")</f>
        <v/>
      </c>
      <c r="AT560" s="239" t="str">
        <f t="shared" si="571"/>
        <v/>
      </c>
      <c r="AU560" s="510"/>
      <c r="AV560" s="513"/>
      <c r="AW560" s="507"/>
      <c r="AX560" s="516"/>
      <c r="AY560" s="343"/>
      <c r="AZ560" s="209"/>
      <c r="BA560" s="207"/>
      <c r="BB560" s="207"/>
      <c r="BC560" s="208"/>
      <c r="BD560" s="208"/>
      <c r="BE560" s="208"/>
      <c r="BF560" s="209"/>
      <c r="BG560" s="460"/>
      <c r="BH560" s="215"/>
      <c r="BI560" s="210"/>
      <c r="BJ560" s="210"/>
      <c r="BK560" s="210"/>
      <c r="BL560" s="207"/>
      <c r="BM560" s="207"/>
      <c r="BN560" s="207"/>
      <c r="BO560" s="282"/>
      <c r="BP560" s="282"/>
      <c r="BQ560" s="284"/>
      <c r="BR560" s="213"/>
      <c r="BS560" s="213" t="str">
        <f>IF(AND('MAPA DE RIESGOS'!$AP560="Muy Alta",'MAPA DE RIESGOS'!$AR560="Leve"),CONCATENATE("R",'MAPA DE RIESGOS'!$H560,"C",'MAPA DE RIESGOS'!$AF560),"")</f>
        <v/>
      </c>
      <c r="BT560" s="213"/>
      <c r="BU560" s="213"/>
      <c r="BV560" s="213"/>
      <c r="BW560" s="213"/>
      <c r="BX560" s="213"/>
      <c r="BY560" s="213"/>
      <c r="BZ560" s="213"/>
      <c r="CA560" s="213"/>
      <c r="CB560" s="213"/>
      <c r="CC560" s="213"/>
      <c r="CD560" s="213"/>
      <c r="CE560" s="213"/>
      <c r="CF560" s="213"/>
      <c r="CG560" s="213"/>
      <c r="CH560" s="213"/>
      <c r="CI560" s="213"/>
      <c r="CJ560" s="213"/>
      <c r="CK560" s="213"/>
    </row>
    <row r="561" spans="1:89" s="214" customFormat="1" ht="28.5" hidden="1" customHeight="1">
      <c r="A561" s="469"/>
      <c r="B561" s="488"/>
      <c r="C561" s="452"/>
      <c r="D561" s="291"/>
      <c r="E561" s="294"/>
      <c r="F561" s="207"/>
      <c r="G561" s="459"/>
      <c r="H561" s="384">
        <v>91</v>
      </c>
      <c r="I561" s="458"/>
      <c r="J561" s="461"/>
      <c r="K561" s="461"/>
      <c r="L561" s="461"/>
      <c r="M561" s="455"/>
      <c r="N561" s="455"/>
      <c r="O561" s="455"/>
      <c r="P561" s="532"/>
      <c r="Q561" s="492"/>
      <c r="R561" s="495"/>
      <c r="S561" s="495"/>
      <c r="T561" s="495"/>
      <c r="U561" s="495"/>
      <c r="V561" s="535"/>
      <c r="W561" s="520"/>
      <c r="X561" s="538"/>
      <c r="Y561" s="541"/>
      <c r="Z561" s="544"/>
      <c r="AA561" s="520"/>
      <c r="AB561" s="523"/>
      <c r="AC561" s="526"/>
      <c r="AD561" s="529"/>
      <c r="AE561" s="508"/>
      <c r="AF561" s="205">
        <v>6</v>
      </c>
      <c r="AG561" s="206"/>
      <c r="AH561" s="234" t="str">
        <f t="shared" si="567"/>
        <v/>
      </c>
      <c r="AI561" s="340"/>
      <c r="AJ561" s="340"/>
      <c r="AK561" s="235" t="str">
        <f t="shared" si="568"/>
        <v/>
      </c>
      <c r="AL561" s="341"/>
      <c r="AM561" s="341"/>
      <c r="AN561" s="342"/>
      <c r="AO561" s="236" t="str">
        <f>IF(ISBLANK(AD556),(IFERROR(IF(AND(AH559="Probabilidad",AH561="Probabilidad"),(AQ559-(+AQ559*AK561)),IF(AND(AH559="Impacto",AH561="Probabilidad"),(AQ558-(+AQ558*AK561)),IF(AH561="Impacto",AQ559,""))),""))," ")</f>
        <v/>
      </c>
      <c r="AP561" s="174" t="str">
        <f>IF(ISBLANK(AD556),(IFERROR(IF(AO561="","",IF(AO561&lt;=0.2,"Muy Baja",IF(AO561&lt;=0.4,"Baja",IF(AO561&lt;=0.6,"Media",IF(AO561&lt;=0.8,"Alta","Muy Alta"))))),"")), " ")</f>
        <v/>
      </c>
      <c r="AQ561" s="237" t="str">
        <f t="shared" si="569"/>
        <v/>
      </c>
      <c r="AR561" s="283" t="str">
        <f t="shared" si="570"/>
        <v/>
      </c>
      <c r="AS561" s="237" t="str">
        <f>IFERROR(IF(AND(AH560="Impacto",AH561="Impacto"),(AS559-(+AS560*AK561)),IF(AND(AH559="Probabilidad",AH561="Impacto"),(AS558-(+AS558*AK561)),IF(AH561="Probabilidad",AS559,""))),"")</f>
        <v/>
      </c>
      <c r="AT561" s="239" t="str">
        <f t="shared" si="571"/>
        <v/>
      </c>
      <c r="AU561" s="511"/>
      <c r="AV561" s="514"/>
      <c r="AW561" s="508"/>
      <c r="AX561" s="517"/>
      <c r="AY561" s="343"/>
      <c r="AZ561" s="209"/>
      <c r="BA561" s="207"/>
      <c r="BB561" s="207"/>
      <c r="BC561" s="208"/>
      <c r="BD561" s="208"/>
      <c r="BE561" s="208"/>
      <c r="BF561" s="209"/>
      <c r="BG561" s="461"/>
      <c r="BH561" s="215"/>
      <c r="BI561" s="210"/>
      <c r="BJ561" s="210"/>
      <c r="BK561" s="210"/>
      <c r="BL561" s="207"/>
      <c r="BM561" s="207"/>
      <c r="BN561" s="207"/>
      <c r="BO561" s="282"/>
      <c r="BP561" s="282"/>
      <c r="BQ561" s="284"/>
      <c r="BR561" s="213"/>
      <c r="BS561" s="213" t="str">
        <f>IF(AND('MAPA DE RIESGOS'!$AP561="Muy Alta",'MAPA DE RIESGOS'!$AR561="Leve"),CONCATENATE("R",'MAPA DE RIESGOS'!$H561,"C",'MAPA DE RIESGOS'!$AF561),"")</f>
        <v/>
      </c>
      <c r="BT561" s="213"/>
      <c r="BU561" s="213"/>
      <c r="BV561" s="213"/>
      <c r="BW561" s="213"/>
      <c r="BX561" s="213"/>
      <c r="BY561" s="213"/>
      <c r="BZ561" s="213"/>
      <c r="CA561" s="213"/>
      <c r="CB561" s="213"/>
      <c r="CC561" s="213"/>
      <c r="CD561" s="213"/>
      <c r="CE561" s="213"/>
      <c r="CF561" s="213"/>
      <c r="CG561" s="213"/>
      <c r="CH561" s="213"/>
      <c r="CI561" s="213"/>
      <c r="CJ561" s="213"/>
      <c r="CK561" s="213"/>
    </row>
    <row r="562" spans="1:89" s="214" customFormat="1" ht="28.5" hidden="1" customHeight="1">
      <c r="A562" s="469"/>
      <c r="B562" s="489"/>
      <c r="C562" s="450" t="str">
        <f>IFERROR((VLOOKUP($B562,'Listados Datos'!$D$3:$E$18,2,FALSE))," ")</f>
        <v xml:space="preserve"> </v>
      </c>
      <c r="D562" s="289" t="str">
        <f>IFERROR((VLOOKUP($B562,'Listados Datos'!$D$3:$F$18,3,FALSE))," ")</f>
        <v xml:space="preserve"> </v>
      </c>
      <c r="E562" s="292"/>
      <c r="F562" s="207"/>
      <c r="G562" s="459">
        <v>92</v>
      </c>
      <c r="H562" s="384">
        <v>92</v>
      </c>
      <c r="I562" s="456"/>
      <c r="J562" s="468"/>
      <c r="K562" s="468"/>
      <c r="L562" s="468"/>
      <c r="M562" s="453"/>
      <c r="N562" s="453"/>
      <c r="O562" s="453"/>
      <c r="P562" s="530"/>
      <c r="Q562" s="490"/>
      <c r="R562" s="493"/>
      <c r="S562" s="493"/>
      <c r="T562" s="493"/>
      <c r="U562" s="493"/>
      <c r="V562" s="533" t="str">
        <f t="shared" ref="V562" si="577">IF(ISBLANK(AC562),(IF(P562&lt;=0,"",IF(P562&lt;=2,"Muy Baja",IF(P562&lt;=24,"Baja",IF(P562&lt;=500,"Media",IF(P562&lt;=5000,"Alta","Muy Alta"))))))," ")</f>
        <v/>
      </c>
      <c r="W562" s="518" t="str">
        <f t="shared" ref="W562" si="578">IF(ISBLANK(AC562),(IF(V562="","",IF(V562="Muy Baja",20%,IF(V562="Baja",40%,IF(V562="Media",60%,IF(V562="Alta",80%,IF(V562="Muy Alta",100%,0)))))))," ")</f>
        <v/>
      </c>
      <c r="X562" s="536"/>
      <c r="Y562" s="539" t="str">
        <f>IF(X562&gt;0,IF(NOT(ISERROR(MATCH(X562,'Listados Datos'!$N$3:$N$4,0))),'Listados Datos'!$N$6&amp;"Por favor no seleccionar este criterios de impacto (Afectación Económica o presupuestal y/o Pérdida Reputacional)",'Listados Datos'!$N$7),"")</f>
        <v/>
      </c>
      <c r="Z562" s="542" t="str">
        <f>IF(OR(X562='Listados Datos'!$R$3,X562='Listados Datos'!$S$3),"Leve",IF(OR(X562='Listados Datos'!$R$4,X562='Listados Datos'!$S$4),"Menor",IF(OR(X562='Listados Datos'!$R$5,X562='Listados Datos'!$S$5),"Moderado",IF(OR(X562='Listados Datos'!$R$6,X562='Listados Datos'!$S$6),"Mayor",IF(OR(X562='Listados Datos'!$R$7,X562='Listados Datos'!$S$7),"Catastrófico","")))))</f>
        <v/>
      </c>
      <c r="AA562" s="518" t="str">
        <f>IF(Z562="","",IF(Z562="Leve",20%,IF(Z562="Menor",40%,IF(Z562="Moderado",60%,IF(Z562="Mayor",80%,IF(Z562="Catastrófico",100%,0))))))</f>
        <v/>
      </c>
      <c r="AB562" s="521"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524"/>
      <c r="AD562" s="527"/>
      <c r="AE562" s="506" t="str">
        <f t="shared" ref="AE562" si="579">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206"/>
      <c r="AH562" s="234" t="str">
        <f t="shared" si="567"/>
        <v/>
      </c>
      <c r="AI562" s="340"/>
      <c r="AJ562" s="340"/>
      <c r="AK562" s="235" t="str">
        <f t="shared" si="568"/>
        <v/>
      </c>
      <c r="AL562" s="341"/>
      <c r="AM562" s="341"/>
      <c r="AN562" s="342"/>
      <c r="AO562" s="236" t="str">
        <f>IF(ISBLANK(AD562),(IFERROR(IF(AH562="Probabilidad",(W562-(+W562*AK562)),IF(AH562="Impacto",W562,"")),""))," ")</f>
        <v/>
      </c>
      <c r="AP562" s="174" t="str">
        <f>IF(ISBLANK(AD562), (IFERROR(IF(AO562="","",IF(AO562&lt;=0.2,"Muy Baja",IF(AO562&lt;=0.4,"Baja",IF(AO562&lt;=0.6,"Media",IF(AO562&lt;=0.8,"Alta","Muy Alta"))))),""))," ")</f>
        <v/>
      </c>
      <c r="AQ562" s="237" t="str">
        <f t="shared" si="569"/>
        <v/>
      </c>
      <c r="AR562" s="283" t="str">
        <f t="shared" si="570"/>
        <v/>
      </c>
      <c r="AS562" s="237" t="str">
        <f>IFERROR(IF(AH562="Impacto",(AA562-(+AA562*AK562)),IF(AH562="Probabilidad",AA562,"")),"")</f>
        <v/>
      </c>
      <c r="AT562" s="239" t="str">
        <f t="shared" si="571"/>
        <v/>
      </c>
      <c r="AU562" s="509"/>
      <c r="AV562" s="512" t="str">
        <f>IF(ISBLANK(AD562), " ", AD562)</f>
        <v xml:space="preserve"> </v>
      </c>
      <c r="AW562" s="506" t="str">
        <f t="shared" ref="AW562" si="580">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515"/>
      <c r="AY562" s="343"/>
      <c r="AZ562" s="209"/>
      <c r="BA562" s="207"/>
      <c r="BB562" s="207"/>
      <c r="BC562" s="208"/>
      <c r="BD562" s="208"/>
      <c r="BE562" s="208"/>
      <c r="BF562" s="209"/>
      <c r="BG562" s="468"/>
      <c r="BH562" s="215"/>
      <c r="BI562" s="210"/>
      <c r="BJ562" s="210"/>
      <c r="BK562" s="210"/>
      <c r="BL562" s="207"/>
      <c r="BM562" s="207"/>
      <c r="BN562" s="207"/>
      <c r="BO562" s="282"/>
      <c r="BP562" s="282"/>
      <c r="BQ562" s="284"/>
      <c r="BR562" s="213"/>
      <c r="BS562" s="213" t="str">
        <f>IF(AND('MAPA DE RIESGOS'!$AP562="Muy Alta",'MAPA DE RIESGOS'!$AR562="Leve"),CONCATENATE("R",'MAPA DE RIESGOS'!$H562,"C",'MAPA DE RIESGOS'!$AF562),"")</f>
        <v/>
      </c>
      <c r="BT562" s="213"/>
      <c r="BU562" s="213"/>
      <c r="BV562" s="213"/>
      <c r="BW562" s="213"/>
      <c r="BX562" s="213"/>
      <c r="BY562" s="213"/>
      <c r="BZ562" s="213"/>
      <c r="CA562" s="213"/>
      <c r="CB562" s="213"/>
      <c r="CC562" s="213"/>
      <c r="CD562" s="213"/>
      <c r="CE562" s="213"/>
      <c r="CF562" s="213"/>
      <c r="CG562" s="213"/>
      <c r="CH562" s="213"/>
      <c r="CI562" s="213"/>
      <c r="CJ562" s="213"/>
      <c r="CK562" s="213"/>
    </row>
    <row r="563" spans="1:89" s="214" customFormat="1" ht="28.5" hidden="1" customHeight="1">
      <c r="A563" s="469"/>
      <c r="B563" s="487"/>
      <c r="C563" s="451"/>
      <c r="D563" s="290"/>
      <c r="E563" s="293"/>
      <c r="F563" s="207"/>
      <c r="G563" s="459"/>
      <c r="H563" s="384">
        <v>92</v>
      </c>
      <c r="I563" s="457"/>
      <c r="J563" s="460"/>
      <c r="K563" s="460"/>
      <c r="L563" s="460"/>
      <c r="M563" s="454"/>
      <c r="N563" s="454"/>
      <c r="O563" s="454"/>
      <c r="P563" s="531"/>
      <c r="Q563" s="491"/>
      <c r="R563" s="494"/>
      <c r="S563" s="494"/>
      <c r="T563" s="494"/>
      <c r="U563" s="494"/>
      <c r="V563" s="534"/>
      <c r="W563" s="519"/>
      <c r="X563" s="537"/>
      <c r="Y563" s="540"/>
      <c r="Z563" s="543"/>
      <c r="AA563" s="519"/>
      <c r="AB563" s="522"/>
      <c r="AC563" s="525"/>
      <c r="AD563" s="528"/>
      <c r="AE563" s="507"/>
      <c r="AF563" s="205">
        <v>2</v>
      </c>
      <c r="AG563" s="206"/>
      <c r="AH563" s="234" t="str">
        <f t="shared" si="567"/>
        <v/>
      </c>
      <c r="AI563" s="340"/>
      <c r="AJ563" s="340"/>
      <c r="AK563" s="235" t="str">
        <f t="shared" si="568"/>
        <v/>
      </c>
      <c r="AL563" s="341"/>
      <c r="AM563" s="341"/>
      <c r="AN563" s="342"/>
      <c r="AO563" s="236" t="str">
        <f>IF(ISBLANK(AD562),(IFERROR(IF(AND(AH562="Probabilidad",AH563="Probabilidad"),(AQ562-(+AQ562*AK563)),IF(AH563="Probabilidad",(W562-(+W562*AK563)),IF(AH563="Impacto",AQ562,""))),""))," ")</f>
        <v/>
      </c>
      <c r="AP563" s="174" t="str">
        <f>IF(ISBLANK(AD562),(IFERROR(IF(AO563="","",IF(AO563&lt;=0.2,"Muy Baja",IF(AO563&lt;=0.4,"Baja",IF(AO563&lt;=0.6,"Media",IF(AO563&lt;=0.8,"Alta","Muy Alta"))))),""))," ")</f>
        <v/>
      </c>
      <c r="AQ563" s="237" t="str">
        <f t="shared" si="569"/>
        <v/>
      </c>
      <c r="AR563" s="283" t="str">
        <f t="shared" si="570"/>
        <v/>
      </c>
      <c r="AS563" s="237" t="str">
        <f>IFERROR(IF(AND(AH562="Impacto",AH563="Impacto"),(AS562-(+AS562*AK563)),IF(AH563="Impacto",(AA562-(+AA562*AK563)),IF(AH563="Probabilidad",AS562,""))),"")</f>
        <v/>
      </c>
      <c r="AT563" s="239" t="str">
        <f t="shared" si="571"/>
        <v/>
      </c>
      <c r="AU563" s="510"/>
      <c r="AV563" s="513"/>
      <c r="AW563" s="507"/>
      <c r="AX563" s="516"/>
      <c r="AY563" s="343"/>
      <c r="AZ563" s="209"/>
      <c r="BA563" s="207"/>
      <c r="BB563" s="207"/>
      <c r="BC563" s="208"/>
      <c r="BD563" s="208"/>
      <c r="BE563" s="208"/>
      <c r="BF563" s="209"/>
      <c r="BG563" s="460"/>
      <c r="BH563" s="215"/>
      <c r="BI563" s="210"/>
      <c r="BJ563" s="210"/>
      <c r="BK563" s="210"/>
      <c r="BL563" s="207"/>
      <c r="BM563" s="207"/>
      <c r="BN563" s="207"/>
      <c r="BO563" s="282"/>
      <c r="BP563" s="282"/>
      <c r="BQ563" s="284"/>
      <c r="BR563" s="213"/>
      <c r="BS563" s="213" t="str">
        <f>IF(AND('MAPA DE RIESGOS'!$AP563="Muy Alta",'MAPA DE RIESGOS'!$AR563="Leve"),CONCATENATE("R",'MAPA DE RIESGOS'!$H563,"C",'MAPA DE RIESGOS'!$AF563),"")</f>
        <v/>
      </c>
      <c r="BT563" s="213"/>
      <c r="BU563" s="213"/>
      <c r="BV563" s="213"/>
      <c r="BW563" s="213"/>
      <c r="BX563" s="213"/>
      <c r="BY563" s="213"/>
      <c r="BZ563" s="213"/>
      <c r="CA563" s="213"/>
      <c r="CB563" s="213"/>
      <c r="CC563" s="213"/>
      <c r="CD563" s="213"/>
      <c r="CE563" s="213"/>
      <c r="CF563" s="213"/>
      <c r="CG563" s="213"/>
      <c r="CH563" s="213"/>
      <c r="CI563" s="213"/>
      <c r="CJ563" s="213"/>
      <c r="CK563" s="213"/>
    </row>
    <row r="564" spans="1:89" s="214" customFormat="1" ht="28.5" hidden="1" customHeight="1">
      <c r="A564" s="469"/>
      <c r="B564" s="487"/>
      <c r="C564" s="451"/>
      <c r="D564" s="290"/>
      <c r="E564" s="293"/>
      <c r="F564" s="207"/>
      <c r="G564" s="459"/>
      <c r="H564" s="384">
        <v>92</v>
      </c>
      <c r="I564" s="457"/>
      <c r="J564" s="460"/>
      <c r="K564" s="460"/>
      <c r="L564" s="460"/>
      <c r="M564" s="454"/>
      <c r="N564" s="454"/>
      <c r="O564" s="454"/>
      <c r="P564" s="531"/>
      <c r="Q564" s="491"/>
      <c r="R564" s="494"/>
      <c r="S564" s="494"/>
      <c r="T564" s="494"/>
      <c r="U564" s="494"/>
      <c r="V564" s="534"/>
      <c r="W564" s="519"/>
      <c r="X564" s="537"/>
      <c r="Y564" s="540"/>
      <c r="Z564" s="543"/>
      <c r="AA564" s="519"/>
      <c r="AB564" s="522"/>
      <c r="AC564" s="525"/>
      <c r="AD564" s="528"/>
      <c r="AE564" s="507"/>
      <c r="AF564" s="205">
        <v>3</v>
      </c>
      <c r="AG564" s="206"/>
      <c r="AH564" s="234" t="str">
        <f t="shared" si="567"/>
        <v/>
      </c>
      <c r="AI564" s="340"/>
      <c r="AJ564" s="340"/>
      <c r="AK564" s="235" t="str">
        <f t="shared" si="568"/>
        <v/>
      </c>
      <c r="AL564" s="341"/>
      <c r="AM564" s="341"/>
      <c r="AN564" s="342"/>
      <c r="AO564" s="236" t="str">
        <f>IF(ISBLANK(AD562),(IFERROR(IF(AND(AH563="Probabilidad",AH564="Probabilidad"),(AQ563-(+AQ563*AK564)),IF(AND(AH563="Impacto",AH564="Probabilidad"),(AQ562-(+AQ562*AK564)),IF(AH564="Impacto",AQ563,""))),""))," ")</f>
        <v/>
      </c>
      <c r="AP564" s="174" t="str">
        <f>IF(ISBLANK(AD562),(IFERROR(IF(AO564="","",IF(AO564&lt;=0.2,"Muy Baja",IF(AO564&lt;=0.4,"Baja",IF(AO564&lt;=0.6,"Media",IF(AO564&lt;=0.8,"Alta","Muy Alta"))))),""))," ")</f>
        <v/>
      </c>
      <c r="AQ564" s="237" t="str">
        <f t="shared" si="569"/>
        <v/>
      </c>
      <c r="AR564" s="283" t="str">
        <f t="shared" si="570"/>
        <v/>
      </c>
      <c r="AS564" s="237" t="str">
        <f>IFERROR(IF(AND(AH563="Impacto",AH564="Impacto"),(AS563-(+AS563*AK564)),IF(AND(AH563="Probabilidad",AH564="Impacto"),(AS562-(+AS562*AK564)),IF(AH564="Probabilidad",AS563,""))),"")</f>
        <v/>
      </c>
      <c r="AT564" s="239" t="str">
        <f t="shared" si="571"/>
        <v/>
      </c>
      <c r="AU564" s="510"/>
      <c r="AV564" s="513"/>
      <c r="AW564" s="507"/>
      <c r="AX564" s="516"/>
      <c r="AY564" s="343"/>
      <c r="AZ564" s="209"/>
      <c r="BA564" s="207"/>
      <c r="BB564" s="207"/>
      <c r="BC564" s="208"/>
      <c r="BD564" s="208"/>
      <c r="BE564" s="208"/>
      <c r="BF564" s="209"/>
      <c r="BG564" s="460"/>
      <c r="BH564" s="215"/>
      <c r="BI564" s="210"/>
      <c r="BJ564" s="210"/>
      <c r="BK564" s="210"/>
      <c r="BL564" s="207"/>
      <c r="BM564" s="207"/>
      <c r="BN564" s="207"/>
      <c r="BO564" s="282"/>
      <c r="BP564" s="282"/>
      <c r="BQ564" s="284"/>
      <c r="BR564" s="213"/>
      <c r="BS564" s="213" t="str">
        <f>IF(AND('MAPA DE RIESGOS'!$AP564="Muy Alta",'MAPA DE RIESGOS'!$AR564="Leve"),CONCATENATE("R",'MAPA DE RIESGOS'!$H564,"C",'MAPA DE RIESGOS'!$AF564),"")</f>
        <v/>
      </c>
      <c r="BT564" s="213"/>
      <c r="BU564" s="213"/>
      <c r="BV564" s="213"/>
      <c r="BW564" s="213"/>
      <c r="BX564" s="213"/>
      <c r="BY564" s="213"/>
      <c r="BZ564" s="213"/>
      <c r="CA564" s="213"/>
      <c r="CB564" s="213"/>
      <c r="CC564" s="213"/>
      <c r="CD564" s="213"/>
      <c r="CE564" s="213"/>
      <c r="CF564" s="213"/>
      <c r="CG564" s="213"/>
      <c r="CH564" s="213"/>
      <c r="CI564" s="213"/>
      <c r="CJ564" s="213"/>
      <c r="CK564" s="213"/>
    </row>
    <row r="565" spans="1:89" s="214" customFormat="1" ht="28.5" hidden="1" customHeight="1">
      <c r="A565" s="469"/>
      <c r="B565" s="487"/>
      <c r="C565" s="451"/>
      <c r="D565" s="290"/>
      <c r="E565" s="293"/>
      <c r="F565" s="207"/>
      <c r="G565" s="459"/>
      <c r="H565" s="384">
        <v>92</v>
      </c>
      <c r="I565" s="457"/>
      <c r="J565" s="460"/>
      <c r="K565" s="460"/>
      <c r="L565" s="460"/>
      <c r="M565" s="454"/>
      <c r="N565" s="454"/>
      <c r="O565" s="454"/>
      <c r="P565" s="531"/>
      <c r="Q565" s="491"/>
      <c r="R565" s="494"/>
      <c r="S565" s="494"/>
      <c r="T565" s="494"/>
      <c r="U565" s="494"/>
      <c r="V565" s="534"/>
      <c r="W565" s="519"/>
      <c r="X565" s="537"/>
      <c r="Y565" s="540"/>
      <c r="Z565" s="543"/>
      <c r="AA565" s="519"/>
      <c r="AB565" s="522"/>
      <c r="AC565" s="525"/>
      <c r="AD565" s="528"/>
      <c r="AE565" s="507"/>
      <c r="AF565" s="205">
        <v>4</v>
      </c>
      <c r="AG565" s="206"/>
      <c r="AH565" s="234" t="str">
        <f t="shared" si="567"/>
        <v/>
      </c>
      <c r="AI565" s="340"/>
      <c r="AJ565" s="340"/>
      <c r="AK565" s="235" t="str">
        <f t="shared" si="568"/>
        <v/>
      </c>
      <c r="AL565" s="341"/>
      <c r="AM565" s="341"/>
      <c r="AN565" s="342"/>
      <c r="AO565" s="236" t="str">
        <f>IF(ISBLANK(AD562),(IFERROR(IF(AND(AH564="Probabilidad",AH565="Probabilidad"),(AQ564-(+AQ564*AK565)),IF(AND(AH564="Impacto",AH565="Probabilidad"),(AQ563-(+AQ563*AK565)),IF(AH565="Impacto",AQ564,""))),""))," ")</f>
        <v/>
      </c>
      <c r="AP565" s="174" t="str">
        <f>IF(ISBLANK(AD562),(IFERROR(IF(AO565="","",IF(AO565&lt;=0.2,"Muy Baja",IF(AO565&lt;=0.4,"Baja",IF(AO565&lt;=0.6,"Media",IF(AO565&lt;=0.8,"Alta","Muy Alta"))))),""))," ")</f>
        <v/>
      </c>
      <c r="AQ565" s="237" t="str">
        <f t="shared" si="569"/>
        <v/>
      </c>
      <c r="AR565" s="283" t="str">
        <f t="shared" si="570"/>
        <v/>
      </c>
      <c r="AS565" s="237" t="str">
        <f>IFERROR(IF(AND(AH564="Impacto",AH565="Impacto"),(AS564-(+AS564*AK565)),IF(AND(AH564="Probabilidad",AH565="Impacto"),(AS563-(+AS563*AK565)),IF(AH565="Probabilidad",AS564,""))),"")</f>
        <v/>
      </c>
      <c r="AT565" s="239" t="str">
        <f t="shared" si="571"/>
        <v/>
      </c>
      <c r="AU565" s="510"/>
      <c r="AV565" s="513"/>
      <c r="AW565" s="507"/>
      <c r="AX565" s="516"/>
      <c r="AY565" s="343"/>
      <c r="AZ565" s="209"/>
      <c r="BA565" s="207"/>
      <c r="BB565" s="207"/>
      <c r="BC565" s="208"/>
      <c r="BD565" s="208"/>
      <c r="BE565" s="208"/>
      <c r="BF565" s="209"/>
      <c r="BG565" s="460"/>
      <c r="BH565" s="215"/>
      <c r="BI565" s="210"/>
      <c r="BJ565" s="210"/>
      <c r="BK565" s="210"/>
      <c r="BL565" s="207"/>
      <c r="BM565" s="207"/>
      <c r="BN565" s="207"/>
      <c r="BO565" s="282"/>
      <c r="BP565" s="282"/>
      <c r="BQ565" s="284"/>
      <c r="BR565" s="213"/>
      <c r="BS565" s="213" t="str">
        <f>IF(AND('MAPA DE RIESGOS'!$AP565="Muy Alta",'MAPA DE RIESGOS'!$AR565="Leve"),CONCATENATE("R",'MAPA DE RIESGOS'!$H565,"C",'MAPA DE RIESGOS'!$AF565),"")</f>
        <v/>
      </c>
      <c r="BT565" s="213"/>
      <c r="BU565" s="213"/>
      <c r="BV565" s="213"/>
      <c r="BW565" s="213"/>
      <c r="BX565" s="213"/>
      <c r="BY565" s="213"/>
      <c r="BZ565" s="213"/>
      <c r="CA565" s="213"/>
      <c r="CB565" s="213"/>
      <c r="CC565" s="213"/>
      <c r="CD565" s="213"/>
      <c r="CE565" s="213"/>
      <c r="CF565" s="213"/>
      <c r="CG565" s="213"/>
      <c r="CH565" s="213"/>
      <c r="CI565" s="213"/>
      <c r="CJ565" s="213"/>
      <c r="CK565" s="213"/>
    </row>
    <row r="566" spans="1:89" s="214" customFormat="1" ht="28.5" hidden="1" customHeight="1">
      <c r="A566" s="469"/>
      <c r="B566" s="487"/>
      <c r="C566" s="451"/>
      <c r="D566" s="290"/>
      <c r="E566" s="293"/>
      <c r="F566" s="207"/>
      <c r="G566" s="459"/>
      <c r="H566" s="384">
        <v>92</v>
      </c>
      <c r="I566" s="457"/>
      <c r="J566" s="460"/>
      <c r="K566" s="460"/>
      <c r="L566" s="460"/>
      <c r="M566" s="454"/>
      <c r="N566" s="454"/>
      <c r="O566" s="454"/>
      <c r="P566" s="531"/>
      <c r="Q566" s="491"/>
      <c r="R566" s="494"/>
      <c r="S566" s="494"/>
      <c r="T566" s="494"/>
      <c r="U566" s="494"/>
      <c r="V566" s="534"/>
      <c r="W566" s="519"/>
      <c r="X566" s="537"/>
      <c r="Y566" s="540"/>
      <c r="Z566" s="543"/>
      <c r="AA566" s="519"/>
      <c r="AB566" s="522"/>
      <c r="AC566" s="525"/>
      <c r="AD566" s="528"/>
      <c r="AE566" s="507"/>
      <c r="AF566" s="205">
        <v>5</v>
      </c>
      <c r="AG566" s="206"/>
      <c r="AH566" s="234" t="str">
        <f t="shared" si="567"/>
        <v/>
      </c>
      <c r="AI566" s="340"/>
      <c r="AJ566" s="340"/>
      <c r="AK566" s="235" t="str">
        <f t="shared" si="568"/>
        <v/>
      </c>
      <c r="AL566" s="341"/>
      <c r="AM566" s="341"/>
      <c r="AN566" s="342"/>
      <c r="AO566" s="236" t="str">
        <f>IF(ISBLANK(AD562),(IFERROR(IF(AND(AH565="Probabilidad",AH566="Probabilidad"),(AQ565-(+AQ565*AK566)),IF(AND(AH565="Impacto",AH566="Probabilidad"),(AQ564-(+AQ564*AK566)),IF(AH566="Impacto",AQ565,""))),""))," ")</f>
        <v/>
      </c>
      <c r="AP566" s="174" t="str">
        <f>IF(ISBLANK(AD562),(IFERROR(IF(AO566="","",IF(AO566&lt;=0.2,"Muy Baja",IF(AO566&lt;=0.4,"Baja",IF(AO566&lt;=0.6,"Media",IF(AO566&lt;=0.8,"Alta","Muy Alta"))))),""))," ")</f>
        <v/>
      </c>
      <c r="AQ566" s="237" t="str">
        <f t="shared" si="569"/>
        <v/>
      </c>
      <c r="AR566" s="283" t="str">
        <f t="shared" si="570"/>
        <v/>
      </c>
      <c r="AS566" s="237" t="str">
        <f>IFERROR(IF(AND(AH565="Impacto",AH566="Impacto"),(AS565-(+AS565*AK566)),IF(AND(AH565="Probabilidad",AH566="Impacto"),(AS564-(+AS564*AK566)),IF(AH566="Probabilidad",AS565,""))),"")</f>
        <v/>
      </c>
      <c r="AT566" s="239" t="str">
        <f t="shared" si="571"/>
        <v/>
      </c>
      <c r="AU566" s="510"/>
      <c r="AV566" s="513"/>
      <c r="AW566" s="507"/>
      <c r="AX566" s="516"/>
      <c r="AY566" s="343"/>
      <c r="AZ566" s="209"/>
      <c r="BA566" s="207"/>
      <c r="BB566" s="207"/>
      <c r="BC566" s="208"/>
      <c r="BD566" s="208"/>
      <c r="BE566" s="208"/>
      <c r="BF566" s="209"/>
      <c r="BG566" s="460"/>
      <c r="BH566" s="215"/>
      <c r="BI566" s="210"/>
      <c r="BJ566" s="210"/>
      <c r="BK566" s="210"/>
      <c r="BL566" s="207"/>
      <c r="BM566" s="207"/>
      <c r="BN566" s="207"/>
      <c r="BO566" s="282"/>
      <c r="BP566" s="282"/>
      <c r="BQ566" s="284"/>
      <c r="BR566" s="213"/>
      <c r="BS566" s="213" t="str">
        <f>IF(AND('MAPA DE RIESGOS'!$AP566="Muy Alta",'MAPA DE RIESGOS'!$AR566="Leve"),CONCATENATE("R",'MAPA DE RIESGOS'!$H566,"C",'MAPA DE RIESGOS'!$AF566),"")</f>
        <v/>
      </c>
      <c r="BT566" s="213"/>
      <c r="BU566" s="213"/>
      <c r="BV566" s="213"/>
      <c r="BW566" s="213"/>
      <c r="BX566" s="213"/>
      <c r="BY566" s="213"/>
      <c r="BZ566" s="213"/>
      <c r="CA566" s="213"/>
      <c r="CB566" s="213"/>
      <c r="CC566" s="213"/>
      <c r="CD566" s="213"/>
      <c r="CE566" s="213"/>
      <c r="CF566" s="213"/>
      <c r="CG566" s="213"/>
      <c r="CH566" s="213"/>
      <c r="CI566" s="213"/>
      <c r="CJ566" s="213"/>
      <c r="CK566" s="213"/>
    </row>
    <row r="567" spans="1:89" s="214" customFormat="1" ht="28.5" hidden="1" customHeight="1">
      <c r="A567" s="469"/>
      <c r="B567" s="488"/>
      <c r="C567" s="452"/>
      <c r="D567" s="291"/>
      <c r="E567" s="294"/>
      <c r="F567" s="207"/>
      <c r="G567" s="459"/>
      <c r="H567" s="384">
        <v>92</v>
      </c>
      <c r="I567" s="458"/>
      <c r="J567" s="461"/>
      <c r="K567" s="461"/>
      <c r="L567" s="461"/>
      <c r="M567" s="455"/>
      <c r="N567" s="455"/>
      <c r="O567" s="455"/>
      <c r="P567" s="532"/>
      <c r="Q567" s="492"/>
      <c r="R567" s="495"/>
      <c r="S567" s="495"/>
      <c r="T567" s="495"/>
      <c r="U567" s="495"/>
      <c r="V567" s="535"/>
      <c r="W567" s="520"/>
      <c r="X567" s="538"/>
      <c r="Y567" s="541"/>
      <c r="Z567" s="544"/>
      <c r="AA567" s="520"/>
      <c r="AB567" s="523"/>
      <c r="AC567" s="526"/>
      <c r="AD567" s="529"/>
      <c r="AE567" s="508"/>
      <c r="AF567" s="205">
        <v>6</v>
      </c>
      <c r="AG567" s="206"/>
      <c r="AH567" s="234" t="str">
        <f t="shared" si="567"/>
        <v/>
      </c>
      <c r="AI567" s="340"/>
      <c r="AJ567" s="340"/>
      <c r="AK567" s="235" t="str">
        <f t="shared" si="568"/>
        <v/>
      </c>
      <c r="AL567" s="341"/>
      <c r="AM567" s="341"/>
      <c r="AN567" s="342"/>
      <c r="AO567" s="236" t="str">
        <f>IF(ISBLANK(AD562),(IFERROR(IF(AND(AH565="Probabilidad",AH567="Probabilidad"),(AQ565-(+AQ565*AK567)),IF(AND(AH565="Impacto",AH567="Probabilidad"),(AQ564-(+AQ564*AK567)),IF(AH567="Impacto",AQ565,""))),""))," ")</f>
        <v/>
      </c>
      <c r="AP567" s="174" t="str">
        <f>IF(ISBLANK(AD562),(IFERROR(IF(AO567="","",IF(AO567&lt;=0.2,"Muy Baja",IF(AO567&lt;=0.4,"Baja",IF(AO567&lt;=0.6,"Media",IF(AO567&lt;=0.8,"Alta","Muy Alta"))))),"")), " ")</f>
        <v/>
      </c>
      <c r="AQ567" s="237" t="str">
        <f t="shared" si="569"/>
        <v/>
      </c>
      <c r="AR567" s="283" t="str">
        <f t="shared" si="570"/>
        <v/>
      </c>
      <c r="AS567" s="237" t="str">
        <f>IFERROR(IF(AND(AH566="Impacto",AH567="Impacto"),(AS565-(+AS566*AK567)),IF(AND(AH565="Probabilidad",AH567="Impacto"),(AS564-(+AS564*AK567)),IF(AH567="Probabilidad",AS565,""))),"")</f>
        <v/>
      </c>
      <c r="AT567" s="239" t="str">
        <f t="shared" si="571"/>
        <v/>
      </c>
      <c r="AU567" s="511"/>
      <c r="AV567" s="514"/>
      <c r="AW567" s="508"/>
      <c r="AX567" s="517"/>
      <c r="AY567" s="343"/>
      <c r="AZ567" s="209"/>
      <c r="BA567" s="207"/>
      <c r="BB567" s="207"/>
      <c r="BC567" s="208"/>
      <c r="BD567" s="208"/>
      <c r="BE567" s="208"/>
      <c r="BF567" s="209"/>
      <c r="BG567" s="461"/>
      <c r="BH567" s="215"/>
      <c r="BI567" s="210"/>
      <c r="BJ567" s="210"/>
      <c r="BK567" s="210"/>
      <c r="BL567" s="207"/>
      <c r="BM567" s="207"/>
      <c r="BN567" s="207"/>
      <c r="BO567" s="282"/>
      <c r="BP567" s="282"/>
      <c r="BQ567" s="284"/>
      <c r="BR567" s="213"/>
      <c r="BS567" s="213" t="str">
        <f>IF(AND('MAPA DE RIESGOS'!$AP567="Muy Alta",'MAPA DE RIESGOS'!$AR567="Leve"),CONCATENATE("R",'MAPA DE RIESGOS'!$H567,"C",'MAPA DE RIESGOS'!$AF567),"")</f>
        <v/>
      </c>
      <c r="BT567" s="213"/>
      <c r="BU567" s="213"/>
      <c r="BV567" s="213"/>
      <c r="BW567" s="213"/>
      <c r="BX567" s="213"/>
      <c r="BY567" s="213"/>
      <c r="BZ567" s="213"/>
      <c r="CA567" s="213"/>
      <c r="CB567" s="213"/>
      <c r="CC567" s="213"/>
      <c r="CD567" s="213"/>
      <c r="CE567" s="213"/>
      <c r="CF567" s="213"/>
      <c r="CG567" s="213"/>
      <c r="CH567" s="213"/>
      <c r="CI567" s="213"/>
      <c r="CJ567" s="213"/>
      <c r="CK567" s="213"/>
    </row>
    <row r="568" spans="1:89" s="214" customFormat="1" ht="28.5" hidden="1" customHeight="1">
      <c r="A568" s="469"/>
      <c r="B568" s="489"/>
      <c r="C568" s="450" t="str">
        <f>IFERROR((VLOOKUP($B568,'Listados Datos'!$D$3:$E$18,2,FALSE))," ")</f>
        <v xml:space="preserve"> </v>
      </c>
      <c r="D568" s="289" t="str">
        <f>IFERROR((VLOOKUP($B568,'Listados Datos'!$D$3:$F$18,3,FALSE))," ")</f>
        <v xml:space="preserve"> </v>
      </c>
      <c r="E568" s="292"/>
      <c r="F568" s="207"/>
      <c r="G568" s="459">
        <v>93</v>
      </c>
      <c r="H568" s="384">
        <v>93</v>
      </c>
      <c r="I568" s="456"/>
      <c r="J568" s="468"/>
      <c r="K568" s="468"/>
      <c r="L568" s="468"/>
      <c r="M568" s="453"/>
      <c r="N568" s="453"/>
      <c r="O568" s="453"/>
      <c r="P568" s="530"/>
      <c r="Q568" s="490"/>
      <c r="R568" s="493"/>
      <c r="S568" s="493"/>
      <c r="T568" s="493"/>
      <c r="U568" s="493"/>
      <c r="V568" s="533" t="str">
        <f t="shared" ref="V568" si="581">IF(ISBLANK(AC568),(IF(P568&lt;=0,"",IF(P568&lt;=2,"Muy Baja",IF(P568&lt;=24,"Baja",IF(P568&lt;=500,"Media",IF(P568&lt;=5000,"Alta","Muy Alta"))))))," ")</f>
        <v/>
      </c>
      <c r="W568" s="518" t="str">
        <f t="shared" ref="W568" si="582">IF(ISBLANK(AC568),(IF(V568="","",IF(V568="Muy Baja",20%,IF(V568="Baja",40%,IF(V568="Media",60%,IF(V568="Alta",80%,IF(V568="Muy Alta",100%,0)))))))," ")</f>
        <v/>
      </c>
      <c r="X568" s="536"/>
      <c r="Y568" s="539" t="str">
        <f>IF(X568&gt;0,IF(NOT(ISERROR(MATCH(X568,'Listados Datos'!$N$3:$N$4,0))),'Listados Datos'!$N$6&amp;"Por favor no seleccionar este criterios de impacto (Afectación Económica o presupuestal y/o Pérdida Reputacional)",'Listados Datos'!$N$7),"")</f>
        <v/>
      </c>
      <c r="Z568" s="542" t="str">
        <f>IF(OR(X568='Listados Datos'!$R$3,X568='Listados Datos'!$S$3),"Leve",IF(OR(X568='Listados Datos'!$R$4,X568='Listados Datos'!$S$4),"Menor",IF(OR(X568='Listados Datos'!$R$5,X568='Listados Datos'!$S$5),"Moderado",IF(OR(X568='Listados Datos'!$R$6,X568='Listados Datos'!$S$6),"Mayor",IF(OR(X568='Listados Datos'!$R$7,X568='Listados Datos'!$S$7),"Catastrófico","")))))</f>
        <v/>
      </c>
      <c r="AA568" s="518" t="str">
        <f>IF(Z568="","",IF(Z568="Leve",20%,IF(Z568="Menor",40%,IF(Z568="Moderado",60%,IF(Z568="Mayor",80%,IF(Z568="Catastrófico",100%,0))))))</f>
        <v/>
      </c>
      <c r="AB568" s="521"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524"/>
      <c r="AD568" s="527"/>
      <c r="AE568" s="506" t="str">
        <f t="shared" ref="AE568" si="583">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206"/>
      <c r="AH568" s="234" t="str">
        <f t="shared" si="567"/>
        <v/>
      </c>
      <c r="AI568" s="340"/>
      <c r="AJ568" s="340"/>
      <c r="AK568" s="235" t="str">
        <f t="shared" si="568"/>
        <v/>
      </c>
      <c r="AL568" s="341"/>
      <c r="AM568" s="341"/>
      <c r="AN568" s="342"/>
      <c r="AO568" s="236" t="str">
        <f>IF(ISBLANK(AD568),(IFERROR(IF(AH568="Probabilidad",(W568-(+W568*AK568)),IF(AH568="Impacto",W568,"")),""))," ")</f>
        <v/>
      </c>
      <c r="AP568" s="174" t="str">
        <f>IF(ISBLANK(AD568), (IFERROR(IF(AO568="","",IF(AO568&lt;=0.2,"Muy Baja",IF(AO568&lt;=0.4,"Baja",IF(AO568&lt;=0.6,"Media",IF(AO568&lt;=0.8,"Alta","Muy Alta"))))),""))," ")</f>
        <v/>
      </c>
      <c r="AQ568" s="237" t="str">
        <f t="shared" si="569"/>
        <v/>
      </c>
      <c r="AR568" s="283" t="str">
        <f t="shared" si="570"/>
        <v/>
      </c>
      <c r="AS568" s="237" t="str">
        <f>IFERROR(IF(AH568="Impacto",(AA568-(+AA568*AK568)),IF(AH568="Probabilidad",AA568,"")),"")</f>
        <v/>
      </c>
      <c r="AT568" s="239" t="str">
        <f t="shared" si="571"/>
        <v/>
      </c>
      <c r="AU568" s="509"/>
      <c r="AV568" s="512" t="str">
        <f>IF(ISBLANK(AD568), " ", AD568)</f>
        <v xml:space="preserve"> </v>
      </c>
      <c r="AW568" s="506" t="str">
        <f t="shared" ref="AW568" si="584">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515"/>
      <c r="AY568" s="343"/>
      <c r="AZ568" s="209"/>
      <c r="BA568" s="207"/>
      <c r="BB568" s="207"/>
      <c r="BC568" s="208"/>
      <c r="BD568" s="208"/>
      <c r="BE568" s="208"/>
      <c r="BF568" s="209"/>
      <c r="BG568" s="468"/>
      <c r="BH568" s="215"/>
      <c r="BI568" s="210"/>
      <c r="BJ568" s="210"/>
      <c r="BK568" s="210"/>
      <c r="BL568" s="207"/>
      <c r="BM568" s="207"/>
      <c r="BN568" s="207"/>
      <c r="BO568" s="282"/>
      <c r="BP568" s="282"/>
      <c r="BQ568" s="284"/>
      <c r="BR568" s="213"/>
      <c r="BS568" s="213" t="str">
        <f>IF(AND('MAPA DE RIESGOS'!$AP568="Muy Alta",'MAPA DE RIESGOS'!$AR568="Leve"),CONCATENATE("R",'MAPA DE RIESGOS'!$H568,"C",'MAPA DE RIESGOS'!$AF568),"")</f>
        <v/>
      </c>
      <c r="BT568" s="213"/>
      <c r="BU568" s="213"/>
      <c r="BV568" s="213"/>
      <c r="BW568" s="213"/>
      <c r="BX568" s="213"/>
      <c r="BY568" s="213"/>
      <c r="BZ568" s="213"/>
      <c r="CA568" s="213"/>
      <c r="CB568" s="213"/>
      <c r="CC568" s="213"/>
      <c r="CD568" s="213"/>
      <c r="CE568" s="213"/>
      <c r="CF568" s="213"/>
      <c r="CG568" s="213"/>
      <c r="CH568" s="213"/>
      <c r="CI568" s="213"/>
      <c r="CJ568" s="213"/>
      <c r="CK568" s="213"/>
    </row>
    <row r="569" spans="1:89" s="214" customFormat="1" ht="28.5" hidden="1" customHeight="1">
      <c r="A569" s="469"/>
      <c r="B569" s="487"/>
      <c r="C569" s="451"/>
      <c r="D569" s="290"/>
      <c r="E569" s="293"/>
      <c r="F569" s="207"/>
      <c r="G569" s="459"/>
      <c r="H569" s="384">
        <v>93</v>
      </c>
      <c r="I569" s="457"/>
      <c r="J569" s="460"/>
      <c r="K569" s="460"/>
      <c r="L569" s="460"/>
      <c r="M569" s="454"/>
      <c r="N569" s="454"/>
      <c r="O569" s="454"/>
      <c r="P569" s="531"/>
      <c r="Q569" s="491"/>
      <c r="R569" s="494"/>
      <c r="S569" s="494"/>
      <c r="T569" s="494"/>
      <c r="U569" s="494"/>
      <c r="V569" s="534"/>
      <c r="W569" s="519"/>
      <c r="X569" s="537"/>
      <c r="Y569" s="540"/>
      <c r="Z569" s="543"/>
      <c r="AA569" s="519"/>
      <c r="AB569" s="522"/>
      <c r="AC569" s="525"/>
      <c r="AD569" s="528"/>
      <c r="AE569" s="507"/>
      <c r="AF569" s="205">
        <v>2</v>
      </c>
      <c r="AG569" s="206"/>
      <c r="AH569" s="234" t="str">
        <f t="shared" si="567"/>
        <v/>
      </c>
      <c r="AI569" s="340"/>
      <c r="AJ569" s="340"/>
      <c r="AK569" s="235" t="str">
        <f t="shared" si="568"/>
        <v/>
      </c>
      <c r="AL569" s="341"/>
      <c r="AM569" s="341"/>
      <c r="AN569" s="342"/>
      <c r="AO569" s="236" t="str">
        <f>IF(ISBLANK(AD568),(IFERROR(IF(AND(AH568="Probabilidad",AH569="Probabilidad"),(AQ568-(+AQ568*AK569)),IF(AH569="Probabilidad",(W568-(+W568*AK569)),IF(AH569="Impacto",AQ568,""))),""))," ")</f>
        <v/>
      </c>
      <c r="AP569" s="174" t="str">
        <f>IF(ISBLANK(AD568),(IFERROR(IF(AO569="","",IF(AO569&lt;=0.2,"Muy Baja",IF(AO569&lt;=0.4,"Baja",IF(AO569&lt;=0.6,"Media",IF(AO569&lt;=0.8,"Alta","Muy Alta"))))),""))," ")</f>
        <v/>
      </c>
      <c r="AQ569" s="237" t="str">
        <f t="shared" si="569"/>
        <v/>
      </c>
      <c r="AR569" s="283" t="str">
        <f t="shared" si="570"/>
        <v/>
      </c>
      <c r="AS569" s="237" t="str">
        <f>IFERROR(IF(AND(AH568="Impacto",AH569="Impacto"),(AS568-(+AS568*AK569)),IF(AH569="Impacto",(AA568-(+AA568*AK569)),IF(AH569="Probabilidad",AS568,""))),"")</f>
        <v/>
      </c>
      <c r="AT569" s="239" t="str">
        <f t="shared" si="571"/>
        <v/>
      </c>
      <c r="AU569" s="510"/>
      <c r="AV569" s="513"/>
      <c r="AW569" s="507"/>
      <c r="AX569" s="516"/>
      <c r="AY569" s="343"/>
      <c r="AZ569" s="209"/>
      <c r="BA569" s="207"/>
      <c r="BB569" s="207"/>
      <c r="BC569" s="208"/>
      <c r="BD569" s="208"/>
      <c r="BE569" s="208"/>
      <c r="BF569" s="209"/>
      <c r="BG569" s="460"/>
      <c r="BH569" s="215"/>
      <c r="BI569" s="210"/>
      <c r="BJ569" s="210"/>
      <c r="BK569" s="210"/>
      <c r="BL569" s="207"/>
      <c r="BM569" s="207"/>
      <c r="BN569" s="207"/>
      <c r="BO569" s="282"/>
      <c r="BP569" s="282"/>
      <c r="BQ569" s="284"/>
      <c r="BR569" s="213"/>
      <c r="BS569" s="213" t="str">
        <f>IF(AND('MAPA DE RIESGOS'!$AP569="Muy Alta",'MAPA DE RIESGOS'!$AR569="Leve"),CONCATENATE("R",'MAPA DE RIESGOS'!$H569,"C",'MAPA DE RIESGOS'!$AF569),"")</f>
        <v/>
      </c>
      <c r="BT569" s="213"/>
      <c r="BU569" s="213"/>
      <c r="BV569" s="213"/>
      <c r="BW569" s="213"/>
      <c r="BX569" s="213"/>
      <c r="BY569" s="213"/>
      <c r="BZ569" s="213"/>
      <c r="CA569" s="213"/>
      <c r="CB569" s="213"/>
      <c r="CC569" s="213"/>
      <c r="CD569" s="213"/>
      <c r="CE569" s="213"/>
      <c r="CF569" s="213"/>
      <c r="CG569" s="213"/>
      <c r="CH569" s="213"/>
      <c r="CI569" s="213"/>
      <c r="CJ569" s="213"/>
      <c r="CK569" s="213"/>
    </row>
    <row r="570" spans="1:89" s="214" customFormat="1" ht="28.5" hidden="1" customHeight="1">
      <c r="A570" s="469"/>
      <c r="B570" s="487"/>
      <c r="C570" s="451"/>
      <c r="D570" s="290"/>
      <c r="E570" s="293"/>
      <c r="F570" s="207"/>
      <c r="G570" s="459"/>
      <c r="H570" s="384">
        <v>93</v>
      </c>
      <c r="I570" s="457"/>
      <c r="J570" s="460"/>
      <c r="K570" s="460"/>
      <c r="L570" s="460"/>
      <c r="M570" s="454"/>
      <c r="N570" s="454"/>
      <c r="O570" s="454"/>
      <c r="P570" s="531"/>
      <c r="Q570" s="491"/>
      <c r="R570" s="494"/>
      <c r="S570" s="494"/>
      <c r="T570" s="494"/>
      <c r="U570" s="494"/>
      <c r="V570" s="534"/>
      <c r="W570" s="519"/>
      <c r="X570" s="537"/>
      <c r="Y570" s="540"/>
      <c r="Z570" s="543"/>
      <c r="AA570" s="519"/>
      <c r="AB570" s="522"/>
      <c r="AC570" s="525"/>
      <c r="AD570" s="528"/>
      <c r="AE570" s="507"/>
      <c r="AF570" s="205">
        <v>3</v>
      </c>
      <c r="AG570" s="206"/>
      <c r="AH570" s="234" t="str">
        <f t="shared" si="567"/>
        <v/>
      </c>
      <c r="AI570" s="340"/>
      <c r="AJ570" s="340"/>
      <c r="AK570" s="235" t="str">
        <f t="shared" si="568"/>
        <v/>
      </c>
      <c r="AL570" s="341"/>
      <c r="AM570" s="341"/>
      <c r="AN570" s="342"/>
      <c r="AO570" s="236" t="str">
        <f>IF(ISBLANK(AD568),(IFERROR(IF(AND(AH569="Probabilidad",AH570="Probabilidad"),(AQ569-(+AQ569*AK570)),IF(AND(AH569="Impacto",AH570="Probabilidad"),(AQ568-(+AQ568*AK570)),IF(AH570="Impacto",AQ569,""))),""))," ")</f>
        <v/>
      </c>
      <c r="AP570" s="174" t="str">
        <f>IF(ISBLANK(AD568),(IFERROR(IF(AO570="","",IF(AO570&lt;=0.2,"Muy Baja",IF(AO570&lt;=0.4,"Baja",IF(AO570&lt;=0.6,"Media",IF(AO570&lt;=0.8,"Alta","Muy Alta"))))),""))," ")</f>
        <v/>
      </c>
      <c r="AQ570" s="237" t="str">
        <f t="shared" si="569"/>
        <v/>
      </c>
      <c r="AR570" s="283" t="str">
        <f t="shared" si="570"/>
        <v/>
      </c>
      <c r="AS570" s="237" t="str">
        <f>IFERROR(IF(AND(AH569="Impacto",AH570="Impacto"),(AS569-(+AS569*AK570)),IF(AND(AH569="Probabilidad",AH570="Impacto"),(AS568-(+AS568*AK570)),IF(AH570="Probabilidad",AS569,""))),"")</f>
        <v/>
      </c>
      <c r="AT570" s="239" t="str">
        <f t="shared" si="571"/>
        <v/>
      </c>
      <c r="AU570" s="510"/>
      <c r="AV570" s="513"/>
      <c r="AW570" s="507"/>
      <c r="AX570" s="516"/>
      <c r="AY570" s="343"/>
      <c r="AZ570" s="209"/>
      <c r="BA570" s="207"/>
      <c r="BB570" s="207"/>
      <c r="BC570" s="208"/>
      <c r="BD570" s="208"/>
      <c r="BE570" s="208"/>
      <c r="BF570" s="209"/>
      <c r="BG570" s="460"/>
      <c r="BH570" s="215"/>
      <c r="BI570" s="210"/>
      <c r="BJ570" s="210"/>
      <c r="BK570" s="210"/>
      <c r="BL570" s="207"/>
      <c r="BM570" s="207"/>
      <c r="BN570" s="207"/>
      <c r="BO570" s="282"/>
      <c r="BP570" s="282"/>
      <c r="BQ570" s="284"/>
      <c r="BR570" s="213"/>
      <c r="BS570" s="213" t="str">
        <f>IF(AND('MAPA DE RIESGOS'!$AP570="Muy Alta",'MAPA DE RIESGOS'!$AR570="Leve"),CONCATENATE("R",'MAPA DE RIESGOS'!$H570,"C",'MAPA DE RIESGOS'!$AF570),"")</f>
        <v/>
      </c>
      <c r="BT570" s="213"/>
      <c r="BU570" s="213"/>
      <c r="BV570" s="213"/>
      <c r="BW570" s="213"/>
      <c r="BX570" s="213"/>
      <c r="BY570" s="213"/>
      <c r="BZ570" s="213"/>
      <c r="CA570" s="213"/>
      <c r="CB570" s="213"/>
      <c r="CC570" s="213"/>
      <c r="CD570" s="213"/>
      <c r="CE570" s="213"/>
      <c r="CF570" s="213"/>
      <c r="CG570" s="213"/>
      <c r="CH570" s="213"/>
      <c r="CI570" s="213"/>
      <c r="CJ570" s="213"/>
      <c r="CK570" s="213"/>
    </row>
    <row r="571" spans="1:89" s="214" customFormat="1" ht="28.5" hidden="1" customHeight="1">
      <c r="A571" s="469"/>
      <c r="B571" s="487"/>
      <c r="C571" s="451"/>
      <c r="D571" s="290"/>
      <c r="E571" s="293"/>
      <c r="F571" s="207"/>
      <c r="G571" s="459"/>
      <c r="H571" s="384">
        <v>93</v>
      </c>
      <c r="I571" s="457"/>
      <c r="J571" s="460"/>
      <c r="K571" s="460"/>
      <c r="L571" s="460"/>
      <c r="M571" s="454"/>
      <c r="N571" s="454"/>
      <c r="O571" s="454"/>
      <c r="P571" s="531"/>
      <c r="Q571" s="491"/>
      <c r="R571" s="494"/>
      <c r="S571" s="494"/>
      <c r="T571" s="494"/>
      <c r="U571" s="494"/>
      <c r="V571" s="534"/>
      <c r="W571" s="519"/>
      <c r="X571" s="537"/>
      <c r="Y571" s="540"/>
      <c r="Z571" s="543"/>
      <c r="AA571" s="519"/>
      <c r="AB571" s="522"/>
      <c r="AC571" s="525"/>
      <c r="AD571" s="528"/>
      <c r="AE571" s="507"/>
      <c r="AF571" s="205">
        <v>4</v>
      </c>
      <c r="AG571" s="206"/>
      <c r="AH571" s="234" t="str">
        <f t="shared" si="567"/>
        <v/>
      </c>
      <c r="AI571" s="340"/>
      <c r="AJ571" s="340"/>
      <c r="AK571" s="235" t="str">
        <f t="shared" si="568"/>
        <v/>
      </c>
      <c r="AL571" s="341"/>
      <c r="AM571" s="341"/>
      <c r="AN571" s="342"/>
      <c r="AO571" s="236" t="str">
        <f>IF(ISBLANK(AD568),(IFERROR(IF(AND(AH570="Probabilidad",AH571="Probabilidad"),(AQ570-(+AQ570*AK571)),IF(AND(AH570="Impacto",AH571="Probabilidad"),(AQ569-(+AQ569*AK571)),IF(AH571="Impacto",AQ570,""))),""))," ")</f>
        <v/>
      </c>
      <c r="AP571" s="174" t="str">
        <f>IF(ISBLANK(AD568),(IFERROR(IF(AO571="","",IF(AO571&lt;=0.2,"Muy Baja",IF(AO571&lt;=0.4,"Baja",IF(AO571&lt;=0.6,"Media",IF(AO571&lt;=0.8,"Alta","Muy Alta"))))),""))," ")</f>
        <v/>
      </c>
      <c r="AQ571" s="237" t="str">
        <f t="shared" si="569"/>
        <v/>
      </c>
      <c r="AR571" s="283" t="str">
        <f t="shared" si="570"/>
        <v/>
      </c>
      <c r="AS571" s="237" t="str">
        <f>IFERROR(IF(AND(AH570="Impacto",AH571="Impacto"),(AS570-(+AS570*AK571)),IF(AND(AH570="Probabilidad",AH571="Impacto"),(AS569-(+AS569*AK571)),IF(AH571="Probabilidad",AS570,""))),"")</f>
        <v/>
      </c>
      <c r="AT571" s="239" t="str">
        <f t="shared" si="571"/>
        <v/>
      </c>
      <c r="AU571" s="510"/>
      <c r="AV571" s="513"/>
      <c r="AW571" s="507"/>
      <c r="AX571" s="516"/>
      <c r="AY571" s="343"/>
      <c r="AZ571" s="209"/>
      <c r="BA571" s="207"/>
      <c r="BB571" s="207"/>
      <c r="BC571" s="208"/>
      <c r="BD571" s="208"/>
      <c r="BE571" s="208"/>
      <c r="BF571" s="209"/>
      <c r="BG571" s="460"/>
      <c r="BH571" s="215"/>
      <c r="BI571" s="210"/>
      <c r="BJ571" s="210"/>
      <c r="BK571" s="210"/>
      <c r="BL571" s="207"/>
      <c r="BM571" s="207"/>
      <c r="BN571" s="207"/>
      <c r="BO571" s="282"/>
      <c r="BP571" s="282"/>
      <c r="BQ571" s="284"/>
      <c r="BR571" s="213"/>
      <c r="BS571" s="213" t="str">
        <f>IF(AND('MAPA DE RIESGOS'!$AP571="Muy Alta",'MAPA DE RIESGOS'!$AR571="Leve"),CONCATENATE("R",'MAPA DE RIESGOS'!$H571,"C",'MAPA DE RIESGOS'!$AF571),"")</f>
        <v/>
      </c>
      <c r="BT571" s="213"/>
      <c r="BU571" s="213"/>
      <c r="BV571" s="213"/>
      <c r="BW571" s="213"/>
      <c r="BX571" s="213"/>
      <c r="BY571" s="213"/>
      <c r="BZ571" s="213"/>
      <c r="CA571" s="213"/>
      <c r="CB571" s="213"/>
      <c r="CC571" s="213"/>
      <c r="CD571" s="213"/>
      <c r="CE571" s="213"/>
      <c r="CF571" s="213"/>
      <c r="CG571" s="213"/>
      <c r="CH571" s="213"/>
      <c r="CI571" s="213"/>
      <c r="CJ571" s="213"/>
      <c r="CK571" s="213"/>
    </row>
    <row r="572" spans="1:89" s="214" customFormat="1" ht="28.5" hidden="1" customHeight="1">
      <c r="A572" s="469"/>
      <c r="B572" s="487"/>
      <c r="C572" s="451"/>
      <c r="D572" s="290"/>
      <c r="E572" s="293"/>
      <c r="F572" s="207"/>
      <c r="G572" s="459"/>
      <c r="H572" s="384">
        <v>93</v>
      </c>
      <c r="I572" s="457"/>
      <c r="J572" s="460"/>
      <c r="K572" s="460"/>
      <c r="L572" s="460"/>
      <c r="M572" s="454"/>
      <c r="N572" s="454"/>
      <c r="O572" s="454"/>
      <c r="P572" s="531"/>
      <c r="Q572" s="491"/>
      <c r="R572" s="494"/>
      <c r="S572" s="494"/>
      <c r="T572" s="494"/>
      <c r="U572" s="494"/>
      <c r="V572" s="534"/>
      <c r="W572" s="519"/>
      <c r="X572" s="537"/>
      <c r="Y572" s="540"/>
      <c r="Z572" s="543"/>
      <c r="AA572" s="519"/>
      <c r="AB572" s="522"/>
      <c r="AC572" s="525"/>
      <c r="AD572" s="528"/>
      <c r="AE572" s="507"/>
      <c r="AF572" s="205">
        <v>5</v>
      </c>
      <c r="AG572" s="206"/>
      <c r="AH572" s="234" t="str">
        <f t="shared" si="567"/>
        <v/>
      </c>
      <c r="AI572" s="340"/>
      <c r="AJ572" s="340"/>
      <c r="AK572" s="235" t="str">
        <f t="shared" si="568"/>
        <v/>
      </c>
      <c r="AL572" s="341"/>
      <c r="AM572" s="341"/>
      <c r="AN572" s="342"/>
      <c r="AO572" s="236" t="str">
        <f>IF(ISBLANK(AD568),(IFERROR(IF(AND(AH571="Probabilidad",AH572="Probabilidad"),(AQ571-(+AQ571*AK572)),IF(AND(AH571="Impacto",AH572="Probabilidad"),(AQ570-(+AQ570*AK572)),IF(AH572="Impacto",AQ571,""))),""))," ")</f>
        <v/>
      </c>
      <c r="AP572" s="174" t="str">
        <f>IF(ISBLANK(AD568),(IFERROR(IF(AO572="","",IF(AO572&lt;=0.2,"Muy Baja",IF(AO572&lt;=0.4,"Baja",IF(AO572&lt;=0.6,"Media",IF(AO572&lt;=0.8,"Alta","Muy Alta"))))),""))," ")</f>
        <v/>
      </c>
      <c r="AQ572" s="237" t="str">
        <f t="shared" si="569"/>
        <v/>
      </c>
      <c r="AR572" s="283" t="str">
        <f t="shared" si="570"/>
        <v/>
      </c>
      <c r="AS572" s="237" t="str">
        <f>IFERROR(IF(AND(AH571="Impacto",AH572="Impacto"),(AS571-(+AS571*AK572)),IF(AND(AH571="Probabilidad",AH572="Impacto"),(AS570-(+AS570*AK572)),IF(AH572="Probabilidad",AS571,""))),"")</f>
        <v/>
      </c>
      <c r="AT572" s="239" t="str">
        <f t="shared" si="571"/>
        <v/>
      </c>
      <c r="AU572" s="510"/>
      <c r="AV572" s="513"/>
      <c r="AW572" s="507"/>
      <c r="AX572" s="516"/>
      <c r="AY572" s="343"/>
      <c r="AZ572" s="209"/>
      <c r="BA572" s="207"/>
      <c r="BB572" s="207"/>
      <c r="BC572" s="208"/>
      <c r="BD572" s="208"/>
      <c r="BE572" s="208"/>
      <c r="BF572" s="209"/>
      <c r="BG572" s="460"/>
      <c r="BH572" s="215"/>
      <c r="BI572" s="210"/>
      <c r="BJ572" s="210"/>
      <c r="BK572" s="210"/>
      <c r="BL572" s="207"/>
      <c r="BM572" s="207"/>
      <c r="BN572" s="207"/>
      <c r="BO572" s="282"/>
      <c r="BP572" s="282"/>
      <c r="BQ572" s="284"/>
      <c r="BR572" s="213"/>
      <c r="BS572" s="213" t="str">
        <f>IF(AND('MAPA DE RIESGOS'!$AP572="Muy Alta",'MAPA DE RIESGOS'!$AR572="Leve"),CONCATENATE("R",'MAPA DE RIESGOS'!$H572,"C",'MAPA DE RIESGOS'!$AF572),"")</f>
        <v/>
      </c>
      <c r="BT572" s="213"/>
      <c r="BU572" s="213"/>
      <c r="BV572" s="213"/>
      <c r="BW572" s="213"/>
      <c r="BX572" s="213"/>
      <c r="BY572" s="213"/>
      <c r="BZ572" s="213"/>
      <c r="CA572" s="213"/>
      <c r="CB572" s="213"/>
      <c r="CC572" s="213"/>
      <c r="CD572" s="213"/>
      <c r="CE572" s="213"/>
      <c r="CF572" s="213"/>
      <c r="CG572" s="213"/>
      <c r="CH572" s="213"/>
      <c r="CI572" s="213"/>
      <c r="CJ572" s="213"/>
      <c r="CK572" s="213"/>
    </row>
    <row r="573" spans="1:89" s="214" customFormat="1" ht="28.5" hidden="1" customHeight="1">
      <c r="A573" s="469"/>
      <c r="B573" s="488"/>
      <c r="C573" s="452"/>
      <c r="D573" s="291"/>
      <c r="E573" s="294"/>
      <c r="F573" s="207"/>
      <c r="G573" s="459"/>
      <c r="H573" s="384">
        <v>93</v>
      </c>
      <c r="I573" s="458"/>
      <c r="J573" s="461"/>
      <c r="K573" s="461"/>
      <c r="L573" s="461"/>
      <c r="M573" s="455"/>
      <c r="N573" s="455"/>
      <c r="O573" s="455"/>
      <c r="P573" s="532"/>
      <c r="Q573" s="492"/>
      <c r="R573" s="495"/>
      <c r="S573" s="495"/>
      <c r="T573" s="495"/>
      <c r="U573" s="495"/>
      <c r="V573" s="535"/>
      <c r="W573" s="520"/>
      <c r="X573" s="538"/>
      <c r="Y573" s="541"/>
      <c r="Z573" s="544"/>
      <c r="AA573" s="520"/>
      <c r="AB573" s="523"/>
      <c r="AC573" s="526"/>
      <c r="AD573" s="529"/>
      <c r="AE573" s="508"/>
      <c r="AF573" s="205">
        <v>6</v>
      </c>
      <c r="AG573" s="206"/>
      <c r="AH573" s="234" t="str">
        <f t="shared" si="567"/>
        <v/>
      </c>
      <c r="AI573" s="340"/>
      <c r="AJ573" s="340"/>
      <c r="AK573" s="235" t="str">
        <f t="shared" si="568"/>
        <v/>
      </c>
      <c r="AL573" s="341"/>
      <c r="AM573" s="341"/>
      <c r="AN573" s="342"/>
      <c r="AO573" s="236" t="str">
        <f>IF(ISBLANK(AD568),(IFERROR(IF(AND(AH571="Probabilidad",AH573="Probabilidad"),(AQ571-(+AQ571*AK573)),IF(AND(AH571="Impacto",AH573="Probabilidad"),(AQ570-(+AQ570*AK573)),IF(AH573="Impacto",AQ571,""))),""))," ")</f>
        <v/>
      </c>
      <c r="AP573" s="174" t="str">
        <f>IF(ISBLANK(AD568),(IFERROR(IF(AO573="","",IF(AO573&lt;=0.2,"Muy Baja",IF(AO573&lt;=0.4,"Baja",IF(AO573&lt;=0.6,"Media",IF(AO573&lt;=0.8,"Alta","Muy Alta"))))),"")), " ")</f>
        <v/>
      </c>
      <c r="AQ573" s="237" t="str">
        <f t="shared" si="569"/>
        <v/>
      </c>
      <c r="AR573" s="283" t="str">
        <f t="shared" si="570"/>
        <v/>
      </c>
      <c r="AS573" s="237" t="str">
        <f>IFERROR(IF(AND(AH572="Impacto",AH573="Impacto"),(AS571-(+AS572*AK573)),IF(AND(AH571="Probabilidad",AH573="Impacto"),(AS570-(+AS570*AK573)),IF(AH573="Probabilidad",AS571,""))),"")</f>
        <v/>
      </c>
      <c r="AT573" s="239" t="str">
        <f t="shared" si="571"/>
        <v/>
      </c>
      <c r="AU573" s="511"/>
      <c r="AV573" s="514"/>
      <c r="AW573" s="508"/>
      <c r="AX573" s="517"/>
      <c r="AY573" s="343"/>
      <c r="AZ573" s="209"/>
      <c r="BA573" s="207"/>
      <c r="BB573" s="207"/>
      <c r="BC573" s="208"/>
      <c r="BD573" s="208"/>
      <c r="BE573" s="208"/>
      <c r="BF573" s="209"/>
      <c r="BG573" s="461"/>
      <c r="BH573" s="215"/>
      <c r="BI573" s="210"/>
      <c r="BJ573" s="210"/>
      <c r="BK573" s="210"/>
      <c r="BL573" s="207"/>
      <c r="BM573" s="207"/>
      <c r="BN573" s="207"/>
      <c r="BO573" s="282"/>
      <c r="BP573" s="282"/>
      <c r="BQ573" s="284"/>
      <c r="BR573" s="213"/>
      <c r="BS573" s="213" t="str">
        <f>IF(AND('MAPA DE RIESGOS'!$AP573="Muy Alta",'MAPA DE RIESGOS'!$AR573="Leve"),CONCATENATE("R",'MAPA DE RIESGOS'!$H573,"C",'MAPA DE RIESGOS'!$AF573),"")</f>
        <v/>
      </c>
      <c r="BT573" s="213"/>
      <c r="BU573" s="213"/>
      <c r="BV573" s="213"/>
      <c r="BW573" s="213"/>
      <c r="BX573" s="213"/>
      <c r="BY573" s="213"/>
      <c r="BZ573" s="213"/>
      <c r="CA573" s="213"/>
      <c r="CB573" s="213"/>
      <c r="CC573" s="213"/>
      <c r="CD573" s="213"/>
      <c r="CE573" s="213"/>
      <c r="CF573" s="213"/>
      <c r="CG573" s="213"/>
      <c r="CH573" s="213"/>
      <c r="CI573" s="213"/>
      <c r="CJ573" s="213"/>
      <c r="CK573" s="213"/>
    </row>
    <row r="574" spans="1:89" s="214" customFormat="1" ht="28.5" hidden="1" customHeight="1">
      <c r="A574" s="469"/>
      <c r="B574" s="489"/>
      <c r="C574" s="450" t="str">
        <f>IFERROR((VLOOKUP($B574,'Listados Datos'!$D$3:$E$18,2,FALSE))," ")</f>
        <v xml:space="preserve"> </v>
      </c>
      <c r="D574" s="289" t="str">
        <f>IFERROR((VLOOKUP($B574,'Listados Datos'!$D$3:$F$18,3,FALSE))," ")</f>
        <v xml:space="preserve"> </v>
      </c>
      <c r="E574" s="292"/>
      <c r="F574" s="207"/>
      <c r="G574" s="459">
        <v>94</v>
      </c>
      <c r="H574" s="384">
        <v>94</v>
      </c>
      <c r="I574" s="456"/>
      <c r="J574" s="468"/>
      <c r="K574" s="468"/>
      <c r="L574" s="468"/>
      <c r="M574" s="453"/>
      <c r="N574" s="453"/>
      <c r="O574" s="453"/>
      <c r="P574" s="530"/>
      <c r="Q574" s="490"/>
      <c r="R574" s="493"/>
      <c r="S574" s="493"/>
      <c r="T574" s="493"/>
      <c r="U574" s="493"/>
      <c r="V574" s="533" t="str">
        <f t="shared" ref="V574" si="585">IF(ISBLANK(AC574),(IF(P574&lt;=0,"",IF(P574&lt;=2,"Muy Baja",IF(P574&lt;=24,"Baja",IF(P574&lt;=500,"Media",IF(P574&lt;=5000,"Alta","Muy Alta"))))))," ")</f>
        <v/>
      </c>
      <c r="W574" s="518" t="str">
        <f t="shared" ref="W574" si="586">IF(ISBLANK(AC574),(IF(V574="","",IF(V574="Muy Baja",20%,IF(V574="Baja",40%,IF(V574="Media",60%,IF(V574="Alta",80%,IF(V574="Muy Alta",100%,0)))))))," ")</f>
        <v/>
      </c>
      <c r="X574" s="536"/>
      <c r="Y574" s="539" t="str">
        <f>IF(X574&gt;0,IF(NOT(ISERROR(MATCH(X574,'Listados Datos'!$N$3:$N$4,0))),'Listados Datos'!$N$6&amp;"Por favor no seleccionar este criterios de impacto (Afectación Económica o presupuestal y/o Pérdida Reputacional)",'Listados Datos'!$N$7),"")</f>
        <v/>
      </c>
      <c r="Z574" s="542" t="str">
        <f>IF(OR(X574='Listados Datos'!$R$3,X574='Listados Datos'!$S$3),"Leve",IF(OR(X574='Listados Datos'!$R$4,X574='Listados Datos'!$S$4),"Menor",IF(OR(X574='Listados Datos'!$R$5,X574='Listados Datos'!$S$5),"Moderado",IF(OR(X574='Listados Datos'!$R$6,X574='Listados Datos'!$S$6),"Mayor",IF(OR(X574='Listados Datos'!$R$7,X574='Listados Datos'!$S$7),"Catastrófico","")))))</f>
        <v/>
      </c>
      <c r="AA574" s="518" t="str">
        <f>IF(Z574="","",IF(Z574="Leve",20%,IF(Z574="Menor",40%,IF(Z574="Moderado",60%,IF(Z574="Mayor",80%,IF(Z574="Catastrófico",100%,0))))))</f>
        <v/>
      </c>
      <c r="AB574" s="521"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524"/>
      <c r="AD574" s="527"/>
      <c r="AE574" s="506" t="str">
        <f t="shared" ref="AE574" si="587">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206"/>
      <c r="AH574" s="234" t="str">
        <f t="shared" si="567"/>
        <v/>
      </c>
      <c r="AI574" s="340"/>
      <c r="AJ574" s="340"/>
      <c r="AK574" s="235" t="str">
        <f t="shared" si="568"/>
        <v/>
      </c>
      <c r="AL574" s="341"/>
      <c r="AM574" s="341"/>
      <c r="AN574" s="342"/>
      <c r="AO574" s="236" t="str">
        <f>IF(ISBLANK(AD574),(IFERROR(IF(AH574="Probabilidad",(W574-(+W574*AK574)),IF(AH574="Impacto",W574,"")),""))," ")</f>
        <v/>
      </c>
      <c r="AP574" s="174" t="str">
        <f>IF(ISBLANK(AD574), (IFERROR(IF(AO574="","",IF(AO574&lt;=0.2,"Muy Baja",IF(AO574&lt;=0.4,"Baja",IF(AO574&lt;=0.6,"Media",IF(AO574&lt;=0.8,"Alta","Muy Alta"))))),""))," ")</f>
        <v/>
      </c>
      <c r="AQ574" s="237" t="str">
        <f t="shared" si="569"/>
        <v/>
      </c>
      <c r="AR574" s="283" t="str">
        <f t="shared" si="570"/>
        <v/>
      </c>
      <c r="AS574" s="237" t="str">
        <f>IFERROR(IF(AH574="Impacto",(AA574-(+AA574*AK574)),IF(AH574="Probabilidad",AA574,"")),"")</f>
        <v/>
      </c>
      <c r="AT574" s="239" t="str">
        <f t="shared" si="571"/>
        <v/>
      </c>
      <c r="AU574" s="509"/>
      <c r="AV574" s="512" t="str">
        <f>IF(ISBLANK(AD574), " ", AD574)</f>
        <v xml:space="preserve"> </v>
      </c>
      <c r="AW574" s="506" t="str">
        <f t="shared" ref="AW574" si="588">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515"/>
      <c r="AY574" s="343"/>
      <c r="AZ574" s="209"/>
      <c r="BA574" s="207"/>
      <c r="BB574" s="207"/>
      <c r="BC574" s="208"/>
      <c r="BD574" s="208"/>
      <c r="BE574" s="208"/>
      <c r="BF574" s="209"/>
      <c r="BG574" s="468"/>
      <c r="BH574" s="215"/>
      <c r="BI574" s="210"/>
      <c r="BJ574" s="210"/>
      <c r="BK574" s="210"/>
      <c r="BL574" s="207"/>
      <c r="BM574" s="207"/>
      <c r="BN574" s="207"/>
      <c r="BO574" s="282"/>
      <c r="BP574" s="282"/>
      <c r="BQ574" s="284"/>
      <c r="BR574" s="213"/>
      <c r="BS574" s="213" t="str">
        <f>IF(AND('MAPA DE RIESGOS'!$AP574="Muy Alta",'MAPA DE RIESGOS'!$AR574="Leve"),CONCATENATE("R",'MAPA DE RIESGOS'!$H574,"C",'MAPA DE RIESGOS'!$AF574),"")</f>
        <v/>
      </c>
      <c r="BT574" s="213"/>
      <c r="BU574" s="213"/>
      <c r="BV574" s="213"/>
      <c r="BW574" s="213"/>
      <c r="BX574" s="213"/>
      <c r="BY574" s="213"/>
      <c r="BZ574" s="213"/>
      <c r="CA574" s="213"/>
      <c r="CB574" s="213"/>
      <c r="CC574" s="213"/>
      <c r="CD574" s="213"/>
      <c r="CE574" s="213"/>
      <c r="CF574" s="213"/>
      <c r="CG574" s="213"/>
      <c r="CH574" s="213"/>
      <c r="CI574" s="213"/>
      <c r="CJ574" s="213"/>
      <c r="CK574" s="213"/>
    </row>
    <row r="575" spans="1:89" s="214" customFormat="1" ht="28.5" hidden="1" customHeight="1">
      <c r="A575" s="469"/>
      <c r="B575" s="487"/>
      <c r="C575" s="451"/>
      <c r="D575" s="290"/>
      <c r="E575" s="293"/>
      <c r="F575" s="207"/>
      <c r="G575" s="459"/>
      <c r="H575" s="384">
        <v>94</v>
      </c>
      <c r="I575" s="457"/>
      <c r="J575" s="460"/>
      <c r="K575" s="460"/>
      <c r="L575" s="460"/>
      <c r="M575" s="454"/>
      <c r="N575" s="454"/>
      <c r="O575" s="454"/>
      <c r="P575" s="531"/>
      <c r="Q575" s="491"/>
      <c r="R575" s="494"/>
      <c r="S575" s="494"/>
      <c r="T575" s="494"/>
      <c r="U575" s="494"/>
      <c r="V575" s="534"/>
      <c r="W575" s="519"/>
      <c r="X575" s="537"/>
      <c r="Y575" s="540"/>
      <c r="Z575" s="543"/>
      <c r="AA575" s="519"/>
      <c r="AB575" s="522"/>
      <c r="AC575" s="525"/>
      <c r="AD575" s="528"/>
      <c r="AE575" s="507"/>
      <c r="AF575" s="205">
        <v>2</v>
      </c>
      <c r="AG575" s="206"/>
      <c r="AH575" s="234" t="str">
        <f t="shared" si="567"/>
        <v/>
      </c>
      <c r="AI575" s="340"/>
      <c r="AJ575" s="340"/>
      <c r="AK575" s="235" t="str">
        <f t="shared" si="568"/>
        <v/>
      </c>
      <c r="AL575" s="341"/>
      <c r="AM575" s="341"/>
      <c r="AN575" s="342"/>
      <c r="AO575" s="236" t="str">
        <f>IF(ISBLANK(AD574),(IFERROR(IF(AND(AH574="Probabilidad",AH575="Probabilidad"),(AQ574-(+AQ574*AK575)),IF(AH575="Probabilidad",(W574-(+W574*AK575)),IF(AH575="Impacto",AQ574,""))),""))," ")</f>
        <v/>
      </c>
      <c r="AP575" s="174" t="str">
        <f>IF(ISBLANK(AD574),(IFERROR(IF(AO575="","",IF(AO575&lt;=0.2,"Muy Baja",IF(AO575&lt;=0.4,"Baja",IF(AO575&lt;=0.6,"Media",IF(AO575&lt;=0.8,"Alta","Muy Alta"))))),""))," ")</f>
        <v/>
      </c>
      <c r="AQ575" s="237" t="str">
        <f t="shared" si="569"/>
        <v/>
      </c>
      <c r="AR575" s="283" t="str">
        <f t="shared" si="570"/>
        <v/>
      </c>
      <c r="AS575" s="237" t="str">
        <f>IFERROR(IF(AND(AH574="Impacto",AH575="Impacto"),(AS574-(+AS574*AK575)),IF(AH575="Impacto",(AA574-(+AA574*AK575)),IF(AH575="Probabilidad",AS574,""))),"")</f>
        <v/>
      </c>
      <c r="AT575" s="239" t="str">
        <f t="shared" si="571"/>
        <v/>
      </c>
      <c r="AU575" s="510"/>
      <c r="AV575" s="513"/>
      <c r="AW575" s="507"/>
      <c r="AX575" s="516"/>
      <c r="AY575" s="343"/>
      <c r="AZ575" s="209"/>
      <c r="BA575" s="207"/>
      <c r="BB575" s="207"/>
      <c r="BC575" s="208"/>
      <c r="BD575" s="208"/>
      <c r="BE575" s="208"/>
      <c r="BF575" s="209"/>
      <c r="BG575" s="460"/>
      <c r="BH575" s="215"/>
      <c r="BI575" s="210"/>
      <c r="BJ575" s="210"/>
      <c r="BK575" s="210"/>
      <c r="BL575" s="207"/>
      <c r="BM575" s="207"/>
      <c r="BN575" s="207"/>
      <c r="BO575" s="282"/>
      <c r="BP575" s="282"/>
      <c r="BQ575" s="284"/>
      <c r="BR575" s="213"/>
      <c r="BS575" s="213" t="str">
        <f>IF(AND('MAPA DE RIESGOS'!$AP575="Muy Alta",'MAPA DE RIESGOS'!$AR575="Leve"),CONCATENATE("R",'MAPA DE RIESGOS'!$H575,"C",'MAPA DE RIESGOS'!$AF575),"")</f>
        <v/>
      </c>
      <c r="BT575" s="213"/>
      <c r="BU575" s="213"/>
      <c r="BV575" s="213"/>
      <c r="BW575" s="213"/>
      <c r="BX575" s="213"/>
      <c r="BY575" s="213"/>
      <c r="BZ575" s="213"/>
      <c r="CA575" s="213"/>
      <c r="CB575" s="213"/>
      <c r="CC575" s="213"/>
      <c r="CD575" s="213"/>
      <c r="CE575" s="213"/>
      <c r="CF575" s="213"/>
      <c r="CG575" s="213"/>
      <c r="CH575" s="213"/>
      <c r="CI575" s="213"/>
      <c r="CJ575" s="213"/>
      <c r="CK575" s="213"/>
    </row>
    <row r="576" spans="1:89" s="214" customFormat="1" ht="28.5" hidden="1" customHeight="1">
      <c r="A576" s="469"/>
      <c r="B576" s="487"/>
      <c r="C576" s="451"/>
      <c r="D576" s="290"/>
      <c r="E576" s="293"/>
      <c r="F576" s="207"/>
      <c r="G576" s="459"/>
      <c r="H576" s="384">
        <v>94</v>
      </c>
      <c r="I576" s="457"/>
      <c r="J576" s="460"/>
      <c r="K576" s="460"/>
      <c r="L576" s="460"/>
      <c r="M576" s="454"/>
      <c r="N576" s="454"/>
      <c r="O576" s="454"/>
      <c r="P576" s="531"/>
      <c r="Q576" s="491"/>
      <c r="R576" s="494"/>
      <c r="S576" s="494"/>
      <c r="T576" s="494"/>
      <c r="U576" s="494"/>
      <c r="V576" s="534"/>
      <c r="W576" s="519"/>
      <c r="X576" s="537"/>
      <c r="Y576" s="540"/>
      <c r="Z576" s="543"/>
      <c r="AA576" s="519"/>
      <c r="AB576" s="522"/>
      <c r="AC576" s="525"/>
      <c r="AD576" s="528"/>
      <c r="AE576" s="507"/>
      <c r="AF576" s="205">
        <v>3</v>
      </c>
      <c r="AG576" s="206"/>
      <c r="AH576" s="234" t="str">
        <f t="shared" si="567"/>
        <v/>
      </c>
      <c r="AI576" s="340"/>
      <c r="AJ576" s="340"/>
      <c r="AK576" s="235" t="str">
        <f t="shared" si="568"/>
        <v/>
      </c>
      <c r="AL576" s="341"/>
      <c r="AM576" s="341"/>
      <c r="AN576" s="342"/>
      <c r="AO576" s="236" t="str">
        <f>IF(ISBLANK(AD574),(IFERROR(IF(AND(AH575="Probabilidad",AH576="Probabilidad"),(AQ575-(+AQ575*AK576)),IF(AND(AH575="Impacto",AH576="Probabilidad"),(AQ574-(+AQ574*AK576)),IF(AH576="Impacto",AQ575,""))),""))," ")</f>
        <v/>
      </c>
      <c r="AP576" s="174" t="str">
        <f>IF(ISBLANK(AD574),(IFERROR(IF(AO576="","",IF(AO576&lt;=0.2,"Muy Baja",IF(AO576&lt;=0.4,"Baja",IF(AO576&lt;=0.6,"Media",IF(AO576&lt;=0.8,"Alta","Muy Alta"))))),""))," ")</f>
        <v/>
      </c>
      <c r="AQ576" s="237" t="str">
        <f t="shared" si="569"/>
        <v/>
      </c>
      <c r="AR576" s="283" t="str">
        <f t="shared" si="570"/>
        <v/>
      </c>
      <c r="AS576" s="237" t="str">
        <f>IFERROR(IF(AND(AH575="Impacto",AH576="Impacto"),(AS575-(+AS575*AK576)),IF(AND(AH575="Probabilidad",AH576="Impacto"),(AS574-(+AS574*AK576)),IF(AH576="Probabilidad",AS575,""))),"")</f>
        <v/>
      </c>
      <c r="AT576" s="239" t="str">
        <f t="shared" si="571"/>
        <v/>
      </c>
      <c r="AU576" s="510"/>
      <c r="AV576" s="513"/>
      <c r="AW576" s="507"/>
      <c r="AX576" s="516"/>
      <c r="AY576" s="343"/>
      <c r="AZ576" s="209"/>
      <c r="BA576" s="207"/>
      <c r="BB576" s="207"/>
      <c r="BC576" s="208"/>
      <c r="BD576" s="208"/>
      <c r="BE576" s="208"/>
      <c r="BF576" s="209"/>
      <c r="BG576" s="460"/>
      <c r="BH576" s="215"/>
      <c r="BI576" s="210"/>
      <c r="BJ576" s="210"/>
      <c r="BK576" s="210"/>
      <c r="BL576" s="207"/>
      <c r="BM576" s="207"/>
      <c r="BN576" s="207"/>
      <c r="BO576" s="282"/>
      <c r="BP576" s="282"/>
      <c r="BQ576" s="284"/>
      <c r="BR576" s="213"/>
      <c r="BS576" s="213" t="str">
        <f>IF(AND('MAPA DE RIESGOS'!$AP576="Muy Alta",'MAPA DE RIESGOS'!$AR576="Leve"),CONCATENATE("R",'MAPA DE RIESGOS'!$H576,"C",'MAPA DE RIESGOS'!$AF576),"")</f>
        <v/>
      </c>
      <c r="BT576" s="213"/>
      <c r="BU576" s="213"/>
      <c r="BV576" s="213"/>
      <c r="BW576" s="213"/>
      <c r="BX576" s="213"/>
      <c r="BY576" s="213"/>
      <c r="BZ576" s="213"/>
      <c r="CA576" s="213"/>
      <c r="CB576" s="213"/>
      <c r="CC576" s="213"/>
      <c r="CD576" s="213"/>
      <c r="CE576" s="213"/>
      <c r="CF576" s="213"/>
      <c r="CG576" s="213"/>
      <c r="CH576" s="213"/>
      <c r="CI576" s="213"/>
      <c r="CJ576" s="213"/>
      <c r="CK576" s="213"/>
    </row>
    <row r="577" spans="1:89" s="214" customFormat="1" ht="28.5" hidden="1" customHeight="1">
      <c r="A577" s="469"/>
      <c r="B577" s="487"/>
      <c r="C577" s="451"/>
      <c r="D577" s="290"/>
      <c r="E577" s="293"/>
      <c r="F577" s="207"/>
      <c r="G577" s="459"/>
      <c r="H577" s="384">
        <v>94</v>
      </c>
      <c r="I577" s="457"/>
      <c r="J577" s="460"/>
      <c r="K577" s="460"/>
      <c r="L577" s="460"/>
      <c r="M577" s="454"/>
      <c r="N577" s="454"/>
      <c r="O577" s="454"/>
      <c r="P577" s="531"/>
      <c r="Q577" s="491"/>
      <c r="R577" s="494"/>
      <c r="S577" s="494"/>
      <c r="T577" s="494"/>
      <c r="U577" s="494"/>
      <c r="V577" s="534"/>
      <c r="W577" s="519"/>
      <c r="X577" s="537"/>
      <c r="Y577" s="540"/>
      <c r="Z577" s="543"/>
      <c r="AA577" s="519"/>
      <c r="AB577" s="522"/>
      <c r="AC577" s="525"/>
      <c r="AD577" s="528"/>
      <c r="AE577" s="507"/>
      <c r="AF577" s="205">
        <v>4</v>
      </c>
      <c r="AG577" s="206"/>
      <c r="AH577" s="234" t="str">
        <f t="shared" si="567"/>
        <v/>
      </c>
      <c r="AI577" s="340"/>
      <c r="AJ577" s="340"/>
      <c r="AK577" s="235" t="str">
        <f t="shared" si="568"/>
        <v/>
      </c>
      <c r="AL577" s="341"/>
      <c r="AM577" s="341"/>
      <c r="AN577" s="342"/>
      <c r="AO577" s="236" t="str">
        <f>IF(ISBLANK(AD574),(IFERROR(IF(AND(AH576="Probabilidad",AH577="Probabilidad"),(AQ576-(+AQ576*AK577)),IF(AND(AH576="Impacto",AH577="Probabilidad"),(AQ575-(+AQ575*AK577)),IF(AH577="Impacto",AQ576,""))),""))," ")</f>
        <v/>
      </c>
      <c r="AP577" s="174" t="str">
        <f>IF(ISBLANK(AD574),(IFERROR(IF(AO577="","",IF(AO577&lt;=0.2,"Muy Baja",IF(AO577&lt;=0.4,"Baja",IF(AO577&lt;=0.6,"Media",IF(AO577&lt;=0.8,"Alta","Muy Alta"))))),""))," ")</f>
        <v/>
      </c>
      <c r="AQ577" s="237" t="str">
        <f t="shared" si="569"/>
        <v/>
      </c>
      <c r="AR577" s="283" t="str">
        <f t="shared" si="570"/>
        <v/>
      </c>
      <c r="AS577" s="237" t="str">
        <f>IFERROR(IF(AND(AH576="Impacto",AH577="Impacto"),(AS576-(+AS576*AK577)),IF(AND(AH576="Probabilidad",AH577="Impacto"),(AS575-(+AS575*AK577)),IF(AH577="Probabilidad",AS576,""))),"")</f>
        <v/>
      </c>
      <c r="AT577" s="239" t="str">
        <f t="shared" si="571"/>
        <v/>
      </c>
      <c r="AU577" s="510"/>
      <c r="AV577" s="513"/>
      <c r="AW577" s="507"/>
      <c r="AX577" s="516"/>
      <c r="AY577" s="343"/>
      <c r="AZ577" s="209"/>
      <c r="BA577" s="207"/>
      <c r="BB577" s="207"/>
      <c r="BC577" s="208"/>
      <c r="BD577" s="208"/>
      <c r="BE577" s="208"/>
      <c r="BF577" s="209"/>
      <c r="BG577" s="460"/>
      <c r="BH577" s="215"/>
      <c r="BI577" s="210"/>
      <c r="BJ577" s="210"/>
      <c r="BK577" s="210"/>
      <c r="BL577" s="207"/>
      <c r="BM577" s="207"/>
      <c r="BN577" s="207"/>
      <c r="BO577" s="282"/>
      <c r="BP577" s="282"/>
      <c r="BQ577" s="284"/>
      <c r="BR577" s="213"/>
      <c r="BS577" s="213" t="str">
        <f>IF(AND('MAPA DE RIESGOS'!$AP577="Muy Alta",'MAPA DE RIESGOS'!$AR577="Leve"),CONCATENATE("R",'MAPA DE RIESGOS'!$H577,"C",'MAPA DE RIESGOS'!$AF577),"")</f>
        <v/>
      </c>
      <c r="BT577" s="213"/>
      <c r="BU577" s="213"/>
      <c r="BV577" s="213"/>
      <c r="BW577" s="213"/>
      <c r="BX577" s="213"/>
      <c r="BY577" s="213"/>
      <c r="BZ577" s="213"/>
      <c r="CA577" s="213"/>
      <c r="CB577" s="213"/>
      <c r="CC577" s="213"/>
      <c r="CD577" s="213"/>
      <c r="CE577" s="213"/>
      <c r="CF577" s="213"/>
      <c r="CG577" s="213"/>
      <c r="CH577" s="213"/>
      <c r="CI577" s="213"/>
      <c r="CJ577" s="213"/>
      <c r="CK577" s="213"/>
    </row>
    <row r="578" spans="1:89" s="214" customFormat="1" ht="28.5" hidden="1" customHeight="1">
      <c r="A578" s="469"/>
      <c r="B578" s="487"/>
      <c r="C578" s="451"/>
      <c r="D578" s="290"/>
      <c r="E578" s="293"/>
      <c r="F578" s="207"/>
      <c r="G578" s="459"/>
      <c r="H578" s="384">
        <v>94</v>
      </c>
      <c r="I578" s="457"/>
      <c r="J578" s="460"/>
      <c r="K578" s="460"/>
      <c r="L578" s="460"/>
      <c r="M578" s="454"/>
      <c r="N578" s="454"/>
      <c r="O578" s="454"/>
      <c r="P578" s="531"/>
      <c r="Q578" s="491"/>
      <c r="R578" s="494"/>
      <c r="S578" s="494"/>
      <c r="T578" s="494"/>
      <c r="U578" s="494"/>
      <c r="V578" s="534"/>
      <c r="W578" s="519"/>
      <c r="X578" s="537"/>
      <c r="Y578" s="540"/>
      <c r="Z578" s="543"/>
      <c r="AA578" s="519"/>
      <c r="AB578" s="522"/>
      <c r="AC578" s="525"/>
      <c r="AD578" s="528"/>
      <c r="AE578" s="507"/>
      <c r="AF578" s="205">
        <v>5</v>
      </c>
      <c r="AG578" s="206"/>
      <c r="AH578" s="234" t="str">
        <f t="shared" si="567"/>
        <v/>
      </c>
      <c r="AI578" s="340"/>
      <c r="AJ578" s="340"/>
      <c r="AK578" s="235" t="str">
        <f t="shared" si="568"/>
        <v/>
      </c>
      <c r="AL578" s="341"/>
      <c r="AM578" s="341"/>
      <c r="AN578" s="342"/>
      <c r="AO578" s="236" t="str">
        <f>IF(ISBLANK(AD574),(IFERROR(IF(AND(AH577="Probabilidad",AH578="Probabilidad"),(AQ577-(+AQ577*AK578)),IF(AND(AH577="Impacto",AH578="Probabilidad"),(AQ576-(+AQ576*AK578)),IF(AH578="Impacto",AQ577,""))),""))," ")</f>
        <v/>
      </c>
      <c r="AP578" s="174" t="str">
        <f>IF(ISBLANK(AD574),(IFERROR(IF(AO578="","",IF(AO578&lt;=0.2,"Muy Baja",IF(AO578&lt;=0.4,"Baja",IF(AO578&lt;=0.6,"Media",IF(AO578&lt;=0.8,"Alta","Muy Alta"))))),""))," ")</f>
        <v/>
      </c>
      <c r="AQ578" s="237" t="str">
        <f t="shared" si="569"/>
        <v/>
      </c>
      <c r="AR578" s="283" t="str">
        <f t="shared" si="570"/>
        <v/>
      </c>
      <c r="AS578" s="237" t="str">
        <f>IFERROR(IF(AND(AH577="Impacto",AH578="Impacto"),(AS577-(+AS577*AK578)),IF(AND(AH577="Probabilidad",AH578="Impacto"),(AS576-(+AS576*AK578)),IF(AH578="Probabilidad",AS577,""))),"")</f>
        <v/>
      </c>
      <c r="AT578" s="239" t="str">
        <f t="shared" si="571"/>
        <v/>
      </c>
      <c r="AU578" s="510"/>
      <c r="AV578" s="513"/>
      <c r="AW578" s="507"/>
      <c r="AX578" s="516"/>
      <c r="AY578" s="343"/>
      <c r="AZ578" s="209"/>
      <c r="BA578" s="207"/>
      <c r="BB578" s="207"/>
      <c r="BC578" s="208"/>
      <c r="BD578" s="208"/>
      <c r="BE578" s="208"/>
      <c r="BF578" s="209"/>
      <c r="BG578" s="460"/>
      <c r="BH578" s="215"/>
      <c r="BI578" s="210"/>
      <c r="BJ578" s="210"/>
      <c r="BK578" s="210"/>
      <c r="BL578" s="207"/>
      <c r="BM578" s="207"/>
      <c r="BN578" s="207"/>
      <c r="BO578" s="282"/>
      <c r="BP578" s="282"/>
      <c r="BQ578" s="284"/>
      <c r="BR578" s="213"/>
      <c r="BS578" s="213" t="str">
        <f>IF(AND('MAPA DE RIESGOS'!$AP578="Muy Alta",'MAPA DE RIESGOS'!$AR578="Leve"),CONCATENATE("R",'MAPA DE RIESGOS'!$H578,"C",'MAPA DE RIESGOS'!$AF578),"")</f>
        <v/>
      </c>
      <c r="BT578" s="213"/>
      <c r="BU578" s="213"/>
      <c r="BV578" s="213"/>
      <c r="BW578" s="213"/>
      <c r="BX578" s="213"/>
      <c r="BY578" s="213"/>
      <c r="BZ578" s="213"/>
      <c r="CA578" s="213"/>
      <c r="CB578" s="213"/>
      <c r="CC578" s="213"/>
      <c r="CD578" s="213"/>
      <c r="CE578" s="213"/>
      <c r="CF578" s="213"/>
      <c r="CG578" s="213"/>
      <c r="CH578" s="213"/>
      <c r="CI578" s="213"/>
      <c r="CJ578" s="213"/>
      <c r="CK578" s="213"/>
    </row>
    <row r="579" spans="1:89" s="214" customFormat="1" ht="28.5" hidden="1" customHeight="1">
      <c r="A579" s="469"/>
      <c r="B579" s="488"/>
      <c r="C579" s="452"/>
      <c r="D579" s="291"/>
      <c r="E579" s="294"/>
      <c r="F579" s="207"/>
      <c r="G579" s="459"/>
      <c r="H579" s="384">
        <v>94</v>
      </c>
      <c r="I579" s="458"/>
      <c r="J579" s="461"/>
      <c r="K579" s="461"/>
      <c r="L579" s="461"/>
      <c r="M579" s="455"/>
      <c r="N579" s="455"/>
      <c r="O579" s="455"/>
      <c r="P579" s="532"/>
      <c r="Q579" s="492"/>
      <c r="R579" s="495"/>
      <c r="S579" s="495"/>
      <c r="T579" s="495"/>
      <c r="U579" s="495"/>
      <c r="V579" s="535"/>
      <c r="W579" s="520"/>
      <c r="X579" s="538"/>
      <c r="Y579" s="541"/>
      <c r="Z579" s="544"/>
      <c r="AA579" s="520"/>
      <c r="AB579" s="523"/>
      <c r="AC579" s="526"/>
      <c r="AD579" s="529"/>
      <c r="AE579" s="508"/>
      <c r="AF579" s="205">
        <v>6</v>
      </c>
      <c r="AG579" s="206"/>
      <c r="AH579" s="234" t="str">
        <f t="shared" si="567"/>
        <v/>
      </c>
      <c r="AI579" s="340"/>
      <c r="AJ579" s="340"/>
      <c r="AK579" s="235" t="str">
        <f t="shared" si="568"/>
        <v/>
      </c>
      <c r="AL579" s="341"/>
      <c r="AM579" s="341"/>
      <c r="AN579" s="342"/>
      <c r="AO579" s="236" t="str">
        <f>IF(ISBLANK(AD574),(IFERROR(IF(AND(AH577="Probabilidad",AH579="Probabilidad"),(AQ577-(+AQ577*AK579)),IF(AND(AH577="Impacto",AH579="Probabilidad"),(AQ576-(+AQ576*AK579)),IF(AH579="Impacto",AQ577,""))),""))," ")</f>
        <v/>
      </c>
      <c r="AP579" s="174" t="str">
        <f>IF(ISBLANK(AD574),(IFERROR(IF(AO579="","",IF(AO579&lt;=0.2,"Muy Baja",IF(AO579&lt;=0.4,"Baja",IF(AO579&lt;=0.6,"Media",IF(AO579&lt;=0.8,"Alta","Muy Alta"))))),"")), " ")</f>
        <v/>
      </c>
      <c r="AQ579" s="237" t="str">
        <f t="shared" si="569"/>
        <v/>
      </c>
      <c r="AR579" s="283" t="str">
        <f t="shared" si="570"/>
        <v/>
      </c>
      <c r="AS579" s="237" t="str">
        <f>IFERROR(IF(AND(AH578="Impacto",AH579="Impacto"),(AS577-(+AS578*AK579)),IF(AND(AH577="Probabilidad",AH579="Impacto"),(AS576-(+AS576*AK579)),IF(AH579="Probabilidad",AS577,""))),"")</f>
        <v/>
      </c>
      <c r="AT579" s="239" t="str">
        <f t="shared" si="571"/>
        <v/>
      </c>
      <c r="AU579" s="511"/>
      <c r="AV579" s="514"/>
      <c r="AW579" s="508"/>
      <c r="AX579" s="517"/>
      <c r="AY579" s="343"/>
      <c r="AZ579" s="209"/>
      <c r="BA579" s="207"/>
      <c r="BB579" s="207"/>
      <c r="BC579" s="208"/>
      <c r="BD579" s="208"/>
      <c r="BE579" s="208"/>
      <c r="BF579" s="209"/>
      <c r="BG579" s="461"/>
      <c r="BH579" s="215"/>
      <c r="BI579" s="210"/>
      <c r="BJ579" s="210"/>
      <c r="BK579" s="210"/>
      <c r="BL579" s="207"/>
      <c r="BM579" s="207"/>
      <c r="BN579" s="207"/>
      <c r="BO579" s="282"/>
      <c r="BP579" s="282"/>
      <c r="BQ579" s="284"/>
      <c r="BR579" s="213"/>
      <c r="BS579" s="213" t="str">
        <f>IF(AND('MAPA DE RIESGOS'!$AP579="Muy Alta",'MAPA DE RIESGOS'!$AR579="Leve"),CONCATENATE("R",'MAPA DE RIESGOS'!$H579,"C",'MAPA DE RIESGOS'!$AF579),"")</f>
        <v/>
      </c>
      <c r="BT579" s="213"/>
      <c r="BU579" s="213"/>
      <c r="BV579" s="213"/>
      <c r="BW579" s="213"/>
      <c r="BX579" s="213"/>
      <c r="BY579" s="213"/>
      <c r="BZ579" s="213"/>
      <c r="CA579" s="213"/>
      <c r="CB579" s="213"/>
      <c r="CC579" s="213"/>
      <c r="CD579" s="213"/>
      <c r="CE579" s="213"/>
      <c r="CF579" s="213"/>
      <c r="CG579" s="213"/>
      <c r="CH579" s="213"/>
      <c r="CI579" s="213"/>
      <c r="CJ579" s="213"/>
      <c r="CK579" s="213"/>
    </row>
    <row r="580" spans="1:89" s="214" customFormat="1" ht="28.5" hidden="1" customHeight="1">
      <c r="A580" s="469"/>
      <c r="B580" s="489"/>
      <c r="C580" s="450" t="str">
        <f>IFERROR((VLOOKUP($B580,'Listados Datos'!$D$3:$E$18,2,FALSE))," ")</f>
        <v xml:space="preserve"> </v>
      </c>
      <c r="D580" s="289" t="str">
        <f>IFERROR((VLOOKUP($B580,'Listados Datos'!$D$3:$F$18,3,FALSE))," ")</f>
        <v xml:space="preserve"> </v>
      </c>
      <c r="E580" s="292"/>
      <c r="F580" s="207"/>
      <c r="G580" s="459">
        <v>95</v>
      </c>
      <c r="H580" s="384">
        <v>95</v>
      </c>
      <c r="I580" s="456"/>
      <c r="J580" s="468"/>
      <c r="K580" s="468"/>
      <c r="L580" s="468"/>
      <c r="M580" s="453"/>
      <c r="N580" s="453"/>
      <c r="O580" s="453"/>
      <c r="P580" s="530"/>
      <c r="Q580" s="490"/>
      <c r="R580" s="493"/>
      <c r="S580" s="493"/>
      <c r="T580" s="493"/>
      <c r="U580" s="493"/>
      <c r="V580" s="533" t="str">
        <f t="shared" ref="V580" si="589">IF(ISBLANK(AC580),(IF(P580&lt;=0,"",IF(P580&lt;=2,"Muy Baja",IF(P580&lt;=24,"Baja",IF(P580&lt;=500,"Media",IF(P580&lt;=5000,"Alta","Muy Alta"))))))," ")</f>
        <v/>
      </c>
      <c r="W580" s="518" t="str">
        <f t="shared" ref="W580" si="590">IF(ISBLANK(AC580),(IF(V580="","",IF(V580="Muy Baja",20%,IF(V580="Baja",40%,IF(V580="Media",60%,IF(V580="Alta",80%,IF(V580="Muy Alta",100%,0)))))))," ")</f>
        <v/>
      </c>
      <c r="X580" s="536"/>
      <c r="Y580" s="539" t="str">
        <f>IF(X580&gt;0,IF(NOT(ISERROR(MATCH(X580,'Listados Datos'!$N$3:$N$4,0))),'Listados Datos'!$N$6&amp;"Por favor no seleccionar este criterios de impacto (Afectación Económica o presupuestal y/o Pérdida Reputacional)",'Listados Datos'!$N$7),"")</f>
        <v/>
      </c>
      <c r="Z580" s="542" t="str">
        <f>IF(OR(X580='Listados Datos'!$R$3,X580='Listados Datos'!$S$3),"Leve",IF(OR(X580='Listados Datos'!$R$4,X580='Listados Datos'!$S$4),"Menor",IF(OR(X580='Listados Datos'!$R$5,X580='Listados Datos'!$S$5),"Moderado",IF(OR(X580='Listados Datos'!$R$6,X580='Listados Datos'!$S$6),"Mayor",IF(OR(X580='Listados Datos'!$R$7,X580='Listados Datos'!$S$7),"Catastrófico","")))))</f>
        <v/>
      </c>
      <c r="AA580" s="518" t="str">
        <f>IF(Z580="","",IF(Z580="Leve",20%,IF(Z580="Menor",40%,IF(Z580="Moderado",60%,IF(Z580="Mayor",80%,IF(Z580="Catastrófico",100%,0))))))</f>
        <v/>
      </c>
      <c r="AB580" s="521"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524"/>
      <c r="AD580" s="527"/>
      <c r="AE580" s="506" t="str">
        <f t="shared" ref="AE580" si="591">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206"/>
      <c r="AH580" s="234" t="str">
        <f t="shared" si="567"/>
        <v/>
      </c>
      <c r="AI580" s="340"/>
      <c r="AJ580" s="340"/>
      <c r="AK580" s="235" t="str">
        <f t="shared" si="568"/>
        <v/>
      </c>
      <c r="AL580" s="341"/>
      <c r="AM580" s="341"/>
      <c r="AN580" s="342"/>
      <c r="AO580" s="236" t="str">
        <f>IF(ISBLANK(AD580),(IFERROR(IF(AH580="Probabilidad",(W580-(+W580*AK580)),IF(AH580="Impacto",W580,"")),""))," ")</f>
        <v/>
      </c>
      <c r="AP580" s="174" t="str">
        <f>IF(ISBLANK(AD580), (IFERROR(IF(AO580="","",IF(AO580&lt;=0.2,"Muy Baja",IF(AO580&lt;=0.4,"Baja",IF(AO580&lt;=0.6,"Media",IF(AO580&lt;=0.8,"Alta","Muy Alta"))))),""))," ")</f>
        <v/>
      </c>
      <c r="AQ580" s="237" t="str">
        <f t="shared" si="569"/>
        <v/>
      </c>
      <c r="AR580" s="283" t="str">
        <f t="shared" si="570"/>
        <v/>
      </c>
      <c r="AS580" s="237" t="str">
        <f>IFERROR(IF(AH580="Impacto",(AA580-(+AA580*AK580)),IF(AH580="Probabilidad",AA580,"")),"")</f>
        <v/>
      </c>
      <c r="AT580" s="239" t="str">
        <f t="shared" si="571"/>
        <v/>
      </c>
      <c r="AU580" s="509"/>
      <c r="AV580" s="512" t="str">
        <f>IF(ISBLANK(AD580), " ", AD580)</f>
        <v xml:space="preserve"> </v>
      </c>
      <c r="AW580" s="506" t="str">
        <f t="shared" ref="AW580" si="592">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515"/>
      <c r="AY580" s="343"/>
      <c r="AZ580" s="209"/>
      <c r="BA580" s="207"/>
      <c r="BB580" s="207"/>
      <c r="BC580" s="208"/>
      <c r="BD580" s="208"/>
      <c r="BE580" s="208"/>
      <c r="BF580" s="209"/>
      <c r="BG580" s="468"/>
      <c r="BH580" s="215"/>
      <c r="BI580" s="210"/>
      <c r="BJ580" s="210"/>
      <c r="BK580" s="210"/>
      <c r="BL580" s="207"/>
      <c r="BM580" s="207"/>
      <c r="BN580" s="207"/>
      <c r="BO580" s="282"/>
      <c r="BP580" s="282"/>
      <c r="BQ580" s="284"/>
      <c r="BR580" s="213"/>
      <c r="BS580" s="213" t="str">
        <f>IF(AND('MAPA DE RIESGOS'!$AP580="Muy Alta",'MAPA DE RIESGOS'!$AR580="Leve"),CONCATENATE("R",'MAPA DE RIESGOS'!$H580,"C",'MAPA DE RIESGOS'!$AF580),"")</f>
        <v/>
      </c>
      <c r="BT580" s="213"/>
      <c r="BU580" s="213"/>
      <c r="BV580" s="213"/>
      <c r="BW580" s="213"/>
      <c r="BX580" s="213"/>
      <c r="BY580" s="213"/>
      <c r="BZ580" s="213"/>
      <c r="CA580" s="213"/>
      <c r="CB580" s="213"/>
      <c r="CC580" s="213"/>
      <c r="CD580" s="213"/>
      <c r="CE580" s="213"/>
      <c r="CF580" s="213"/>
      <c r="CG580" s="213"/>
      <c r="CH580" s="213"/>
      <c r="CI580" s="213"/>
      <c r="CJ580" s="213"/>
      <c r="CK580" s="213"/>
    </row>
    <row r="581" spans="1:89" s="214" customFormat="1" ht="28.5" hidden="1" customHeight="1">
      <c r="A581" s="469"/>
      <c r="B581" s="487"/>
      <c r="C581" s="451"/>
      <c r="D581" s="290"/>
      <c r="E581" s="293"/>
      <c r="F581" s="207"/>
      <c r="G581" s="459"/>
      <c r="H581" s="384">
        <v>95</v>
      </c>
      <c r="I581" s="457"/>
      <c r="J581" s="460"/>
      <c r="K581" s="460"/>
      <c r="L581" s="460"/>
      <c r="M581" s="454"/>
      <c r="N581" s="454"/>
      <c r="O581" s="454"/>
      <c r="P581" s="531"/>
      <c r="Q581" s="491"/>
      <c r="R581" s="494"/>
      <c r="S581" s="494"/>
      <c r="T581" s="494"/>
      <c r="U581" s="494"/>
      <c r="V581" s="534"/>
      <c r="W581" s="519"/>
      <c r="X581" s="537"/>
      <c r="Y581" s="540"/>
      <c r="Z581" s="543"/>
      <c r="AA581" s="519"/>
      <c r="AB581" s="522"/>
      <c r="AC581" s="525"/>
      <c r="AD581" s="528"/>
      <c r="AE581" s="507"/>
      <c r="AF581" s="205">
        <v>2</v>
      </c>
      <c r="AG581" s="206"/>
      <c r="AH581" s="234" t="str">
        <f t="shared" si="567"/>
        <v/>
      </c>
      <c r="AI581" s="340"/>
      <c r="AJ581" s="340"/>
      <c r="AK581" s="235" t="str">
        <f t="shared" si="568"/>
        <v/>
      </c>
      <c r="AL581" s="341"/>
      <c r="AM581" s="341"/>
      <c r="AN581" s="342"/>
      <c r="AO581" s="236" t="str">
        <f>IF(ISBLANK(AD580),(IFERROR(IF(AND(AH580="Probabilidad",AH581="Probabilidad"),(AQ580-(+AQ580*AK581)),IF(AH581="Probabilidad",(W580-(+W580*AK581)),IF(AH581="Impacto",AQ580,""))),""))," ")</f>
        <v/>
      </c>
      <c r="AP581" s="174" t="str">
        <f>IF(ISBLANK(AD580),(IFERROR(IF(AO581="","",IF(AO581&lt;=0.2,"Muy Baja",IF(AO581&lt;=0.4,"Baja",IF(AO581&lt;=0.6,"Media",IF(AO581&lt;=0.8,"Alta","Muy Alta"))))),""))," ")</f>
        <v/>
      </c>
      <c r="AQ581" s="237" t="str">
        <f t="shared" si="569"/>
        <v/>
      </c>
      <c r="AR581" s="283" t="str">
        <f t="shared" si="570"/>
        <v/>
      </c>
      <c r="AS581" s="237" t="str">
        <f>IFERROR(IF(AND(AH580="Impacto",AH581="Impacto"),(AS580-(+AS580*AK581)),IF(AH581="Impacto",(AA580-(+AA580*AK581)),IF(AH581="Probabilidad",AS580,""))),"")</f>
        <v/>
      </c>
      <c r="AT581" s="239" t="str">
        <f t="shared" si="571"/>
        <v/>
      </c>
      <c r="AU581" s="510"/>
      <c r="AV581" s="513"/>
      <c r="AW581" s="507"/>
      <c r="AX581" s="516"/>
      <c r="AY581" s="343"/>
      <c r="AZ581" s="209"/>
      <c r="BA581" s="207"/>
      <c r="BB581" s="207"/>
      <c r="BC581" s="208"/>
      <c r="BD581" s="208"/>
      <c r="BE581" s="208"/>
      <c r="BF581" s="209"/>
      <c r="BG581" s="460"/>
      <c r="BH581" s="215"/>
      <c r="BI581" s="210"/>
      <c r="BJ581" s="210"/>
      <c r="BK581" s="210"/>
      <c r="BL581" s="207"/>
      <c r="BM581" s="207"/>
      <c r="BN581" s="207"/>
      <c r="BO581" s="282"/>
      <c r="BP581" s="282"/>
      <c r="BQ581" s="284"/>
      <c r="BR581" s="213"/>
      <c r="BS581" s="213" t="str">
        <f>IF(AND('MAPA DE RIESGOS'!$AP581="Muy Alta",'MAPA DE RIESGOS'!$AR581="Leve"),CONCATENATE("R",'MAPA DE RIESGOS'!$H581,"C",'MAPA DE RIESGOS'!$AF581),"")</f>
        <v/>
      </c>
      <c r="BT581" s="213"/>
      <c r="BU581" s="213"/>
      <c r="BV581" s="213"/>
      <c r="BW581" s="213"/>
      <c r="BX581" s="213"/>
      <c r="BY581" s="213"/>
      <c r="BZ581" s="213"/>
      <c r="CA581" s="213"/>
      <c r="CB581" s="213"/>
      <c r="CC581" s="213"/>
      <c r="CD581" s="213"/>
      <c r="CE581" s="213"/>
      <c r="CF581" s="213"/>
      <c r="CG581" s="213"/>
      <c r="CH581" s="213"/>
      <c r="CI581" s="213"/>
      <c r="CJ581" s="213"/>
      <c r="CK581" s="213"/>
    </row>
    <row r="582" spans="1:89" s="214" customFormat="1" ht="28.5" hidden="1" customHeight="1">
      <c r="A582" s="469"/>
      <c r="B582" s="487"/>
      <c r="C582" s="451"/>
      <c r="D582" s="290"/>
      <c r="E582" s="293"/>
      <c r="F582" s="207"/>
      <c r="G582" s="459"/>
      <c r="H582" s="384">
        <v>95</v>
      </c>
      <c r="I582" s="457"/>
      <c r="J582" s="460"/>
      <c r="K582" s="460"/>
      <c r="L582" s="460"/>
      <c r="M582" s="454"/>
      <c r="N582" s="454"/>
      <c r="O582" s="454"/>
      <c r="P582" s="531"/>
      <c r="Q582" s="491"/>
      <c r="R582" s="494"/>
      <c r="S582" s="494"/>
      <c r="T582" s="494"/>
      <c r="U582" s="494"/>
      <c r="V582" s="534"/>
      <c r="W582" s="519"/>
      <c r="X582" s="537"/>
      <c r="Y582" s="540"/>
      <c r="Z582" s="543"/>
      <c r="AA582" s="519"/>
      <c r="AB582" s="522"/>
      <c r="AC582" s="525"/>
      <c r="AD582" s="528"/>
      <c r="AE582" s="507"/>
      <c r="AF582" s="205">
        <v>3</v>
      </c>
      <c r="AG582" s="206"/>
      <c r="AH582" s="234" t="str">
        <f t="shared" si="567"/>
        <v/>
      </c>
      <c r="AI582" s="340"/>
      <c r="AJ582" s="340"/>
      <c r="AK582" s="235" t="str">
        <f t="shared" si="568"/>
        <v/>
      </c>
      <c r="AL582" s="341"/>
      <c r="AM582" s="341"/>
      <c r="AN582" s="342"/>
      <c r="AO582" s="236" t="str">
        <f>IF(ISBLANK(AD580),(IFERROR(IF(AND(AH581="Probabilidad",AH582="Probabilidad"),(AQ581-(+AQ581*AK582)),IF(AND(AH581="Impacto",AH582="Probabilidad"),(AQ580-(+AQ580*AK582)),IF(AH582="Impacto",AQ581,""))),""))," ")</f>
        <v/>
      </c>
      <c r="AP582" s="174" t="str">
        <f>IF(ISBLANK(AD580),(IFERROR(IF(AO582="","",IF(AO582&lt;=0.2,"Muy Baja",IF(AO582&lt;=0.4,"Baja",IF(AO582&lt;=0.6,"Media",IF(AO582&lt;=0.8,"Alta","Muy Alta"))))),""))," ")</f>
        <v/>
      </c>
      <c r="AQ582" s="237" t="str">
        <f t="shared" si="569"/>
        <v/>
      </c>
      <c r="AR582" s="283" t="str">
        <f t="shared" si="570"/>
        <v/>
      </c>
      <c r="AS582" s="237" t="str">
        <f>IFERROR(IF(AND(AH581="Impacto",AH582="Impacto"),(AS581-(+AS581*AK582)),IF(AND(AH581="Probabilidad",AH582="Impacto"),(AS580-(+AS580*AK582)),IF(AH582="Probabilidad",AS581,""))),"")</f>
        <v/>
      </c>
      <c r="AT582" s="239" t="str">
        <f t="shared" si="571"/>
        <v/>
      </c>
      <c r="AU582" s="510"/>
      <c r="AV582" s="513"/>
      <c r="AW582" s="507"/>
      <c r="AX582" s="516"/>
      <c r="AY582" s="343"/>
      <c r="AZ582" s="209"/>
      <c r="BA582" s="207"/>
      <c r="BB582" s="207"/>
      <c r="BC582" s="208"/>
      <c r="BD582" s="208"/>
      <c r="BE582" s="208"/>
      <c r="BF582" s="209"/>
      <c r="BG582" s="460"/>
      <c r="BH582" s="215"/>
      <c r="BI582" s="210"/>
      <c r="BJ582" s="210"/>
      <c r="BK582" s="210"/>
      <c r="BL582" s="207"/>
      <c r="BM582" s="207"/>
      <c r="BN582" s="207"/>
      <c r="BO582" s="282"/>
      <c r="BP582" s="282"/>
      <c r="BQ582" s="284"/>
      <c r="BR582" s="213"/>
      <c r="BS582" s="213" t="str">
        <f>IF(AND('MAPA DE RIESGOS'!$AP582="Muy Alta",'MAPA DE RIESGOS'!$AR582="Leve"),CONCATENATE("R",'MAPA DE RIESGOS'!$H582,"C",'MAPA DE RIESGOS'!$AF582),"")</f>
        <v/>
      </c>
      <c r="BT582" s="213"/>
      <c r="BU582" s="213"/>
      <c r="BV582" s="213"/>
      <c r="BW582" s="213"/>
      <c r="BX582" s="213"/>
      <c r="BY582" s="213"/>
      <c r="BZ582" s="213"/>
      <c r="CA582" s="213"/>
      <c r="CB582" s="213"/>
      <c r="CC582" s="213"/>
      <c r="CD582" s="213"/>
      <c r="CE582" s="213"/>
      <c r="CF582" s="213"/>
      <c r="CG582" s="213"/>
      <c r="CH582" s="213"/>
      <c r="CI582" s="213"/>
      <c r="CJ582" s="213"/>
      <c r="CK582" s="213"/>
    </row>
    <row r="583" spans="1:89" s="214" customFormat="1" ht="28.5" hidden="1" customHeight="1">
      <c r="A583" s="469"/>
      <c r="B583" s="487"/>
      <c r="C583" s="451"/>
      <c r="D583" s="290"/>
      <c r="E583" s="293"/>
      <c r="F583" s="207"/>
      <c r="G583" s="459"/>
      <c r="H583" s="384">
        <v>95</v>
      </c>
      <c r="I583" s="457"/>
      <c r="J583" s="460"/>
      <c r="K583" s="460"/>
      <c r="L583" s="460"/>
      <c r="M583" s="454"/>
      <c r="N583" s="454"/>
      <c r="O583" s="454"/>
      <c r="P583" s="531"/>
      <c r="Q583" s="491"/>
      <c r="R583" s="494"/>
      <c r="S583" s="494"/>
      <c r="T583" s="494"/>
      <c r="U583" s="494"/>
      <c r="V583" s="534"/>
      <c r="W583" s="519"/>
      <c r="X583" s="537"/>
      <c r="Y583" s="540"/>
      <c r="Z583" s="543"/>
      <c r="AA583" s="519"/>
      <c r="AB583" s="522"/>
      <c r="AC583" s="525"/>
      <c r="AD583" s="528"/>
      <c r="AE583" s="507"/>
      <c r="AF583" s="205">
        <v>4</v>
      </c>
      <c r="AG583" s="206"/>
      <c r="AH583" s="234" t="str">
        <f t="shared" si="567"/>
        <v/>
      </c>
      <c r="AI583" s="340"/>
      <c r="AJ583" s="340"/>
      <c r="AK583" s="235" t="str">
        <f t="shared" si="568"/>
        <v/>
      </c>
      <c r="AL583" s="341"/>
      <c r="AM583" s="341"/>
      <c r="AN583" s="342"/>
      <c r="AO583" s="236" t="str">
        <f>IF(ISBLANK(AD580),(IFERROR(IF(AND(AH582="Probabilidad",AH583="Probabilidad"),(AQ582-(+AQ582*AK583)),IF(AND(AH582="Impacto",AH583="Probabilidad"),(AQ581-(+AQ581*AK583)),IF(AH583="Impacto",AQ582,""))),""))," ")</f>
        <v/>
      </c>
      <c r="AP583" s="174" t="str">
        <f>IF(ISBLANK(AD580),(IFERROR(IF(AO583="","",IF(AO583&lt;=0.2,"Muy Baja",IF(AO583&lt;=0.4,"Baja",IF(AO583&lt;=0.6,"Media",IF(AO583&lt;=0.8,"Alta","Muy Alta"))))),""))," ")</f>
        <v/>
      </c>
      <c r="AQ583" s="237" t="str">
        <f t="shared" si="569"/>
        <v/>
      </c>
      <c r="AR583" s="283" t="str">
        <f t="shared" si="570"/>
        <v/>
      </c>
      <c r="AS583" s="237" t="str">
        <f>IFERROR(IF(AND(AH582="Impacto",AH583="Impacto"),(AS582-(+AS582*AK583)),IF(AND(AH582="Probabilidad",AH583="Impacto"),(AS581-(+AS581*AK583)),IF(AH583="Probabilidad",AS582,""))),"")</f>
        <v/>
      </c>
      <c r="AT583" s="239" t="str">
        <f t="shared" si="571"/>
        <v/>
      </c>
      <c r="AU583" s="510"/>
      <c r="AV583" s="513"/>
      <c r="AW583" s="507"/>
      <c r="AX583" s="516"/>
      <c r="AY583" s="343"/>
      <c r="AZ583" s="209"/>
      <c r="BA583" s="207"/>
      <c r="BB583" s="207"/>
      <c r="BC583" s="208"/>
      <c r="BD583" s="208"/>
      <c r="BE583" s="208"/>
      <c r="BF583" s="209"/>
      <c r="BG583" s="460"/>
      <c r="BH583" s="215"/>
      <c r="BI583" s="210"/>
      <c r="BJ583" s="210"/>
      <c r="BK583" s="210"/>
      <c r="BL583" s="207"/>
      <c r="BM583" s="207"/>
      <c r="BN583" s="207"/>
      <c r="BO583" s="282"/>
      <c r="BP583" s="282"/>
      <c r="BQ583" s="284"/>
      <c r="BR583" s="213"/>
      <c r="BS583" s="213" t="str">
        <f>IF(AND('MAPA DE RIESGOS'!$AP583="Muy Alta",'MAPA DE RIESGOS'!$AR583="Leve"),CONCATENATE("R",'MAPA DE RIESGOS'!$H583,"C",'MAPA DE RIESGOS'!$AF583),"")</f>
        <v/>
      </c>
      <c r="BT583" s="213"/>
      <c r="BU583" s="213"/>
      <c r="BV583" s="213"/>
      <c r="BW583" s="213"/>
      <c r="BX583" s="213"/>
      <c r="BY583" s="213"/>
      <c r="BZ583" s="213"/>
      <c r="CA583" s="213"/>
      <c r="CB583" s="213"/>
      <c r="CC583" s="213"/>
      <c r="CD583" s="213"/>
      <c r="CE583" s="213"/>
      <c r="CF583" s="213"/>
      <c r="CG583" s="213"/>
      <c r="CH583" s="213"/>
      <c r="CI583" s="213"/>
      <c r="CJ583" s="213"/>
      <c r="CK583" s="213"/>
    </row>
    <row r="584" spans="1:89" s="214" customFormat="1" ht="28.5" hidden="1" customHeight="1">
      <c r="A584" s="469"/>
      <c r="B584" s="487"/>
      <c r="C584" s="451"/>
      <c r="D584" s="290"/>
      <c r="E584" s="293"/>
      <c r="F584" s="207"/>
      <c r="G584" s="459"/>
      <c r="H584" s="384">
        <v>95</v>
      </c>
      <c r="I584" s="457"/>
      <c r="J584" s="460"/>
      <c r="K584" s="460"/>
      <c r="L584" s="460"/>
      <c r="M584" s="454"/>
      <c r="N584" s="454"/>
      <c r="O584" s="454"/>
      <c r="P584" s="531"/>
      <c r="Q584" s="491"/>
      <c r="R584" s="494"/>
      <c r="S584" s="494"/>
      <c r="T584" s="494"/>
      <c r="U584" s="494"/>
      <c r="V584" s="534"/>
      <c r="W584" s="519"/>
      <c r="X584" s="537"/>
      <c r="Y584" s="540"/>
      <c r="Z584" s="543"/>
      <c r="AA584" s="519"/>
      <c r="AB584" s="522"/>
      <c r="AC584" s="525"/>
      <c r="AD584" s="528"/>
      <c r="AE584" s="507"/>
      <c r="AF584" s="205">
        <v>5</v>
      </c>
      <c r="AG584" s="206"/>
      <c r="AH584" s="234" t="str">
        <f t="shared" si="567"/>
        <v/>
      </c>
      <c r="AI584" s="340"/>
      <c r="AJ584" s="340"/>
      <c r="AK584" s="235" t="str">
        <f t="shared" si="568"/>
        <v/>
      </c>
      <c r="AL584" s="341"/>
      <c r="AM584" s="341"/>
      <c r="AN584" s="342"/>
      <c r="AO584" s="236" t="str">
        <f>IF(ISBLANK(AD580),(IFERROR(IF(AND(AH583="Probabilidad",AH584="Probabilidad"),(AQ583-(+AQ583*AK584)),IF(AND(AH583="Impacto",AH584="Probabilidad"),(AQ582-(+AQ582*AK584)),IF(AH584="Impacto",AQ583,""))),""))," ")</f>
        <v/>
      </c>
      <c r="AP584" s="174" t="str">
        <f>IF(ISBLANK(AD580),(IFERROR(IF(AO584="","",IF(AO584&lt;=0.2,"Muy Baja",IF(AO584&lt;=0.4,"Baja",IF(AO584&lt;=0.6,"Media",IF(AO584&lt;=0.8,"Alta","Muy Alta"))))),""))," ")</f>
        <v/>
      </c>
      <c r="AQ584" s="237" t="str">
        <f t="shared" si="569"/>
        <v/>
      </c>
      <c r="AR584" s="283" t="str">
        <f t="shared" si="570"/>
        <v/>
      </c>
      <c r="AS584" s="237" t="str">
        <f>IFERROR(IF(AND(AH583="Impacto",AH584="Impacto"),(AS583-(+AS583*AK584)),IF(AND(AH583="Probabilidad",AH584="Impacto"),(AS582-(+AS582*AK584)),IF(AH584="Probabilidad",AS583,""))),"")</f>
        <v/>
      </c>
      <c r="AT584" s="239" t="str">
        <f t="shared" si="571"/>
        <v/>
      </c>
      <c r="AU584" s="510"/>
      <c r="AV584" s="513"/>
      <c r="AW584" s="507"/>
      <c r="AX584" s="516"/>
      <c r="AY584" s="343"/>
      <c r="AZ584" s="209"/>
      <c r="BA584" s="207"/>
      <c r="BB584" s="207"/>
      <c r="BC584" s="208"/>
      <c r="BD584" s="208"/>
      <c r="BE584" s="208"/>
      <c r="BF584" s="209"/>
      <c r="BG584" s="460"/>
      <c r="BH584" s="215"/>
      <c r="BI584" s="210"/>
      <c r="BJ584" s="210"/>
      <c r="BK584" s="210"/>
      <c r="BL584" s="207"/>
      <c r="BM584" s="207"/>
      <c r="BN584" s="207"/>
      <c r="BO584" s="282"/>
      <c r="BP584" s="282"/>
      <c r="BQ584" s="284"/>
      <c r="BR584" s="213"/>
      <c r="BS584" s="213" t="str">
        <f>IF(AND('MAPA DE RIESGOS'!$AP584="Muy Alta",'MAPA DE RIESGOS'!$AR584="Leve"),CONCATENATE("R",'MAPA DE RIESGOS'!$H584,"C",'MAPA DE RIESGOS'!$AF584),"")</f>
        <v/>
      </c>
      <c r="BT584" s="213"/>
      <c r="BU584" s="213"/>
      <c r="BV584" s="213"/>
      <c r="BW584" s="213"/>
      <c r="BX584" s="213"/>
      <c r="BY584" s="213"/>
      <c r="BZ584" s="213"/>
      <c r="CA584" s="213"/>
      <c r="CB584" s="213"/>
      <c r="CC584" s="213"/>
      <c r="CD584" s="213"/>
      <c r="CE584" s="213"/>
      <c r="CF584" s="213"/>
      <c r="CG584" s="213"/>
      <c r="CH584" s="213"/>
      <c r="CI584" s="213"/>
      <c r="CJ584" s="213"/>
      <c r="CK584" s="213"/>
    </row>
    <row r="585" spans="1:89" s="214" customFormat="1" ht="28.5" hidden="1" customHeight="1">
      <c r="A585" s="469"/>
      <c r="B585" s="488"/>
      <c r="C585" s="452"/>
      <c r="D585" s="291"/>
      <c r="E585" s="294"/>
      <c r="F585" s="207"/>
      <c r="G585" s="459"/>
      <c r="H585" s="384">
        <v>95</v>
      </c>
      <c r="I585" s="458"/>
      <c r="J585" s="461"/>
      <c r="K585" s="461"/>
      <c r="L585" s="461"/>
      <c r="M585" s="455"/>
      <c r="N585" s="455"/>
      <c r="O585" s="455"/>
      <c r="P585" s="532"/>
      <c r="Q585" s="492"/>
      <c r="R585" s="495"/>
      <c r="S585" s="495"/>
      <c r="T585" s="495"/>
      <c r="U585" s="495"/>
      <c r="V585" s="535"/>
      <c r="W585" s="520"/>
      <c r="X585" s="538"/>
      <c r="Y585" s="541"/>
      <c r="Z585" s="544"/>
      <c r="AA585" s="520"/>
      <c r="AB585" s="523"/>
      <c r="AC585" s="526"/>
      <c r="AD585" s="529"/>
      <c r="AE585" s="508"/>
      <c r="AF585" s="205">
        <v>6</v>
      </c>
      <c r="AG585" s="206"/>
      <c r="AH585" s="234" t="str">
        <f t="shared" si="567"/>
        <v/>
      </c>
      <c r="AI585" s="340"/>
      <c r="AJ585" s="340"/>
      <c r="AK585" s="235" t="str">
        <f t="shared" si="568"/>
        <v/>
      </c>
      <c r="AL585" s="341"/>
      <c r="AM585" s="341"/>
      <c r="AN585" s="342"/>
      <c r="AO585" s="236" t="str">
        <f>IF(ISBLANK(AD580),(IFERROR(IF(AND(AH583="Probabilidad",AH585="Probabilidad"),(AQ583-(+AQ583*AK585)),IF(AND(AH583="Impacto",AH585="Probabilidad"),(AQ582-(+AQ582*AK585)),IF(AH585="Impacto",AQ583,""))),""))," ")</f>
        <v/>
      </c>
      <c r="AP585" s="174" t="str">
        <f>IF(ISBLANK(AD580),(IFERROR(IF(AO585="","",IF(AO585&lt;=0.2,"Muy Baja",IF(AO585&lt;=0.4,"Baja",IF(AO585&lt;=0.6,"Media",IF(AO585&lt;=0.8,"Alta","Muy Alta"))))),"")), " ")</f>
        <v/>
      </c>
      <c r="AQ585" s="237" t="str">
        <f t="shared" si="569"/>
        <v/>
      </c>
      <c r="AR585" s="283" t="str">
        <f t="shared" si="570"/>
        <v/>
      </c>
      <c r="AS585" s="237" t="str">
        <f>IFERROR(IF(AND(AH584="Impacto",AH585="Impacto"),(AS583-(+AS584*AK585)),IF(AND(AH583="Probabilidad",AH585="Impacto"),(AS582-(+AS582*AK585)),IF(AH585="Probabilidad",AS583,""))),"")</f>
        <v/>
      </c>
      <c r="AT585" s="239" t="str">
        <f t="shared" si="571"/>
        <v/>
      </c>
      <c r="AU585" s="511"/>
      <c r="AV585" s="514"/>
      <c r="AW585" s="508"/>
      <c r="AX585" s="517"/>
      <c r="AY585" s="343"/>
      <c r="AZ585" s="209"/>
      <c r="BA585" s="207"/>
      <c r="BB585" s="207"/>
      <c r="BC585" s="208"/>
      <c r="BD585" s="208"/>
      <c r="BE585" s="208"/>
      <c r="BF585" s="209"/>
      <c r="BG585" s="461"/>
      <c r="BH585" s="215"/>
      <c r="BI585" s="210"/>
      <c r="BJ585" s="210"/>
      <c r="BK585" s="210"/>
      <c r="BL585" s="207"/>
      <c r="BM585" s="207"/>
      <c r="BN585" s="207"/>
      <c r="BO585" s="282"/>
      <c r="BP585" s="282"/>
      <c r="BQ585" s="284"/>
      <c r="BR585" s="213"/>
      <c r="BS585" s="213" t="str">
        <f>IF(AND('MAPA DE RIESGOS'!$AP585="Muy Alta",'MAPA DE RIESGOS'!$AR585="Leve"),CONCATENATE("R",'MAPA DE RIESGOS'!$H585,"C",'MAPA DE RIESGOS'!$AF585),"")</f>
        <v/>
      </c>
      <c r="BT585" s="213"/>
      <c r="BU585" s="213"/>
      <c r="BV585" s="213"/>
      <c r="BW585" s="213"/>
      <c r="BX585" s="213"/>
      <c r="BY585" s="213"/>
      <c r="BZ585" s="213"/>
      <c r="CA585" s="213"/>
      <c r="CB585" s="213"/>
      <c r="CC585" s="213"/>
      <c r="CD585" s="213"/>
      <c r="CE585" s="213"/>
      <c r="CF585" s="213"/>
      <c r="CG585" s="213"/>
      <c r="CH585" s="213"/>
      <c r="CI585" s="213"/>
      <c r="CJ585" s="213"/>
      <c r="CK585" s="213"/>
    </row>
    <row r="586" spans="1:89" s="214" customFormat="1" ht="28.5" hidden="1" customHeight="1">
      <c r="A586" s="469"/>
      <c r="B586" s="489"/>
      <c r="C586" s="450" t="str">
        <f>IFERROR((VLOOKUP($B586,'Listados Datos'!$D$3:$E$18,2,FALSE))," ")</f>
        <v xml:space="preserve"> </v>
      </c>
      <c r="D586" s="289" t="str">
        <f>IFERROR((VLOOKUP($B586,'Listados Datos'!$D$3:$F$18,3,FALSE))," ")</f>
        <v xml:space="preserve"> </v>
      </c>
      <c r="E586" s="292"/>
      <c r="F586" s="207"/>
      <c r="G586" s="459">
        <v>96</v>
      </c>
      <c r="H586" s="384">
        <v>96</v>
      </c>
      <c r="I586" s="456"/>
      <c r="J586" s="468"/>
      <c r="K586" s="468"/>
      <c r="L586" s="468"/>
      <c r="M586" s="453"/>
      <c r="N586" s="453"/>
      <c r="O586" s="453"/>
      <c r="P586" s="530"/>
      <c r="Q586" s="490"/>
      <c r="R586" s="493"/>
      <c r="S586" s="493"/>
      <c r="T586" s="493"/>
      <c r="U586" s="493"/>
      <c r="V586" s="533" t="str">
        <f t="shared" ref="V586" si="593">IF(ISBLANK(AC586),(IF(P586&lt;=0,"",IF(P586&lt;=2,"Muy Baja",IF(P586&lt;=24,"Baja",IF(P586&lt;=500,"Media",IF(P586&lt;=5000,"Alta","Muy Alta"))))))," ")</f>
        <v/>
      </c>
      <c r="W586" s="518" t="str">
        <f t="shared" ref="W586" si="594">IF(ISBLANK(AC586),(IF(V586="","",IF(V586="Muy Baja",20%,IF(V586="Baja",40%,IF(V586="Media",60%,IF(V586="Alta",80%,IF(V586="Muy Alta",100%,0)))))))," ")</f>
        <v/>
      </c>
      <c r="X586" s="536"/>
      <c r="Y586" s="539" t="str">
        <f>IF(X586&gt;0,IF(NOT(ISERROR(MATCH(X586,'Listados Datos'!$N$3:$N$4,0))),'Listados Datos'!$N$6&amp;"Por favor no seleccionar este criterios de impacto (Afectación Económica o presupuestal y/o Pérdida Reputacional)",'Listados Datos'!$N$7),"")</f>
        <v/>
      </c>
      <c r="Z586" s="542" t="str">
        <f>IF(OR(X586='Listados Datos'!$R$3,X586='Listados Datos'!$S$3),"Leve",IF(OR(X586='Listados Datos'!$R$4,X586='Listados Datos'!$S$4),"Menor",IF(OR(X586='Listados Datos'!$R$5,X586='Listados Datos'!$S$5),"Moderado",IF(OR(X586='Listados Datos'!$R$6,X586='Listados Datos'!$S$6),"Mayor",IF(OR(X586='Listados Datos'!$R$7,X586='Listados Datos'!$S$7),"Catastrófico","")))))</f>
        <v/>
      </c>
      <c r="AA586" s="518" t="str">
        <f>IF(Z586="","",IF(Z586="Leve",20%,IF(Z586="Menor",40%,IF(Z586="Moderado",60%,IF(Z586="Mayor",80%,IF(Z586="Catastrófico",100%,0))))))</f>
        <v/>
      </c>
      <c r="AB586" s="521"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524"/>
      <c r="AD586" s="527"/>
      <c r="AE586" s="506" t="str">
        <f t="shared" ref="AE586" si="595">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206"/>
      <c r="AH586" s="234" t="str">
        <f t="shared" si="567"/>
        <v/>
      </c>
      <c r="AI586" s="340"/>
      <c r="AJ586" s="340"/>
      <c r="AK586" s="235" t="str">
        <f t="shared" si="568"/>
        <v/>
      </c>
      <c r="AL586" s="341"/>
      <c r="AM586" s="341"/>
      <c r="AN586" s="342"/>
      <c r="AO586" s="236" t="str">
        <f>IF(ISBLANK(AD586),(IFERROR(IF(AH586="Probabilidad",(W586-(+W586*AK586)),IF(AH586="Impacto",W586,"")),""))," ")</f>
        <v/>
      </c>
      <c r="AP586" s="174" t="str">
        <f>IF(ISBLANK(AD586), (IFERROR(IF(AO586="","",IF(AO586&lt;=0.2,"Muy Baja",IF(AO586&lt;=0.4,"Baja",IF(AO586&lt;=0.6,"Media",IF(AO586&lt;=0.8,"Alta","Muy Alta"))))),""))," ")</f>
        <v/>
      </c>
      <c r="AQ586" s="237" t="str">
        <f t="shared" si="569"/>
        <v/>
      </c>
      <c r="AR586" s="283" t="str">
        <f t="shared" si="570"/>
        <v/>
      </c>
      <c r="AS586" s="237" t="str">
        <f>IFERROR(IF(AH586="Impacto",(AA586-(+AA586*AK586)),IF(AH586="Probabilidad",AA586,"")),"")</f>
        <v/>
      </c>
      <c r="AT586" s="239" t="str">
        <f t="shared" si="571"/>
        <v/>
      </c>
      <c r="AU586" s="509"/>
      <c r="AV586" s="512" t="str">
        <f>IF(ISBLANK(AD586), " ", AD586)</f>
        <v xml:space="preserve"> </v>
      </c>
      <c r="AW586" s="506" t="str">
        <f t="shared" ref="AW586" si="596">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515"/>
      <c r="AY586" s="343"/>
      <c r="AZ586" s="209"/>
      <c r="BA586" s="207"/>
      <c r="BB586" s="207"/>
      <c r="BC586" s="208"/>
      <c r="BD586" s="208"/>
      <c r="BE586" s="208"/>
      <c r="BF586" s="209"/>
      <c r="BG586" s="468"/>
      <c r="BH586" s="215"/>
      <c r="BI586" s="210"/>
      <c r="BJ586" s="210"/>
      <c r="BK586" s="210"/>
      <c r="BL586" s="207"/>
      <c r="BM586" s="207"/>
      <c r="BN586" s="207"/>
      <c r="BO586" s="282"/>
      <c r="BP586" s="282"/>
      <c r="BQ586" s="284"/>
      <c r="BR586" s="213"/>
      <c r="BS586" s="213" t="str">
        <f>IF(AND('MAPA DE RIESGOS'!$AP586="Muy Alta",'MAPA DE RIESGOS'!$AR586="Leve"),CONCATENATE("R",'MAPA DE RIESGOS'!$H586,"C",'MAPA DE RIESGOS'!$AF586),"")</f>
        <v/>
      </c>
      <c r="BT586" s="213"/>
      <c r="BU586" s="213"/>
      <c r="BV586" s="213"/>
      <c r="BW586" s="213"/>
      <c r="BX586" s="213"/>
      <c r="BY586" s="213"/>
      <c r="BZ586" s="213"/>
      <c r="CA586" s="213"/>
      <c r="CB586" s="213"/>
      <c r="CC586" s="213"/>
      <c r="CD586" s="213"/>
      <c r="CE586" s="213"/>
      <c r="CF586" s="213"/>
      <c r="CG586" s="213"/>
      <c r="CH586" s="213"/>
      <c r="CI586" s="213"/>
      <c r="CJ586" s="213"/>
      <c r="CK586" s="213"/>
    </row>
    <row r="587" spans="1:89" s="214" customFormat="1" ht="28.5" hidden="1" customHeight="1">
      <c r="A587" s="469"/>
      <c r="B587" s="487"/>
      <c r="C587" s="451"/>
      <c r="D587" s="290"/>
      <c r="E587" s="293"/>
      <c r="F587" s="207"/>
      <c r="G587" s="459"/>
      <c r="H587" s="384">
        <v>96</v>
      </c>
      <c r="I587" s="457"/>
      <c r="J587" s="460"/>
      <c r="K587" s="460"/>
      <c r="L587" s="460"/>
      <c r="M587" s="454"/>
      <c r="N587" s="454"/>
      <c r="O587" s="454"/>
      <c r="P587" s="531"/>
      <c r="Q587" s="491"/>
      <c r="R587" s="494"/>
      <c r="S587" s="494"/>
      <c r="T587" s="494"/>
      <c r="U587" s="494"/>
      <c r="V587" s="534"/>
      <c r="W587" s="519"/>
      <c r="X587" s="537"/>
      <c r="Y587" s="540"/>
      <c r="Z587" s="543"/>
      <c r="AA587" s="519"/>
      <c r="AB587" s="522"/>
      <c r="AC587" s="525"/>
      <c r="AD587" s="528"/>
      <c r="AE587" s="507"/>
      <c r="AF587" s="205">
        <v>2</v>
      </c>
      <c r="AG587" s="206"/>
      <c r="AH587" s="234" t="str">
        <f t="shared" si="567"/>
        <v/>
      </c>
      <c r="AI587" s="340"/>
      <c r="AJ587" s="340"/>
      <c r="AK587" s="235" t="str">
        <f t="shared" si="568"/>
        <v/>
      </c>
      <c r="AL587" s="341"/>
      <c r="AM587" s="341"/>
      <c r="AN587" s="342"/>
      <c r="AO587" s="236" t="str">
        <f>IF(ISBLANK(AD586),(IFERROR(IF(AND(AH586="Probabilidad",AH587="Probabilidad"),(AQ586-(+AQ586*AK587)),IF(AH587="Probabilidad",(W586-(+W586*AK587)),IF(AH587="Impacto",AQ586,""))),""))," ")</f>
        <v/>
      </c>
      <c r="AP587" s="174" t="str">
        <f>IF(ISBLANK(AD586),(IFERROR(IF(AO587="","",IF(AO587&lt;=0.2,"Muy Baja",IF(AO587&lt;=0.4,"Baja",IF(AO587&lt;=0.6,"Media",IF(AO587&lt;=0.8,"Alta","Muy Alta"))))),""))," ")</f>
        <v/>
      </c>
      <c r="AQ587" s="237" t="str">
        <f t="shared" si="569"/>
        <v/>
      </c>
      <c r="AR587" s="283" t="str">
        <f t="shared" si="570"/>
        <v/>
      </c>
      <c r="AS587" s="237" t="str">
        <f>IFERROR(IF(AND(AH586="Impacto",AH587="Impacto"),(AS586-(+AS586*AK587)),IF(AH587="Impacto",(AA586-(+AA586*AK587)),IF(AH587="Probabilidad",AS586,""))),"")</f>
        <v/>
      </c>
      <c r="AT587" s="239" t="str">
        <f t="shared" si="571"/>
        <v/>
      </c>
      <c r="AU587" s="510"/>
      <c r="AV587" s="513"/>
      <c r="AW587" s="507"/>
      <c r="AX587" s="516"/>
      <c r="AY587" s="343"/>
      <c r="AZ587" s="209"/>
      <c r="BA587" s="207"/>
      <c r="BB587" s="207"/>
      <c r="BC587" s="208"/>
      <c r="BD587" s="208"/>
      <c r="BE587" s="208"/>
      <c r="BF587" s="209"/>
      <c r="BG587" s="460"/>
      <c r="BH587" s="215"/>
      <c r="BI587" s="210"/>
      <c r="BJ587" s="210"/>
      <c r="BK587" s="210"/>
      <c r="BL587" s="207"/>
      <c r="BM587" s="207"/>
      <c r="BN587" s="207"/>
      <c r="BO587" s="282"/>
      <c r="BP587" s="282"/>
      <c r="BQ587" s="284"/>
      <c r="BR587" s="213"/>
      <c r="BS587" s="213" t="str">
        <f>IF(AND('MAPA DE RIESGOS'!$AP587="Muy Alta",'MAPA DE RIESGOS'!$AR587="Leve"),CONCATENATE("R",'MAPA DE RIESGOS'!$H587,"C",'MAPA DE RIESGOS'!$AF587),"")</f>
        <v/>
      </c>
      <c r="BT587" s="213"/>
      <c r="BU587" s="213"/>
      <c r="BV587" s="213"/>
      <c r="BW587" s="213"/>
      <c r="BX587" s="213"/>
      <c r="BY587" s="213"/>
      <c r="BZ587" s="213"/>
      <c r="CA587" s="213"/>
      <c r="CB587" s="213"/>
      <c r="CC587" s="213"/>
      <c r="CD587" s="213"/>
      <c r="CE587" s="213"/>
      <c r="CF587" s="213"/>
      <c r="CG587" s="213"/>
      <c r="CH587" s="213"/>
      <c r="CI587" s="213"/>
      <c r="CJ587" s="213"/>
      <c r="CK587" s="213"/>
    </row>
    <row r="588" spans="1:89" s="214" customFormat="1" ht="28.5" hidden="1" customHeight="1">
      <c r="A588" s="469"/>
      <c r="B588" s="487"/>
      <c r="C588" s="451"/>
      <c r="D588" s="290"/>
      <c r="E588" s="293"/>
      <c r="F588" s="207"/>
      <c r="G588" s="459"/>
      <c r="H588" s="384">
        <v>96</v>
      </c>
      <c r="I588" s="457"/>
      <c r="J588" s="460"/>
      <c r="K588" s="460"/>
      <c r="L588" s="460"/>
      <c r="M588" s="454"/>
      <c r="N588" s="454"/>
      <c r="O588" s="454"/>
      <c r="P588" s="531"/>
      <c r="Q588" s="491"/>
      <c r="R588" s="494"/>
      <c r="S588" s="494"/>
      <c r="T588" s="494"/>
      <c r="U588" s="494"/>
      <c r="V588" s="534"/>
      <c r="W588" s="519"/>
      <c r="X588" s="537"/>
      <c r="Y588" s="540"/>
      <c r="Z588" s="543"/>
      <c r="AA588" s="519"/>
      <c r="AB588" s="522"/>
      <c r="AC588" s="525"/>
      <c r="AD588" s="528"/>
      <c r="AE588" s="507"/>
      <c r="AF588" s="205">
        <v>3</v>
      </c>
      <c r="AG588" s="206"/>
      <c r="AH588" s="234" t="str">
        <f t="shared" si="567"/>
        <v/>
      </c>
      <c r="AI588" s="340"/>
      <c r="AJ588" s="340"/>
      <c r="AK588" s="235" t="str">
        <f t="shared" si="568"/>
        <v/>
      </c>
      <c r="AL588" s="341"/>
      <c r="AM588" s="341"/>
      <c r="AN588" s="342"/>
      <c r="AO588" s="236" t="str">
        <f>IF(ISBLANK(AD586),(IFERROR(IF(AND(AH587="Probabilidad",AH588="Probabilidad"),(AQ587-(+AQ587*AK588)),IF(AND(AH587="Impacto",AH588="Probabilidad"),(AQ586-(+AQ586*AK588)),IF(AH588="Impacto",AQ587,""))),""))," ")</f>
        <v/>
      </c>
      <c r="AP588" s="174" t="str">
        <f>IF(ISBLANK(AD586),(IFERROR(IF(AO588="","",IF(AO588&lt;=0.2,"Muy Baja",IF(AO588&lt;=0.4,"Baja",IF(AO588&lt;=0.6,"Media",IF(AO588&lt;=0.8,"Alta","Muy Alta"))))),""))," ")</f>
        <v/>
      </c>
      <c r="AQ588" s="237" t="str">
        <f t="shared" si="569"/>
        <v/>
      </c>
      <c r="AR588" s="283" t="str">
        <f t="shared" si="570"/>
        <v/>
      </c>
      <c r="AS588" s="237" t="str">
        <f>IFERROR(IF(AND(AH587="Impacto",AH588="Impacto"),(AS587-(+AS587*AK588)),IF(AND(AH587="Probabilidad",AH588="Impacto"),(AS586-(+AS586*AK588)),IF(AH588="Probabilidad",AS587,""))),"")</f>
        <v/>
      </c>
      <c r="AT588" s="239" t="str">
        <f t="shared" si="571"/>
        <v/>
      </c>
      <c r="AU588" s="510"/>
      <c r="AV588" s="513"/>
      <c r="AW588" s="507"/>
      <c r="AX588" s="516"/>
      <c r="AY588" s="343"/>
      <c r="AZ588" s="209"/>
      <c r="BA588" s="207"/>
      <c r="BB588" s="207"/>
      <c r="BC588" s="208"/>
      <c r="BD588" s="208"/>
      <c r="BE588" s="208"/>
      <c r="BF588" s="209"/>
      <c r="BG588" s="460"/>
      <c r="BH588" s="215"/>
      <c r="BI588" s="210"/>
      <c r="BJ588" s="210"/>
      <c r="BK588" s="210"/>
      <c r="BL588" s="207"/>
      <c r="BM588" s="207"/>
      <c r="BN588" s="207"/>
      <c r="BO588" s="282"/>
      <c r="BP588" s="282"/>
      <c r="BQ588" s="284"/>
      <c r="BR588" s="213"/>
      <c r="BS588" s="213" t="str">
        <f>IF(AND('MAPA DE RIESGOS'!$AP588="Muy Alta",'MAPA DE RIESGOS'!$AR588="Leve"),CONCATENATE("R",'MAPA DE RIESGOS'!$H588,"C",'MAPA DE RIESGOS'!$AF588),"")</f>
        <v/>
      </c>
      <c r="BT588" s="213"/>
      <c r="BU588" s="213"/>
      <c r="BV588" s="213"/>
      <c r="BW588" s="213"/>
      <c r="BX588" s="213"/>
      <c r="BY588" s="213"/>
      <c r="BZ588" s="213"/>
      <c r="CA588" s="213"/>
      <c r="CB588" s="213"/>
      <c r="CC588" s="213"/>
      <c r="CD588" s="213"/>
      <c r="CE588" s="213"/>
      <c r="CF588" s="213"/>
      <c r="CG588" s="213"/>
      <c r="CH588" s="213"/>
      <c r="CI588" s="213"/>
      <c r="CJ588" s="213"/>
      <c r="CK588" s="213"/>
    </row>
    <row r="589" spans="1:89" s="214" customFormat="1" ht="28.5" hidden="1" customHeight="1">
      <c r="A589" s="469"/>
      <c r="B589" s="487"/>
      <c r="C589" s="451"/>
      <c r="D589" s="290"/>
      <c r="E589" s="293"/>
      <c r="F589" s="207"/>
      <c r="G589" s="459"/>
      <c r="H589" s="384">
        <v>96</v>
      </c>
      <c r="I589" s="457"/>
      <c r="J589" s="460"/>
      <c r="K589" s="460"/>
      <c r="L589" s="460"/>
      <c r="M589" s="454"/>
      <c r="N589" s="454"/>
      <c r="O589" s="454"/>
      <c r="P589" s="531"/>
      <c r="Q589" s="491"/>
      <c r="R589" s="494"/>
      <c r="S589" s="494"/>
      <c r="T589" s="494"/>
      <c r="U589" s="494"/>
      <c r="V589" s="534"/>
      <c r="W589" s="519"/>
      <c r="X589" s="537"/>
      <c r="Y589" s="540"/>
      <c r="Z589" s="543"/>
      <c r="AA589" s="519"/>
      <c r="AB589" s="522"/>
      <c r="AC589" s="525"/>
      <c r="AD589" s="528"/>
      <c r="AE589" s="507"/>
      <c r="AF589" s="205">
        <v>4</v>
      </c>
      <c r="AG589" s="206"/>
      <c r="AH589" s="234" t="str">
        <f t="shared" si="567"/>
        <v/>
      </c>
      <c r="AI589" s="340"/>
      <c r="AJ589" s="340"/>
      <c r="AK589" s="235" t="str">
        <f t="shared" si="568"/>
        <v/>
      </c>
      <c r="AL589" s="341"/>
      <c r="AM589" s="341"/>
      <c r="AN589" s="342"/>
      <c r="AO589" s="236" t="str">
        <f>IF(ISBLANK(AD586),(IFERROR(IF(AND(AH588="Probabilidad",AH589="Probabilidad"),(AQ588-(+AQ588*AK589)),IF(AND(AH588="Impacto",AH589="Probabilidad"),(AQ587-(+AQ587*AK589)),IF(AH589="Impacto",AQ588,""))),""))," ")</f>
        <v/>
      </c>
      <c r="AP589" s="174" t="str">
        <f>IF(ISBLANK(AD586),(IFERROR(IF(AO589="","",IF(AO589&lt;=0.2,"Muy Baja",IF(AO589&lt;=0.4,"Baja",IF(AO589&lt;=0.6,"Media",IF(AO589&lt;=0.8,"Alta","Muy Alta"))))),""))," ")</f>
        <v/>
      </c>
      <c r="AQ589" s="237" t="str">
        <f t="shared" si="569"/>
        <v/>
      </c>
      <c r="AR589" s="283" t="str">
        <f t="shared" si="570"/>
        <v/>
      </c>
      <c r="AS589" s="237" t="str">
        <f>IFERROR(IF(AND(AH588="Impacto",AH589="Impacto"),(AS588-(+AS588*AK589)),IF(AND(AH588="Probabilidad",AH589="Impacto"),(AS587-(+AS587*AK589)),IF(AH589="Probabilidad",AS588,""))),"")</f>
        <v/>
      </c>
      <c r="AT589" s="239" t="str">
        <f t="shared" si="571"/>
        <v/>
      </c>
      <c r="AU589" s="510"/>
      <c r="AV589" s="513"/>
      <c r="AW589" s="507"/>
      <c r="AX589" s="516"/>
      <c r="AY589" s="343"/>
      <c r="AZ589" s="209"/>
      <c r="BA589" s="207"/>
      <c r="BB589" s="207"/>
      <c r="BC589" s="208"/>
      <c r="BD589" s="208"/>
      <c r="BE589" s="208"/>
      <c r="BF589" s="209"/>
      <c r="BG589" s="460"/>
      <c r="BH589" s="215"/>
      <c r="BI589" s="210"/>
      <c r="BJ589" s="210"/>
      <c r="BK589" s="210"/>
      <c r="BL589" s="207"/>
      <c r="BM589" s="207"/>
      <c r="BN589" s="207"/>
      <c r="BO589" s="282"/>
      <c r="BP589" s="282"/>
      <c r="BQ589" s="284"/>
      <c r="BR589" s="213"/>
      <c r="BS589" s="213" t="str">
        <f>IF(AND('MAPA DE RIESGOS'!$AP589="Muy Alta",'MAPA DE RIESGOS'!$AR589="Leve"),CONCATENATE("R",'MAPA DE RIESGOS'!$H589,"C",'MAPA DE RIESGOS'!$AF589),"")</f>
        <v/>
      </c>
      <c r="BT589" s="213"/>
      <c r="BU589" s="213"/>
      <c r="BV589" s="213"/>
      <c r="BW589" s="213"/>
      <c r="BX589" s="213"/>
      <c r="BY589" s="213"/>
      <c r="BZ589" s="213"/>
      <c r="CA589" s="213"/>
      <c r="CB589" s="213"/>
      <c r="CC589" s="213"/>
      <c r="CD589" s="213"/>
      <c r="CE589" s="213"/>
      <c r="CF589" s="213"/>
      <c r="CG589" s="213"/>
      <c r="CH589" s="213"/>
      <c r="CI589" s="213"/>
      <c r="CJ589" s="213"/>
      <c r="CK589" s="213"/>
    </row>
    <row r="590" spans="1:89" s="214" customFormat="1" ht="28.5" hidden="1" customHeight="1">
      <c r="A590" s="469"/>
      <c r="B590" s="487"/>
      <c r="C590" s="451"/>
      <c r="D590" s="290"/>
      <c r="E590" s="293"/>
      <c r="F590" s="207"/>
      <c r="G590" s="459"/>
      <c r="H590" s="384">
        <v>96</v>
      </c>
      <c r="I590" s="457"/>
      <c r="J590" s="460"/>
      <c r="K590" s="460"/>
      <c r="L590" s="460"/>
      <c r="M590" s="454"/>
      <c r="N590" s="454"/>
      <c r="O590" s="454"/>
      <c r="P590" s="531"/>
      <c r="Q590" s="491"/>
      <c r="R590" s="494"/>
      <c r="S590" s="494"/>
      <c r="T590" s="494"/>
      <c r="U590" s="494"/>
      <c r="V590" s="534"/>
      <c r="W590" s="519"/>
      <c r="X590" s="537"/>
      <c r="Y590" s="540"/>
      <c r="Z590" s="543"/>
      <c r="AA590" s="519"/>
      <c r="AB590" s="522"/>
      <c r="AC590" s="525"/>
      <c r="AD590" s="528"/>
      <c r="AE590" s="507"/>
      <c r="AF590" s="205">
        <v>5</v>
      </c>
      <c r="AG590" s="206"/>
      <c r="AH590" s="234" t="str">
        <f t="shared" si="567"/>
        <v/>
      </c>
      <c r="AI590" s="340"/>
      <c r="AJ590" s="340"/>
      <c r="AK590" s="235" t="str">
        <f t="shared" si="568"/>
        <v/>
      </c>
      <c r="AL590" s="341"/>
      <c r="AM590" s="341"/>
      <c r="AN590" s="342"/>
      <c r="AO590" s="236" t="str">
        <f>IF(ISBLANK(AD586),(IFERROR(IF(AND(AH589="Probabilidad",AH590="Probabilidad"),(AQ589-(+AQ589*AK590)),IF(AND(AH589="Impacto",AH590="Probabilidad"),(AQ588-(+AQ588*AK590)),IF(AH590="Impacto",AQ589,""))),""))," ")</f>
        <v/>
      </c>
      <c r="AP590" s="174" t="str">
        <f>IF(ISBLANK(AD586),(IFERROR(IF(AO590="","",IF(AO590&lt;=0.2,"Muy Baja",IF(AO590&lt;=0.4,"Baja",IF(AO590&lt;=0.6,"Media",IF(AO590&lt;=0.8,"Alta","Muy Alta"))))),""))," ")</f>
        <v/>
      </c>
      <c r="AQ590" s="237" t="str">
        <f t="shared" si="569"/>
        <v/>
      </c>
      <c r="AR590" s="283" t="str">
        <f t="shared" si="570"/>
        <v/>
      </c>
      <c r="AS590" s="237" t="str">
        <f>IFERROR(IF(AND(AH589="Impacto",AH590="Impacto"),(AS589-(+AS589*AK590)),IF(AND(AH589="Probabilidad",AH590="Impacto"),(AS588-(+AS588*AK590)),IF(AH590="Probabilidad",AS589,""))),"")</f>
        <v/>
      </c>
      <c r="AT590" s="239" t="str">
        <f t="shared" si="571"/>
        <v/>
      </c>
      <c r="AU590" s="510"/>
      <c r="AV590" s="513"/>
      <c r="AW590" s="507"/>
      <c r="AX590" s="516"/>
      <c r="AY590" s="343"/>
      <c r="AZ590" s="209"/>
      <c r="BA590" s="207"/>
      <c r="BB590" s="207"/>
      <c r="BC590" s="208"/>
      <c r="BD590" s="208"/>
      <c r="BE590" s="208"/>
      <c r="BF590" s="209"/>
      <c r="BG590" s="460"/>
      <c r="BH590" s="215"/>
      <c r="BI590" s="210"/>
      <c r="BJ590" s="210"/>
      <c r="BK590" s="210"/>
      <c r="BL590" s="207"/>
      <c r="BM590" s="207"/>
      <c r="BN590" s="207"/>
      <c r="BO590" s="282"/>
      <c r="BP590" s="282"/>
      <c r="BQ590" s="284"/>
      <c r="BR590" s="213"/>
      <c r="BS590" s="213" t="str">
        <f>IF(AND('MAPA DE RIESGOS'!$AP590="Muy Alta",'MAPA DE RIESGOS'!$AR590="Leve"),CONCATENATE("R",'MAPA DE RIESGOS'!$H590,"C",'MAPA DE RIESGOS'!$AF590),"")</f>
        <v/>
      </c>
      <c r="BT590" s="213"/>
      <c r="BU590" s="213"/>
      <c r="BV590" s="213"/>
      <c r="BW590" s="213"/>
      <c r="BX590" s="213"/>
      <c r="BY590" s="213"/>
      <c r="BZ590" s="213"/>
      <c r="CA590" s="213"/>
      <c r="CB590" s="213"/>
      <c r="CC590" s="213"/>
      <c r="CD590" s="213"/>
      <c r="CE590" s="213"/>
      <c r="CF590" s="213"/>
      <c r="CG590" s="213"/>
      <c r="CH590" s="213"/>
      <c r="CI590" s="213"/>
      <c r="CJ590" s="213"/>
      <c r="CK590" s="213"/>
    </row>
    <row r="591" spans="1:89" s="214" customFormat="1" ht="28.5" hidden="1" customHeight="1">
      <c r="A591" s="469"/>
      <c r="B591" s="488"/>
      <c r="C591" s="452"/>
      <c r="D591" s="291"/>
      <c r="E591" s="294"/>
      <c r="F591" s="207"/>
      <c r="G591" s="459"/>
      <c r="H591" s="384">
        <v>96</v>
      </c>
      <c r="I591" s="458"/>
      <c r="J591" s="461"/>
      <c r="K591" s="461"/>
      <c r="L591" s="461"/>
      <c r="M591" s="455"/>
      <c r="N591" s="455"/>
      <c r="O591" s="455"/>
      <c r="P591" s="532"/>
      <c r="Q591" s="492"/>
      <c r="R591" s="495"/>
      <c r="S591" s="495"/>
      <c r="T591" s="495"/>
      <c r="U591" s="495"/>
      <c r="V591" s="535"/>
      <c r="W591" s="520"/>
      <c r="X591" s="538"/>
      <c r="Y591" s="541"/>
      <c r="Z591" s="544"/>
      <c r="AA591" s="520"/>
      <c r="AB591" s="523"/>
      <c r="AC591" s="526"/>
      <c r="AD591" s="529"/>
      <c r="AE591" s="508"/>
      <c r="AF591" s="205">
        <v>6</v>
      </c>
      <c r="AG591" s="206"/>
      <c r="AH591" s="234" t="str">
        <f t="shared" si="567"/>
        <v/>
      </c>
      <c r="AI591" s="340"/>
      <c r="AJ591" s="340"/>
      <c r="AK591" s="235" t="str">
        <f t="shared" si="568"/>
        <v/>
      </c>
      <c r="AL591" s="341"/>
      <c r="AM591" s="341"/>
      <c r="AN591" s="342"/>
      <c r="AO591" s="236" t="str">
        <f>IF(ISBLANK(AD586),(IFERROR(IF(AND(AH589="Probabilidad",AH591="Probabilidad"),(AQ589-(+AQ589*AK591)),IF(AND(AH589="Impacto",AH591="Probabilidad"),(AQ588-(+AQ588*AK591)),IF(AH591="Impacto",AQ589,""))),""))," ")</f>
        <v/>
      </c>
      <c r="AP591" s="174" t="str">
        <f>IF(ISBLANK(AD586),(IFERROR(IF(AO591="","",IF(AO591&lt;=0.2,"Muy Baja",IF(AO591&lt;=0.4,"Baja",IF(AO591&lt;=0.6,"Media",IF(AO591&lt;=0.8,"Alta","Muy Alta"))))),"")), " ")</f>
        <v/>
      </c>
      <c r="AQ591" s="237" t="str">
        <f t="shared" si="569"/>
        <v/>
      </c>
      <c r="AR591" s="283" t="str">
        <f t="shared" si="570"/>
        <v/>
      </c>
      <c r="AS591" s="237" t="str">
        <f>IFERROR(IF(AND(AH590="Impacto",AH591="Impacto"),(AS589-(+AS590*AK591)),IF(AND(AH589="Probabilidad",AH591="Impacto"),(AS588-(+AS588*AK591)),IF(AH591="Probabilidad",AS589,""))),"")</f>
        <v/>
      </c>
      <c r="AT591" s="239" t="str">
        <f t="shared" si="571"/>
        <v/>
      </c>
      <c r="AU591" s="511"/>
      <c r="AV591" s="514"/>
      <c r="AW591" s="508"/>
      <c r="AX591" s="517"/>
      <c r="AY591" s="343"/>
      <c r="AZ591" s="209"/>
      <c r="BA591" s="207"/>
      <c r="BB591" s="207"/>
      <c r="BC591" s="208"/>
      <c r="BD591" s="208"/>
      <c r="BE591" s="208"/>
      <c r="BF591" s="209"/>
      <c r="BG591" s="461"/>
      <c r="BH591" s="215"/>
      <c r="BI591" s="210"/>
      <c r="BJ591" s="210"/>
      <c r="BK591" s="210"/>
      <c r="BL591" s="207"/>
      <c r="BM591" s="207"/>
      <c r="BN591" s="207"/>
      <c r="BO591" s="282"/>
      <c r="BP591" s="282"/>
      <c r="BQ591" s="284"/>
      <c r="BR591" s="213"/>
      <c r="BS591" s="213" t="str">
        <f>IF(AND('MAPA DE RIESGOS'!$AP591="Muy Alta",'MAPA DE RIESGOS'!$AR591="Leve"),CONCATENATE("R",'MAPA DE RIESGOS'!$H591,"C",'MAPA DE RIESGOS'!$AF591),"")</f>
        <v/>
      </c>
      <c r="BT591" s="213"/>
      <c r="BU591" s="213"/>
      <c r="BV591" s="213"/>
      <c r="BW591" s="213"/>
      <c r="BX591" s="213"/>
      <c r="BY591" s="213"/>
      <c r="BZ591" s="213"/>
      <c r="CA591" s="213"/>
      <c r="CB591" s="213"/>
      <c r="CC591" s="213"/>
      <c r="CD591" s="213"/>
      <c r="CE591" s="213"/>
      <c r="CF591" s="213"/>
      <c r="CG591" s="213"/>
      <c r="CH591" s="213"/>
      <c r="CI591" s="213"/>
      <c r="CJ591" s="213"/>
      <c r="CK591" s="213"/>
    </row>
    <row r="592" spans="1:89" s="214" customFormat="1" ht="28.5" hidden="1" customHeight="1">
      <c r="A592" s="469"/>
      <c r="B592" s="489"/>
      <c r="C592" s="450" t="str">
        <f>IFERROR((VLOOKUP($B592,'Listados Datos'!$D$3:$E$18,2,FALSE))," ")</f>
        <v xml:space="preserve"> </v>
      </c>
      <c r="D592" s="289" t="str">
        <f>IFERROR((VLOOKUP($B592,'Listados Datos'!$D$3:$F$18,3,FALSE))," ")</f>
        <v xml:space="preserve"> </v>
      </c>
      <c r="E592" s="292"/>
      <c r="F592" s="207"/>
      <c r="G592" s="459">
        <v>97</v>
      </c>
      <c r="H592" s="384">
        <v>97</v>
      </c>
      <c r="I592" s="456"/>
      <c r="J592" s="468"/>
      <c r="K592" s="468"/>
      <c r="L592" s="468"/>
      <c r="M592" s="453"/>
      <c r="N592" s="453"/>
      <c r="O592" s="453"/>
      <c r="P592" s="530"/>
      <c r="Q592" s="490"/>
      <c r="R592" s="493"/>
      <c r="S592" s="493"/>
      <c r="T592" s="493"/>
      <c r="U592" s="493"/>
      <c r="V592" s="533" t="str">
        <f t="shared" ref="V592" si="597">IF(ISBLANK(AC592),(IF(P592&lt;=0,"",IF(P592&lt;=2,"Muy Baja",IF(P592&lt;=24,"Baja",IF(P592&lt;=500,"Media",IF(P592&lt;=5000,"Alta","Muy Alta"))))))," ")</f>
        <v/>
      </c>
      <c r="W592" s="518" t="str">
        <f t="shared" ref="W592" si="598">IF(ISBLANK(AC592),(IF(V592="","",IF(V592="Muy Baja",20%,IF(V592="Baja",40%,IF(V592="Media",60%,IF(V592="Alta",80%,IF(V592="Muy Alta",100%,0)))))))," ")</f>
        <v/>
      </c>
      <c r="X592" s="536"/>
      <c r="Y592" s="539" t="str">
        <f>IF(X592&gt;0,IF(NOT(ISERROR(MATCH(X592,'Listados Datos'!$N$3:$N$4,0))),'Listados Datos'!$N$6&amp;"Por favor no seleccionar este criterios de impacto (Afectación Económica o presupuestal y/o Pérdida Reputacional)",'Listados Datos'!$N$7),"")</f>
        <v/>
      </c>
      <c r="Z592" s="542" t="str">
        <f>IF(OR(X592='Listados Datos'!$R$3,X592='Listados Datos'!$S$3),"Leve",IF(OR(X592='Listados Datos'!$R$4,X592='Listados Datos'!$S$4),"Menor",IF(OR(X592='Listados Datos'!$R$5,X592='Listados Datos'!$S$5),"Moderado",IF(OR(X592='Listados Datos'!$R$6,X592='Listados Datos'!$S$6),"Mayor",IF(OR(X592='Listados Datos'!$R$7,X592='Listados Datos'!$S$7),"Catastrófico","")))))</f>
        <v/>
      </c>
      <c r="AA592" s="518" t="str">
        <f>IF(Z592="","",IF(Z592="Leve",20%,IF(Z592="Menor",40%,IF(Z592="Moderado",60%,IF(Z592="Mayor",80%,IF(Z592="Catastrófico",100%,0))))))</f>
        <v/>
      </c>
      <c r="AB592" s="521"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524"/>
      <c r="AD592" s="527"/>
      <c r="AE592" s="506" t="str">
        <f t="shared" ref="AE592" si="599">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206"/>
      <c r="AH592" s="234" t="str">
        <f t="shared" si="567"/>
        <v/>
      </c>
      <c r="AI592" s="340"/>
      <c r="AJ592" s="340"/>
      <c r="AK592" s="235" t="str">
        <f t="shared" si="568"/>
        <v/>
      </c>
      <c r="AL592" s="341"/>
      <c r="AM592" s="341"/>
      <c r="AN592" s="342"/>
      <c r="AO592" s="236" t="str">
        <f>IF(ISBLANK(AD592),(IFERROR(IF(AH592="Probabilidad",(W592-(+W592*AK592)),IF(AH592="Impacto",W592,"")),""))," ")</f>
        <v/>
      </c>
      <c r="AP592" s="174" t="str">
        <f>IF(ISBLANK(AD592), (IFERROR(IF(AO592="","",IF(AO592&lt;=0.2,"Muy Baja",IF(AO592&lt;=0.4,"Baja",IF(AO592&lt;=0.6,"Media",IF(AO592&lt;=0.8,"Alta","Muy Alta"))))),""))," ")</f>
        <v/>
      </c>
      <c r="AQ592" s="237" t="str">
        <f t="shared" si="569"/>
        <v/>
      </c>
      <c r="AR592" s="283" t="str">
        <f t="shared" si="570"/>
        <v/>
      </c>
      <c r="AS592" s="237" t="str">
        <f>IFERROR(IF(AH592="Impacto",(AA592-(+AA592*AK592)),IF(AH592="Probabilidad",AA592,"")),"")</f>
        <v/>
      </c>
      <c r="AT592" s="239" t="str">
        <f t="shared" si="571"/>
        <v/>
      </c>
      <c r="AU592" s="509"/>
      <c r="AV592" s="512" t="str">
        <f>IF(ISBLANK(AD592), " ", AD592)</f>
        <v xml:space="preserve"> </v>
      </c>
      <c r="AW592" s="506" t="str">
        <f t="shared" ref="AW592" si="600">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515"/>
      <c r="AY592" s="343"/>
      <c r="AZ592" s="209"/>
      <c r="BA592" s="207"/>
      <c r="BB592" s="207"/>
      <c r="BC592" s="208"/>
      <c r="BD592" s="208"/>
      <c r="BE592" s="208"/>
      <c r="BF592" s="209"/>
      <c r="BG592" s="468"/>
      <c r="BH592" s="215"/>
      <c r="BI592" s="210"/>
      <c r="BJ592" s="210"/>
      <c r="BK592" s="210"/>
      <c r="BL592" s="207"/>
      <c r="BM592" s="207"/>
      <c r="BN592" s="207"/>
      <c r="BO592" s="282"/>
      <c r="BP592" s="282"/>
      <c r="BQ592" s="284"/>
      <c r="BR592" s="213"/>
      <c r="BS592" s="213" t="str">
        <f>IF(AND('MAPA DE RIESGOS'!$AP592="Muy Alta",'MAPA DE RIESGOS'!$AR592="Leve"),CONCATENATE("R",'MAPA DE RIESGOS'!$H592,"C",'MAPA DE RIESGOS'!$AF592),"")</f>
        <v/>
      </c>
      <c r="BT592" s="213"/>
      <c r="BU592" s="213"/>
      <c r="BV592" s="213"/>
      <c r="BW592" s="213"/>
      <c r="BX592" s="213"/>
      <c r="BY592" s="213"/>
      <c r="BZ592" s="213"/>
      <c r="CA592" s="213"/>
      <c r="CB592" s="213"/>
      <c r="CC592" s="213"/>
      <c r="CD592" s="213"/>
      <c r="CE592" s="213"/>
      <c r="CF592" s="213"/>
      <c r="CG592" s="213"/>
      <c r="CH592" s="213"/>
      <c r="CI592" s="213"/>
      <c r="CJ592" s="213"/>
      <c r="CK592" s="213"/>
    </row>
    <row r="593" spans="1:89" s="214" customFormat="1" ht="28.5" hidden="1" customHeight="1">
      <c r="A593" s="469"/>
      <c r="B593" s="487"/>
      <c r="C593" s="451"/>
      <c r="D593" s="290"/>
      <c r="E593" s="293"/>
      <c r="F593" s="207"/>
      <c r="G593" s="459"/>
      <c r="H593" s="384">
        <v>97</v>
      </c>
      <c r="I593" s="457"/>
      <c r="J593" s="460"/>
      <c r="K593" s="460"/>
      <c r="L593" s="460"/>
      <c r="M593" s="454"/>
      <c r="N593" s="454"/>
      <c r="O593" s="454"/>
      <c r="P593" s="531"/>
      <c r="Q593" s="491"/>
      <c r="R593" s="494"/>
      <c r="S593" s="494"/>
      <c r="T593" s="494"/>
      <c r="U593" s="494"/>
      <c r="V593" s="534"/>
      <c r="W593" s="519"/>
      <c r="X593" s="537"/>
      <c r="Y593" s="540"/>
      <c r="Z593" s="543"/>
      <c r="AA593" s="519"/>
      <c r="AB593" s="522"/>
      <c r="AC593" s="525"/>
      <c r="AD593" s="528"/>
      <c r="AE593" s="507"/>
      <c r="AF593" s="205">
        <v>2</v>
      </c>
      <c r="AG593" s="206"/>
      <c r="AH593" s="234" t="str">
        <f t="shared" si="567"/>
        <v/>
      </c>
      <c r="AI593" s="340"/>
      <c r="AJ593" s="340"/>
      <c r="AK593" s="235" t="str">
        <f t="shared" si="568"/>
        <v/>
      </c>
      <c r="AL593" s="341"/>
      <c r="AM593" s="341"/>
      <c r="AN593" s="342"/>
      <c r="AO593" s="236" t="str">
        <f>IF(ISBLANK(AD592),(IFERROR(IF(AND(AH592="Probabilidad",AH593="Probabilidad"),(AQ592-(+AQ592*AK593)),IF(AH593="Probabilidad",(W592-(+W592*AK593)),IF(AH593="Impacto",AQ592,""))),""))," ")</f>
        <v/>
      </c>
      <c r="AP593" s="174" t="str">
        <f>IF(ISBLANK(AD592),(IFERROR(IF(AO593="","",IF(AO593&lt;=0.2,"Muy Baja",IF(AO593&lt;=0.4,"Baja",IF(AO593&lt;=0.6,"Media",IF(AO593&lt;=0.8,"Alta","Muy Alta"))))),""))," ")</f>
        <v/>
      </c>
      <c r="AQ593" s="237" t="str">
        <f t="shared" si="569"/>
        <v/>
      </c>
      <c r="AR593" s="283" t="str">
        <f t="shared" si="570"/>
        <v/>
      </c>
      <c r="AS593" s="237" t="str">
        <f>IFERROR(IF(AND(AH592="Impacto",AH593="Impacto"),(AS592-(+AS592*AK593)),IF(AH593="Impacto",(AA592-(+AA592*AK593)),IF(AH593="Probabilidad",AS592,""))),"")</f>
        <v/>
      </c>
      <c r="AT593" s="239" t="str">
        <f t="shared" si="571"/>
        <v/>
      </c>
      <c r="AU593" s="510"/>
      <c r="AV593" s="513"/>
      <c r="AW593" s="507"/>
      <c r="AX593" s="516"/>
      <c r="AY593" s="343"/>
      <c r="AZ593" s="209"/>
      <c r="BA593" s="207"/>
      <c r="BB593" s="207"/>
      <c r="BC593" s="208"/>
      <c r="BD593" s="208"/>
      <c r="BE593" s="208"/>
      <c r="BF593" s="209"/>
      <c r="BG593" s="460"/>
      <c r="BH593" s="215"/>
      <c r="BI593" s="210"/>
      <c r="BJ593" s="210"/>
      <c r="BK593" s="210"/>
      <c r="BL593" s="207"/>
      <c r="BM593" s="207"/>
      <c r="BN593" s="207"/>
      <c r="BO593" s="282"/>
      <c r="BP593" s="282"/>
      <c r="BQ593" s="284"/>
      <c r="BR593" s="213"/>
      <c r="BS593" s="213" t="str">
        <f>IF(AND('MAPA DE RIESGOS'!$AP593="Muy Alta",'MAPA DE RIESGOS'!$AR593="Leve"),CONCATENATE("R",'MAPA DE RIESGOS'!$H593,"C",'MAPA DE RIESGOS'!$AF593),"")</f>
        <v/>
      </c>
      <c r="BT593" s="213"/>
      <c r="BU593" s="213"/>
      <c r="BV593" s="213"/>
      <c r="BW593" s="213"/>
      <c r="BX593" s="213"/>
      <c r="BY593" s="213"/>
      <c r="BZ593" s="213"/>
      <c r="CA593" s="213"/>
      <c r="CB593" s="213"/>
      <c r="CC593" s="213"/>
      <c r="CD593" s="213"/>
      <c r="CE593" s="213"/>
      <c r="CF593" s="213"/>
      <c r="CG593" s="213"/>
      <c r="CH593" s="213"/>
      <c r="CI593" s="213"/>
      <c r="CJ593" s="213"/>
      <c r="CK593" s="213"/>
    </row>
    <row r="594" spans="1:89" s="214" customFormat="1" ht="28.5" hidden="1" customHeight="1">
      <c r="A594" s="469"/>
      <c r="B594" s="487"/>
      <c r="C594" s="451"/>
      <c r="D594" s="290"/>
      <c r="E594" s="293"/>
      <c r="F594" s="207"/>
      <c r="G594" s="459"/>
      <c r="H594" s="384">
        <v>97</v>
      </c>
      <c r="I594" s="457"/>
      <c r="J594" s="460"/>
      <c r="K594" s="460"/>
      <c r="L594" s="460"/>
      <c r="M594" s="454"/>
      <c r="N594" s="454"/>
      <c r="O594" s="454"/>
      <c r="P594" s="531"/>
      <c r="Q594" s="491"/>
      <c r="R594" s="494"/>
      <c r="S594" s="494"/>
      <c r="T594" s="494"/>
      <c r="U594" s="494"/>
      <c r="V594" s="534"/>
      <c r="W594" s="519"/>
      <c r="X594" s="537"/>
      <c r="Y594" s="540"/>
      <c r="Z594" s="543"/>
      <c r="AA594" s="519"/>
      <c r="AB594" s="522"/>
      <c r="AC594" s="525"/>
      <c r="AD594" s="528"/>
      <c r="AE594" s="507"/>
      <c r="AF594" s="205">
        <v>3</v>
      </c>
      <c r="AG594" s="206"/>
      <c r="AH594" s="234" t="str">
        <f t="shared" si="567"/>
        <v/>
      </c>
      <c r="AI594" s="340"/>
      <c r="AJ594" s="340"/>
      <c r="AK594" s="235" t="str">
        <f t="shared" si="568"/>
        <v/>
      </c>
      <c r="AL594" s="341"/>
      <c r="AM594" s="341"/>
      <c r="AN594" s="342"/>
      <c r="AO594" s="236" t="str">
        <f>IF(ISBLANK(AD592),(IFERROR(IF(AND(AH593="Probabilidad",AH594="Probabilidad"),(AQ593-(+AQ593*AK594)),IF(AND(AH593="Impacto",AH594="Probabilidad"),(AQ592-(+AQ592*AK594)),IF(AH594="Impacto",AQ593,""))),""))," ")</f>
        <v/>
      </c>
      <c r="AP594" s="174" t="str">
        <f>IF(ISBLANK(AD592),(IFERROR(IF(AO594="","",IF(AO594&lt;=0.2,"Muy Baja",IF(AO594&lt;=0.4,"Baja",IF(AO594&lt;=0.6,"Media",IF(AO594&lt;=0.8,"Alta","Muy Alta"))))),""))," ")</f>
        <v/>
      </c>
      <c r="AQ594" s="237" t="str">
        <f t="shared" si="569"/>
        <v/>
      </c>
      <c r="AR594" s="283" t="str">
        <f t="shared" si="570"/>
        <v/>
      </c>
      <c r="AS594" s="237" t="str">
        <f>IFERROR(IF(AND(AH593="Impacto",AH594="Impacto"),(AS593-(+AS593*AK594)),IF(AND(AH593="Probabilidad",AH594="Impacto"),(AS592-(+AS592*AK594)),IF(AH594="Probabilidad",AS593,""))),"")</f>
        <v/>
      </c>
      <c r="AT594" s="239" t="str">
        <f t="shared" si="571"/>
        <v/>
      </c>
      <c r="AU594" s="510"/>
      <c r="AV594" s="513"/>
      <c r="AW594" s="507"/>
      <c r="AX594" s="516"/>
      <c r="AY594" s="343"/>
      <c r="AZ594" s="209"/>
      <c r="BA594" s="207"/>
      <c r="BB594" s="207"/>
      <c r="BC594" s="208"/>
      <c r="BD594" s="208"/>
      <c r="BE594" s="208"/>
      <c r="BF594" s="209"/>
      <c r="BG594" s="460"/>
      <c r="BH594" s="215"/>
      <c r="BI594" s="210"/>
      <c r="BJ594" s="210"/>
      <c r="BK594" s="210"/>
      <c r="BL594" s="207"/>
      <c r="BM594" s="207"/>
      <c r="BN594" s="207"/>
      <c r="BO594" s="282"/>
      <c r="BP594" s="282"/>
      <c r="BQ594" s="284"/>
      <c r="BR594" s="213"/>
      <c r="BS594" s="213" t="str">
        <f>IF(AND('MAPA DE RIESGOS'!$AP594="Muy Alta",'MAPA DE RIESGOS'!$AR594="Leve"),CONCATENATE("R",'MAPA DE RIESGOS'!$H594,"C",'MAPA DE RIESGOS'!$AF594),"")</f>
        <v/>
      </c>
      <c r="BT594" s="213"/>
      <c r="BU594" s="213"/>
      <c r="BV594" s="213"/>
      <c r="BW594" s="213"/>
      <c r="BX594" s="213"/>
      <c r="BY594" s="213"/>
      <c r="BZ594" s="213"/>
      <c r="CA594" s="213"/>
      <c r="CB594" s="213"/>
      <c r="CC594" s="213"/>
      <c r="CD594" s="213"/>
      <c r="CE594" s="213"/>
      <c r="CF594" s="213"/>
      <c r="CG594" s="213"/>
      <c r="CH594" s="213"/>
      <c r="CI594" s="213"/>
      <c r="CJ594" s="213"/>
      <c r="CK594" s="213"/>
    </row>
    <row r="595" spans="1:89" s="214" customFormat="1" ht="28.5" hidden="1" customHeight="1">
      <c r="A595" s="469"/>
      <c r="B595" s="487"/>
      <c r="C595" s="451"/>
      <c r="D595" s="290"/>
      <c r="E595" s="293"/>
      <c r="F595" s="207"/>
      <c r="G595" s="459"/>
      <c r="H595" s="384">
        <v>97</v>
      </c>
      <c r="I595" s="457"/>
      <c r="J595" s="460"/>
      <c r="K595" s="460"/>
      <c r="L595" s="460"/>
      <c r="M595" s="454"/>
      <c r="N595" s="454"/>
      <c r="O595" s="454"/>
      <c r="P595" s="531"/>
      <c r="Q595" s="491"/>
      <c r="R595" s="494"/>
      <c r="S595" s="494"/>
      <c r="T595" s="494"/>
      <c r="U595" s="494"/>
      <c r="V595" s="534"/>
      <c r="W595" s="519"/>
      <c r="X595" s="537"/>
      <c r="Y595" s="540"/>
      <c r="Z595" s="543"/>
      <c r="AA595" s="519"/>
      <c r="AB595" s="522"/>
      <c r="AC595" s="525"/>
      <c r="AD595" s="528"/>
      <c r="AE595" s="507"/>
      <c r="AF595" s="205">
        <v>4</v>
      </c>
      <c r="AG595" s="206"/>
      <c r="AH595" s="234" t="str">
        <f t="shared" si="567"/>
        <v/>
      </c>
      <c r="AI595" s="340"/>
      <c r="AJ595" s="340"/>
      <c r="AK595" s="235" t="str">
        <f t="shared" si="568"/>
        <v/>
      </c>
      <c r="AL595" s="341"/>
      <c r="AM595" s="341"/>
      <c r="AN595" s="342"/>
      <c r="AO595" s="236" t="str">
        <f>IF(ISBLANK(AD592),(IFERROR(IF(AND(AH594="Probabilidad",AH595="Probabilidad"),(AQ594-(+AQ594*AK595)),IF(AND(AH594="Impacto",AH595="Probabilidad"),(AQ593-(+AQ593*AK595)),IF(AH595="Impacto",AQ594,""))),""))," ")</f>
        <v/>
      </c>
      <c r="AP595" s="174" t="str">
        <f>IF(ISBLANK(AD592),(IFERROR(IF(AO595="","",IF(AO595&lt;=0.2,"Muy Baja",IF(AO595&lt;=0.4,"Baja",IF(AO595&lt;=0.6,"Media",IF(AO595&lt;=0.8,"Alta","Muy Alta"))))),""))," ")</f>
        <v/>
      </c>
      <c r="AQ595" s="237" t="str">
        <f t="shared" si="569"/>
        <v/>
      </c>
      <c r="AR595" s="283" t="str">
        <f t="shared" si="570"/>
        <v/>
      </c>
      <c r="AS595" s="237" t="str">
        <f>IFERROR(IF(AND(AH594="Impacto",AH595="Impacto"),(AS594-(+AS594*AK595)),IF(AND(AH594="Probabilidad",AH595="Impacto"),(AS593-(+AS593*AK595)),IF(AH595="Probabilidad",AS594,""))),"")</f>
        <v/>
      </c>
      <c r="AT595" s="239" t="str">
        <f t="shared" si="571"/>
        <v/>
      </c>
      <c r="AU595" s="510"/>
      <c r="AV595" s="513"/>
      <c r="AW595" s="507"/>
      <c r="AX595" s="516"/>
      <c r="AY595" s="343"/>
      <c r="AZ595" s="209"/>
      <c r="BA595" s="207"/>
      <c r="BB595" s="207"/>
      <c r="BC595" s="208"/>
      <c r="BD595" s="208"/>
      <c r="BE595" s="208"/>
      <c r="BF595" s="209"/>
      <c r="BG595" s="460"/>
      <c r="BH595" s="215"/>
      <c r="BI595" s="210"/>
      <c r="BJ595" s="210"/>
      <c r="BK595" s="210"/>
      <c r="BL595" s="207"/>
      <c r="BM595" s="207"/>
      <c r="BN595" s="207"/>
      <c r="BO595" s="282"/>
      <c r="BP595" s="282"/>
      <c r="BQ595" s="284"/>
      <c r="BR595" s="213"/>
      <c r="BS595" s="213" t="str">
        <f>IF(AND('MAPA DE RIESGOS'!$AP595="Muy Alta",'MAPA DE RIESGOS'!$AR595="Leve"),CONCATENATE("R",'MAPA DE RIESGOS'!$H595,"C",'MAPA DE RIESGOS'!$AF595),"")</f>
        <v/>
      </c>
      <c r="BT595" s="213"/>
      <c r="BU595" s="213"/>
      <c r="BV595" s="213"/>
      <c r="BW595" s="213"/>
      <c r="BX595" s="213"/>
      <c r="BY595" s="213"/>
      <c r="BZ595" s="213"/>
      <c r="CA595" s="213"/>
      <c r="CB595" s="213"/>
      <c r="CC595" s="213"/>
      <c r="CD595" s="213"/>
      <c r="CE595" s="213"/>
      <c r="CF595" s="213"/>
      <c r="CG595" s="213"/>
      <c r="CH595" s="213"/>
      <c r="CI595" s="213"/>
      <c r="CJ595" s="213"/>
      <c r="CK595" s="213"/>
    </row>
    <row r="596" spans="1:89" s="214" customFormat="1" ht="28.5" hidden="1" customHeight="1">
      <c r="A596" s="469"/>
      <c r="B596" s="487"/>
      <c r="C596" s="451"/>
      <c r="D596" s="290"/>
      <c r="E596" s="293"/>
      <c r="F596" s="207"/>
      <c r="G596" s="459"/>
      <c r="H596" s="384">
        <v>97</v>
      </c>
      <c r="I596" s="457"/>
      <c r="J596" s="460"/>
      <c r="K596" s="460"/>
      <c r="L596" s="460"/>
      <c r="M596" s="454"/>
      <c r="N596" s="454"/>
      <c r="O596" s="454"/>
      <c r="P596" s="531"/>
      <c r="Q596" s="491"/>
      <c r="R596" s="494"/>
      <c r="S596" s="494"/>
      <c r="T596" s="494"/>
      <c r="U596" s="494"/>
      <c r="V596" s="534"/>
      <c r="W596" s="519"/>
      <c r="X596" s="537"/>
      <c r="Y596" s="540"/>
      <c r="Z596" s="543"/>
      <c r="AA596" s="519"/>
      <c r="AB596" s="522"/>
      <c r="AC596" s="525"/>
      <c r="AD596" s="528"/>
      <c r="AE596" s="507"/>
      <c r="AF596" s="205">
        <v>5</v>
      </c>
      <c r="AG596" s="206"/>
      <c r="AH596" s="234" t="str">
        <f t="shared" si="567"/>
        <v/>
      </c>
      <c r="AI596" s="340"/>
      <c r="AJ596" s="340"/>
      <c r="AK596" s="235" t="str">
        <f t="shared" si="568"/>
        <v/>
      </c>
      <c r="AL596" s="341"/>
      <c r="AM596" s="341"/>
      <c r="AN596" s="342"/>
      <c r="AO596" s="236" t="str">
        <f>IF(ISBLANK(AD592),(IFERROR(IF(AND(AH595="Probabilidad",AH596="Probabilidad"),(AQ595-(+AQ595*AK596)),IF(AND(AH595="Impacto",AH596="Probabilidad"),(AQ594-(+AQ594*AK596)),IF(AH596="Impacto",AQ595,""))),""))," ")</f>
        <v/>
      </c>
      <c r="AP596" s="174" t="str">
        <f>IF(ISBLANK(AD592),(IFERROR(IF(AO596="","",IF(AO596&lt;=0.2,"Muy Baja",IF(AO596&lt;=0.4,"Baja",IF(AO596&lt;=0.6,"Media",IF(AO596&lt;=0.8,"Alta","Muy Alta"))))),""))," ")</f>
        <v/>
      </c>
      <c r="AQ596" s="237" t="str">
        <f t="shared" si="569"/>
        <v/>
      </c>
      <c r="AR596" s="283" t="str">
        <f t="shared" si="570"/>
        <v/>
      </c>
      <c r="AS596" s="237" t="str">
        <f>IFERROR(IF(AND(AH595="Impacto",AH596="Impacto"),(AS595-(+AS595*AK596)),IF(AND(AH595="Probabilidad",AH596="Impacto"),(AS594-(+AS594*AK596)),IF(AH596="Probabilidad",AS595,""))),"")</f>
        <v/>
      </c>
      <c r="AT596" s="239" t="str">
        <f t="shared" si="571"/>
        <v/>
      </c>
      <c r="AU596" s="510"/>
      <c r="AV596" s="513"/>
      <c r="AW596" s="507"/>
      <c r="AX596" s="516"/>
      <c r="AY596" s="343"/>
      <c r="AZ596" s="209"/>
      <c r="BA596" s="207"/>
      <c r="BB596" s="207"/>
      <c r="BC596" s="208"/>
      <c r="BD596" s="208"/>
      <c r="BE596" s="208"/>
      <c r="BF596" s="209"/>
      <c r="BG596" s="460"/>
      <c r="BH596" s="215"/>
      <c r="BI596" s="210"/>
      <c r="BJ596" s="210"/>
      <c r="BK596" s="210"/>
      <c r="BL596" s="207"/>
      <c r="BM596" s="207"/>
      <c r="BN596" s="207"/>
      <c r="BO596" s="282"/>
      <c r="BP596" s="282"/>
      <c r="BQ596" s="284"/>
      <c r="BR596" s="213"/>
      <c r="BS596" s="213" t="str">
        <f>IF(AND('MAPA DE RIESGOS'!$AP596="Muy Alta",'MAPA DE RIESGOS'!$AR596="Leve"),CONCATENATE("R",'MAPA DE RIESGOS'!$H596,"C",'MAPA DE RIESGOS'!$AF596),"")</f>
        <v/>
      </c>
      <c r="BT596" s="213"/>
      <c r="BU596" s="213"/>
      <c r="BV596" s="213"/>
      <c r="BW596" s="213"/>
      <c r="BX596" s="213"/>
      <c r="BY596" s="213"/>
      <c r="BZ596" s="213"/>
      <c r="CA596" s="213"/>
      <c r="CB596" s="213"/>
      <c r="CC596" s="213"/>
      <c r="CD596" s="213"/>
      <c r="CE596" s="213"/>
      <c r="CF596" s="213"/>
      <c r="CG596" s="213"/>
      <c r="CH596" s="213"/>
      <c r="CI596" s="213"/>
      <c r="CJ596" s="213"/>
      <c r="CK596" s="213"/>
    </row>
    <row r="597" spans="1:89" s="214" customFormat="1" ht="28.5" hidden="1" customHeight="1">
      <c r="A597" s="469"/>
      <c r="B597" s="488"/>
      <c r="C597" s="452"/>
      <c r="D597" s="291"/>
      <c r="E597" s="294"/>
      <c r="F597" s="207"/>
      <c r="G597" s="459"/>
      <c r="H597" s="384">
        <v>97</v>
      </c>
      <c r="I597" s="458"/>
      <c r="J597" s="461"/>
      <c r="K597" s="461"/>
      <c r="L597" s="461"/>
      <c r="M597" s="455"/>
      <c r="N597" s="455"/>
      <c r="O597" s="455"/>
      <c r="P597" s="532"/>
      <c r="Q597" s="492"/>
      <c r="R597" s="495"/>
      <c r="S597" s="495"/>
      <c r="T597" s="495"/>
      <c r="U597" s="495"/>
      <c r="V597" s="535"/>
      <c r="W597" s="520"/>
      <c r="X597" s="538"/>
      <c r="Y597" s="541"/>
      <c r="Z597" s="544"/>
      <c r="AA597" s="520"/>
      <c r="AB597" s="523"/>
      <c r="AC597" s="526"/>
      <c r="AD597" s="529"/>
      <c r="AE597" s="508"/>
      <c r="AF597" s="205">
        <v>6</v>
      </c>
      <c r="AG597" s="206"/>
      <c r="AH597" s="234" t="str">
        <f t="shared" si="567"/>
        <v/>
      </c>
      <c r="AI597" s="340"/>
      <c r="AJ597" s="340"/>
      <c r="AK597" s="235" t="str">
        <f t="shared" si="568"/>
        <v/>
      </c>
      <c r="AL597" s="341"/>
      <c r="AM597" s="341"/>
      <c r="AN597" s="342"/>
      <c r="AO597" s="236" t="str">
        <f>IF(ISBLANK(AD592),(IFERROR(IF(AND(AH595="Probabilidad",AH597="Probabilidad"),(AQ595-(+AQ595*AK597)),IF(AND(AH595="Impacto",AH597="Probabilidad"),(AQ594-(+AQ594*AK597)),IF(AH597="Impacto",AQ595,""))),""))," ")</f>
        <v/>
      </c>
      <c r="AP597" s="174" t="str">
        <f>IF(ISBLANK(AD592),(IFERROR(IF(AO597="","",IF(AO597&lt;=0.2,"Muy Baja",IF(AO597&lt;=0.4,"Baja",IF(AO597&lt;=0.6,"Media",IF(AO597&lt;=0.8,"Alta","Muy Alta"))))),"")), " ")</f>
        <v/>
      </c>
      <c r="AQ597" s="237" t="str">
        <f t="shared" si="569"/>
        <v/>
      </c>
      <c r="AR597" s="283" t="str">
        <f t="shared" si="570"/>
        <v/>
      </c>
      <c r="AS597" s="237" t="str">
        <f>IFERROR(IF(AND(AH596="Impacto",AH597="Impacto"),(AS595-(+AS596*AK597)),IF(AND(AH595="Probabilidad",AH597="Impacto"),(AS594-(+AS594*AK597)),IF(AH597="Probabilidad",AS595,""))),"")</f>
        <v/>
      </c>
      <c r="AT597" s="239" t="str">
        <f t="shared" si="571"/>
        <v/>
      </c>
      <c r="AU597" s="511"/>
      <c r="AV597" s="514"/>
      <c r="AW597" s="508"/>
      <c r="AX597" s="517"/>
      <c r="AY597" s="343"/>
      <c r="AZ597" s="209"/>
      <c r="BA597" s="207"/>
      <c r="BB597" s="207"/>
      <c r="BC597" s="208"/>
      <c r="BD597" s="208"/>
      <c r="BE597" s="208"/>
      <c r="BF597" s="209"/>
      <c r="BG597" s="461"/>
      <c r="BH597" s="215"/>
      <c r="BI597" s="210"/>
      <c r="BJ597" s="210"/>
      <c r="BK597" s="210"/>
      <c r="BL597" s="207"/>
      <c r="BM597" s="207"/>
      <c r="BN597" s="207"/>
      <c r="BO597" s="282"/>
      <c r="BP597" s="282"/>
      <c r="BQ597" s="284"/>
      <c r="BR597" s="213"/>
      <c r="BS597" s="213" t="str">
        <f>IF(AND('MAPA DE RIESGOS'!$AP597="Muy Alta",'MAPA DE RIESGOS'!$AR597="Leve"),CONCATENATE("R",'MAPA DE RIESGOS'!$H597,"C",'MAPA DE RIESGOS'!$AF597),"")</f>
        <v/>
      </c>
      <c r="BT597" s="213"/>
      <c r="BU597" s="213"/>
      <c r="BV597" s="213"/>
      <c r="BW597" s="213"/>
      <c r="BX597" s="213"/>
      <c r="BY597" s="213"/>
      <c r="BZ597" s="213"/>
      <c r="CA597" s="213"/>
      <c r="CB597" s="213"/>
      <c r="CC597" s="213"/>
      <c r="CD597" s="213"/>
      <c r="CE597" s="213"/>
      <c r="CF597" s="213"/>
      <c r="CG597" s="213"/>
      <c r="CH597" s="213"/>
      <c r="CI597" s="213"/>
      <c r="CJ597" s="213"/>
      <c r="CK597" s="213"/>
    </row>
    <row r="598" spans="1:89" s="214" customFormat="1" ht="28.5" hidden="1" customHeight="1">
      <c r="A598" s="469"/>
      <c r="B598" s="489"/>
      <c r="C598" s="450" t="str">
        <f>IFERROR((VLOOKUP($B598,'Listados Datos'!$D$3:$E$18,2,FALSE))," ")</f>
        <v xml:space="preserve"> </v>
      </c>
      <c r="D598" s="289" t="str">
        <f>IFERROR((VLOOKUP($B598,'Listados Datos'!$D$3:$F$18,3,FALSE))," ")</f>
        <v xml:space="preserve"> </v>
      </c>
      <c r="E598" s="292"/>
      <c r="F598" s="207"/>
      <c r="G598" s="459">
        <v>98</v>
      </c>
      <c r="H598" s="384">
        <v>98</v>
      </c>
      <c r="I598" s="456"/>
      <c r="J598" s="468"/>
      <c r="K598" s="468"/>
      <c r="L598" s="468"/>
      <c r="M598" s="453"/>
      <c r="N598" s="453"/>
      <c r="O598" s="453"/>
      <c r="P598" s="530"/>
      <c r="Q598" s="490"/>
      <c r="R598" s="493"/>
      <c r="S598" s="493"/>
      <c r="T598" s="493"/>
      <c r="U598" s="493"/>
      <c r="V598" s="533" t="str">
        <f t="shared" ref="V598" si="601">IF(ISBLANK(AC598),(IF(P598&lt;=0,"",IF(P598&lt;=2,"Muy Baja",IF(P598&lt;=24,"Baja",IF(P598&lt;=500,"Media",IF(P598&lt;=5000,"Alta","Muy Alta"))))))," ")</f>
        <v/>
      </c>
      <c r="W598" s="518" t="str">
        <f t="shared" ref="W598" si="602">IF(ISBLANK(AC598),(IF(V598="","",IF(V598="Muy Baja",20%,IF(V598="Baja",40%,IF(V598="Media",60%,IF(V598="Alta",80%,IF(V598="Muy Alta",100%,0)))))))," ")</f>
        <v/>
      </c>
      <c r="X598" s="536"/>
      <c r="Y598" s="539" t="str">
        <f>IF(X598&gt;0,IF(NOT(ISERROR(MATCH(X598,'Listados Datos'!$N$3:$N$4,0))),'Listados Datos'!$N$6&amp;"Por favor no seleccionar este criterios de impacto (Afectación Económica o presupuestal y/o Pérdida Reputacional)",'Listados Datos'!$N$7),"")</f>
        <v/>
      </c>
      <c r="Z598" s="542" t="str">
        <f>IF(OR(X598='Listados Datos'!$R$3,X598='Listados Datos'!$S$3),"Leve",IF(OR(X598='Listados Datos'!$R$4,X598='Listados Datos'!$S$4),"Menor",IF(OR(X598='Listados Datos'!$R$5,X598='Listados Datos'!$S$5),"Moderado",IF(OR(X598='Listados Datos'!$R$6,X598='Listados Datos'!$S$6),"Mayor",IF(OR(X598='Listados Datos'!$R$7,X598='Listados Datos'!$S$7),"Catastrófico","")))))</f>
        <v/>
      </c>
      <c r="AA598" s="518" t="str">
        <f>IF(Z598="","",IF(Z598="Leve",20%,IF(Z598="Menor",40%,IF(Z598="Moderado",60%,IF(Z598="Mayor",80%,IF(Z598="Catastrófico",100%,0))))))</f>
        <v/>
      </c>
      <c r="AB598" s="521"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524"/>
      <c r="AD598" s="527"/>
      <c r="AE598" s="506" t="str">
        <f t="shared" ref="AE598" si="603">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206"/>
      <c r="AH598" s="234" t="str">
        <f t="shared" si="567"/>
        <v/>
      </c>
      <c r="AI598" s="340"/>
      <c r="AJ598" s="340"/>
      <c r="AK598" s="235" t="str">
        <f t="shared" si="568"/>
        <v/>
      </c>
      <c r="AL598" s="341"/>
      <c r="AM598" s="341"/>
      <c r="AN598" s="342"/>
      <c r="AO598" s="236" t="str">
        <f>IF(ISBLANK(AD598),(IFERROR(IF(AH598="Probabilidad",(W598-(+W598*AK598)),IF(AH598="Impacto",W598,"")),""))," ")</f>
        <v/>
      </c>
      <c r="AP598" s="174" t="str">
        <f>IF(ISBLANK(AD598), (IFERROR(IF(AO598="","",IF(AO598&lt;=0.2,"Muy Baja",IF(AO598&lt;=0.4,"Baja",IF(AO598&lt;=0.6,"Media",IF(AO598&lt;=0.8,"Alta","Muy Alta"))))),""))," ")</f>
        <v/>
      </c>
      <c r="AQ598" s="237" t="str">
        <f t="shared" si="569"/>
        <v/>
      </c>
      <c r="AR598" s="283" t="str">
        <f t="shared" si="570"/>
        <v/>
      </c>
      <c r="AS598" s="237" t="str">
        <f>IFERROR(IF(AH598="Impacto",(AA598-(+AA598*AK598)),IF(AH598="Probabilidad",AA598,"")),"")</f>
        <v/>
      </c>
      <c r="AT598" s="239" t="str">
        <f t="shared" si="571"/>
        <v/>
      </c>
      <c r="AU598" s="509"/>
      <c r="AV598" s="512" t="str">
        <f>IF(ISBLANK(AD598), " ", AD598)</f>
        <v xml:space="preserve"> </v>
      </c>
      <c r="AW598" s="506" t="str">
        <f t="shared" ref="AW598" si="604">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515"/>
      <c r="AY598" s="343"/>
      <c r="AZ598" s="209"/>
      <c r="BA598" s="207"/>
      <c r="BB598" s="207"/>
      <c r="BC598" s="208"/>
      <c r="BD598" s="208"/>
      <c r="BE598" s="208"/>
      <c r="BF598" s="209"/>
      <c r="BG598" s="468"/>
      <c r="BH598" s="215"/>
      <c r="BI598" s="210"/>
      <c r="BJ598" s="210"/>
      <c r="BK598" s="210"/>
      <c r="BL598" s="207"/>
      <c r="BM598" s="207"/>
      <c r="BN598" s="207"/>
      <c r="BO598" s="282"/>
      <c r="BP598" s="282"/>
      <c r="BQ598" s="284"/>
      <c r="BR598" s="213"/>
      <c r="BS598" s="213" t="str">
        <f>IF(AND('MAPA DE RIESGOS'!$AP598="Muy Alta",'MAPA DE RIESGOS'!$AR598="Leve"),CONCATENATE("R",'MAPA DE RIESGOS'!$H598,"C",'MAPA DE RIESGOS'!$AF598),"")</f>
        <v/>
      </c>
      <c r="BT598" s="213"/>
      <c r="BU598" s="213"/>
      <c r="BV598" s="213"/>
      <c r="BW598" s="213"/>
      <c r="BX598" s="213"/>
      <c r="BY598" s="213"/>
      <c r="BZ598" s="213"/>
      <c r="CA598" s="213"/>
      <c r="CB598" s="213"/>
      <c r="CC598" s="213"/>
      <c r="CD598" s="213"/>
      <c r="CE598" s="213"/>
      <c r="CF598" s="213"/>
      <c r="CG598" s="213"/>
      <c r="CH598" s="213"/>
      <c r="CI598" s="213"/>
      <c r="CJ598" s="213"/>
      <c r="CK598" s="213"/>
    </row>
    <row r="599" spans="1:89" s="214" customFormat="1" ht="28.5" hidden="1" customHeight="1">
      <c r="A599" s="469"/>
      <c r="B599" s="487"/>
      <c r="C599" s="451"/>
      <c r="D599" s="290"/>
      <c r="E599" s="293"/>
      <c r="F599" s="207"/>
      <c r="G599" s="459"/>
      <c r="H599" s="384">
        <v>98</v>
      </c>
      <c r="I599" s="457"/>
      <c r="J599" s="460"/>
      <c r="K599" s="460"/>
      <c r="L599" s="460"/>
      <c r="M599" s="454"/>
      <c r="N599" s="454"/>
      <c r="O599" s="454"/>
      <c r="P599" s="531"/>
      <c r="Q599" s="491"/>
      <c r="R599" s="494"/>
      <c r="S599" s="494"/>
      <c r="T599" s="494"/>
      <c r="U599" s="494"/>
      <c r="V599" s="534"/>
      <c r="W599" s="519"/>
      <c r="X599" s="537"/>
      <c r="Y599" s="540"/>
      <c r="Z599" s="543"/>
      <c r="AA599" s="519"/>
      <c r="AB599" s="522"/>
      <c r="AC599" s="525"/>
      <c r="AD599" s="528"/>
      <c r="AE599" s="507"/>
      <c r="AF599" s="205">
        <v>2</v>
      </c>
      <c r="AG599" s="206"/>
      <c r="AH599" s="234" t="str">
        <f t="shared" si="567"/>
        <v/>
      </c>
      <c r="AI599" s="340"/>
      <c r="AJ599" s="340"/>
      <c r="AK599" s="235" t="str">
        <f t="shared" si="568"/>
        <v/>
      </c>
      <c r="AL599" s="341"/>
      <c r="AM599" s="341"/>
      <c r="AN599" s="342"/>
      <c r="AO599" s="236" t="str">
        <f>IF(ISBLANK(AD598),(IFERROR(IF(AND(AH598="Probabilidad",AH599="Probabilidad"),(AQ598-(+AQ598*AK599)),IF(AH599="Probabilidad",(W598-(+W598*AK599)),IF(AH599="Impacto",AQ598,""))),""))," ")</f>
        <v/>
      </c>
      <c r="AP599" s="174" t="str">
        <f>IF(ISBLANK(AD598),(IFERROR(IF(AO599="","",IF(AO599&lt;=0.2,"Muy Baja",IF(AO599&lt;=0.4,"Baja",IF(AO599&lt;=0.6,"Media",IF(AO599&lt;=0.8,"Alta","Muy Alta"))))),""))," ")</f>
        <v/>
      </c>
      <c r="AQ599" s="237" t="str">
        <f t="shared" si="569"/>
        <v/>
      </c>
      <c r="AR599" s="283" t="str">
        <f t="shared" si="570"/>
        <v/>
      </c>
      <c r="AS599" s="237" t="str">
        <f>IFERROR(IF(AND(AH598="Impacto",AH599="Impacto"),(AS598-(+AS598*AK599)),IF(AH599="Impacto",(AA598-(+AA598*AK599)),IF(AH599="Probabilidad",AS598,""))),"")</f>
        <v/>
      </c>
      <c r="AT599" s="239" t="str">
        <f t="shared" si="571"/>
        <v/>
      </c>
      <c r="AU599" s="510"/>
      <c r="AV599" s="513"/>
      <c r="AW599" s="507"/>
      <c r="AX599" s="516"/>
      <c r="AY599" s="343"/>
      <c r="AZ599" s="209"/>
      <c r="BA599" s="207"/>
      <c r="BB599" s="207"/>
      <c r="BC599" s="208"/>
      <c r="BD599" s="208"/>
      <c r="BE599" s="208"/>
      <c r="BF599" s="209"/>
      <c r="BG599" s="460"/>
      <c r="BH599" s="215"/>
      <c r="BI599" s="210"/>
      <c r="BJ599" s="210"/>
      <c r="BK599" s="210"/>
      <c r="BL599" s="207"/>
      <c r="BM599" s="207"/>
      <c r="BN599" s="207"/>
      <c r="BO599" s="282"/>
      <c r="BP599" s="282"/>
      <c r="BQ599" s="284"/>
      <c r="BR599" s="213"/>
      <c r="BS599" s="213" t="str">
        <f>IF(AND('MAPA DE RIESGOS'!$AP599="Muy Alta",'MAPA DE RIESGOS'!$AR599="Leve"),CONCATENATE("R",'MAPA DE RIESGOS'!$H599,"C",'MAPA DE RIESGOS'!$AF599),"")</f>
        <v/>
      </c>
      <c r="BT599" s="213"/>
      <c r="BU599" s="213"/>
      <c r="BV599" s="213"/>
      <c r="BW599" s="213"/>
      <c r="BX599" s="213"/>
      <c r="BY599" s="213"/>
      <c r="BZ599" s="213"/>
      <c r="CA599" s="213"/>
      <c r="CB599" s="213"/>
      <c r="CC599" s="213"/>
      <c r="CD599" s="213"/>
      <c r="CE599" s="213"/>
      <c r="CF599" s="213"/>
      <c r="CG599" s="213"/>
      <c r="CH599" s="213"/>
      <c r="CI599" s="213"/>
      <c r="CJ599" s="213"/>
      <c r="CK599" s="213"/>
    </row>
    <row r="600" spans="1:89" s="214" customFormat="1" ht="28.5" hidden="1" customHeight="1">
      <c r="A600" s="469"/>
      <c r="B600" s="487"/>
      <c r="C600" s="451"/>
      <c r="D600" s="290"/>
      <c r="E600" s="293"/>
      <c r="F600" s="207"/>
      <c r="G600" s="459"/>
      <c r="H600" s="384">
        <v>98</v>
      </c>
      <c r="I600" s="457"/>
      <c r="J600" s="460"/>
      <c r="K600" s="460"/>
      <c r="L600" s="460"/>
      <c r="M600" s="454"/>
      <c r="N600" s="454"/>
      <c r="O600" s="454"/>
      <c r="P600" s="531"/>
      <c r="Q600" s="491"/>
      <c r="R600" s="494"/>
      <c r="S600" s="494"/>
      <c r="T600" s="494"/>
      <c r="U600" s="494"/>
      <c r="V600" s="534"/>
      <c r="W600" s="519"/>
      <c r="X600" s="537"/>
      <c r="Y600" s="540"/>
      <c r="Z600" s="543"/>
      <c r="AA600" s="519"/>
      <c r="AB600" s="522"/>
      <c r="AC600" s="525"/>
      <c r="AD600" s="528"/>
      <c r="AE600" s="507"/>
      <c r="AF600" s="205">
        <v>3</v>
      </c>
      <c r="AG600" s="206"/>
      <c r="AH600" s="234" t="str">
        <f t="shared" si="567"/>
        <v/>
      </c>
      <c r="AI600" s="340"/>
      <c r="AJ600" s="340"/>
      <c r="AK600" s="235" t="str">
        <f t="shared" si="568"/>
        <v/>
      </c>
      <c r="AL600" s="341"/>
      <c r="AM600" s="341"/>
      <c r="AN600" s="342"/>
      <c r="AO600" s="236" t="str">
        <f>IF(ISBLANK(AD598),(IFERROR(IF(AND(AH599="Probabilidad",AH600="Probabilidad"),(AQ599-(+AQ599*AK600)),IF(AND(AH599="Impacto",AH600="Probabilidad"),(AQ598-(+AQ598*AK600)),IF(AH600="Impacto",AQ599,""))),""))," ")</f>
        <v/>
      </c>
      <c r="AP600" s="174" t="str">
        <f>IF(ISBLANK(AD598),(IFERROR(IF(AO600="","",IF(AO600&lt;=0.2,"Muy Baja",IF(AO600&lt;=0.4,"Baja",IF(AO600&lt;=0.6,"Media",IF(AO600&lt;=0.8,"Alta","Muy Alta"))))),""))," ")</f>
        <v/>
      </c>
      <c r="AQ600" s="237" t="str">
        <f t="shared" si="569"/>
        <v/>
      </c>
      <c r="AR600" s="283" t="str">
        <f t="shared" si="570"/>
        <v/>
      </c>
      <c r="AS600" s="237" t="str">
        <f>IFERROR(IF(AND(AH599="Impacto",AH600="Impacto"),(AS599-(+AS599*AK600)),IF(AND(AH599="Probabilidad",AH600="Impacto"),(AS598-(+AS598*AK600)),IF(AH600="Probabilidad",AS599,""))),"")</f>
        <v/>
      </c>
      <c r="AT600" s="239" t="str">
        <f t="shared" si="571"/>
        <v/>
      </c>
      <c r="AU600" s="510"/>
      <c r="AV600" s="513"/>
      <c r="AW600" s="507"/>
      <c r="AX600" s="516"/>
      <c r="AY600" s="343"/>
      <c r="AZ600" s="209"/>
      <c r="BA600" s="207"/>
      <c r="BB600" s="207"/>
      <c r="BC600" s="208"/>
      <c r="BD600" s="208"/>
      <c r="BE600" s="208"/>
      <c r="BF600" s="209"/>
      <c r="BG600" s="460"/>
      <c r="BH600" s="215"/>
      <c r="BI600" s="210"/>
      <c r="BJ600" s="210"/>
      <c r="BK600" s="210"/>
      <c r="BL600" s="207"/>
      <c r="BM600" s="207"/>
      <c r="BN600" s="207"/>
      <c r="BO600" s="282"/>
      <c r="BP600" s="282"/>
      <c r="BQ600" s="284"/>
      <c r="BR600" s="213"/>
      <c r="BS600" s="213" t="str">
        <f>IF(AND('MAPA DE RIESGOS'!$AP600="Muy Alta",'MAPA DE RIESGOS'!$AR600="Leve"),CONCATENATE("R",'MAPA DE RIESGOS'!$H600,"C",'MAPA DE RIESGOS'!$AF600),"")</f>
        <v/>
      </c>
      <c r="BT600" s="213"/>
      <c r="BU600" s="213"/>
      <c r="BV600" s="213"/>
      <c r="BW600" s="213"/>
      <c r="BX600" s="213"/>
      <c r="BY600" s="213"/>
      <c r="BZ600" s="213"/>
      <c r="CA600" s="213"/>
      <c r="CB600" s="213"/>
      <c r="CC600" s="213"/>
      <c r="CD600" s="213"/>
      <c r="CE600" s="213"/>
      <c r="CF600" s="213"/>
      <c r="CG600" s="213"/>
      <c r="CH600" s="213"/>
      <c r="CI600" s="213"/>
      <c r="CJ600" s="213"/>
      <c r="CK600" s="213"/>
    </row>
    <row r="601" spans="1:89" s="214" customFormat="1" ht="28.5" hidden="1" customHeight="1">
      <c r="A601" s="469"/>
      <c r="B601" s="487"/>
      <c r="C601" s="451"/>
      <c r="D601" s="290"/>
      <c r="E601" s="293"/>
      <c r="F601" s="207"/>
      <c r="G601" s="459"/>
      <c r="H601" s="384">
        <v>98</v>
      </c>
      <c r="I601" s="457"/>
      <c r="J601" s="460"/>
      <c r="K601" s="460"/>
      <c r="L601" s="460"/>
      <c r="M601" s="454"/>
      <c r="N601" s="454"/>
      <c r="O601" s="454"/>
      <c r="P601" s="531"/>
      <c r="Q601" s="491"/>
      <c r="R601" s="494"/>
      <c r="S601" s="494"/>
      <c r="T601" s="494"/>
      <c r="U601" s="494"/>
      <c r="V601" s="534"/>
      <c r="W601" s="519"/>
      <c r="X601" s="537"/>
      <c r="Y601" s="540"/>
      <c r="Z601" s="543"/>
      <c r="AA601" s="519"/>
      <c r="AB601" s="522"/>
      <c r="AC601" s="525"/>
      <c r="AD601" s="528"/>
      <c r="AE601" s="507"/>
      <c r="AF601" s="205">
        <v>4</v>
      </c>
      <c r="AG601" s="206"/>
      <c r="AH601" s="234" t="str">
        <f t="shared" si="567"/>
        <v/>
      </c>
      <c r="AI601" s="340"/>
      <c r="AJ601" s="340"/>
      <c r="AK601" s="235" t="str">
        <f t="shared" si="568"/>
        <v/>
      </c>
      <c r="AL601" s="341"/>
      <c r="AM601" s="341"/>
      <c r="AN601" s="342"/>
      <c r="AO601" s="236" t="str">
        <f>IF(ISBLANK(AD598),(IFERROR(IF(AND(AH600="Probabilidad",AH601="Probabilidad"),(AQ600-(+AQ600*AK601)),IF(AND(AH600="Impacto",AH601="Probabilidad"),(AQ599-(+AQ599*AK601)),IF(AH601="Impacto",AQ600,""))),""))," ")</f>
        <v/>
      </c>
      <c r="AP601" s="174" t="str">
        <f>IF(ISBLANK(AD598),(IFERROR(IF(AO601="","",IF(AO601&lt;=0.2,"Muy Baja",IF(AO601&lt;=0.4,"Baja",IF(AO601&lt;=0.6,"Media",IF(AO601&lt;=0.8,"Alta","Muy Alta"))))),""))," ")</f>
        <v/>
      </c>
      <c r="AQ601" s="237" t="str">
        <f t="shared" si="569"/>
        <v/>
      </c>
      <c r="AR601" s="283" t="str">
        <f t="shared" si="570"/>
        <v/>
      </c>
      <c r="AS601" s="237" t="str">
        <f>IFERROR(IF(AND(AH600="Impacto",AH601="Impacto"),(AS600-(+AS600*AK601)),IF(AND(AH600="Probabilidad",AH601="Impacto"),(AS599-(+AS599*AK601)),IF(AH601="Probabilidad",AS600,""))),"")</f>
        <v/>
      </c>
      <c r="AT601" s="239" t="str">
        <f t="shared" si="571"/>
        <v/>
      </c>
      <c r="AU601" s="510"/>
      <c r="AV601" s="513"/>
      <c r="AW601" s="507"/>
      <c r="AX601" s="516"/>
      <c r="AY601" s="343"/>
      <c r="AZ601" s="209"/>
      <c r="BA601" s="207"/>
      <c r="BB601" s="207"/>
      <c r="BC601" s="208"/>
      <c r="BD601" s="208"/>
      <c r="BE601" s="208"/>
      <c r="BF601" s="209"/>
      <c r="BG601" s="460"/>
      <c r="BH601" s="215"/>
      <c r="BI601" s="210"/>
      <c r="BJ601" s="210"/>
      <c r="BK601" s="210"/>
      <c r="BL601" s="207"/>
      <c r="BM601" s="207"/>
      <c r="BN601" s="207"/>
      <c r="BO601" s="282"/>
      <c r="BP601" s="282"/>
      <c r="BQ601" s="284"/>
      <c r="BR601" s="213"/>
      <c r="BS601" s="213" t="str">
        <f>IF(AND('MAPA DE RIESGOS'!$AP601="Muy Alta",'MAPA DE RIESGOS'!$AR601="Leve"),CONCATENATE("R",'MAPA DE RIESGOS'!$H601,"C",'MAPA DE RIESGOS'!$AF601),"")</f>
        <v/>
      </c>
      <c r="BT601" s="213"/>
      <c r="BU601" s="213"/>
      <c r="BV601" s="213"/>
      <c r="BW601" s="213"/>
      <c r="BX601" s="213"/>
      <c r="BY601" s="213"/>
      <c r="BZ601" s="213"/>
      <c r="CA601" s="213"/>
      <c r="CB601" s="213"/>
      <c r="CC601" s="213"/>
      <c r="CD601" s="213"/>
      <c r="CE601" s="213"/>
      <c r="CF601" s="213"/>
      <c r="CG601" s="213"/>
      <c r="CH601" s="213"/>
      <c r="CI601" s="213"/>
      <c r="CJ601" s="213"/>
      <c r="CK601" s="213"/>
    </row>
    <row r="602" spans="1:89" s="214" customFormat="1" ht="28.5" hidden="1" customHeight="1">
      <c r="A602" s="469"/>
      <c r="B602" s="487"/>
      <c r="C602" s="451"/>
      <c r="D602" s="290"/>
      <c r="E602" s="293"/>
      <c r="F602" s="207"/>
      <c r="G602" s="459"/>
      <c r="H602" s="384">
        <v>98</v>
      </c>
      <c r="I602" s="457"/>
      <c r="J602" s="460"/>
      <c r="K602" s="460"/>
      <c r="L602" s="460"/>
      <c r="M602" s="454"/>
      <c r="N602" s="454"/>
      <c r="O602" s="454"/>
      <c r="P602" s="531"/>
      <c r="Q602" s="491"/>
      <c r="R602" s="494"/>
      <c r="S602" s="494"/>
      <c r="T602" s="494"/>
      <c r="U602" s="494"/>
      <c r="V602" s="534"/>
      <c r="W602" s="519"/>
      <c r="X602" s="537"/>
      <c r="Y602" s="540"/>
      <c r="Z602" s="543"/>
      <c r="AA602" s="519"/>
      <c r="AB602" s="522"/>
      <c r="AC602" s="525"/>
      <c r="AD602" s="528"/>
      <c r="AE602" s="507"/>
      <c r="AF602" s="205">
        <v>5</v>
      </c>
      <c r="AG602" s="206"/>
      <c r="AH602" s="234" t="str">
        <f t="shared" si="567"/>
        <v/>
      </c>
      <c r="AI602" s="340"/>
      <c r="AJ602" s="340"/>
      <c r="AK602" s="235" t="str">
        <f t="shared" si="568"/>
        <v/>
      </c>
      <c r="AL602" s="341"/>
      <c r="AM602" s="341"/>
      <c r="AN602" s="342"/>
      <c r="AO602" s="236" t="str">
        <f>IF(ISBLANK(AD598),(IFERROR(IF(AND(AH601="Probabilidad",AH602="Probabilidad"),(AQ601-(+AQ601*AK602)),IF(AND(AH601="Impacto",AH602="Probabilidad"),(AQ600-(+AQ600*AK602)),IF(AH602="Impacto",AQ601,""))),""))," ")</f>
        <v/>
      </c>
      <c r="AP602" s="174" t="str">
        <f>IF(ISBLANK(AD598),(IFERROR(IF(AO602="","",IF(AO602&lt;=0.2,"Muy Baja",IF(AO602&lt;=0.4,"Baja",IF(AO602&lt;=0.6,"Media",IF(AO602&lt;=0.8,"Alta","Muy Alta"))))),""))," ")</f>
        <v/>
      </c>
      <c r="AQ602" s="237" t="str">
        <f t="shared" si="569"/>
        <v/>
      </c>
      <c r="AR602" s="283" t="str">
        <f t="shared" si="570"/>
        <v/>
      </c>
      <c r="AS602" s="237" t="str">
        <f>IFERROR(IF(AND(AH601="Impacto",AH602="Impacto"),(AS601-(+AS601*AK602)),IF(AND(AH601="Probabilidad",AH602="Impacto"),(AS600-(+AS600*AK602)),IF(AH602="Probabilidad",AS601,""))),"")</f>
        <v/>
      </c>
      <c r="AT602" s="239" t="str">
        <f t="shared" si="571"/>
        <v/>
      </c>
      <c r="AU602" s="510"/>
      <c r="AV602" s="513"/>
      <c r="AW602" s="507"/>
      <c r="AX602" s="516"/>
      <c r="AY602" s="343"/>
      <c r="AZ602" s="209"/>
      <c r="BA602" s="207"/>
      <c r="BB602" s="207"/>
      <c r="BC602" s="208"/>
      <c r="BD602" s="208"/>
      <c r="BE602" s="208"/>
      <c r="BF602" s="209"/>
      <c r="BG602" s="460"/>
      <c r="BH602" s="215"/>
      <c r="BI602" s="210"/>
      <c r="BJ602" s="210"/>
      <c r="BK602" s="210"/>
      <c r="BL602" s="207"/>
      <c r="BM602" s="207"/>
      <c r="BN602" s="207"/>
      <c r="BO602" s="282"/>
      <c r="BP602" s="282"/>
      <c r="BQ602" s="284"/>
      <c r="BR602" s="213"/>
      <c r="BS602" s="213" t="str">
        <f>IF(AND('MAPA DE RIESGOS'!$AP602="Muy Alta",'MAPA DE RIESGOS'!$AR602="Leve"),CONCATENATE("R",'MAPA DE RIESGOS'!$H602,"C",'MAPA DE RIESGOS'!$AF602),"")</f>
        <v/>
      </c>
      <c r="BT602" s="213"/>
      <c r="BU602" s="213"/>
      <c r="BV602" s="213"/>
      <c r="BW602" s="213"/>
      <c r="BX602" s="213"/>
      <c r="BY602" s="213"/>
      <c r="BZ602" s="213"/>
      <c r="CA602" s="213"/>
      <c r="CB602" s="213"/>
      <c r="CC602" s="213"/>
      <c r="CD602" s="213"/>
      <c r="CE602" s="213"/>
      <c r="CF602" s="213"/>
      <c r="CG602" s="213"/>
      <c r="CH602" s="213"/>
      <c r="CI602" s="213"/>
      <c r="CJ602" s="213"/>
      <c r="CK602" s="213"/>
    </row>
    <row r="603" spans="1:89" s="214" customFormat="1" ht="28.5" hidden="1" customHeight="1">
      <c r="A603" s="469"/>
      <c r="B603" s="488"/>
      <c r="C603" s="452"/>
      <c r="D603" s="291"/>
      <c r="E603" s="294"/>
      <c r="F603" s="207"/>
      <c r="G603" s="459"/>
      <c r="H603" s="384">
        <v>98</v>
      </c>
      <c r="I603" s="458"/>
      <c r="J603" s="461"/>
      <c r="K603" s="461"/>
      <c r="L603" s="461"/>
      <c r="M603" s="455"/>
      <c r="N603" s="455"/>
      <c r="O603" s="455"/>
      <c r="P603" s="532"/>
      <c r="Q603" s="492"/>
      <c r="R603" s="495"/>
      <c r="S603" s="495"/>
      <c r="T603" s="495"/>
      <c r="U603" s="495"/>
      <c r="V603" s="535"/>
      <c r="W603" s="520"/>
      <c r="X603" s="538"/>
      <c r="Y603" s="541"/>
      <c r="Z603" s="544"/>
      <c r="AA603" s="520"/>
      <c r="AB603" s="523"/>
      <c r="AC603" s="526"/>
      <c r="AD603" s="529"/>
      <c r="AE603" s="508"/>
      <c r="AF603" s="205">
        <v>6</v>
      </c>
      <c r="AG603" s="206"/>
      <c r="AH603" s="234" t="str">
        <f t="shared" si="567"/>
        <v/>
      </c>
      <c r="AI603" s="340"/>
      <c r="AJ603" s="340"/>
      <c r="AK603" s="235" t="str">
        <f t="shared" si="568"/>
        <v/>
      </c>
      <c r="AL603" s="341"/>
      <c r="AM603" s="341"/>
      <c r="AN603" s="342"/>
      <c r="AO603" s="236" t="str">
        <f>IF(ISBLANK(AD598),(IFERROR(IF(AND(AH601="Probabilidad",AH603="Probabilidad"),(AQ601-(+AQ601*AK603)),IF(AND(AH601="Impacto",AH603="Probabilidad"),(AQ600-(+AQ600*AK603)),IF(AH603="Impacto",AQ601,""))),""))," ")</f>
        <v/>
      </c>
      <c r="AP603" s="174" t="str">
        <f>IF(ISBLANK(AD598),(IFERROR(IF(AO603="","",IF(AO603&lt;=0.2,"Muy Baja",IF(AO603&lt;=0.4,"Baja",IF(AO603&lt;=0.6,"Media",IF(AO603&lt;=0.8,"Alta","Muy Alta"))))),"")), " ")</f>
        <v/>
      </c>
      <c r="AQ603" s="237" t="str">
        <f t="shared" si="569"/>
        <v/>
      </c>
      <c r="AR603" s="283" t="str">
        <f t="shared" si="570"/>
        <v/>
      </c>
      <c r="AS603" s="237" t="str">
        <f>IFERROR(IF(AND(AH602="Impacto",AH603="Impacto"),(AS601-(+AS602*AK603)),IF(AND(AH601="Probabilidad",AH603="Impacto"),(AS600-(+AS600*AK603)),IF(AH603="Probabilidad",AS601,""))),"")</f>
        <v/>
      </c>
      <c r="AT603" s="239" t="str">
        <f t="shared" si="571"/>
        <v/>
      </c>
      <c r="AU603" s="511"/>
      <c r="AV603" s="514"/>
      <c r="AW603" s="508"/>
      <c r="AX603" s="517"/>
      <c r="AY603" s="343"/>
      <c r="AZ603" s="209"/>
      <c r="BA603" s="207"/>
      <c r="BB603" s="207"/>
      <c r="BC603" s="208"/>
      <c r="BD603" s="208"/>
      <c r="BE603" s="208"/>
      <c r="BF603" s="209"/>
      <c r="BG603" s="461"/>
      <c r="BH603" s="215"/>
      <c r="BI603" s="210"/>
      <c r="BJ603" s="210"/>
      <c r="BK603" s="210"/>
      <c r="BL603" s="207"/>
      <c r="BM603" s="207"/>
      <c r="BN603" s="207"/>
      <c r="BO603" s="282"/>
      <c r="BP603" s="282"/>
      <c r="BQ603" s="284"/>
      <c r="BR603" s="213"/>
      <c r="BS603" s="213" t="str">
        <f>IF(AND('MAPA DE RIESGOS'!$AP603="Muy Alta",'MAPA DE RIESGOS'!$AR603="Leve"),CONCATENATE("R",'MAPA DE RIESGOS'!$H603,"C",'MAPA DE RIESGOS'!$AF603),"")</f>
        <v/>
      </c>
      <c r="BT603" s="213"/>
      <c r="BU603" s="213"/>
      <c r="BV603" s="213"/>
      <c r="BW603" s="213"/>
      <c r="BX603" s="213"/>
      <c r="BY603" s="213"/>
      <c r="BZ603" s="213"/>
      <c r="CA603" s="213"/>
      <c r="CB603" s="213"/>
      <c r="CC603" s="213"/>
      <c r="CD603" s="213"/>
      <c r="CE603" s="213"/>
      <c r="CF603" s="213"/>
      <c r="CG603" s="213"/>
      <c r="CH603" s="213"/>
      <c r="CI603" s="213"/>
      <c r="CJ603" s="213"/>
      <c r="CK603" s="213"/>
    </row>
    <row r="604" spans="1:89" s="214" customFormat="1" ht="28.5" hidden="1" customHeight="1">
      <c r="A604" s="469"/>
      <c r="B604" s="489"/>
      <c r="C604" s="450" t="str">
        <f>IFERROR((VLOOKUP($B604,'Listados Datos'!$D$3:$E$18,2,FALSE))," ")</f>
        <v xml:space="preserve"> </v>
      </c>
      <c r="D604" s="289" t="str">
        <f>IFERROR((VLOOKUP($B604,'Listados Datos'!$D$3:$F$18,3,FALSE))," ")</f>
        <v xml:space="preserve"> </v>
      </c>
      <c r="E604" s="292"/>
      <c r="F604" s="207"/>
      <c r="G604" s="459">
        <v>99</v>
      </c>
      <c r="H604" s="384">
        <v>99</v>
      </c>
      <c r="I604" s="456"/>
      <c r="J604" s="468"/>
      <c r="K604" s="468"/>
      <c r="L604" s="468"/>
      <c r="M604" s="453"/>
      <c r="N604" s="453"/>
      <c r="O604" s="453"/>
      <c r="P604" s="530"/>
      <c r="Q604" s="490"/>
      <c r="R604" s="493"/>
      <c r="S604" s="493"/>
      <c r="T604" s="493"/>
      <c r="U604" s="493"/>
      <c r="V604" s="533" t="str">
        <f t="shared" ref="V604" si="605">IF(ISBLANK(AC604),(IF(P604&lt;=0,"",IF(P604&lt;=2,"Muy Baja",IF(P604&lt;=24,"Baja",IF(P604&lt;=500,"Media",IF(P604&lt;=5000,"Alta","Muy Alta"))))))," ")</f>
        <v/>
      </c>
      <c r="W604" s="518" t="str">
        <f t="shared" ref="W604" si="606">IF(ISBLANK(AC604),(IF(V604="","",IF(V604="Muy Baja",20%,IF(V604="Baja",40%,IF(V604="Media",60%,IF(V604="Alta",80%,IF(V604="Muy Alta",100%,0)))))))," ")</f>
        <v/>
      </c>
      <c r="X604" s="536"/>
      <c r="Y604" s="539" t="str">
        <f>IF(X604&gt;0,IF(NOT(ISERROR(MATCH(X604,'Listados Datos'!$N$3:$N$4,0))),'Listados Datos'!$N$6&amp;"Por favor no seleccionar este criterios de impacto (Afectación Económica o presupuestal y/o Pérdida Reputacional)",'Listados Datos'!$N$7),"")</f>
        <v/>
      </c>
      <c r="Z604" s="542" t="str">
        <f>IF(OR(X604='Listados Datos'!$R$3,X604='Listados Datos'!$S$3),"Leve",IF(OR(X604='Listados Datos'!$R$4,X604='Listados Datos'!$S$4),"Menor",IF(OR(X604='Listados Datos'!$R$5,X604='Listados Datos'!$S$5),"Moderado",IF(OR(X604='Listados Datos'!$R$6,X604='Listados Datos'!$S$6),"Mayor",IF(OR(X604='Listados Datos'!$R$7,X604='Listados Datos'!$S$7),"Catastrófico","")))))</f>
        <v/>
      </c>
      <c r="AA604" s="518" t="str">
        <f>IF(Z604="","",IF(Z604="Leve",20%,IF(Z604="Menor",40%,IF(Z604="Moderado",60%,IF(Z604="Mayor",80%,IF(Z604="Catastrófico",100%,0))))))</f>
        <v/>
      </c>
      <c r="AB604" s="521"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524"/>
      <c r="AD604" s="527"/>
      <c r="AE604" s="506" t="str">
        <f t="shared" ref="AE604" si="607">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206"/>
      <c r="AH604" s="234" t="str">
        <f t="shared" si="567"/>
        <v/>
      </c>
      <c r="AI604" s="340"/>
      <c r="AJ604" s="340"/>
      <c r="AK604" s="235" t="str">
        <f t="shared" si="568"/>
        <v/>
      </c>
      <c r="AL604" s="341"/>
      <c r="AM604" s="341"/>
      <c r="AN604" s="342"/>
      <c r="AO604" s="236" t="str">
        <f>IF(ISBLANK(AD604),(IFERROR(IF(AH604="Probabilidad",(W604-(+W604*AK604)),IF(AH604="Impacto",W604,"")),""))," ")</f>
        <v/>
      </c>
      <c r="AP604" s="174" t="str">
        <f>IF(ISBLANK(AD604), (IFERROR(IF(AO604="","",IF(AO604&lt;=0.2,"Muy Baja",IF(AO604&lt;=0.4,"Baja",IF(AO604&lt;=0.6,"Media",IF(AO604&lt;=0.8,"Alta","Muy Alta"))))),""))," ")</f>
        <v/>
      </c>
      <c r="AQ604" s="237" t="str">
        <f t="shared" si="569"/>
        <v/>
      </c>
      <c r="AR604" s="283" t="str">
        <f t="shared" si="570"/>
        <v/>
      </c>
      <c r="AS604" s="237" t="str">
        <f>IFERROR(IF(AH604="Impacto",(AA604-(+AA604*AK604)),IF(AH604="Probabilidad",AA604,"")),"")</f>
        <v/>
      </c>
      <c r="AT604" s="239" t="str">
        <f t="shared" si="571"/>
        <v/>
      </c>
      <c r="AU604" s="509"/>
      <c r="AV604" s="512" t="str">
        <f>IF(ISBLANK(AD604), " ", AD604)</f>
        <v xml:space="preserve"> </v>
      </c>
      <c r="AW604" s="506" t="str">
        <f t="shared" ref="AW604" si="608">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515"/>
      <c r="AY604" s="343"/>
      <c r="AZ604" s="209"/>
      <c r="BA604" s="207"/>
      <c r="BB604" s="207"/>
      <c r="BC604" s="208"/>
      <c r="BD604" s="208"/>
      <c r="BE604" s="208"/>
      <c r="BF604" s="209"/>
      <c r="BG604" s="468"/>
      <c r="BH604" s="215"/>
      <c r="BI604" s="210"/>
      <c r="BJ604" s="210"/>
      <c r="BK604" s="210"/>
      <c r="BL604" s="207"/>
      <c r="BM604" s="207"/>
      <c r="BN604" s="207"/>
      <c r="BO604" s="282"/>
      <c r="BP604" s="282"/>
      <c r="BQ604" s="284"/>
      <c r="BR604" s="213"/>
      <c r="BS604" s="213" t="str">
        <f>IF(AND('MAPA DE RIESGOS'!$AP604="Muy Alta",'MAPA DE RIESGOS'!$AR604="Leve"),CONCATENATE("R",'MAPA DE RIESGOS'!$H604,"C",'MAPA DE RIESGOS'!$AF604),"")</f>
        <v/>
      </c>
      <c r="BT604" s="213"/>
      <c r="BU604" s="213"/>
      <c r="BV604" s="213"/>
      <c r="BW604" s="213"/>
      <c r="BX604" s="213"/>
      <c r="BY604" s="213"/>
      <c r="BZ604" s="213"/>
      <c r="CA604" s="213"/>
      <c r="CB604" s="213"/>
      <c r="CC604" s="213"/>
      <c r="CD604" s="213"/>
      <c r="CE604" s="213"/>
      <c r="CF604" s="213"/>
      <c r="CG604" s="213"/>
      <c r="CH604" s="213"/>
      <c r="CI604" s="213"/>
      <c r="CJ604" s="213"/>
      <c r="CK604" s="213"/>
    </row>
    <row r="605" spans="1:89" s="214" customFormat="1" ht="28.5" hidden="1" customHeight="1">
      <c r="A605" s="469"/>
      <c r="B605" s="487"/>
      <c r="C605" s="451"/>
      <c r="D605" s="290"/>
      <c r="E605" s="293"/>
      <c r="F605" s="207"/>
      <c r="G605" s="459"/>
      <c r="H605" s="384">
        <v>99</v>
      </c>
      <c r="I605" s="457"/>
      <c r="J605" s="460"/>
      <c r="K605" s="460"/>
      <c r="L605" s="460"/>
      <c r="M605" s="454"/>
      <c r="N605" s="454"/>
      <c r="O605" s="454"/>
      <c r="P605" s="531"/>
      <c r="Q605" s="491"/>
      <c r="R605" s="494"/>
      <c r="S605" s="494"/>
      <c r="T605" s="494"/>
      <c r="U605" s="494"/>
      <c r="V605" s="534"/>
      <c r="W605" s="519"/>
      <c r="X605" s="537"/>
      <c r="Y605" s="540"/>
      <c r="Z605" s="543"/>
      <c r="AA605" s="519"/>
      <c r="AB605" s="522"/>
      <c r="AC605" s="525"/>
      <c r="AD605" s="528"/>
      <c r="AE605" s="507"/>
      <c r="AF605" s="205">
        <v>2</v>
      </c>
      <c r="AG605" s="206"/>
      <c r="AH605" s="234" t="str">
        <f t="shared" si="567"/>
        <v/>
      </c>
      <c r="AI605" s="340"/>
      <c r="AJ605" s="340"/>
      <c r="AK605" s="235" t="str">
        <f t="shared" si="568"/>
        <v/>
      </c>
      <c r="AL605" s="341"/>
      <c r="AM605" s="341"/>
      <c r="AN605" s="342"/>
      <c r="AO605" s="236" t="str">
        <f>IF(ISBLANK(AD604),(IFERROR(IF(AND(AH604="Probabilidad",AH605="Probabilidad"),(AQ604-(+AQ604*AK605)),IF(AH605="Probabilidad",(W604-(+W604*AK605)),IF(AH605="Impacto",AQ604,""))),""))," ")</f>
        <v/>
      </c>
      <c r="AP605" s="174" t="str">
        <f>IF(ISBLANK(AD604),(IFERROR(IF(AO605="","",IF(AO605&lt;=0.2,"Muy Baja",IF(AO605&lt;=0.4,"Baja",IF(AO605&lt;=0.6,"Media",IF(AO605&lt;=0.8,"Alta","Muy Alta"))))),""))," ")</f>
        <v/>
      </c>
      <c r="AQ605" s="237" t="str">
        <f t="shared" si="569"/>
        <v/>
      </c>
      <c r="AR605" s="283" t="str">
        <f t="shared" si="570"/>
        <v/>
      </c>
      <c r="AS605" s="237" t="str">
        <f>IFERROR(IF(AND(AH604="Impacto",AH605="Impacto"),(AS604-(+AS604*AK605)),IF(AH605="Impacto",(AA604-(+AA604*AK605)),IF(AH605="Probabilidad",AS604,""))),"")</f>
        <v/>
      </c>
      <c r="AT605" s="239" t="str">
        <f t="shared" si="571"/>
        <v/>
      </c>
      <c r="AU605" s="510"/>
      <c r="AV605" s="513"/>
      <c r="AW605" s="507"/>
      <c r="AX605" s="516"/>
      <c r="AY605" s="343"/>
      <c r="AZ605" s="209"/>
      <c r="BA605" s="207"/>
      <c r="BB605" s="207"/>
      <c r="BC605" s="208"/>
      <c r="BD605" s="208"/>
      <c r="BE605" s="208"/>
      <c r="BF605" s="209"/>
      <c r="BG605" s="460"/>
      <c r="BH605" s="215"/>
      <c r="BI605" s="210"/>
      <c r="BJ605" s="210"/>
      <c r="BK605" s="210"/>
      <c r="BL605" s="207"/>
      <c r="BM605" s="207"/>
      <c r="BN605" s="207"/>
      <c r="BO605" s="282"/>
      <c r="BP605" s="282"/>
      <c r="BQ605" s="284"/>
      <c r="BR605" s="213"/>
      <c r="BS605" s="213" t="str">
        <f>IF(AND('MAPA DE RIESGOS'!$AP605="Muy Alta",'MAPA DE RIESGOS'!$AR605="Leve"),CONCATENATE("R",'MAPA DE RIESGOS'!$H605,"C",'MAPA DE RIESGOS'!$AF605),"")</f>
        <v/>
      </c>
      <c r="BT605" s="213"/>
      <c r="BU605" s="213"/>
      <c r="BV605" s="213"/>
      <c r="BW605" s="213"/>
      <c r="BX605" s="213"/>
      <c r="BY605" s="213"/>
      <c r="BZ605" s="213"/>
      <c r="CA605" s="213"/>
      <c r="CB605" s="213"/>
      <c r="CC605" s="213"/>
      <c r="CD605" s="213"/>
      <c r="CE605" s="213"/>
      <c r="CF605" s="213"/>
      <c r="CG605" s="213"/>
      <c r="CH605" s="213"/>
      <c r="CI605" s="213"/>
      <c r="CJ605" s="213"/>
      <c r="CK605" s="213"/>
    </row>
    <row r="606" spans="1:89" s="214" customFormat="1" ht="28.5" hidden="1" customHeight="1">
      <c r="A606" s="469"/>
      <c r="B606" s="487"/>
      <c r="C606" s="451"/>
      <c r="D606" s="290"/>
      <c r="E606" s="293"/>
      <c r="F606" s="207"/>
      <c r="G606" s="459"/>
      <c r="H606" s="384">
        <v>99</v>
      </c>
      <c r="I606" s="457"/>
      <c r="J606" s="460"/>
      <c r="K606" s="460"/>
      <c r="L606" s="460"/>
      <c r="M606" s="454"/>
      <c r="N606" s="454"/>
      <c r="O606" s="454"/>
      <c r="P606" s="531"/>
      <c r="Q606" s="491"/>
      <c r="R606" s="494"/>
      <c r="S606" s="494"/>
      <c r="T606" s="494"/>
      <c r="U606" s="494"/>
      <c r="V606" s="534"/>
      <c r="W606" s="519"/>
      <c r="X606" s="537"/>
      <c r="Y606" s="540"/>
      <c r="Z606" s="543"/>
      <c r="AA606" s="519"/>
      <c r="AB606" s="522"/>
      <c r="AC606" s="525"/>
      <c r="AD606" s="528"/>
      <c r="AE606" s="507"/>
      <c r="AF606" s="205">
        <v>3</v>
      </c>
      <c r="AG606" s="206"/>
      <c r="AH606" s="234" t="str">
        <f t="shared" si="567"/>
        <v/>
      </c>
      <c r="AI606" s="340"/>
      <c r="AJ606" s="340"/>
      <c r="AK606" s="235" t="str">
        <f t="shared" si="568"/>
        <v/>
      </c>
      <c r="AL606" s="341"/>
      <c r="AM606" s="341"/>
      <c r="AN606" s="342"/>
      <c r="AO606" s="236" t="str">
        <f>IF(ISBLANK(AD604),(IFERROR(IF(AND(AH605="Probabilidad",AH606="Probabilidad"),(AQ605-(+AQ605*AK606)),IF(AND(AH605="Impacto",AH606="Probabilidad"),(AQ604-(+AQ604*AK606)),IF(AH606="Impacto",AQ605,""))),""))," ")</f>
        <v/>
      </c>
      <c r="AP606" s="174" t="str">
        <f>IF(ISBLANK(AD604),(IFERROR(IF(AO606="","",IF(AO606&lt;=0.2,"Muy Baja",IF(AO606&lt;=0.4,"Baja",IF(AO606&lt;=0.6,"Media",IF(AO606&lt;=0.8,"Alta","Muy Alta"))))),""))," ")</f>
        <v/>
      </c>
      <c r="AQ606" s="237" t="str">
        <f t="shared" si="569"/>
        <v/>
      </c>
      <c r="AR606" s="283" t="str">
        <f t="shared" si="570"/>
        <v/>
      </c>
      <c r="AS606" s="237" t="str">
        <f>IFERROR(IF(AND(AH605="Impacto",AH606="Impacto"),(AS605-(+AS605*AK606)),IF(AND(AH605="Probabilidad",AH606="Impacto"),(AS604-(+AS604*AK606)),IF(AH606="Probabilidad",AS605,""))),"")</f>
        <v/>
      </c>
      <c r="AT606" s="239" t="str">
        <f t="shared" si="571"/>
        <v/>
      </c>
      <c r="AU606" s="510"/>
      <c r="AV606" s="513"/>
      <c r="AW606" s="507"/>
      <c r="AX606" s="516"/>
      <c r="AY606" s="343"/>
      <c r="AZ606" s="209"/>
      <c r="BA606" s="207"/>
      <c r="BB606" s="207"/>
      <c r="BC606" s="208"/>
      <c r="BD606" s="208"/>
      <c r="BE606" s="208"/>
      <c r="BF606" s="209"/>
      <c r="BG606" s="460"/>
      <c r="BH606" s="215"/>
      <c r="BI606" s="210"/>
      <c r="BJ606" s="210"/>
      <c r="BK606" s="210"/>
      <c r="BL606" s="207"/>
      <c r="BM606" s="207"/>
      <c r="BN606" s="207"/>
      <c r="BO606" s="282"/>
      <c r="BP606" s="282"/>
      <c r="BQ606" s="284"/>
      <c r="BR606" s="213"/>
      <c r="BS606" s="213" t="str">
        <f>IF(AND('MAPA DE RIESGOS'!$AP606="Muy Alta",'MAPA DE RIESGOS'!$AR606="Leve"),CONCATENATE("R",'MAPA DE RIESGOS'!$H606,"C",'MAPA DE RIESGOS'!$AF606),"")</f>
        <v/>
      </c>
      <c r="BT606" s="213"/>
      <c r="BU606" s="213"/>
      <c r="BV606" s="213"/>
      <c r="BW606" s="213"/>
      <c r="BX606" s="213"/>
      <c r="BY606" s="213"/>
      <c r="BZ606" s="213"/>
      <c r="CA606" s="213"/>
      <c r="CB606" s="213"/>
      <c r="CC606" s="213"/>
      <c r="CD606" s="213"/>
      <c r="CE606" s="213"/>
      <c r="CF606" s="213"/>
      <c r="CG606" s="213"/>
      <c r="CH606" s="213"/>
      <c r="CI606" s="213"/>
      <c r="CJ606" s="213"/>
      <c r="CK606" s="213"/>
    </row>
    <row r="607" spans="1:89" s="214" customFormat="1" ht="28.5" hidden="1" customHeight="1">
      <c r="A607" s="469"/>
      <c r="B607" s="487"/>
      <c r="C607" s="451"/>
      <c r="D607" s="290"/>
      <c r="E607" s="293"/>
      <c r="F607" s="207"/>
      <c r="G607" s="459"/>
      <c r="H607" s="384">
        <v>99</v>
      </c>
      <c r="I607" s="457"/>
      <c r="J607" s="460"/>
      <c r="K607" s="460"/>
      <c r="L607" s="460"/>
      <c r="M607" s="454"/>
      <c r="N607" s="454"/>
      <c r="O607" s="454"/>
      <c r="P607" s="531"/>
      <c r="Q607" s="491"/>
      <c r="R607" s="494"/>
      <c r="S607" s="494"/>
      <c r="T607" s="494"/>
      <c r="U607" s="494"/>
      <c r="V607" s="534"/>
      <c r="W607" s="519"/>
      <c r="X607" s="537"/>
      <c r="Y607" s="540"/>
      <c r="Z607" s="543"/>
      <c r="AA607" s="519"/>
      <c r="AB607" s="522"/>
      <c r="AC607" s="525"/>
      <c r="AD607" s="528"/>
      <c r="AE607" s="507"/>
      <c r="AF607" s="205">
        <v>4</v>
      </c>
      <c r="AG607" s="206"/>
      <c r="AH607" s="234" t="str">
        <f t="shared" si="567"/>
        <v/>
      </c>
      <c r="AI607" s="340"/>
      <c r="AJ607" s="340"/>
      <c r="AK607" s="235" t="str">
        <f t="shared" si="568"/>
        <v/>
      </c>
      <c r="AL607" s="341"/>
      <c r="AM607" s="341"/>
      <c r="AN607" s="342"/>
      <c r="AO607" s="236" t="str">
        <f>IF(ISBLANK(AD604),(IFERROR(IF(AND(AH606="Probabilidad",AH607="Probabilidad"),(AQ606-(+AQ606*AK607)),IF(AND(AH606="Impacto",AH607="Probabilidad"),(AQ605-(+AQ605*AK607)),IF(AH607="Impacto",AQ606,""))),""))," ")</f>
        <v/>
      </c>
      <c r="AP607" s="174" t="str">
        <f>IF(ISBLANK(AD604),(IFERROR(IF(AO607="","",IF(AO607&lt;=0.2,"Muy Baja",IF(AO607&lt;=0.4,"Baja",IF(AO607&lt;=0.6,"Media",IF(AO607&lt;=0.8,"Alta","Muy Alta"))))),""))," ")</f>
        <v/>
      </c>
      <c r="AQ607" s="237" t="str">
        <f t="shared" si="569"/>
        <v/>
      </c>
      <c r="AR607" s="283" t="str">
        <f t="shared" si="570"/>
        <v/>
      </c>
      <c r="AS607" s="237" t="str">
        <f>IFERROR(IF(AND(AH606="Impacto",AH607="Impacto"),(AS606-(+AS606*AK607)),IF(AND(AH606="Probabilidad",AH607="Impacto"),(AS605-(+AS605*AK607)),IF(AH607="Probabilidad",AS606,""))),"")</f>
        <v/>
      </c>
      <c r="AT607" s="239" t="str">
        <f t="shared" si="571"/>
        <v/>
      </c>
      <c r="AU607" s="510"/>
      <c r="AV607" s="513"/>
      <c r="AW607" s="507"/>
      <c r="AX607" s="516"/>
      <c r="AY607" s="343"/>
      <c r="AZ607" s="209"/>
      <c r="BA607" s="207"/>
      <c r="BB607" s="207"/>
      <c r="BC607" s="208"/>
      <c r="BD607" s="208"/>
      <c r="BE607" s="208"/>
      <c r="BF607" s="209"/>
      <c r="BG607" s="460"/>
      <c r="BH607" s="215"/>
      <c r="BI607" s="210"/>
      <c r="BJ607" s="210"/>
      <c r="BK607" s="210"/>
      <c r="BL607" s="207"/>
      <c r="BM607" s="207"/>
      <c r="BN607" s="207"/>
      <c r="BO607" s="282"/>
      <c r="BP607" s="282"/>
      <c r="BQ607" s="284"/>
      <c r="BR607" s="213"/>
      <c r="BS607" s="213" t="str">
        <f>IF(AND('MAPA DE RIESGOS'!$AP607="Muy Alta",'MAPA DE RIESGOS'!$AR607="Leve"),CONCATENATE("R",'MAPA DE RIESGOS'!$H607,"C",'MAPA DE RIESGOS'!$AF607),"")</f>
        <v/>
      </c>
      <c r="BT607" s="213"/>
      <c r="BU607" s="213"/>
      <c r="BV607" s="213"/>
      <c r="BW607" s="213"/>
      <c r="BX607" s="213"/>
      <c r="BY607" s="213"/>
      <c r="BZ607" s="213"/>
      <c r="CA607" s="213"/>
      <c r="CB607" s="213"/>
      <c r="CC607" s="213"/>
      <c r="CD607" s="213"/>
      <c r="CE607" s="213"/>
      <c r="CF607" s="213"/>
      <c r="CG607" s="213"/>
      <c r="CH607" s="213"/>
      <c r="CI607" s="213"/>
      <c r="CJ607" s="213"/>
      <c r="CK607" s="213"/>
    </row>
    <row r="608" spans="1:89" s="214" customFormat="1" ht="28.5" hidden="1" customHeight="1">
      <c r="A608" s="469"/>
      <c r="B608" s="487"/>
      <c r="C608" s="451"/>
      <c r="D608" s="290"/>
      <c r="E608" s="293"/>
      <c r="F608" s="207"/>
      <c r="G608" s="459"/>
      <c r="H608" s="384">
        <v>99</v>
      </c>
      <c r="I608" s="457"/>
      <c r="J608" s="460"/>
      <c r="K608" s="460"/>
      <c r="L608" s="460"/>
      <c r="M608" s="454"/>
      <c r="N608" s="454"/>
      <c r="O608" s="454"/>
      <c r="P608" s="531"/>
      <c r="Q608" s="491"/>
      <c r="R608" s="494"/>
      <c r="S608" s="494"/>
      <c r="T608" s="494"/>
      <c r="U608" s="494"/>
      <c r="V608" s="534"/>
      <c r="W608" s="519"/>
      <c r="X608" s="537"/>
      <c r="Y608" s="540"/>
      <c r="Z608" s="543"/>
      <c r="AA608" s="519"/>
      <c r="AB608" s="522"/>
      <c r="AC608" s="525"/>
      <c r="AD608" s="528"/>
      <c r="AE608" s="507"/>
      <c r="AF608" s="205">
        <v>5</v>
      </c>
      <c r="AG608" s="206"/>
      <c r="AH608" s="234" t="str">
        <f t="shared" si="567"/>
        <v/>
      </c>
      <c r="AI608" s="340"/>
      <c r="AJ608" s="340"/>
      <c r="AK608" s="235" t="str">
        <f t="shared" si="568"/>
        <v/>
      </c>
      <c r="AL608" s="341"/>
      <c r="AM608" s="341"/>
      <c r="AN608" s="342"/>
      <c r="AO608" s="236" t="str">
        <f>IF(ISBLANK(AD604),(IFERROR(IF(AND(AH607="Probabilidad",AH608="Probabilidad"),(AQ607-(+AQ607*AK608)),IF(AND(AH607="Impacto",AH608="Probabilidad"),(AQ606-(+AQ606*AK608)),IF(AH608="Impacto",AQ607,""))),""))," ")</f>
        <v/>
      </c>
      <c r="AP608" s="174" t="str">
        <f>IF(ISBLANK(AD604),(IFERROR(IF(AO608="","",IF(AO608&lt;=0.2,"Muy Baja",IF(AO608&lt;=0.4,"Baja",IF(AO608&lt;=0.6,"Media",IF(AO608&lt;=0.8,"Alta","Muy Alta"))))),""))," ")</f>
        <v/>
      </c>
      <c r="AQ608" s="237" t="str">
        <f t="shared" si="569"/>
        <v/>
      </c>
      <c r="AR608" s="283" t="str">
        <f t="shared" si="570"/>
        <v/>
      </c>
      <c r="AS608" s="237" t="str">
        <f>IFERROR(IF(AND(AH607="Impacto",AH608="Impacto"),(AS607-(+AS607*AK608)),IF(AND(AH607="Probabilidad",AH608="Impacto"),(AS606-(+AS606*AK608)),IF(AH608="Probabilidad",AS607,""))),"")</f>
        <v/>
      </c>
      <c r="AT608" s="239" t="str">
        <f t="shared" si="571"/>
        <v/>
      </c>
      <c r="AU608" s="510"/>
      <c r="AV608" s="513"/>
      <c r="AW608" s="507"/>
      <c r="AX608" s="516"/>
      <c r="AY608" s="343"/>
      <c r="AZ608" s="209"/>
      <c r="BA608" s="207"/>
      <c r="BB608" s="207"/>
      <c r="BC608" s="208"/>
      <c r="BD608" s="208"/>
      <c r="BE608" s="208"/>
      <c r="BF608" s="209"/>
      <c r="BG608" s="460"/>
      <c r="BH608" s="215"/>
      <c r="BI608" s="210"/>
      <c r="BJ608" s="210"/>
      <c r="BK608" s="210"/>
      <c r="BL608" s="207"/>
      <c r="BM608" s="207"/>
      <c r="BN608" s="207"/>
      <c r="BO608" s="282"/>
      <c r="BP608" s="282"/>
      <c r="BQ608" s="284"/>
      <c r="BR608" s="213"/>
      <c r="BS608" s="213" t="str">
        <f>IF(AND('MAPA DE RIESGOS'!$AP608="Muy Alta",'MAPA DE RIESGOS'!$AR608="Leve"),CONCATENATE("R",'MAPA DE RIESGOS'!$H608,"C",'MAPA DE RIESGOS'!$AF608),"")</f>
        <v/>
      </c>
      <c r="BT608" s="213"/>
      <c r="BU608" s="213"/>
      <c r="BV608" s="213"/>
      <c r="BW608" s="213"/>
      <c r="BX608" s="213"/>
      <c r="BY608" s="213"/>
      <c r="BZ608" s="213"/>
      <c r="CA608" s="213"/>
      <c r="CB608" s="213"/>
      <c r="CC608" s="213"/>
      <c r="CD608" s="213"/>
      <c r="CE608" s="213"/>
      <c r="CF608" s="213"/>
      <c r="CG608" s="213"/>
      <c r="CH608" s="213"/>
      <c r="CI608" s="213"/>
      <c r="CJ608" s="213"/>
      <c r="CK608" s="213"/>
    </row>
    <row r="609" spans="1:89" s="214" customFormat="1" ht="28.5" hidden="1" customHeight="1">
      <c r="A609" s="469"/>
      <c r="B609" s="488"/>
      <c r="C609" s="452"/>
      <c r="D609" s="291"/>
      <c r="E609" s="294"/>
      <c r="F609" s="207"/>
      <c r="G609" s="459"/>
      <c r="H609" s="384">
        <v>99</v>
      </c>
      <c r="I609" s="458"/>
      <c r="J609" s="461"/>
      <c r="K609" s="461"/>
      <c r="L609" s="461"/>
      <c r="M609" s="455"/>
      <c r="N609" s="455"/>
      <c r="O609" s="455"/>
      <c r="P609" s="532"/>
      <c r="Q609" s="492"/>
      <c r="R609" s="495"/>
      <c r="S609" s="495"/>
      <c r="T609" s="495"/>
      <c r="U609" s="495"/>
      <c r="V609" s="535"/>
      <c r="W609" s="520"/>
      <c r="X609" s="538"/>
      <c r="Y609" s="541"/>
      <c r="Z609" s="544"/>
      <c r="AA609" s="520"/>
      <c r="AB609" s="523"/>
      <c r="AC609" s="526"/>
      <c r="AD609" s="529"/>
      <c r="AE609" s="508"/>
      <c r="AF609" s="205">
        <v>6</v>
      </c>
      <c r="AG609" s="206"/>
      <c r="AH609" s="234" t="str">
        <f t="shared" si="567"/>
        <v/>
      </c>
      <c r="AI609" s="340"/>
      <c r="AJ609" s="340"/>
      <c r="AK609" s="235" t="str">
        <f t="shared" si="568"/>
        <v/>
      </c>
      <c r="AL609" s="341"/>
      <c r="AM609" s="341"/>
      <c r="AN609" s="342"/>
      <c r="AO609" s="236" t="str">
        <f>IF(ISBLANK(AD604),(IFERROR(IF(AND(AH607="Probabilidad",AH609="Probabilidad"),(AQ607-(+AQ607*AK609)),IF(AND(AH607="Impacto",AH609="Probabilidad"),(AQ606-(+AQ606*AK609)),IF(AH609="Impacto",AQ607,""))),""))," ")</f>
        <v/>
      </c>
      <c r="AP609" s="174" t="str">
        <f>IF(ISBLANK(AD604),(IFERROR(IF(AO609="","",IF(AO609&lt;=0.2,"Muy Baja",IF(AO609&lt;=0.4,"Baja",IF(AO609&lt;=0.6,"Media",IF(AO609&lt;=0.8,"Alta","Muy Alta"))))),"")), " ")</f>
        <v/>
      </c>
      <c r="AQ609" s="237" t="str">
        <f t="shared" si="569"/>
        <v/>
      </c>
      <c r="AR609" s="283" t="str">
        <f t="shared" si="570"/>
        <v/>
      </c>
      <c r="AS609" s="237" t="str">
        <f>IFERROR(IF(AND(AH608="Impacto",AH609="Impacto"),(AS607-(+AS608*AK609)),IF(AND(AH607="Probabilidad",AH609="Impacto"),(AS606-(+AS606*AK609)),IF(AH609="Probabilidad",AS607,""))),"")</f>
        <v/>
      </c>
      <c r="AT609" s="239" t="str">
        <f t="shared" si="571"/>
        <v/>
      </c>
      <c r="AU609" s="511"/>
      <c r="AV609" s="514"/>
      <c r="AW609" s="508"/>
      <c r="AX609" s="517"/>
      <c r="AY609" s="343"/>
      <c r="AZ609" s="209"/>
      <c r="BA609" s="207"/>
      <c r="BB609" s="207"/>
      <c r="BC609" s="208"/>
      <c r="BD609" s="208"/>
      <c r="BE609" s="208"/>
      <c r="BF609" s="209"/>
      <c r="BG609" s="461"/>
      <c r="BH609" s="215"/>
      <c r="BI609" s="210"/>
      <c r="BJ609" s="210"/>
      <c r="BK609" s="210"/>
      <c r="BL609" s="207"/>
      <c r="BM609" s="207"/>
      <c r="BN609" s="207"/>
      <c r="BO609" s="282"/>
      <c r="BP609" s="282"/>
      <c r="BQ609" s="284"/>
      <c r="BR609" s="213"/>
      <c r="BS609" s="213" t="str">
        <f>IF(AND('MAPA DE RIESGOS'!$AP609="Muy Alta",'MAPA DE RIESGOS'!$AR609="Leve"),CONCATENATE("R",'MAPA DE RIESGOS'!$H609,"C",'MAPA DE RIESGOS'!$AF609),"")</f>
        <v/>
      </c>
      <c r="BT609" s="213"/>
      <c r="BU609" s="213"/>
      <c r="BV609" s="213"/>
      <c r="BW609" s="213"/>
      <c r="BX609" s="213"/>
      <c r="BY609" s="213"/>
      <c r="BZ609" s="213"/>
      <c r="CA609" s="213"/>
      <c r="CB609" s="213"/>
      <c r="CC609" s="213"/>
      <c r="CD609" s="213"/>
      <c r="CE609" s="213"/>
      <c r="CF609" s="213"/>
      <c r="CG609" s="213"/>
      <c r="CH609" s="213"/>
      <c r="CI609" s="213"/>
      <c r="CJ609" s="213"/>
      <c r="CK609" s="213"/>
    </row>
    <row r="610" spans="1:89" s="214" customFormat="1" ht="28.5" hidden="1" customHeight="1">
      <c r="A610" s="469"/>
      <c r="B610" s="489"/>
      <c r="C610" s="450" t="str">
        <f>IFERROR((VLOOKUP($B610,'Listados Datos'!$D$3:$E$18,2,FALSE))," ")</f>
        <v xml:space="preserve"> </v>
      </c>
      <c r="D610" s="289" t="str">
        <f>IFERROR((VLOOKUP($B610,'Listados Datos'!$D$3:$F$18,3,FALSE))," ")</f>
        <v xml:space="preserve"> </v>
      </c>
      <c r="E610" s="292"/>
      <c r="F610" s="207"/>
      <c r="G610" s="459">
        <v>100</v>
      </c>
      <c r="H610" s="384">
        <v>100</v>
      </c>
      <c r="I610" s="456"/>
      <c r="J610" s="468"/>
      <c r="K610" s="468"/>
      <c r="L610" s="468"/>
      <c r="M610" s="453"/>
      <c r="N610" s="453"/>
      <c r="O610" s="453"/>
      <c r="P610" s="530"/>
      <c r="Q610" s="490"/>
      <c r="R610" s="493"/>
      <c r="S610" s="493"/>
      <c r="T610" s="493"/>
      <c r="U610" s="493"/>
      <c r="V610" s="533" t="str">
        <f t="shared" ref="V610" si="609">IF(ISBLANK(AC610),(IF(P610&lt;=0,"",IF(P610&lt;=2,"Muy Baja",IF(P610&lt;=24,"Baja",IF(P610&lt;=500,"Media",IF(P610&lt;=5000,"Alta","Muy Alta"))))))," ")</f>
        <v/>
      </c>
      <c r="W610" s="518" t="str">
        <f t="shared" ref="W610" si="610">IF(ISBLANK(AC610),(IF(V610="","",IF(V610="Muy Baja",20%,IF(V610="Baja",40%,IF(V610="Media",60%,IF(V610="Alta",80%,IF(V610="Muy Alta",100%,0)))))))," ")</f>
        <v/>
      </c>
      <c r="X610" s="536"/>
      <c r="Y610" s="539" t="str">
        <f>IF(X610&gt;0,IF(NOT(ISERROR(MATCH(X610,'Listados Datos'!$N$3:$N$4,0))),'Listados Datos'!$N$6&amp;"Por favor no seleccionar este criterios de impacto (Afectación Económica o presupuestal y/o Pérdida Reputacional)",'Listados Datos'!$N$7),"")</f>
        <v/>
      </c>
      <c r="Z610" s="542" t="str">
        <f>IF(OR(X610='Listados Datos'!$R$3,X610='Listados Datos'!$S$3),"Leve",IF(OR(X610='Listados Datos'!$R$4,X610='Listados Datos'!$S$4),"Menor",IF(OR(X610='Listados Datos'!$R$5,X610='Listados Datos'!$S$5),"Moderado",IF(OR(X610='Listados Datos'!$R$6,X610='Listados Datos'!$S$6),"Mayor",IF(OR(X610='Listados Datos'!$R$7,X610='Listados Datos'!$S$7),"Catastrófico","")))))</f>
        <v/>
      </c>
      <c r="AA610" s="518" t="str">
        <f>IF(Z610="","",IF(Z610="Leve",20%,IF(Z610="Menor",40%,IF(Z610="Moderado",60%,IF(Z610="Mayor",80%,IF(Z610="Catastrófico",100%,0))))))</f>
        <v/>
      </c>
      <c r="AB610" s="521"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524"/>
      <c r="AD610" s="527"/>
      <c r="AE610" s="506" t="str">
        <f t="shared" ref="AE610" si="611">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206"/>
      <c r="AH610" s="234" t="str">
        <f t="shared" ref="AH610:AH615" si="612">IF(OR(AI610="Preventivo",AI610="Detectivo"),"Probabilidad",IF(AI610="Correctivo","Impacto",""))</f>
        <v/>
      </c>
      <c r="AI610" s="340"/>
      <c r="AJ610" s="340"/>
      <c r="AK610" s="235" t="str">
        <f t="shared" ref="AK610:AK615" si="613">IF(AND(AI610="Preventivo",AJ610="Automático"),"50%",IF(AND(AI610="Preventivo",AJ610="Manual"),"40%",IF(AND(AI610="Detectivo",AJ610="Automático"),"40%",IF(AND(AI610="Detectivo",AJ610="Manual"),"30%",IF(AND(AI610="Correctivo",AJ610="Automático"),"35%",IF(AND(AI610="Correctivo",AJ610="Manual"),"25%",""))))))</f>
        <v/>
      </c>
      <c r="AL610" s="341"/>
      <c r="AM610" s="341"/>
      <c r="AN610" s="342"/>
      <c r="AO610" s="236" t="str">
        <f>IF(ISBLANK(AD610),(IFERROR(IF(AH610="Probabilidad",(W610-(+W610*AK610)),IF(AH610="Impacto",W610,"")),""))," ")</f>
        <v/>
      </c>
      <c r="AP610" s="174" t="str">
        <f>IF(ISBLANK(AD610), (IFERROR(IF(AO610="","",IF(AO610&lt;=0.2,"Muy Baja",IF(AO610&lt;=0.4,"Baja",IF(AO610&lt;=0.6,"Media",IF(AO610&lt;=0.8,"Alta","Muy Alta"))))),""))," ")</f>
        <v/>
      </c>
      <c r="AQ610" s="237" t="str">
        <f t="shared" ref="AQ610:AQ615" si="614">+AO610</f>
        <v/>
      </c>
      <c r="AR610" s="283" t="str">
        <f t="shared" ref="AR610:AR615" si="615">IFERROR(IF(AS610="","",IF(AS610&lt;=0.2,"Leve",IF(AS610&lt;=0.4,"Menor",IF(AS610&lt;=0.6,"Moderado",IF(AS610&lt;=0.8,"Mayor","Catastrófico"))))),"")</f>
        <v/>
      </c>
      <c r="AS610" s="237" t="str">
        <f>IFERROR(IF(AH610="Impacto",(AA610-(+AA610*AK610)),IF(AH610="Probabilidad",AA610,"")),"")</f>
        <v/>
      </c>
      <c r="AT610" s="239" t="str">
        <f t="shared" ref="AT610:AT615" si="616">IFERROR(IF(OR(AND(AP610="Muy Baja",AR610="Leve"),AND(AP610="Muy Baja",AR610="Menor"),AND(AP610="Baja",AR610="Leve")),"Bajo",IF(OR(AND(AP610="Muy baja",AR610="Moderado"),AND(AP610="Baja",AR610="Menor"),AND(AP610="Baja",AR610="Moderado"),AND(AP610="Media",AR610="Leve"),AND(AP610="Media",AR610="Menor"),AND(AP610="Media",AR610="Moderado"),AND(AP610="Alta",AR610="Leve"),AND(AP610="Alta",AR610="Menor")),"Moderado",IF(OR(AND(AP610="Muy Baja",AR610="Mayor"),AND(AP610="Baja",AR610="Mayor"),AND(AP610="Media",AR610="Mayor"),AND(AP610="Alta",AR610="Moderado"),AND(AP610="Alta",AR610="Mayor"),AND(AP610="Muy Alta",AR610="Leve"),AND(AP610="Muy Alta",AR610="Menor"),AND(AP610="Muy Alta",AR610="Moderado"),AND(AP610="Muy Alta",AR610="Mayor")),"Alto",IF(OR(AND(AP610="Muy Baja",AR610="Catastrófico"),AND(AP610="Baja",AR610="Catastrófico"),AND(AP610="Media",AR610="Catastrófico"),AND(AP610="Alta",AR610="Catastrófico"),AND(AP610="Muy Alta",AR610="Catastrófico")),"Extremo","")))),"")</f>
        <v/>
      </c>
      <c r="AU610" s="509"/>
      <c r="AV610" s="512" t="str">
        <f>IF(ISBLANK(AD610), " ", AD610)</f>
        <v xml:space="preserve"> </v>
      </c>
      <c r="AW610" s="506" t="str">
        <f t="shared" ref="AW610" si="617">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515"/>
      <c r="AY610" s="343"/>
      <c r="AZ610" s="209"/>
      <c r="BA610" s="207"/>
      <c r="BB610" s="207"/>
      <c r="BC610" s="208"/>
      <c r="BD610" s="208"/>
      <c r="BE610" s="208"/>
      <c r="BF610" s="209"/>
      <c r="BG610" s="468"/>
      <c r="BH610" s="215"/>
      <c r="BI610" s="210"/>
      <c r="BJ610" s="210"/>
      <c r="BK610" s="210"/>
      <c r="BL610" s="207"/>
      <c r="BM610" s="207"/>
      <c r="BN610" s="207"/>
      <c r="BO610" s="282"/>
      <c r="BP610" s="282"/>
      <c r="BQ610" s="284"/>
      <c r="BR610" s="213"/>
      <c r="BS610" s="213" t="str">
        <f>IF(AND('MAPA DE RIESGOS'!$AP610="Muy Alta",'MAPA DE RIESGOS'!$AR610="Leve"),CONCATENATE("R",'MAPA DE RIESGOS'!$H610,"C",'MAPA DE RIESGOS'!$AF610),"")</f>
        <v/>
      </c>
      <c r="BT610" s="213"/>
      <c r="BU610" s="213"/>
      <c r="BV610" s="213"/>
      <c r="BW610" s="213"/>
      <c r="BX610" s="213"/>
      <c r="BY610" s="213"/>
      <c r="BZ610" s="213"/>
      <c r="CA610" s="213"/>
      <c r="CB610" s="213"/>
      <c r="CC610" s="213"/>
      <c r="CD610" s="213"/>
      <c r="CE610" s="213"/>
      <c r="CF610" s="213"/>
      <c r="CG610" s="213"/>
      <c r="CH610" s="213"/>
      <c r="CI610" s="213"/>
      <c r="CJ610" s="213"/>
      <c r="CK610" s="213"/>
    </row>
    <row r="611" spans="1:89" s="214" customFormat="1" ht="28.5" hidden="1" customHeight="1">
      <c r="A611" s="469"/>
      <c r="B611" s="487"/>
      <c r="C611" s="451"/>
      <c r="D611" s="290"/>
      <c r="E611" s="293"/>
      <c r="F611" s="207"/>
      <c r="G611" s="459"/>
      <c r="H611" s="384">
        <v>100</v>
      </c>
      <c r="I611" s="457"/>
      <c r="J611" s="460"/>
      <c r="K611" s="460"/>
      <c r="L611" s="460"/>
      <c r="M611" s="454"/>
      <c r="N611" s="454"/>
      <c r="O611" s="454"/>
      <c r="P611" s="531"/>
      <c r="Q611" s="491"/>
      <c r="R611" s="494"/>
      <c r="S611" s="494"/>
      <c r="T611" s="494"/>
      <c r="U611" s="494"/>
      <c r="V611" s="534"/>
      <c r="W611" s="519"/>
      <c r="X611" s="537"/>
      <c r="Y611" s="540"/>
      <c r="Z611" s="543"/>
      <c r="AA611" s="519"/>
      <c r="AB611" s="522"/>
      <c r="AC611" s="525"/>
      <c r="AD611" s="528"/>
      <c r="AE611" s="507"/>
      <c r="AF611" s="205">
        <v>2</v>
      </c>
      <c r="AG611" s="206"/>
      <c r="AH611" s="234" t="str">
        <f t="shared" si="612"/>
        <v/>
      </c>
      <c r="AI611" s="340"/>
      <c r="AJ611" s="340"/>
      <c r="AK611" s="235" t="str">
        <f t="shared" si="613"/>
        <v/>
      </c>
      <c r="AL611" s="341"/>
      <c r="AM611" s="341"/>
      <c r="AN611" s="342"/>
      <c r="AO611" s="236" t="str">
        <f>IF(ISBLANK(AD610),(IFERROR(IF(AND(AH610="Probabilidad",AH611="Probabilidad"),(AQ610-(+AQ610*AK611)),IF(AH611="Probabilidad",(W610-(+W610*AK611)),IF(AH611="Impacto",AQ610,""))),""))," ")</f>
        <v/>
      </c>
      <c r="AP611" s="174" t="str">
        <f>IF(ISBLANK(AD610),(IFERROR(IF(AO611="","",IF(AO611&lt;=0.2,"Muy Baja",IF(AO611&lt;=0.4,"Baja",IF(AO611&lt;=0.6,"Media",IF(AO611&lt;=0.8,"Alta","Muy Alta"))))),""))," ")</f>
        <v/>
      </c>
      <c r="AQ611" s="237" t="str">
        <f t="shared" si="614"/>
        <v/>
      </c>
      <c r="AR611" s="283" t="str">
        <f t="shared" si="615"/>
        <v/>
      </c>
      <c r="AS611" s="237" t="str">
        <f>IFERROR(IF(AND(AH610="Impacto",AH611="Impacto"),(AS610-(+AS610*AK611)),IF(AH611="Impacto",(AA610-(+AA610*AK611)),IF(AH611="Probabilidad",AS610,""))),"")</f>
        <v/>
      </c>
      <c r="AT611" s="239" t="str">
        <f t="shared" si="616"/>
        <v/>
      </c>
      <c r="AU611" s="510"/>
      <c r="AV611" s="513"/>
      <c r="AW611" s="507"/>
      <c r="AX611" s="516"/>
      <c r="AY611" s="343"/>
      <c r="AZ611" s="209"/>
      <c r="BA611" s="207"/>
      <c r="BB611" s="207"/>
      <c r="BC611" s="208"/>
      <c r="BD611" s="208"/>
      <c r="BE611" s="208"/>
      <c r="BF611" s="209"/>
      <c r="BG611" s="460"/>
      <c r="BH611" s="215"/>
      <c r="BI611" s="210"/>
      <c r="BJ611" s="210"/>
      <c r="BK611" s="210"/>
      <c r="BL611" s="207"/>
      <c r="BM611" s="207"/>
      <c r="BN611" s="207"/>
      <c r="BO611" s="282"/>
      <c r="BP611" s="282"/>
      <c r="BQ611" s="284"/>
      <c r="BR611" s="213"/>
      <c r="BS611" s="213" t="str">
        <f>IF(AND('MAPA DE RIESGOS'!$AP611="Muy Alta",'MAPA DE RIESGOS'!$AR611="Leve"),CONCATENATE("R",'MAPA DE RIESGOS'!$H611,"C",'MAPA DE RIESGOS'!$AF611),"")</f>
        <v/>
      </c>
      <c r="BT611" s="213"/>
      <c r="BU611" s="213"/>
      <c r="BV611" s="213"/>
      <c r="BW611" s="213"/>
      <c r="BX611" s="213"/>
      <c r="BY611" s="213"/>
      <c r="BZ611" s="213"/>
      <c r="CA611" s="213"/>
      <c r="CB611" s="213"/>
      <c r="CC611" s="213"/>
      <c r="CD611" s="213"/>
      <c r="CE611" s="213"/>
      <c r="CF611" s="213"/>
      <c r="CG611" s="213"/>
      <c r="CH611" s="213"/>
      <c r="CI611" s="213"/>
      <c r="CJ611" s="213"/>
      <c r="CK611" s="213"/>
    </row>
    <row r="612" spans="1:89" s="214" customFormat="1" ht="28.5" hidden="1" customHeight="1">
      <c r="A612" s="469"/>
      <c r="B612" s="487"/>
      <c r="C612" s="451"/>
      <c r="D612" s="290"/>
      <c r="E612" s="293"/>
      <c r="F612" s="207"/>
      <c r="G612" s="459"/>
      <c r="H612" s="384">
        <v>100</v>
      </c>
      <c r="I612" s="457"/>
      <c r="J612" s="460"/>
      <c r="K612" s="460"/>
      <c r="L612" s="460"/>
      <c r="M612" s="454"/>
      <c r="N612" s="454"/>
      <c r="O612" s="454"/>
      <c r="P612" s="531"/>
      <c r="Q612" s="491"/>
      <c r="R612" s="494"/>
      <c r="S612" s="494"/>
      <c r="T612" s="494"/>
      <c r="U612" s="494"/>
      <c r="V612" s="534"/>
      <c r="W612" s="519"/>
      <c r="X612" s="537"/>
      <c r="Y612" s="540"/>
      <c r="Z612" s="543"/>
      <c r="AA612" s="519"/>
      <c r="AB612" s="522"/>
      <c r="AC612" s="525"/>
      <c r="AD612" s="528"/>
      <c r="AE612" s="507"/>
      <c r="AF612" s="205">
        <v>3</v>
      </c>
      <c r="AG612" s="206"/>
      <c r="AH612" s="234" t="str">
        <f t="shared" si="612"/>
        <v/>
      </c>
      <c r="AI612" s="340"/>
      <c r="AJ612" s="340"/>
      <c r="AK612" s="235" t="str">
        <f t="shared" si="613"/>
        <v/>
      </c>
      <c r="AL612" s="341"/>
      <c r="AM612" s="341"/>
      <c r="AN612" s="342"/>
      <c r="AO612" s="236" t="str">
        <f>IF(ISBLANK(AD610),(IFERROR(IF(AND(AH611="Probabilidad",AH612="Probabilidad"),(AQ611-(+AQ611*AK612)),IF(AND(AH611="Impacto",AH612="Probabilidad"),(AQ610-(+AQ610*AK612)),IF(AH612="Impacto",AQ611,""))),""))," ")</f>
        <v/>
      </c>
      <c r="AP612" s="174" t="str">
        <f>IF(ISBLANK(AD610),(IFERROR(IF(AO612="","",IF(AO612&lt;=0.2,"Muy Baja",IF(AO612&lt;=0.4,"Baja",IF(AO612&lt;=0.6,"Media",IF(AO612&lt;=0.8,"Alta","Muy Alta"))))),""))," ")</f>
        <v/>
      </c>
      <c r="AQ612" s="237" t="str">
        <f t="shared" si="614"/>
        <v/>
      </c>
      <c r="AR612" s="283" t="str">
        <f t="shared" si="615"/>
        <v/>
      </c>
      <c r="AS612" s="237" t="str">
        <f>IFERROR(IF(AND(AH611="Impacto",AH612="Impacto"),(AS611-(+AS611*AK612)),IF(AND(AH611="Probabilidad",AH612="Impacto"),(AS610-(+AS610*AK612)),IF(AH612="Probabilidad",AS611,""))),"")</f>
        <v/>
      </c>
      <c r="AT612" s="239" t="str">
        <f t="shared" si="616"/>
        <v/>
      </c>
      <c r="AU612" s="510"/>
      <c r="AV612" s="513"/>
      <c r="AW612" s="507"/>
      <c r="AX612" s="516"/>
      <c r="AY612" s="343"/>
      <c r="AZ612" s="209"/>
      <c r="BA612" s="207"/>
      <c r="BB612" s="207"/>
      <c r="BC612" s="208"/>
      <c r="BD612" s="208"/>
      <c r="BE612" s="208"/>
      <c r="BF612" s="209"/>
      <c r="BG612" s="460"/>
      <c r="BH612" s="215"/>
      <c r="BI612" s="210"/>
      <c r="BJ612" s="210"/>
      <c r="BK612" s="210"/>
      <c r="BL612" s="207"/>
      <c r="BM612" s="207"/>
      <c r="BN612" s="207"/>
      <c r="BO612" s="282"/>
      <c r="BP612" s="282"/>
      <c r="BQ612" s="284"/>
      <c r="BR612" s="213"/>
      <c r="BS612" s="213" t="str">
        <f>IF(AND('MAPA DE RIESGOS'!$AP612="Muy Alta",'MAPA DE RIESGOS'!$AR612="Leve"),CONCATENATE("R",'MAPA DE RIESGOS'!$H612,"C",'MAPA DE RIESGOS'!$AF612),"")</f>
        <v/>
      </c>
      <c r="BT612" s="213"/>
      <c r="BU612" s="213"/>
      <c r="BV612" s="213"/>
      <c r="BW612" s="213"/>
      <c r="BX612" s="213"/>
      <c r="BY612" s="213"/>
      <c r="BZ612" s="213"/>
      <c r="CA612" s="213"/>
      <c r="CB612" s="213"/>
      <c r="CC612" s="213"/>
      <c r="CD612" s="213"/>
      <c r="CE612" s="213"/>
      <c r="CF612" s="213"/>
      <c r="CG612" s="213"/>
      <c r="CH612" s="213"/>
      <c r="CI612" s="213"/>
      <c r="CJ612" s="213"/>
      <c r="CK612" s="213"/>
    </row>
    <row r="613" spans="1:89" s="214" customFormat="1" ht="28.5" hidden="1" customHeight="1">
      <c r="A613" s="469"/>
      <c r="B613" s="487"/>
      <c r="C613" s="451"/>
      <c r="D613" s="290"/>
      <c r="E613" s="293"/>
      <c r="F613" s="207"/>
      <c r="G613" s="459"/>
      <c r="H613" s="384">
        <v>100</v>
      </c>
      <c r="I613" s="457"/>
      <c r="J613" s="460"/>
      <c r="K613" s="460"/>
      <c r="L613" s="460"/>
      <c r="M613" s="454"/>
      <c r="N613" s="454"/>
      <c r="O613" s="454"/>
      <c r="P613" s="531"/>
      <c r="Q613" s="491"/>
      <c r="R613" s="494"/>
      <c r="S613" s="494"/>
      <c r="T613" s="494"/>
      <c r="U613" s="494"/>
      <c r="V613" s="534"/>
      <c r="W613" s="519"/>
      <c r="X613" s="537"/>
      <c r="Y613" s="540"/>
      <c r="Z613" s="543"/>
      <c r="AA613" s="519"/>
      <c r="AB613" s="522"/>
      <c r="AC613" s="525"/>
      <c r="AD613" s="528"/>
      <c r="AE613" s="507"/>
      <c r="AF613" s="205">
        <v>4</v>
      </c>
      <c r="AG613" s="206"/>
      <c r="AH613" s="234" t="str">
        <f t="shared" si="612"/>
        <v/>
      </c>
      <c r="AI613" s="340"/>
      <c r="AJ613" s="340"/>
      <c r="AK613" s="235" t="str">
        <f t="shared" si="613"/>
        <v/>
      </c>
      <c r="AL613" s="341"/>
      <c r="AM613" s="341"/>
      <c r="AN613" s="342"/>
      <c r="AO613" s="236" t="str">
        <f>IF(ISBLANK(AD610),(IFERROR(IF(AND(AH612="Probabilidad",AH613="Probabilidad"),(AQ612-(+AQ612*AK613)),IF(AND(AH612="Impacto",AH613="Probabilidad"),(AQ611-(+AQ611*AK613)),IF(AH613="Impacto",AQ612,""))),""))," ")</f>
        <v/>
      </c>
      <c r="AP613" s="174" t="str">
        <f>IF(ISBLANK(AD610),(IFERROR(IF(AO613="","",IF(AO613&lt;=0.2,"Muy Baja",IF(AO613&lt;=0.4,"Baja",IF(AO613&lt;=0.6,"Media",IF(AO613&lt;=0.8,"Alta","Muy Alta"))))),""))," ")</f>
        <v/>
      </c>
      <c r="AQ613" s="237" t="str">
        <f t="shared" si="614"/>
        <v/>
      </c>
      <c r="AR613" s="283" t="str">
        <f t="shared" si="615"/>
        <v/>
      </c>
      <c r="AS613" s="237" t="str">
        <f>IFERROR(IF(AND(AH612="Impacto",AH613="Impacto"),(AS612-(+AS612*AK613)),IF(AND(AH612="Probabilidad",AH613="Impacto"),(AS611-(+AS611*AK613)),IF(AH613="Probabilidad",AS612,""))),"")</f>
        <v/>
      </c>
      <c r="AT613" s="239" t="str">
        <f t="shared" si="616"/>
        <v/>
      </c>
      <c r="AU613" s="510"/>
      <c r="AV613" s="513"/>
      <c r="AW613" s="507"/>
      <c r="AX613" s="516"/>
      <c r="AY613" s="343"/>
      <c r="AZ613" s="209"/>
      <c r="BA613" s="207"/>
      <c r="BB613" s="207"/>
      <c r="BC613" s="208"/>
      <c r="BD613" s="208"/>
      <c r="BE613" s="208"/>
      <c r="BF613" s="209"/>
      <c r="BG613" s="460"/>
      <c r="BH613" s="215"/>
      <c r="BI613" s="210"/>
      <c r="BJ613" s="210"/>
      <c r="BK613" s="210"/>
      <c r="BL613" s="207"/>
      <c r="BM613" s="207"/>
      <c r="BN613" s="207"/>
      <c r="BO613" s="282"/>
      <c r="BP613" s="282"/>
      <c r="BQ613" s="284"/>
      <c r="BR613" s="213"/>
      <c r="BS613" s="213" t="str">
        <f>IF(AND('MAPA DE RIESGOS'!$AP613="Muy Alta",'MAPA DE RIESGOS'!$AR613="Leve"),CONCATENATE("R",'MAPA DE RIESGOS'!$H613,"C",'MAPA DE RIESGOS'!$AF613),"")</f>
        <v/>
      </c>
      <c r="BT613" s="213"/>
      <c r="BU613" s="213"/>
      <c r="BV613" s="213"/>
      <c r="BW613" s="213"/>
      <c r="BX613" s="213"/>
      <c r="BY613" s="213"/>
      <c r="BZ613" s="213"/>
      <c r="CA613" s="213"/>
      <c r="CB613" s="213"/>
      <c r="CC613" s="213"/>
      <c r="CD613" s="213"/>
      <c r="CE613" s="213"/>
      <c r="CF613" s="213"/>
      <c r="CG613" s="213"/>
      <c r="CH613" s="213"/>
      <c r="CI613" s="213"/>
      <c r="CJ613" s="213"/>
      <c r="CK613" s="213"/>
    </row>
    <row r="614" spans="1:89" s="214" customFormat="1" ht="28.5" hidden="1" customHeight="1">
      <c r="A614" s="469"/>
      <c r="B614" s="487"/>
      <c r="C614" s="451"/>
      <c r="D614" s="290"/>
      <c r="E614" s="293"/>
      <c r="F614" s="207"/>
      <c r="G614" s="459"/>
      <c r="H614" s="384">
        <v>100</v>
      </c>
      <c r="I614" s="457"/>
      <c r="J614" s="460"/>
      <c r="K614" s="460"/>
      <c r="L614" s="460"/>
      <c r="M614" s="454"/>
      <c r="N614" s="454"/>
      <c r="O614" s="454"/>
      <c r="P614" s="531"/>
      <c r="Q614" s="491"/>
      <c r="R614" s="494"/>
      <c r="S614" s="494"/>
      <c r="T614" s="494"/>
      <c r="U614" s="494"/>
      <c r="V614" s="534"/>
      <c r="W614" s="519"/>
      <c r="X614" s="537"/>
      <c r="Y614" s="540"/>
      <c r="Z614" s="543"/>
      <c r="AA614" s="519"/>
      <c r="AB614" s="522"/>
      <c r="AC614" s="525"/>
      <c r="AD614" s="528"/>
      <c r="AE614" s="507"/>
      <c r="AF614" s="205">
        <v>5</v>
      </c>
      <c r="AG614" s="206"/>
      <c r="AH614" s="234" t="str">
        <f t="shared" si="612"/>
        <v/>
      </c>
      <c r="AI614" s="340"/>
      <c r="AJ614" s="340"/>
      <c r="AK614" s="235" t="str">
        <f t="shared" si="613"/>
        <v/>
      </c>
      <c r="AL614" s="341"/>
      <c r="AM614" s="341"/>
      <c r="AN614" s="342"/>
      <c r="AO614" s="236" t="str">
        <f>IF(ISBLANK(AD610),(IFERROR(IF(AND(AH613="Probabilidad",AH614="Probabilidad"),(AQ613-(+AQ613*AK614)),IF(AND(AH613="Impacto",AH614="Probabilidad"),(AQ612-(+AQ612*AK614)),IF(AH614="Impacto",AQ613,""))),""))," ")</f>
        <v/>
      </c>
      <c r="AP614" s="174" t="str">
        <f>IF(ISBLANK(AD610),(IFERROR(IF(AO614="","",IF(AO614&lt;=0.2,"Muy Baja",IF(AO614&lt;=0.4,"Baja",IF(AO614&lt;=0.6,"Media",IF(AO614&lt;=0.8,"Alta","Muy Alta"))))),""))," ")</f>
        <v/>
      </c>
      <c r="AQ614" s="237" t="str">
        <f t="shared" si="614"/>
        <v/>
      </c>
      <c r="AR614" s="283" t="str">
        <f t="shared" si="615"/>
        <v/>
      </c>
      <c r="AS614" s="237" t="str">
        <f>IFERROR(IF(AND(AH613="Impacto",AH614="Impacto"),(AS613-(+AS613*AK614)),IF(AND(AH613="Probabilidad",AH614="Impacto"),(AS612-(+AS612*AK614)),IF(AH614="Probabilidad",AS613,""))),"")</f>
        <v/>
      </c>
      <c r="AT614" s="239" t="str">
        <f t="shared" si="616"/>
        <v/>
      </c>
      <c r="AU614" s="510"/>
      <c r="AV614" s="513"/>
      <c r="AW614" s="507"/>
      <c r="AX614" s="516"/>
      <c r="AY614" s="343"/>
      <c r="AZ614" s="209"/>
      <c r="BA614" s="207"/>
      <c r="BB614" s="207"/>
      <c r="BC614" s="208"/>
      <c r="BD614" s="208"/>
      <c r="BE614" s="208"/>
      <c r="BF614" s="209"/>
      <c r="BG614" s="460"/>
      <c r="BH614" s="215"/>
      <c r="BI614" s="210"/>
      <c r="BJ614" s="210"/>
      <c r="BK614" s="210"/>
      <c r="BL614" s="207"/>
      <c r="BM614" s="207"/>
      <c r="BN614" s="207"/>
      <c r="BO614" s="282"/>
      <c r="BP614" s="282"/>
      <c r="BQ614" s="284"/>
      <c r="BR614" s="213"/>
      <c r="BS614" s="213" t="str">
        <f>IF(AND('MAPA DE RIESGOS'!$AP614="Muy Alta",'MAPA DE RIESGOS'!$AR614="Leve"),CONCATENATE("R",'MAPA DE RIESGOS'!$H614,"C",'MAPA DE RIESGOS'!$AF614),"")</f>
        <v/>
      </c>
      <c r="BT614" s="213"/>
      <c r="BU614" s="213"/>
      <c r="BV614" s="213"/>
      <c r="BW614" s="213"/>
      <c r="BX614" s="213"/>
      <c r="BY614" s="213"/>
      <c r="BZ614" s="213"/>
      <c r="CA614" s="213"/>
      <c r="CB614" s="213"/>
      <c r="CC614" s="213"/>
      <c r="CD614" s="213"/>
      <c r="CE614" s="213"/>
      <c r="CF614" s="213"/>
      <c r="CG614" s="213"/>
      <c r="CH614" s="213"/>
      <c r="CI614" s="213"/>
      <c r="CJ614" s="213"/>
      <c r="CK614" s="213"/>
    </row>
    <row r="615" spans="1:89" s="214" customFormat="1" ht="28.5" hidden="1" customHeight="1">
      <c r="A615" s="469"/>
      <c r="B615" s="488"/>
      <c r="C615" s="452"/>
      <c r="D615" s="291"/>
      <c r="E615" s="294"/>
      <c r="F615" s="207"/>
      <c r="G615" s="459"/>
      <c r="H615" s="384">
        <v>100</v>
      </c>
      <c r="I615" s="458"/>
      <c r="J615" s="461"/>
      <c r="K615" s="461"/>
      <c r="L615" s="461"/>
      <c r="M615" s="455"/>
      <c r="N615" s="455"/>
      <c r="O615" s="455"/>
      <c r="P615" s="532"/>
      <c r="Q615" s="492"/>
      <c r="R615" s="495"/>
      <c r="S615" s="495"/>
      <c r="T615" s="495"/>
      <c r="U615" s="495"/>
      <c r="V615" s="535"/>
      <c r="W615" s="520"/>
      <c r="X615" s="538"/>
      <c r="Y615" s="541"/>
      <c r="Z615" s="544"/>
      <c r="AA615" s="520"/>
      <c r="AB615" s="523"/>
      <c r="AC615" s="526"/>
      <c r="AD615" s="529"/>
      <c r="AE615" s="508"/>
      <c r="AF615" s="205">
        <v>6</v>
      </c>
      <c r="AG615" s="206"/>
      <c r="AH615" s="234" t="str">
        <f t="shared" si="612"/>
        <v/>
      </c>
      <c r="AI615" s="340"/>
      <c r="AJ615" s="340"/>
      <c r="AK615" s="235" t="str">
        <f t="shared" si="613"/>
        <v/>
      </c>
      <c r="AL615" s="341"/>
      <c r="AM615" s="341"/>
      <c r="AN615" s="342"/>
      <c r="AO615" s="236" t="str">
        <f>IF(ISBLANK(AD610),(IFERROR(IF(AND(AH613="Probabilidad",AH615="Probabilidad"),(AQ613-(+AQ613*AK615)),IF(AND(AH613="Impacto",AH615="Probabilidad"),(AQ612-(+AQ612*AK615)),IF(AH615="Impacto",AQ613,""))),""))," ")</f>
        <v/>
      </c>
      <c r="AP615" s="174" t="str">
        <f>IF(ISBLANK(AD610),(IFERROR(IF(AO615="","",IF(AO615&lt;=0.2,"Muy Baja",IF(AO615&lt;=0.4,"Baja",IF(AO615&lt;=0.6,"Media",IF(AO615&lt;=0.8,"Alta","Muy Alta"))))),"")), " ")</f>
        <v/>
      </c>
      <c r="AQ615" s="237" t="str">
        <f t="shared" si="614"/>
        <v/>
      </c>
      <c r="AR615" s="283" t="str">
        <f t="shared" si="615"/>
        <v/>
      </c>
      <c r="AS615" s="237" t="str">
        <f>IFERROR(IF(AND(AH614="Impacto",AH615="Impacto"),(AS613-(+AS614*AK615)),IF(AND(AH613="Probabilidad",AH615="Impacto"),(AS612-(+AS612*AK615)),IF(AH615="Probabilidad",AS613,""))),"")</f>
        <v/>
      </c>
      <c r="AT615" s="239" t="str">
        <f t="shared" si="616"/>
        <v/>
      </c>
      <c r="AU615" s="511"/>
      <c r="AV615" s="514"/>
      <c r="AW615" s="508"/>
      <c r="AX615" s="517"/>
      <c r="AY615" s="343"/>
      <c r="AZ615" s="209"/>
      <c r="BA615" s="207"/>
      <c r="BB615" s="207"/>
      <c r="BC615" s="208"/>
      <c r="BD615" s="208"/>
      <c r="BE615" s="208"/>
      <c r="BF615" s="209"/>
      <c r="BG615" s="461"/>
      <c r="BH615" s="215"/>
      <c r="BI615" s="210"/>
      <c r="BJ615" s="210"/>
      <c r="BK615" s="210"/>
      <c r="BL615" s="207"/>
      <c r="BM615" s="207"/>
      <c r="BN615" s="207"/>
      <c r="BO615" s="282"/>
      <c r="BP615" s="282"/>
      <c r="BQ615" s="284"/>
      <c r="BR615" s="213"/>
      <c r="BS615" s="213" t="str">
        <f>IF(AND('MAPA DE RIESGOS'!$AP615="Muy Alta",'MAPA DE RIESGOS'!$AR615="Leve"),CONCATENATE("R",'MAPA DE RIESGOS'!$H615,"C",'MAPA DE RIESGOS'!$AF615),"")</f>
        <v/>
      </c>
      <c r="BT615" s="213"/>
      <c r="BU615" s="213"/>
      <c r="BV615" s="213"/>
      <c r="BW615" s="213"/>
      <c r="BX615" s="213"/>
      <c r="BY615" s="213"/>
      <c r="BZ615" s="213"/>
      <c r="CA615" s="213"/>
      <c r="CB615" s="213"/>
      <c r="CC615" s="213"/>
      <c r="CD615" s="213"/>
      <c r="CE615" s="213"/>
      <c r="CF615" s="213"/>
      <c r="CG615" s="213"/>
      <c r="CH615" s="213"/>
      <c r="CI615" s="213"/>
      <c r="CJ615" s="213"/>
      <c r="CK615" s="213"/>
    </row>
    <row r="616" spans="1:89" s="225" customFormat="1">
      <c r="B616" s="217"/>
      <c r="C616" s="216"/>
      <c r="D616" s="216"/>
      <c r="E616" s="216"/>
      <c r="F616" s="216"/>
      <c r="G616" s="216"/>
      <c r="H616" s="216"/>
      <c r="I616" s="287"/>
      <c r="J616" s="216"/>
      <c r="K616" s="216"/>
      <c r="L616" s="216"/>
      <c r="M616" s="216"/>
      <c r="N616" s="218"/>
      <c r="O616" s="218"/>
      <c r="P616" s="219"/>
      <c r="Q616" s="218"/>
      <c r="R616" s="218"/>
      <c r="S616" s="218"/>
      <c r="T616" s="218"/>
      <c r="U616" s="218"/>
      <c r="V616" s="218"/>
      <c r="W616" s="218"/>
      <c r="X616" s="218"/>
      <c r="Y616" s="218"/>
      <c r="Z616" s="218"/>
      <c r="AA616" s="218"/>
      <c r="AB616" s="220"/>
      <c r="AC616" s="221"/>
      <c r="AD616" s="221"/>
      <c r="AE616" s="220"/>
      <c r="AF616" s="220"/>
      <c r="AG616" s="218"/>
      <c r="AH616" s="218"/>
      <c r="AI616" s="222"/>
      <c r="AJ616" s="222"/>
      <c r="AK616" s="218"/>
      <c r="AL616" s="222"/>
      <c r="AM616" s="222"/>
      <c r="AN616" s="222"/>
      <c r="AO616" s="218"/>
      <c r="AP616" s="218"/>
      <c r="AQ616" s="218"/>
      <c r="AR616" s="218"/>
      <c r="AS616" s="218"/>
      <c r="AT616" s="220"/>
      <c r="AU616" s="222"/>
      <c r="AV616" s="222"/>
      <c r="AW616" s="218"/>
      <c r="AX616" s="219"/>
      <c r="AY616" s="223"/>
      <c r="AZ616" s="219"/>
      <c r="BA616" s="223"/>
      <c r="BB616" s="223"/>
      <c r="BC616" s="347"/>
      <c r="BD616" s="347"/>
      <c r="BE616" s="219"/>
      <c r="BF616" s="219"/>
      <c r="BG616" s="223"/>
      <c r="BH616" s="223"/>
      <c r="BI616" s="222"/>
      <c r="BJ616" s="222"/>
      <c r="BK616" s="222"/>
      <c r="BL616" s="224"/>
      <c r="BM616" s="219"/>
      <c r="BN616" s="223"/>
      <c r="BO616" s="219"/>
      <c r="BP616" s="219"/>
      <c r="BQ616" s="219"/>
      <c r="BR616" s="218"/>
      <c r="BS616" s="218"/>
      <c r="BT616" s="218"/>
      <c r="BU616" s="218"/>
      <c r="BV616" s="218"/>
      <c r="BW616" s="218"/>
      <c r="BX616" s="218"/>
      <c r="BY616" s="218"/>
      <c r="BZ616" s="218"/>
      <c r="CA616" s="218"/>
      <c r="CB616" s="218"/>
      <c r="CC616" s="218"/>
      <c r="CD616" s="218"/>
      <c r="CE616" s="218"/>
      <c r="CF616" s="218"/>
      <c r="CG616" s="218"/>
      <c r="CH616" s="218"/>
      <c r="CI616" s="218"/>
      <c r="CJ616" s="218"/>
      <c r="CK616" s="218"/>
    </row>
    <row r="617" spans="1:89" s="225" customFormat="1">
      <c r="B617" s="218"/>
      <c r="C617" s="218" t="s">
        <v>1110</v>
      </c>
      <c r="D617" s="218"/>
      <c r="E617" s="218"/>
      <c r="F617" s="218"/>
      <c r="G617" s="218"/>
      <c r="H617" s="218" t="s">
        <v>224</v>
      </c>
      <c r="I617" s="220"/>
      <c r="J617" s="218"/>
      <c r="K617" s="218"/>
      <c r="L617" s="218"/>
      <c r="M617" s="218"/>
      <c r="N617" s="218"/>
      <c r="O617" s="218"/>
      <c r="P617" s="219"/>
      <c r="Q617" s="218"/>
      <c r="R617" s="218"/>
      <c r="S617" s="218"/>
      <c r="T617" s="218"/>
      <c r="U617" s="218"/>
      <c r="V617" s="218"/>
      <c r="W617" s="218"/>
      <c r="X617" s="218"/>
      <c r="Y617" s="218"/>
      <c r="Z617" s="218"/>
      <c r="AA617" s="218"/>
      <c r="AB617" s="218"/>
      <c r="AC617" s="222"/>
      <c r="AD617" s="222"/>
      <c r="AE617" s="218"/>
      <c r="AF617" s="218"/>
      <c r="AG617" s="218"/>
      <c r="AH617" s="218"/>
      <c r="AI617" s="222"/>
      <c r="AJ617" s="222"/>
      <c r="AK617" s="218"/>
      <c r="AL617" s="222"/>
      <c r="AM617" s="222"/>
      <c r="AN617" s="222"/>
      <c r="AO617" s="218"/>
      <c r="AP617" s="218"/>
      <c r="AQ617" s="218"/>
      <c r="AR617" s="218"/>
      <c r="AS617" s="218"/>
      <c r="AT617" s="218"/>
      <c r="AU617" s="222"/>
      <c r="AV617" s="222"/>
      <c r="AW617" s="218"/>
      <c r="AX617" s="219"/>
      <c r="AY617" s="223"/>
      <c r="AZ617" s="219"/>
      <c r="BA617" s="223"/>
      <c r="BB617" s="223"/>
      <c r="BC617" s="347"/>
      <c r="BD617" s="347"/>
      <c r="BE617" s="219"/>
      <c r="BF617" s="219"/>
      <c r="BG617" s="223"/>
      <c r="BH617" s="223"/>
      <c r="BI617" s="222"/>
      <c r="BJ617" s="222"/>
      <c r="BK617" s="222"/>
      <c r="BL617" s="224"/>
      <c r="BM617" s="219"/>
      <c r="BN617" s="223"/>
      <c r="BO617" s="219"/>
      <c r="BP617" s="219"/>
      <c r="BQ617" s="219"/>
      <c r="BR617" s="218"/>
      <c r="BS617" s="218"/>
      <c r="BT617" s="218"/>
      <c r="BU617" s="218"/>
      <c r="BV617" s="218"/>
      <c r="BW617" s="218"/>
      <c r="BX617" s="218"/>
      <c r="BY617" s="218"/>
      <c r="BZ617" s="218"/>
      <c r="CA617" s="218"/>
      <c r="CB617" s="218"/>
      <c r="CC617" s="218"/>
      <c r="CD617" s="218"/>
      <c r="CE617" s="218"/>
      <c r="CF617" s="218"/>
      <c r="CG617" s="218"/>
      <c r="CH617" s="218"/>
      <c r="CI617" s="218"/>
      <c r="CJ617" s="218"/>
      <c r="CK617" s="218"/>
    </row>
    <row r="618" spans="1:89" s="225" customFormat="1">
      <c r="B618" s="218"/>
      <c r="C618" s="218" t="s">
        <v>1111</v>
      </c>
      <c r="D618" s="218"/>
      <c r="E618" s="218"/>
      <c r="F618" s="218"/>
      <c r="G618" s="218"/>
      <c r="H618" s="218" t="s">
        <v>225</v>
      </c>
      <c r="I618" s="220"/>
      <c r="J618" s="218"/>
      <c r="K618" s="218"/>
      <c r="L618" s="218"/>
      <c r="M618" s="218"/>
      <c r="N618" s="218"/>
      <c r="O618" s="218"/>
      <c r="P618" s="219"/>
      <c r="Q618" s="218"/>
      <c r="R618" s="218"/>
      <c r="S618" s="218"/>
      <c r="T618" s="218"/>
      <c r="U618" s="218"/>
      <c r="V618" s="218"/>
      <c r="W618" s="218"/>
      <c r="X618" s="218"/>
      <c r="Y618" s="218"/>
      <c r="Z618" s="218"/>
      <c r="AA618" s="218"/>
      <c r="AB618" s="218"/>
      <c r="AC618" s="222"/>
      <c r="AD618" s="222"/>
      <c r="AE618" s="218"/>
      <c r="AF618" s="218"/>
      <c r="AG618" s="218"/>
      <c r="AH618" s="218"/>
      <c r="AI618" s="222"/>
      <c r="AJ618" s="222"/>
      <c r="AK618" s="218"/>
      <c r="AL618" s="222"/>
      <c r="AM618" s="222"/>
      <c r="AN618" s="222"/>
      <c r="AO618" s="218"/>
      <c r="AP618" s="218"/>
      <c r="AQ618" s="218"/>
      <c r="AR618" s="218"/>
      <c r="AS618" s="218"/>
      <c r="AT618" s="218"/>
      <c r="AU618" s="222"/>
      <c r="AV618" s="222"/>
      <c r="AW618" s="218"/>
      <c r="AX618" s="219"/>
      <c r="AY618" s="223"/>
      <c r="AZ618" s="219"/>
      <c r="BA618" s="223"/>
      <c r="BB618" s="223"/>
      <c r="BC618" s="347"/>
      <c r="BD618" s="347"/>
      <c r="BE618" s="219"/>
      <c r="BF618" s="219"/>
      <c r="BG618" s="223"/>
      <c r="BH618" s="223"/>
      <c r="BI618" s="222"/>
      <c r="BJ618" s="222"/>
      <c r="BK618" s="222"/>
      <c r="BL618" s="224"/>
      <c r="BM618" s="219"/>
      <c r="BN618" s="223"/>
      <c r="BO618" s="219"/>
      <c r="BP618" s="219"/>
      <c r="BQ618" s="219"/>
      <c r="BR618" s="218"/>
      <c r="BS618" s="218"/>
      <c r="BT618" s="218"/>
      <c r="BU618" s="218"/>
      <c r="BV618" s="218"/>
      <c r="BW618" s="218"/>
      <c r="BX618" s="218"/>
      <c r="BY618" s="218"/>
      <c r="BZ618" s="218"/>
      <c r="CA618" s="218"/>
      <c r="CB618" s="218"/>
      <c r="CC618" s="218"/>
      <c r="CD618" s="218"/>
      <c r="CE618" s="218"/>
      <c r="CF618" s="218"/>
      <c r="CG618" s="218"/>
      <c r="CH618" s="218"/>
      <c r="CI618" s="218"/>
      <c r="CJ618" s="218"/>
      <c r="CK618" s="218"/>
    </row>
    <row r="619" spans="1:89" s="225" customFormat="1">
      <c r="B619" s="217"/>
      <c r="C619" s="218" t="s">
        <v>1111</v>
      </c>
      <c r="D619" s="216"/>
      <c r="E619" s="216"/>
      <c r="F619" s="216"/>
      <c r="G619" s="216"/>
      <c r="H619" s="218" t="s">
        <v>226</v>
      </c>
      <c r="I619" s="287"/>
      <c r="J619" s="216"/>
      <c r="K619" s="216"/>
      <c r="L619" s="216"/>
      <c r="M619" s="216"/>
      <c r="N619" s="218"/>
      <c r="O619" s="218"/>
      <c r="P619" s="219"/>
      <c r="Q619" s="218"/>
      <c r="R619" s="218"/>
      <c r="S619" s="218"/>
      <c r="T619" s="218"/>
      <c r="U619" s="218"/>
      <c r="V619" s="218"/>
      <c r="W619" s="218"/>
      <c r="X619" s="218"/>
      <c r="Y619" s="218"/>
      <c r="Z619" s="218"/>
      <c r="AA619" s="218"/>
      <c r="AB619" s="220"/>
      <c r="AC619" s="221"/>
      <c r="AD619" s="221"/>
      <c r="AE619" s="220"/>
      <c r="AF619" s="220"/>
      <c r="AG619" s="218"/>
      <c r="AH619" s="218"/>
      <c r="AI619" s="222"/>
      <c r="AJ619" s="222"/>
      <c r="AK619" s="218"/>
      <c r="AL619" s="222"/>
      <c r="AM619" s="222"/>
      <c r="AN619" s="222"/>
      <c r="AO619" s="218"/>
      <c r="AP619" s="218"/>
      <c r="AQ619" s="218"/>
      <c r="AR619" s="218"/>
      <c r="AS619" s="218"/>
      <c r="AT619" s="220"/>
      <c r="AU619" s="222"/>
      <c r="AV619" s="222"/>
      <c r="AW619" s="218"/>
      <c r="AX619" s="219"/>
      <c r="AY619" s="223"/>
      <c r="AZ619" s="219"/>
      <c r="BA619" s="223"/>
      <c r="BB619" s="223"/>
      <c r="BC619" s="347"/>
      <c r="BD619" s="347"/>
      <c r="BE619" s="219"/>
      <c r="BF619" s="219"/>
      <c r="BG619" s="223"/>
      <c r="BH619" s="223"/>
      <c r="BI619" s="222"/>
      <c r="BJ619" s="222"/>
      <c r="BK619" s="222"/>
      <c r="BL619" s="224"/>
      <c r="BM619" s="219"/>
      <c r="BN619" s="223"/>
      <c r="BO619" s="219"/>
      <c r="BP619" s="219"/>
      <c r="BQ619" s="219"/>
      <c r="BR619" s="218"/>
      <c r="BS619" s="218"/>
      <c r="BT619" s="218"/>
      <c r="BU619" s="218"/>
      <c r="BV619" s="218"/>
      <c r="BW619" s="218"/>
      <c r="BX619" s="218"/>
      <c r="BY619" s="218"/>
      <c r="BZ619" s="218"/>
      <c r="CA619" s="218"/>
      <c r="CB619" s="218"/>
      <c r="CC619" s="218"/>
      <c r="CD619" s="218"/>
      <c r="CE619" s="218"/>
      <c r="CF619" s="218"/>
      <c r="CG619" s="218"/>
      <c r="CH619" s="218"/>
      <c r="CI619" s="218"/>
      <c r="CJ619" s="218"/>
      <c r="CK619" s="218"/>
    </row>
    <row r="620" spans="1:89" s="225" customFormat="1">
      <c r="B620" s="217"/>
      <c r="C620" s="216"/>
      <c r="D620" s="216"/>
      <c r="E620" s="216"/>
      <c r="F620" s="216"/>
      <c r="G620" s="216"/>
      <c r="H620" s="218"/>
      <c r="I620" s="287"/>
      <c r="J620" s="216"/>
      <c r="K620" s="216"/>
      <c r="L620" s="216"/>
      <c r="M620" s="216"/>
      <c r="N620" s="218"/>
      <c r="O620" s="218"/>
      <c r="P620" s="219"/>
      <c r="Q620" s="218"/>
      <c r="R620" s="218"/>
      <c r="S620" s="218"/>
      <c r="T620" s="218"/>
      <c r="U620" s="218"/>
      <c r="V620" s="218"/>
      <c r="W620" s="218"/>
      <c r="X620" s="218"/>
      <c r="Y620" s="218"/>
      <c r="Z620" s="218"/>
      <c r="AA620" s="218"/>
      <c r="AB620" s="220"/>
      <c r="AC620" s="221"/>
      <c r="AD620" s="221"/>
      <c r="AE620" s="220"/>
      <c r="AF620" s="220"/>
      <c r="AG620" s="218"/>
      <c r="AH620" s="218"/>
      <c r="AI620" s="222"/>
      <c r="AJ620" s="222"/>
      <c r="AK620" s="218"/>
      <c r="AL620" s="222"/>
      <c r="AM620" s="222"/>
      <c r="AN620" s="222"/>
      <c r="AO620" s="218"/>
      <c r="AP620" s="218"/>
      <c r="AQ620" s="218"/>
      <c r="AR620" s="218"/>
      <c r="AS620" s="218"/>
      <c r="AT620" s="220"/>
      <c r="AU620" s="222"/>
      <c r="AV620" s="222"/>
      <c r="AW620" s="218"/>
      <c r="AX620" s="219"/>
      <c r="AY620" s="223"/>
      <c r="AZ620" s="219"/>
      <c r="BA620" s="223"/>
      <c r="BB620" s="223"/>
      <c r="BC620" s="347"/>
      <c r="BD620" s="347"/>
      <c r="BE620" s="219"/>
      <c r="BF620" s="219"/>
      <c r="BG620" s="223"/>
      <c r="BH620" s="223"/>
      <c r="BI620" s="222"/>
      <c r="BJ620" s="222"/>
      <c r="BK620" s="222"/>
      <c r="BL620" s="224"/>
      <c r="BM620" s="219"/>
      <c r="BN620" s="223"/>
      <c r="BO620" s="219"/>
      <c r="BP620" s="219"/>
      <c r="BQ620" s="219"/>
      <c r="BR620" s="218"/>
      <c r="BS620" s="218"/>
      <c r="BT620" s="218"/>
      <c r="BU620" s="218"/>
      <c r="BV620" s="218"/>
      <c r="BW620" s="218"/>
      <c r="BX620" s="218"/>
      <c r="BY620" s="218"/>
      <c r="BZ620" s="218"/>
      <c r="CA620" s="218"/>
      <c r="CB620" s="218"/>
      <c r="CC620" s="218"/>
      <c r="CD620" s="218"/>
      <c r="CE620" s="218"/>
      <c r="CF620" s="218"/>
      <c r="CG620" s="218"/>
      <c r="CH620" s="218"/>
      <c r="CI620" s="218"/>
      <c r="CJ620" s="218"/>
      <c r="CK620" s="218"/>
    </row>
    <row r="621" spans="1:89" s="225" customFormat="1">
      <c r="B621" s="217"/>
      <c r="C621" s="216"/>
      <c r="D621" s="216"/>
      <c r="E621" s="216"/>
      <c r="F621" s="216"/>
      <c r="G621" s="216"/>
      <c r="H621" s="216"/>
      <c r="I621" s="287"/>
      <c r="J621" s="216"/>
      <c r="K621" s="216"/>
      <c r="L621" s="216"/>
      <c r="M621" s="216"/>
      <c r="N621" s="218"/>
      <c r="O621" s="218"/>
      <c r="P621" s="219"/>
      <c r="Q621" s="218"/>
      <c r="R621" s="218"/>
      <c r="S621" s="218"/>
      <c r="T621" s="218"/>
      <c r="U621" s="218"/>
      <c r="V621" s="218"/>
      <c r="W621" s="218"/>
      <c r="X621" s="218"/>
      <c r="Y621" s="218"/>
      <c r="Z621" s="218"/>
      <c r="AA621" s="218"/>
      <c r="AB621" s="220"/>
      <c r="AC621" s="221"/>
      <c r="AD621" s="221"/>
      <c r="AE621" s="220"/>
      <c r="AF621" s="220"/>
      <c r="AG621" s="218"/>
      <c r="AH621" s="218"/>
      <c r="AI621" s="222"/>
      <c r="AJ621" s="222"/>
      <c r="AK621" s="218"/>
      <c r="AL621" s="222"/>
      <c r="AM621" s="222"/>
      <c r="AN621" s="222"/>
      <c r="AO621" s="218"/>
      <c r="AP621" s="218"/>
      <c r="AQ621" s="218"/>
      <c r="AR621" s="218"/>
      <c r="AS621" s="218"/>
      <c r="AT621" s="220"/>
      <c r="AU621" s="222"/>
      <c r="AV621" s="222"/>
      <c r="AW621" s="218"/>
      <c r="AX621" s="219"/>
      <c r="AY621" s="223"/>
      <c r="AZ621" s="219"/>
      <c r="BA621" s="223"/>
      <c r="BB621" s="223"/>
      <c r="BC621" s="347"/>
      <c r="BD621" s="347"/>
      <c r="BE621" s="219"/>
      <c r="BF621" s="219"/>
      <c r="BG621" s="223"/>
      <c r="BH621" s="223"/>
      <c r="BI621" s="222"/>
      <c r="BJ621" s="222"/>
      <c r="BK621" s="222"/>
      <c r="BL621" s="224"/>
      <c r="BM621" s="219"/>
      <c r="BN621" s="223"/>
      <c r="BO621" s="219"/>
      <c r="BP621" s="219"/>
      <c r="BQ621" s="219"/>
      <c r="BR621" s="218"/>
      <c r="BS621" s="218"/>
      <c r="BT621" s="218"/>
      <c r="BU621" s="218"/>
      <c r="BV621" s="218"/>
      <c r="BW621" s="218"/>
      <c r="BX621" s="218"/>
      <c r="BY621" s="218"/>
      <c r="BZ621" s="218"/>
      <c r="CA621" s="218"/>
      <c r="CB621" s="218"/>
      <c r="CC621" s="218"/>
      <c r="CD621" s="218"/>
      <c r="CE621" s="218"/>
      <c r="CF621" s="218"/>
      <c r="CG621" s="218"/>
      <c r="CH621" s="218"/>
      <c r="CI621" s="218"/>
      <c r="CJ621" s="218"/>
      <c r="CK621" s="218"/>
    </row>
    <row r="622" spans="1:89" s="225" customFormat="1">
      <c r="B622" s="217"/>
      <c r="C622" s="216"/>
      <c r="D622" s="216"/>
      <c r="E622" s="216"/>
      <c r="F622" s="216"/>
      <c r="G622" s="216"/>
      <c r="H622" s="216"/>
      <c r="I622" s="287"/>
      <c r="J622" s="216"/>
      <c r="K622" s="216"/>
      <c r="L622" s="216"/>
      <c r="M622" s="216"/>
      <c r="N622" s="218"/>
      <c r="O622" s="218"/>
      <c r="P622" s="219"/>
      <c r="Q622" s="218"/>
      <c r="R622" s="218"/>
      <c r="S622" s="218"/>
      <c r="T622" s="218"/>
      <c r="U622" s="218"/>
      <c r="V622" s="218"/>
      <c r="W622" s="218"/>
      <c r="X622" s="218"/>
      <c r="Y622" s="218"/>
      <c r="Z622" s="218"/>
      <c r="AA622" s="218"/>
      <c r="AB622" s="220"/>
      <c r="AC622" s="221"/>
      <c r="AD622" s="221"/>
      <c r="AE622" s="220"/>
      <c r="AF622" s="220"/>
      <c r="AG622" s="218"/>
      <c r="AH622" s="218"/>
      <c r="AI622" s="222"/>
      <c r="AJ622" s="222"/>
      <c r="AK622" s="218"/>
      <c r="AL622" s="222"/>
      <c r="AM622" s="222"/>
      <c r="AN622" s="222"/>
      <c r="AO622" s="218"/>
      <c r="AP622" s="218"/>
      <c r="AQ622" s="218"/>
      <c r="AR622" s="218"/>
      <c r="AS622" s="218"/>
      <c r="AT622" s="220"/>
      <c r="AU622" s="222"/>
      <c r="AV622" s="222"/>
      <c r="AW622" s="218"/>
      <c r="AX622" s="219"/>
      <c r="AY622" s="223"/>
      <c r="AZ622" s="219"/>
      <c r="BA622" s="223"/>
      <c r="BB622" s="223"/>
      <c r="BC622" s="347"/>
      <c r="BD622" s="347"/>
      <c r="BE622" s="219"/>
      <c r="BF622" s="219"/>
      <c r="BG622" s="223"/>
      <c r="BH622" s="223"/>
      <c r="BI622" s="222"/>
      <c r="BJ622" s="222"/>
      <c r="BK622" s="222"/>
      <c r="BL622" s="224"/>
      <c r="BM622" s="219"/>
      <c r="BN622" s="223"/>
      <c r="BO622" s="219"/>
      <c r="BP622" s="219"/>
      <c r="BQ622" s="219"/>
      <c r="BR622" s="218"/>
      <c r="BS622" s="218"/>
      <c r="BT622" s="218"/>
      <c r="BU622" s="218"/>
      <c r="BV622" s="218"/>
      <c r="BW622" s="218"/>
      <c r="BX622" s="218"/>
      <c r="BY622" s="218"/>
      <c r="BZ622" s="218"/>
      <c r="CA622" s="218"/>
      <c r="CB622" s="218"/>
      <c r="CC622" s="218"/>
      <c r="CD622" s="218"/>
      <c r="CE622" s="218"/>
      <c r="CF622" s="218"/>
      <c r="CG622" s="218"/>
      <c r="CH622" s="218"/>
      <c r="CI622" s="218"/>
      <c r="CJ622" s="218"/>
      <c r="CK622" s="218"/>
    </row>
    <row r="623" spans="1:89" s="225" customFormat="1">
      <c r="B623" s="217"/>
      <c r="C623" s="216"/>
      <c r="D623" s="216"/>
      <c r="E623" s="216"/>
      <c r="F623" s="216"/>
      <c r="G623" s="216"/>
      <c r="H623" s="216"/>
      <c r="I623" s="287"/>
      <c r="J623" s="216"/>
      <c r="K623" s="216"/>
      <c r="L623" s="216"/>
      <c r="M623" s="216"/>
      <c r="N623" s="218"/>
      <c r="O623" s="218"/>
      <c r="P623" s="219"/>
      <c r="Q623" s="218"/>
      <c r="R623" s="218"/>
      <c r="S623" s="218"/>
      <c r="T623" s="218"/>
      <c r="U623" s="218"/>
      <c r="V623" s="218"/>
      <c r="W623" s="218"/>
      <c r="X623" s="218"/>
      <c r="Y623" s="218"/>
      <c r="Z623" s="218"/>
      <c r="AA623" s="218"/>
      <c r="AB623" s="220"/>
      <c r="AC623" s="221"/>
      <c r="AD623" s="221"/>
      <c r="AE623" s="220"/>
      <c r="AF623" s="220"/>
      <c r="AG623" s="218"/>
      <c r="AH623" s="218"/>
      <c r="AI623" s="222"/>
      <c r="AJ623" s="222"/>
      <c r="AK623" s="218"/>
      <c r="AL623" s="222"/>
      <c r="AM623" s="222"/>
      <c r="AN623" s="222"/>
      <c r="AO623" s="218"/>
      <c r="AP623" s="218"/>
      <c r="AQ623" s="218"/>
      <c r="AR623" s="218"/>
      <c r="AS623" s="218"/>
      <c r="AT623" s="220"/>
      <c r="AU623" s="222"/>
      <c r="AV623" s="222"/>
      <c r="AW623" s="218"/>
      <c r="AX623" s="219"/>
      <c r="AY623" s="223"/>
      <c r="AZ623" s="219"/>
      <c r="BA623" s="223"/>
      <c r="BB623" s="223"/>
      <c r="BC623" s="347"/>
      <c r="BD623" s="347"/>
      <c r="BE623" s="219"/>
      <c r="BF623" s="219"/>
      <c r="BG623" s="223"/>
      <c r="BH623" s="223"/>
      <c r="BI623" s="222"/>
      <c r="BJ623" s="222"/>
      <c r="BK623" s="222"/>
      <c r="BL623" s="224"/>
      <c r="BM623" s="219"/>
      <c r="BN623" s="223"/>
      <c r="BO623" s="219"/>
      <c r="BP623" s="219"/>
      <c r="BQ623" s="219"/>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row>
    <row r="624" spans="1:89" s="225" customFormat="1">
      <c r="B624" s="217"/>
      <c r="C624" s="216"/>
      <c r="D624" s="216"/>
      <c r="E624" s="216"/>
      <c r="F624" s="216"/>
      <c r="G624" s="216"/>
      <c r="H624" s="216"/>
      <c r="I624" s="287"/>
      <c r="J624" s="216"/>
      <c r="K624" s="216"/>
      <c r="L624" s="216"/>
      <c r="M624" s="216"/>
      <c r="N624" s="218"/>
      <c r="O624" s="218"/>
      <c r="P624" s="219"/>
      <c r="Q624" s="218"/>
      <c r="R624" s="218"/>
      <c r="S624" s="218"/>
      <c r="T624" s="218"/>
      <c r="U624" s="218"/>
      <c r="V624" s="218"/>
      <c r="W624" s="218"/>
      <c r="X624" s="218"/>
      <c r="Y624" s="218"/>
      <c r="Z624" s="218"/>
      <c r="AA624" s="218"/>
      <c r="AB624" s="220"/>
      <c r="AC624" s="221"/>
      <c r="AD624" s="221"/>
      <c r="AE624" s="220"/>
      <c r="AF624" s="220"/>
      <c r="AG624" s="218"/>
      <c r="AH624" s="218"/>
      <c r="AI624" s="222"/>
      <c r="AJ624" s="222"/>
      <c r="AK624" s="218"/>
      <c r="AL624" s="222"/>
      <c r="AM624" s="222"/>
      <c r="AN624" s="222"/>
      <c r="AO624" s="218"/>
      <c r="AP624" s="218"/>
      <c r="AQ624" s="218"/>
      <c r="AR624" s="218"/>
      <c r="AS624" s="218"/>
      <c r="AT624" s="220"/>
      <c r="AU624" s="222"/>
      <c r="AV624" s="222"/>
      <c r="AW624" s="218"/>
      <c r="AX624" s="219"/>
      <c r="AY624" s="223"/>
      <c r="AZ624" s="219"/>
      <c r="BA624" s="223"/>
      <c r="BB624" s="223"/>
      <c r="BC624" s="347"/>
      <c r="BD624" s="347"/>
      <c r="BE624" s="219"/>
      <c r="BF624" s="219"/>
      <c r="BG624" s="223"/>
      <c r="BH624" s="223"/>
      <c r="BI624" s="222"/>
      <c r="BJ624" s="222"/>
      <c r="BK624" s="222"/>
      <c r="BL624" s="224"/>
      <c r="BM624" s="219"/>
      <c r="BN624" s="223"/>
      <c r="BO624" s="219"/>
      <c r="BP624" s="219"/>
      <c r="BQ624" s="219"/>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row>
    <row r="625" spans="2:89" s="225" customFormat="1">
      <c r="B625" s="217"/>
      <c r="C625" s="216"/>
      <c r="D625" s="216"/>
      <c r="E625" s="216"/>
      <c r="F625" s="216"/>
      <c r="G625" s="216"/>
      <c r="H625" s="216"/>
      <c r="I625" s="287"/>
      <c r="J625" s="216"/>
      <c r="K625" s="216"/>
      <c r="L625" s="216"/>
      <c r="M625" s="216"/>
      <c r="N625" s="218"/>
      <c r="O625" s="218"/>
      <c r="P625" s="219"/>
      <c r="Q625" s="218"/>
      <c r="R625" s="218"/>
      <c r="S625" s="218"/>
      <c r="T625" s="218"/>
      <c r="U625" s="218"/>
      <c r="V625" s="218"/>
      <c r="W625" s="218"/>
      <c r="X625" s="218"/>
      <c r="Y625" s="218"/>
      <c r="Z625" s="218"/>
      <c r="AA625" s="218"/>
      <c r="AB625" s="220"/>
      <c r="AC625" s="221"/>
      <c r="AD625" s="221"/>
      <c r="AE625" s="220"/>
      <c r="AF625" s="220"/>
      <c r="AG625" s="218"/>
      <c r="AH625" s="218"/>
      <c r="AI625" s="222"/>
      <c r="AJ625" s="222"/>
      <c r="AK625" s="218"/>
      <c r="AL625" s="222"/>
      <c r="AM625" s="222"/>
      <c r="AN625" s="222"/>
      <c r="AO625" s="218"/>
      <c r="AP625" s="218"/>
      <c r="AQ625" s="218"/>
      <c r="AR625" s="218"/>
      <c r="AS625" s="218"/>
      <c r="AT625" s="220"/>
      <c r="AU625" s="222"/>
      <c r="AV625" s="222"/>
      <c r="AW625" s="218"/>
      <c r="AX625" s="219"/>
      <c r="AY625" s="223"/>
      <c r="AZ625" s="219"/>
      <c r="BA625" s="223"/>
      <c r="BB625" s="223"/>
      <c r="BC625" s="347"/>
      <c r="BD625" s="347"/>
      <c r="BE625" s="219"/>
      <c r="BF625" s="219"/>
      <c r="BG625" s="223"/>
      <c r="BH625" s="223"/>
      <c r="BI625" s="222"/>
      <c r="BJ625" s="222"/>
      <c r="BK625" s="222"/>
      <c r="BL625" s="224"/>
      <c r="BM625" s="219"/>
      <c r="BN625" s="223"/>
      <c r="BO625" s="219"/>
      <c r="BP625" s="219"/>
      <c r="BQ625" s="219"/>
      <c r="BR625" s="218"/>
      <c r="BS625" s="218"/>
      <c r="BT625" s="218"/>
      <c r="BU625" s="218"/>
      <c r="BV625" s="218"/>
      <c r="BW625" s="218"/>
      <c r="BX625" s="218"/>
      <c r="BY625" s="218"/>
      <c r="BZ625" s="218"/>
      <c r="CA625" s="218"/>
      <c r="CB625" s="218"/>
      <c r="CC625" s="218"/>
      <c r="CD625" s="218"/>
      <c r="CE625" s="218"/>
      <c r="CF625" s="218"/>
      <c r="CG625" s="218"/>
      <c r="CH625" s="218"/>
      <c r="CI625" s="218"/>
      <c r="CJ625" s="218"/>
      <c r="CK625" s="218"/>
    </row>
    <row r="626" spans="2:89" s="225" customFormat="1">
      <c r="B626" s="217"/>
      <c r="C626" s="216"/>
      <c r="D626" s="216"/>
      <c r="E626" s="216"/>
      <c r="F626" s="216"/>
      <c r="G626" s="216"/>
      <c r="H626" s="216"/>
      <c r="I626" s="287"/>
      <c r="J626" s="216"/>
      <c r="K626" s="216"/>
      <c r="L626" s="216"/>
      <c r="M626" s="216"/>
      <c r="N626" s="218"/>
      <c r="O626" s="218"/>
      <c r="P626" s="219"/>
      <c r="Q626" s="218"/>
      <c r="R626" s="218"/>
      <c r="S626" s="218"/>
      <c r="T626" s="218"/>
      <c r="U626" s="218"/>
      <c r="V626" s="218"/>
      <c r="W626" s="218"/>
      <c r="X626" s="218"/>
      <c r="Y626" s="218"/>
      <c r="Z626" s="218"/>
      <c r="AA626" s="218"/>
      <c r="AB626" s="220"/>
      <c r="AC626" s="221"/>
      <c r="AD626" s="221"/>
      <c r="AE626" s="220"/>
      <c r="AF626" s="220"/>
      <c r="AG626" s="218"/>
      <c r="AH626" s="218"/>
      <c r="AI626" s="222"/>
      <c r="AJ626" s="222"/>
      <c r="AK626" s="218"/>
      <c r="AL626" s="222"/>
      <c r="AM626" s="222"/>
      <c r="AN626" s="222"/>
      <c r="AO626" s="218"/>
      <c r="AP626" s="218"/>
      <c r="AQ626" s="218"/>
      <c r="AR626" s="218"/>
      <c r="AS626" s="218"/>
      <c r="AT626" s="220"/>
      <c r="AU626" s="222"/>
      <c r="AV626" s="222"/>
      <c r="AW626" s="218"/>
      <c r="AX626" s="219"/>
      <c r="AY626" s="223"/>
      <c r="AZ626" s="219"/>
      <c r="BA626" s="223"/>
      <c r="BB626" s="223"/>
      <c r="BC626" s="347"/>
      <c r="BD626" s="347"/>
      <c r="BE626" s="219"/>
      <c r="BF626" s="219"/>
      <c r="BG626" s="223"/>
      <c r="BH626" s="223"/>
      <c r="BI626" s="222"/>
      <c r="BJ626" s="222"/>
      <c r="BK626" s="222"/>
      <c r="BL626" s="224"/>
      <c r="BM626" s="219"/>
      <c r="BN626" s="223"/>
      <c r="BO626" s="219"/>
      <c r="BP626" s="219"/>
      <c r="BQ626" s="219"/>
      <c r="BR626" s="218"/>
      <c r="BS626" s="218"/>
      <c r="BT626" s="218"/>
      <c r="BU626" s="218"/>
      <c r="BV626" s="218"/>
      <c r="BW626" s="218"/>
      <c r="BX626" s="218"/>
      <c r="BY626" s="218"/>
      <c r="BZ626" s="218"/>
      <c r="CA626" s="218"/>
      <c r="CB626" s="218"/>
      <c r="CC626" s="218"/>
      <c r="CD626" s="218"/>
      <c r="CE626" s="218"/>
      <c r="CF626" s="218"/>
      <c r="CG626" s="218"/>
      <c r="CH626" s="218"/>
      <c r="CI626" s="218"/>
      <c r="CJ626" s="218"/>
      <c r="CK626" s="218"/>
    </row>
    <row r="627" spans="2:89" s="225" customFormat="1">
      <c r="B627" s="217"/>
      <c r="C627" s="216"/>
      <c r="D627" s="216"/>
      <c r="E627" s="216"/>
      <c r="F627" s="216"/>
      <c r="G627" s="216"/>
      <c r="H627" s="216"/>
      <c r="I627" s="287"/>
      <c r="J627" s="216"/>
      <c r="K627" s="216"/>
      <c r="L627" s="216"/>
      <c r="M627" s="216"/>
      <c r="N627" s="218"/>
      <c r="O627" s="218"/>
      <c r="P627" s="219"/>
      <c r="Q627" s="218"/>
      <c r="R627" s="218"/>
      <c r="S627" s="218"/>
      <c r="T627" s="218"/>
      <c r="U627" s="218"/>
      <c r="V627" s="218"/>
      <c r="W627" s="218"/>
      <c r="X627" s="218"/>
      <c r="Y627" s="218"/>
      <c r="Z627" s="218"/>
      <c r="AA627" s="218"/>
      <c r="AB627" s="220"/>
      <c r="AC627" s="221"/>
      <c r="AD627" s="221"/>
      <c r="AE627" s="220"/>
      <c r="AF627" s="220"/>
      <c r="AG627" s="218"/>
      <c r="AH627" s="218"/>
      <c r="AI627" s="222"/>
      <c r="AJ627" s="222"/>
      <c r="AK627" s="218"/>
      <c r="AL627" s="222"/>
      <c r="AM627" s="222"/>
      <c r="AN627" s="222"/>
      <c r="AO627" s="218"/>
      <c r="AP627" s="218"/>
      <c r="AQ627" s="218"/>
      <c r="AR627" s="218"/>
      <c r="AS627" s="218"/>
      <c r="AT627" s="220"/>
      <c r="AU627" s="222"/>
      <c r="AV627" s="222"/>
      <c r="AW627" s="218"/>
      <c r="AX627" s="219"/>
      <c r="AY627" s="223"/>
      <c r="AZ627" s="219"/>
      <c r="BA627" s="223"/>
      <c r="BB627" s="223"/>
      <c r="BC627" s="347"/>
      <c r="BD627" s="347"/>
      <c r="BE627" s="219"/>
      <c r="BF627" s="219"/>
      <c r="BG627" s="223"/>
      <c r="BH627" s="223"/>
      <c r="BI627" s="222"/>
      <c r="BJ627" s="222"/>
      <c r="BK627" s="222"/>
      <c r="BL627" s="224"/>
      <c r="BM627" s="219"/>
      <c r="BN627" s="223"/>
      <c r="BO627" s="219"/>
      <c r="BP627" s="219"/>
      <c r="BQ627" s="219"/>
      <c r="BR627" s="218"/>
      <c r="BS627" s="218"/>
      <c r="BT627" s="218"/>
      <c r="BU627" s="218"/>
      <c r="BV627" s="218"/>
      <c r="BW627" s="218"/>
      <c r="BX627" s="218"/>
      <c r="BY627" s="218"/>
      <c r="BZ627" s="218"/>
      <c r="CA627" s="218"/>
      <c r="CB627" s="218"/>
      <c r="CC627" s="218"/>
      <c r="CD627" s="218"/>
      <c r="CE627" s="218"/>
      <c r="CF627" s="218"/>
      <c r="CG627" s="218"/>
      <c r="CH627" s="218"/>
      <c r="CI627" s="218"/>
      <c r="CJ627" s="218"/>
      <c r="CK627" s="218"/>
    </row>
    <row r="628" spans="2:89" s="225" customFormat="1">
      <c r="B628" s="217"/>
      <c r="C628" s="216"/>
      <c r="D628" s="216"/>
      <c r="E628" s="216"/>
      <c r="F628" s="216"/>
      <c r="G628" s="216"/>
      <c r="H628" s="216"/>
      <c r="I628" s="287"/>
      <c r="J628" s="216"/>
      <c r="K628" s="216"/>
      <c r="L628" s="216"/>
      <c r="M628" s="216"/>
      <c r="N628" s="218"/>
      <c r="O628" s="218"/>
      <c r="P628" s="219"/>
      <c r="Q628" s="218"/>
      <c r="R628" s="218"/>
      <c r="S628" s="218"/>
      <c r="T628" s="218"/>
      <c r="U628" s="218"/>
      <c r="V628" s="218"/>
      <c r="W628" s="218"/>
      <c r="X628" s="218"/>
      <c r="Y628" s="218"/>
      <c r="Z628" s="218"/>
      <c r="AA628" s="218"/>
      <c r="AB628" s="220"/>
      <c r="AC628" s="221"/>
      <c r="AD628" s="221"/>
      <c r="AE628" s="220"/>
      <c r="AF628" s="220"/>
      <c r="AG628" s="218"/>
      <c r="AH628" s="218"/>
      <c r="AI628" s="222"/>
      <c r="AJ628" s="222"/>
      <c r="AK628" s="218"/>
      <c r="AL628" s="222"/>
      <c r="AM628" s="222"/>
      <c r="AN628" s="222"/>
      <c r="AO628" s="218"/>
      <c r="AP628" s="218"/>
      <c r="AQ628" s="218"/>
      <c r="AR628" s="218"/>
      <c r="AS628" s="218"/>
      <c r="AT628" s="220"/>
      <c r="AU628" s="222"/>
      <c r="AV628" s="222"/>
      <c r="AW628" s="218"/>
      <c r="AX628" s="219"/>
      <c r="AY628" s="223"/>
      <c r="AZ628" s="219"/>
      <c r="BA628" s="223"/>
      <c r="BB628" s="223"/>
      <c r="BC628" s="347"/>
      <c r="BD628" s="347"/>
      <c r="BE628" s="219"/>
      <c r="BF628" s="219"/>
      <c r="BG628" s="223"/>
      <c r="BH628" s="223"/>
      <c r="BI628" s="222"/>
      <c r="BJ628" s="222"/>
      <c r="BK628" s="222"/>
      <c r="BL628" s="224"/>
      <c r="BM628" s="219"/>
      <c r="BN628" s="223"/>
      <c r="BO628" s="219"/>
      <c r="BP628" s="219"/>
      <c r="BQ628" s="219"/>
      <c r="BR628" s="218"/>
      <c r="BS628" s="218"/>
      <c r="BT628" s="218"/>
      <c r="BU628" s="218"/>
      <c r="BV628" s="218"/>
      <c r="BW628" s="218"/>
      <c r="BX628" s="218"/>
      <c r="BY628" s="218"/>
      <c r="BZ628" s="218"/>
      <c r="CA628" s="218"/>
      <c r="CB628" s="218"/>
      <c r="CC628" s="218"/>
      <c r="CD628" s="218"/>
      <c r="CE628" s="218"/>
      <c r="CF628" s="218"/>
      <c r="CG628" s="218"/>
      <c r="CH628" s="218"/>
      <c r="CI628" s="218"/>
      <c r="CJ628" s="218"/>
      <c r="CK628" s="218"/>
    </row>
    <row r="629" spans="2:89" s="225" customFormat="1">
      <c r="B629" s="217"/>
      <c r="C629" s="216"/>
      <c r="D629" s="216"/>
      <c r="E629" s="216"/>
      <c r="F629" s="216"/>
      <c r="G629" s="216"/>
      <c r="H629" s="216"/>
      <c r="I629" s="287"/>
      <c r="J629" s="216"/>
      <c r="K629" s="216"/>
      <c r="L629" s="216"/>
      <c r="M629" s="216"/>
      <c r="N629" s="218"/>
      <c r="O629" s="218"/>
      <c r="P629" s="219"/>
      <c r="Q629" s="218"/>
      <c r="R629" s="218"/>
      <c r="S629" s="218"/>
      <c r="T629" s="218"/>
      <c r="U629" s="218"/>
      <c r="V629" s="218"/>
      <c r="W629" s="218"/>
      <c r="X629" s="218"/>
      <c r="Y629" s="218"/>
      <c r="Z629" s="218"/>
      <c r="AA629" s="218"/>
      <c r="AB629" s="220"/>
      <c r="AC629" s="221"/>
      <c r="AD629" s="221"/>
      <c r="AE629" s="220"/>
      <c r="AF629" s="220"/>
      <c r="AG629" s="218"/>
      <c r="AH629" s="218"/>
      <c r="AI629" s="222"/>
      <c r="AJ629" s="222"/>
      <c r="AK629" s="218"/>
      <c r="AL629" s="222"/>
      <c r="AM629" s="222"/>
      <c r="AN629" s="222"/>
      <c r="AO629" s="218"/>
      <c r="AP629" s="218"/>
      <c r="AQ629" s="218"/>
      <c r="AR629" s="218"/>
      <c r="AS629" s="218"/>
      <c r="AT629" s="220"/>
      <c r="AU629" s="222"/>
      <c r="AV629" s="222"/>
      <c r="AW629" s="218"/>
      <c r="AX629" s="219"/>
      <c r="AY629" s="223"/>
      <c r="AZ629" s="219"/>
      <c r="BA629" s="223"/>
      <c r="BB629" s="223"/>
      <c r="BC629" s="347"/>
      <c r="BD629" s="347"/>
      <c r="BE629" s="219"/>
      <c r="BF629" s="219"/>
      <c r="BG629" s="223"/>
      <c r="BH629" s="223"/>
      <c r="BI629" s="222"/>
      <c r="BJ629" s="222"/>
      <c r="BK629" s="222"/>
      <c r="BL629" s="224"/>
      <c r="BM629" s="219"/>
      <c r="BN629" s="223"/>
      <c r="BO629" s="219"/>
      <c r="BP629" s="219"/>
      <c r="BQ629" s="219"/>
      <c r="BR629" s="218"/>
      <c r="BS629" s="218"/>
      <c r="BT629" s="218"/>
      <c r="BU629" s="218"/>
      <c r="BV629" s="218"/>
      <c r="BW629" s="218"/>
      <c r="BX629" s="218"/>
      <c r="BY629" s="218"/>
      <c r="BZ629" s="218"/>
      <c r="CA629" s="218"/>
      <c r="CB629" s="218"/>
      <c r="CC629" s="218"/>
      <c r="CD629" s="218"/>
      <c r="CE629" s="218"/>
      <c r="CF629" s="218"/>
      <c r="CG629" s="218"/>
      <c r="CH629" s="218"/>
      <c r="CI629" s="218"/>
      <c r="CJ629" s="218"/>
      <c r="CK629" s="218"/>
    </row>
    <row r="630" spans="2:89" s="225" customFormat="1">
      <c r="B630" s="217"/>
      <c r="C630" s="216"/>
      <c r="D630" s="216"/>
      <c r="E630" s="216"/>
      <c r="F630" s="216"/>
      <c r="G630" s="216"/>
      <c r="H630" s="216"/>
      <c r="I630" s="287"/>
      <c r="J630" s="216"/>
      <c r="K630" s="216"/>
      <c r="L630" s="216"/>
      <c r="M630" s="216"/>
      <c r="N630" s="218"/>
      <c r="O630" s="218"/>
      <c r="P630" s="219"/>
      <c r="Q630" s="218"/>
      <c r="R630" s="218"/>
      <c r="S630" s="218"/>
      <c r="T630" s="218"/>
      <c r="U630" s="218"/>
      <c r="V630" s="218"/>
      <c r="W630" s="218"/>
      <c r="X630" s="218"/>
      <c r="Y630" s="218"/>
      <c r="Z630" s="218"/>
      <c r="AA630" s="218"/>
      <c r="AB630" s="220"/>
      <c r="AC630" s="221"/>
      <c r="AD630" s="221"/>
      <c r="AE630" s="220"/>
      <c r="AF630" s="220"/>
      <c r="AG630" s="218"/>
      <c r="AH630" s="218"/>
      <c r="AI630" s="222"/>
      <c r="AJ630" s="222"/>
      <c r="AK630" s="218"/>
      <c r="AL630" s="222"/>
      <c r="AM630" s="222"/>
      <c r="AN630" s="222"/>
      <c r="AO630" s="218"/>
      <c r="AP630" s="218"/>
      <c r="AQ630" s="218"/>
      <c r="AR630" s="218"/>
      <c r="AS630" s="218"/>
      <c r="AT630" s="220"/>
      <c r="AU630" s="222"/>
      <c r="AV630" s="222"/>
      <c r="AW630" s="218"/>
      <c r="AX630" s="219"/>
      <c r="AY630" s="223"/>
      <c r="AZ630" s="219"/>
      <c r="BA630" s="223"/>
      <c r="BB630" s="223"/>
      <c r="BC630" s="347"/>
      <c r="BD630" s="347"/>
      <c r="BE630" s="219"/>
      <c r="BF630" s="219"/>
      <c r="BG630" s="223"/>
      <c r="BH630" s="223"/>
      <c r="BI630" s="222"/>
      <c r="BJ630" s="222"/>
      <c r="BK630" s="222"/>
      <c r="BL630" s="224"/>
      <c r="BM630" s="219"/>
      <c r="BN630" s="223"/>
      <c r="BO630" s="219"/>
      <c r="BP630" s="219"/>
      <c r="BQ630" s="219"/>
      <c r="BR630" s="218"/>
      <c r="BS630" s="218"/>
      <c r="BT630" s="218"/>
      <c r="BU630" s="218"/>
      <c r="BV630" s="218"/>
      <c r="BW630" s="218"/>
      <c r="BX630" s="218"/>
      <c r="BY630" s="218"/>
      <c r="BZ630" s="218"/>
      <c r="CA630" s="218"/>
      <c r="CB630" s="218"/>
      <c r="CC630" s="218"/>
      <c r="CD630" s="218"/>
      <c r="CE630" s="218"/>
      <c r="CF630" s="218"/>
      <c r="CG630" s="218"/>
      <c r="CH630" s="218"/>
      <c r="CI630" s="218"/>
      <c r="CJ630" s="218"/>
      <c r="CK630" s="218"/>
    </row>
    <row r="631" spans="2:89" s="225" customFormat="1">
      <c r="B631" s="217"/>
      <c r="C631" s="216"/>
      <c r="D631" s="216"/>
      <c r="E631" s="216"/>
      <c r="F631" s="216"/>
      <c r="G631" s="216"/>
      <c r="H631" s="216"/>
      <c r="I631" s="287"/>
      <c r="J631" s="216"/>
      <c r="K631" s="216"/>
      <c r="L631" s="216"/>
      <c r="M631" s="216"/>
      <c r="N631" s="218"/>
      <c r="O631" s="218"/>
      <c r="P631" s="219"/>
      <c r="Q631" s="218"/>
      <c r="R631" s="218"/>
      <c r="S631" s="218"/>
      <c r="T631" s="218"/>
      <c r="U631" s="218"/>
      <c r="V631" s="218"/>
      <c r="W631" s="218"/>
      <c r="X631" s="218"/>
      <c r="Y631" s="218"/>
      <c r="Z631" s="218"/>
      <c r="AA631" s="218"/>
      <c r="AB631" s="220"/>
      <c r="AC631" s="221"/>
      <c r="AD631" s="221"/>
      <c r="AE631" s="220"/>
      <c r="AF631" s="220"/>
      <c r="AG631" s="218"/>
      <c r="AH631" s="218"/>
      <c r="AI631" s="222"/>
      <c r="AJ631" s="222"/>
      <c r="AK631" s="218"/>
      <c r="AL631" s="222"/>
      <c r="AM631" s="222"/>
      <c r="AN631" s="222"/>
      <c r="AO631" s="218"/>
      <c r="AP631" s="218"/>
      <c r="AQ631" s="218"/>
      <c r="AR631" s="218"/>
      <c r="AS631" s="218"/>
      <c r="AT631" s="220"/>
      <c r="AU631" s="222"/>
      <c r="AV631" s="222"/>
      <c r="AW631" s="218"/>
      <c r="AX631" s="219"/>
      <c r="AY631" s="223"/>
      <c r="AZ631" s="219"/>
      <c r="BA631" s="223"/>
      <c r="BB631" s="223"/>
      <c r="BC631" s="347"/>
      <c r="BD631" s="347"/>
      <c r="BE631" s="219"/>
      <c r="BF631" s="219"/>
      <c r="BG631" s="223"/>
      <c r="BH631" s="223"/>
      <c r="BI631" s="222"/>
      <c r="BJ631" s="222"/>
      <c r="BK631" s="222"/>
      <c r="BL631" s="224"/>
      <c r="BM631" s="219"/>
      <c r="BN631" s="223"/>
      <c r="BO631" s="219"/>
      <c r="BP631" s="219"/>
      <c r="BQ631" s="219"/>
      <c r="BR631" s="218"/>
      <c r="BS631" s="218"/>
      <c r="BT631" s="218"/>
      <c r="BU631" s="218"/>
      <c r="BV631" s="218"/>
      <c r="BW631" s="218"/>
      <c r="BX631" s="218"/>
      <c r="BY631" s="218"/>
      <c r="BZ631" s="218"/>
      <c r="CA631" s="218"/>
      <c r="CB631" s="218"/>
      <c r="CC631" s="218"/>
      <c r="CD631" s="218"/>
      <c r="CE631" s="218"/>
      <c r="CF631" s="218"/>
      <c r="CG631" s="218"/>
      <c r="CH631" s="218"/>
      <c r="CI631" s="218"/>
      <c r="CJ631" s="218"/>
      <c r="CK631" s="218"/>
    </row>
    <row r="632" spans="2:89" s="225" customFormat="1">
      <c r="B632" s="217"/>
      <c r="C632" s="216"/>
      <c r="D632" s="216"/>
      <c r="E632" s="216"/>
      <c r="F632" s="216"/>
      <c r="G632" s="216"/>
      <c r="H632" s="216"/>
      <c r="I632" s="287"/>
      <c r="J632" s="216"/>
      <c r="K632" s="216"/>
      <c r="L632" s="216"/>
      <c r="M632" s="216"/>
      <c r="N632" s="218"/>
      <c r="O632" s="218"/>
      <c r="P632" s="219"/>
      <c r="Q632" s="218"/>
      <c r="R632" s="218"/>
      <c r="S632" s="218"/>
      <c r="T632" s="218"/>
      <c r="U632" s="218"/>
      <c r="V632" s="218"/>
      <c r="W632" s="218"/>
      <c r="X632" s="218"/>
      <c r="Y632" s="218"/>
      <c r="Z632" s="218"/>
      <c r="AA632" s="218"/>
      <c r="AB632" s="220"/>
      <c r="AC632" s="221"/>
      <c r="AD632" s="221"/>
      <c r="AE632" s="220"/>
      <c r="AF632" s="220"/>
      <c r="AG632" s="218"/>
      <c r="AH632" s="218"/>
      <c r="AI632" s="222"/>
      <c r="AJ632" s="222"/>
      <c r="AK632" s="218"/>
      <c r="AL632" s="222"/>
      <c r="AM632" s="222"/>
      <c r="AN632" s="222"/>
      <c r="AO632" s="218"/>
      <c r="AP632" s="218"/>
      <c r="AQ632" s="218"/>
      <c r="AR632" s="218"/>
      <c r="AS632" s="218"/>
      <c r="AT632" s="220"/>
      <c r="AU632" s="222"/>
      <c r="AV632" s="222"/>
      <c r="AW632" s="218"/>
      <c r="AX632" s="219"/>
      <c r="AY632" s="223"/>
      <c r="AZ632" s="219"/>
      <c r="BA632" s="223"/>
      <c r="BB632" s="223"/>
      <c r="BC632" s="347"/>
      <c r="BD632" s="347"/>
      <c r="BE632" s="219"/>
      <c r="BF632" s="219"/>
      <c r="BG632" s="223"/>
      <c r="BH632" s="223"/>
      <c r="BI632" s="222"/>
      <c r="BJ632" s="222"/>
      <c r="BK632" s="222"/>
      <c r="BL632" s="224"/>
      <c r="BM632" s="219"/>
      <c r="BN632" s="223"/>
      <c r="BO632" s="219"/>
      <c r="BP632" s="219"/>
      <c r="BQ632" s="219"/>
      <c r="BR632" s="218"/>
      <c r="BS632" s="218"/>
      <c r="BT632" s="218"/>
      <c r="BU632" s="218"/>
      <c r="BV632" s="218"/>
      <c r="BW632" s="218"/>
      <c r="BX632" s="218"/>
      <c r="BY632" s="218"/>
      <c r="BZ632" s="218"/>
      <c r="CA632" s="218"/>
      <c r="CB632" s="218"/>
      <c r="CC632" s="218"/>
      <c r="CD632" s="218"/>
      <c r="CE632" s="218"/>
      <c r="CF632" s="218"/>
      <c r="CG632" s="218"/>
      <c r="CH632" s="218"/>
      <c r="CI632" s="218"/>
      <c r="CJ632" s="218"/>
      <c r="CK632" s="218"/>
    </row>
    <row r="633" spans="2:89" s="225" customFormat="1">
      <c r="B633" s="217"/>
      <c r="C633" s="216"/>
      <c r="D633" s="216"/>
      <c r="E633" s="216"/>
      <c r="F633" s="216"/>
      <c r="G633" s="216"/>
      <c r="H633" s="216"/>
      <c r="I633" s="287"/>
      <c r="J633" s="216"/>
      <c r="K633" s="216"/>
      <c r="L633" s="216"/>
      <c r="M633" s="216"/>
      <c r="N633" s="218"/>
      <c r="O633" s="218"/>
      <c r="P633" s="219"/>
      <c r="Q633" s="218"/>
      <c r="R633" s="218"/>
      <c r="S633" s="218"/>
      <c r="T633" s="218"/>
      <c r="U633" s="218"/>
      <c r="V633" s="218"/>
      <c r="W633" s="218"/>
      <c r="X633" s="218"/>
      <c r="Y633" s="218"/>
      <c r="Z633" s="218"/>
      <c r="AA633" s="218"/>
      <c r="AB633" s="220"/>
      <c r="AC633" s="221"/>
      <c r="AD633" s="221"/>
      <c r="AE633" s="220"/>
      <c r="AF633" s="220"/>
      <c r="AG633" s="218"/>
      <c r="AH633" s="218"/>
      <c r="AI633" s="222"/>
      <c r="AJ633" s="222"/>
      <c r="AK633" s="218"/>
      <c r="AL633" s="222"/>
      <c r="AM633" s="222"/>
      <c r="AN633" s="222"/>
      <c r="AO633" s="218"/>
      <c r="AP633" s="218"/>
      <c r="AQ633" s="218"/>
      <c r="AR633" s="218"/>
      <c r="AS633" s="218"/>
      <c r="AT633" s="220"/>
      <c r="AU633" s="222"/>
      <c r="AV633" s="222"/>
      <c r="AW633" s="218"/>
      <c r="AX633" s="219"/>
      <c r="AY633" s="223"/>
      <c r="AZ633" s="219"/>
      <c r="BA633" s="223"/>
      <c r="BB633" s="223"/>
      <c r="BC633" s="347"/>
      <c r="BD633" s="347"/>
      <c r="BE633" s="219"/>
      <c r="BF633" s="219"/>
      <c r="BG633" s="223"/>
      <c r="BH633" s="223"/>
      <c r="BI633" s="222"/>
      <c r="BJ633" s="222"/>
      <c r="BK633" s="222"/>
      <c r="BL633" s="224"/>
      <c r="BM633" s="219"/>
      <c r="BN633" s="223"/>
      <c r="BO633" s="219"/>
      <c r="BP633" s="219"/>
      <c r="BQ633" s="219"/>
      <c r="BR633" s="218"/>
      <c r="BS633" s="218"/>
      <c r="BT633" s="218"/>
      <c r="BU633" s="218"/>
      <c r="BV633" s="218"/>
      <c r="BW633" s="218"/>
      <c r="BX633" s="218"/>
      <c r="BY633" s="218"/>
      <c r="BZ633" s="218"/>
      <c r="CA633" s="218"/>
      <c r="CB633" s="218"/>
      <c r="CC633" s="218"/>
      <c r="CD633" s="218"/>
      <c r="CE633" s="218"/>
      <c r="CF633" s="218"/>
      <c r="CG633" s="218"/>
      <c r="CH633" s="218"/>
      <c r="CI633" s="218"/>
      <c r="CJ633" s="218"/>
      <c r="CK633" s="218"/>
    </row>
    <row r="634" spans="2:89" s="225" customFormat="1">
      <c r="B634" s="217"/>
      <c r="C634" s="216"/>
      <c r="D634" s="216"/>
      <c r="E634" s="216"/>
      <c r="F634" s="216"/>
      <c r="G634" s="216"/>
      <c r="H634" s="216"/>
      <c r="I634" s="287"/>
      <c r="J634" s="216"/>
      <c r="K634" s="216"/>
      <c r="L634" s="216"/>
      <c r="M634" s="216"/>
      <c r="N634" s="218"/>
      <c r="O634" s="218"/>
      <c r="P634" s="219"/>
      <c r="Q634" s="218"/>
      <c r="R634" s="218"/>
      <c r="S634" s="218"/>
      <c r="T634" s="218"/>
      <c r="U634" s="218"/>
      <c r="V634" s="218"/>
      <c r="W634" s="218"/>
      <c r="X634" s="218"/>
      <c r="Y634" s="218"/>
      <c r="Z634" s="218"/>
      <c r="AA634" s="218"/>
      <c r="AB634" s="220"/>
      <c r="AC634" s="221"/>
      <c r="AD634" s="221"/>
      <c r="AE634" s="220"/>
      <c r="AF634" s="220"/>
      <c r="AG634" s="218"/>
      <c r="AH634" s="218"/>
      <c r="AI634" s="222"/>
      <c r="AJ634" s="222"/>
      <c r="AK634" s="218"/>
      <c r="AL634" s="222"/>
      <c r="AM634" s="222"/>
      <c r="AN634" s="222"/>
      <c r="AO634" s="218"/>
      <c r="AP634" s="218"/>
      <c r="AQ634" s="218"/>
      <c r="AR634" s="218"/>
      <c r="AS634" s="218"/>
      <c r="AT634" s="220"/>
      <c r="AU634" s="222"/>
      <c r="AV634" s="222"/>
      <c r="AW634" s="218"/>
      <c r="AX634" s="219"/>
      <c r="AY634" s="223"/>
      <c r="AZ634" s="219"/>
      <c r="BA634" s="223"/>
      <c r="BB634" s="223"/>
      <c r="BC634" s="347"/>
      <c r="BD634" s="347"/>
      <c r="BE634" s="219"/>
      <c r="BF634" s="219"/>
      <c r="BG634" s="223"/>
      <c r="BH634" s="223"/>
      <c r="BI634" s="222"/>
      <c r="BJ634" s="222"/>
      <c r="BK634" s="222"/>
      <c r="BL634" s="224"/>
      <c r="BM634" s="219"/>
      <c r="BN634" s="223"/>
      <c r="BO634" s="219"/>
      <c r="BP634" s="219"/>
      <c r="BQ634" s="219"/>
      <c r="BR634" s="218"/>
      <c r="BS634" s="218"/>
      <c r="BT634" s="218"/>
      <c r="BU634" s="218"/>
      <c r="BV634" s="218"/>
      <c r="BW634" s="218"/>
      <c r="BX634" s="218"/>
      <c r="BY634" s="218"/>
      <c r="BZ634" s="218"/>
      <c r="CA634" s="218"/>
      <c r="CB634" s="218"/>
      <c r="CC634" s="218"/>
      <c r="CD634" s="218"/>
      <c r="CE634" s="218"/>
      <c r="CF634" s="218"/>
      <c r="CG634" s="218"/>
      <c r="CH634" s="218"/>
      <c r="CI634" s="218"/>
      <c r="CJ634" s="218"/>
      <c r="CK634" s="218"/>
    </row>
    <row r="635" spans="2:89" s="225" customFormat="1">
      <c r="B635" s="217"/>
      <c r="C635" s="216"/>
      <c r="D635" s="216"/>
      <c r="E635" s="216"/>
      <c r="F635" s="216"/>
      <c r="G635" s="216"/>
      <c r="H635" s="216"/>
      <c r="I635" s="287"/>
      <c r="J635" s="216"/>
      <c r="K635" s="216"/>
      <c r="L635" s="216"/>
      <c r="M635" s="216"/>
      <c r="N635" s="218"/>
      <c r="O635" s="218"/>
      <c r="P635" s="219"/>
      <c r="Q635" s="218"/>
      <c r="R635" s="218"/>
      <c r="S635" s="218"/>
      <c r="T635" s="218"/>
      <c r="U635" s="218"/>
      <c r="V635" s="218"/>
      <c r="W635" s="218"/>
      <c r="X635" s="218"/>
      <c r="Y635" s="218"/>
      <c r="Z635" s="218"/>
      <c r="AA635" s="218"/>
      <c r="AB635" s="220"/>
      <c r="AC635" s="221"/>
      <c r="AD635" s="221"/>
      <c r="AE635" s="220"/>
      <c r="AF635" s="220"/>
      <c r="AG635" s="218"/>
      <c r="AH635" s="218"/>
      <c r="AI635" s="222"/>
      <c r="AJ635" s="222"/>
      <c r="AK635" s="218"/>
      <c r="AL635" s="222"/>
      <c r="AM635" s="222"/>
      <c r="AN635" s="222"/>
      <c r="AO635" s="218"/>
      <c r="AP635" s="218"/>
      <c r="AQ635" s="218"/>
      <c r="AR635" s="218"/>
      <c r="AS635" s="218"/>
      <c r="AT635" s="220"/>
      <c r="AU635" s="222"/>
      <c r="AV635" s="222"/>
      <c r="AW635" s="218"/>
      <c r="AX635" s="219"/>
      <c r="AY635" s="223"/>
      <c r="AZ635" s="219"/>
      <c r="BA635" s="223"/>
      <c r="BB635" s="223"/>
      <c r="BC635" s="347"/>
      <c r="BD635" s="347"/>
      <c r="BE635" s="219"/>
      <c r="BF635" s="219"/>
      <c r="BG635" s="223"/>
      <c r="BH635" s="223"/>
      <c r="BI635" s="222"/>
      <c r="BJ635" s="222"/>
      <c r="BK635" s="222"/>
      <c r="BL635" s="224"/>
      <c r="BM635" s="219"/>
      <c r="BN635" s="223"/>
      <c r="BO635" s="219"/>
      <c r="BP635" s="219"/>
      <c r="BQ635" s="219"/>
      <c r="BR635" s="218"/>
      <c r="BS635" s="218"/>
      <c r="BT635" s="218"/>
      <c r="BU635" s="218"/>
      <c r="BV635" s="218"/>
      <c r="BW635" s="218"/>
      <c r="BX635" s="218"/>
      <c r="BY635" s="218"/>
      <c r="BZ635" s="218"/>
      <c r="CA635" s="218"/>
      <c r="CB635" s="218"/>
      <c r="CC635" s="218"/>
      <c r="CD635" s="218"/>
      <c r="CE635" s="218"/>
      <c r="CF635" s="218"/>
      <c r="CG635" s="218"/>
      <c r="CH635" s="218"/>
      <c r="CI635" s="218"/>
      <c r="CJ635" s="218"/>
      <c r="CK635" s="218"/>
    </row>
    <row r="636" spans="2:89" s="225" customFormat="1">
      <c r="B636" s="217"/>
      <c r="C636" s="216"/>
      <c r="D636" s="216"/>
      <c r="E636" s="216"/>
      <c r="F636" s="216"/>
      <c r="G636" s="216"/>
      <c r="H636" s="216"/>
      <c r="I636" s="287"/>
      <c r="J636" s="216"/>
      <c r="K636" s="216"/>
      <c r="L636" s="216"/>
      <c r="M636" s="216"/>
      <c r="N636" s="218"/>
      <c r="O636" s="218"/>
      <c r="P636" s="219"/>
      <c r="Q636" s="218"/>
      <c r="R636" s="218"/>
      <c r="S636" s="218"/>
      <c r="T636" s="218"/>
      <c r="U636" s="218"/>
      <c r="V636" s="218"/>
      <c r="W636" s="218"/>
      <c r="X636" s="218"/>
      <c r="Y636" s="218"/>
      <c r="Z636" s="218"/>
      <c r="AA636" s="218"/>
      <c r="AB636" s="220"/>
      <c r="AC636" s="221"/>
      <c r="AD636" s="221"/>
      <c r="AE636" s="220"/>
      <c r="AF636" s="220"/>
      <c r="AG636" s="218"/>
      <c r="AH636" s="218"/>
      <c r="AI636" s="222"/>
      <c r="AJ636" s="222"/>
      <c r="AK636" s="218"/>
      <c r="AL636" s="222"/>
      <c r="AM636" s="222"/>
      <c r="AN636" s="222"/>
      <c r="AO636" s="218"/>
      <c r="AP636" s="218"/>
      <c r="AQ636" s="218"/>
      <c r="AR636" s="218"/>
      <c r="AS636" s="218"/>
      <c r="AT636" s="220"/>
      <c r="AU636" s="222"/>
      <c r="AV636" s="222"/>
      <c r="AW636" s="218"/>
      <c r="AX636" s="219"/>
      <c r="AY636" s="223"/>
      <c r="AZ636" s="219"/>
      <c r="BA636" s="223"/>
      <c r="BB636" s="223"/>
      <c r="BC636" s="347"/>
      <c r="BD636" s="347"/>
      <c r="BE636" s="219"/>
      <c r="BF636" s="219"/>
      <c r="BG636" s="223"/>
      <c r="BH636" s="223"/>
      <c r="BI636" s="222"/>
      <c r="BJ636" s="222"/>
      <c r="BK636" s="222"/>
      <c r="BL636" s="224"/>
      <c r="BM636" s="219"/>
      <c r="BN636" s="223"/>
      <c r="BO636" s="219"/>
      <c r="BP636" s="219"/>
      <c r="BQ636" s="219"/>
      <c r="BR636" s="218"/>
      <c r="BS636" s="218"/>
      <c r="BT636" s="218"/>
      <c r="BU636" s="218"/>
      <c r="BV636" s="218"/>
      <c r="BW636" s="218"/>
      <c r="BX636" s="218"/>
      <c r="BY636" s="218"/>
      <c r="BZ636" s="218"/>
      <c r="CA636" s="218"/>
      <c r="CB636" s="218"/>
      <c r="CC636" s="218"/>
      <c r="CD636" s="218"/>
      <c r="CE636" s="218"/>
      <c r="CF636" s="218"/>
      <c r="CG636" s="218"/>
      <c r="CH636" s="218"/>
      <c r="CI636" s="218"/>
      <c r="CJ636" s="218"/>
      <c r="CK636" s="218"/>
    </row>
    <row r="637" spans="2:89" s="225" customFormat="1">
      <c r="B637" s="217"/>
      <c r="C637" s="216"/>
      <c r="D637" s="216"/>
      <c r="E637" s="216"/>
      <c r="F637" s="216"/>
      <c r="G637" s="216"/>
      <c r="H637" s="216"/>
      <c r="I637" s="287"/>
      <c r="J637" s="216"/>
      <c r="K637" s="216"/>
      <c r="L637" s="216"/>
      <c r="M637" s="216"/>
      <c r="N637" s="218"/>
      <c r="O637" s="218"/>
      <c r="P637" s="219"/>
      <c r="Q637" s="218"/>
      <c r="R637" s="218"/>
      <c r="S637" s="218"/>
      <c r="T637" s="218"/>
      <c r="U637" s="218"/>
      <c r="V637" s="218"/>
      <c r="W637" s="218"/>
      <c r="X637" s="218"/>
      <c r="Y637" s="218"/>
      <c r="Z637" s="218"/>
      <c r="AA637" s="218"/>
      <c r="AB637" s="220"/>
      <c r="AC637" s="221"/>
      <c r="AD637" s="221"/>
      <c r="AE637" s="220"/>
      <c r="AF637" s="220"/>
      <c r="AG637" s="218"/>
      <c r="AH637" s="218"/>
      <c r="AI637" s="222"/>
      <c r="AJ637" s="222"/>
      <c r="AK637" s="218"/>
      <c r="AL637" s="222"/>
      <c r="AM637" s="222"/>
      <c r="AN637" s="222"/>
      <c r="AO637" s="218"/>
      <c r="AP637" s="218"/>
      <c r="AQ637" s="218"/>
      <c r="AR637" s="218"/>
      <c r="AS637" s="218"/>
      <c r="AT637" s="220"/>
      <c r="AU637" s="222"/>
      <c r="AV637" s="222"/>
      <c r="AW637" s="218"/>
      <c r="AX637" s="219"/>
      <c r="AY637" s="223"/>
      <c r="AZ637" s="219"/>
      <c r="BA637" s="223"/>
      <c r="BB637" s="223"/>
      <c r="BC637" s="347"/>
      <c r="BD637" s="347"/>
      <c r="BE637" s="219"/>
      <c r="BF637" s="219"/>
      <c r="BG637" s="223"/>
      <c r="BH637" s="223"/>
      <c r="BI637" s="222"/>
      <c r="BJ637" s="222"/>
      <c r="BK637" s="222"/>
      <c r="BL637" s="224"/>
      <c r="BM637" s="219"/>
      <c r="BN637" s="223"/>
      <c r="BO637" s="219"/>
      <c r="BP637" s="219"/>
      <c r="BQ637" s="219"/>
      <c r="BR637" s="218"/>
      <c r="BS637" s="218"/>
      <c r="BT637" s="218"/>
      <c r="BU637" s="218"/>
      <c r="BV637" s="218"/>
      <c r="BW637" s="218"/>
      <c r="BX637" s="218"/>
      <c r="BY637" s="218"/>
      <c r="BZ637" s="218"/>
      <c r="CA637" s="218"/>
      <c r="CB637" s="218"/>
      <c r="CC637" s="218"/>
      <c r="CD637" s="218"/>
      <c r="CE637" s="218"/>
      <c r="CF637" s="218"/>
      <c r="CG637" s="218"/>
      <c r="CH637" s="218"/>
      <c r="CI637" s="218"/>
      <c r="CJ637" s="218"/>
      <c r="CK637" s="218"/>
    </row>
    <row r="638" spans="2:89" s="225" customFormat="1">
      <c r="B638" s="217"/>
      <c r="C638" s="216"/>
      <c r="D638" s="216"/>
      <c r="E638" s="216"/>
      <c r="F638" s="216"/>
      <c r="G638" s="216"/>
      <c r="H638" s="216"/>
      <c r="I638" s="287"/>
      <c r="J638" s="216"/>
      <c r="K638" s="216"/>
      <c r="L638" s="216"/>
      <c r="M638" s="216"/>
      <c r="N638" s="218"/>
      <c r="O638" s="218"/>
      <c r="P638" s="219"/>
      <c r="Q638" s="218"/>
      <c r="R638" s="218"/>
      <c r="S638" s="218"/>
      <c r="T638" s="218"/>
      <c r="U638" s="218"/>
      <c r="V638" s="218"/>
      <c r="W638" s="218"/>
      <c r="X638" s="218"/>
      <c r="Y638" s="218"/>
      <c r="Z638" s="218"/>
      <c r="AA638" s="218"/>
      <c r="AB638" s="220"/>
      <c r="AC638" s="221"/>
      <c r="AD638" s="221"/>
      <c r="AE638" s="220"/>
      <c r="AF638" s="220"/>
      <c r="AG638" s="218"/>
      <c r="AH638" s="218"/>
      <c r="AI638" s="222"/>
      <c r="AJ638" s="222"/>
      <c r="AK638" s="218"/>
      <c r="AL638" s="222"/>
      <c r="AM638" s="222"/>
      <c r="AN638" s="222"/>
      <c r="AO638" s="218"/>
      <c r="AP638" s="218"/>
      <c r="AQ638" s="218"/>
      <c r="AR638" s="218"/>
      <c r="AS638" s="218"/>
      <c r="AT638" s="220"/>
      <c r="AU638" s="222"/>
      <c r="AV638" s="222"/>
      <c r="AW638" s="218"/>
      <c r="AX638" s="219"/>
      <c r="AY638" s="223"/>
      <c r="AZ638" s="219"/>
      <c r="BA638" s="223"/>
      <c r="BB638" s="223"/>
      <c r="BC638" s="347"/>
      <c r="BD638" s="347"/>
      <c r="BE638" s="219"/>
      <c r="BF638" s="219"/>
      <c r="BG638" s="223"/>
      <c r="BH638" s="223"/>
      <c r="BI638" s="222"/>
      <c r="BJ638" s="222"/>
      <c r="BK638" s="222"/>
      <c r="BL638" s="224"/>
      <c r="BM638" s="219"/>
      <c r="BN638" s="223"/>
      <c r="BO638" s="219"/>
      <c r="BP638" s="219"/>
      <c r="BQ638" s="219"/>
      <c r="BR638" s="218"/>
      <c r="BS638" s="218"/>
      <c r="BT638" s="218"/>
      <c r="BU638" s="218"/>
      <c r="BV638" s="218"/>
      <c r="BW638" s="218"/>
      <c r="BX638" s="218"/>
      <c r="BY638" s="218"/>
      <c r="BZ638" s="218"/>
      <c r="CA638" s="218"/>
      <c r="CB638" s="218"/>
      <c r="CC638" s="218"/>
      <c r="CD638" s="218"/>
      <c r="CE638" s="218"/>
      <c r="CF638" s="218"/>
      <c r="CG638" s="218"/>
      <c r="CH638" s="218"/>
      <c r="CI638" s="218"/>
      <c r="CJ638" s="218"/>
      <c r="CK638" s="218"/>
    </row>
    <row r="639" spans="2:89" s="225" customFormat="1">
      <c r="B639" s="217"/>
      <c r="C639" s="216"/>
      <c r="D639" s="216"/>
      <c r="E639" s="216"/>
      <c r="F639" s="216"/>
      <c r="G639" s="216"/>
      <c r="H639" s="216"/>
      <c r="I639" s="287"/>
      <c r="J639" s="216"/>
      <c r="K639" s="216"/>
      <c r="L639" s="216"/>
      <c r="M639" s="216"/>
      <c r="N639" s="218"/>
      <c r="O639" s="218"/>
      <c r="P639" s="219"/>
      <c r="Q639" s="218"/>
      <c r="R639" s="218"/>
      <c r="S639" s="218"/>
      <c r="T639" s="218"/>
      <c r="U639" s="218"/>
      <c r="V639" s="218"/>
      <c r="W639" s="218"/>
      <c r="X639" s="218"/>
      <c r="Y639" s="218"/>
      <c r="Z639" s="218"/>
      <c r="AA639" s="218"/>
      <c r="AB639" s="220"/>
      <c r="AC639" s="221"/>
      <c r="AD639" s="221"/>
      <c r="AE639" s="220"/>
      <c r="AF639" s="220"/>
      <c r="AG639" s="218"/>
      <c r="AH639" s="218"/>
      <c r="AI639" s="222"/>
      <c r="AJ639" s="222"/>
      <c r="AK639" s="218"/>
      <c r="AL639" s="222"/>
      <c r="AM639" s="222"/>
      <c r="AN639" s="222"/>
      <c r="AO639" s="218"/>
      <c r="AP639" s="218"/>
      <c r="AQ639" s="218"/>
      <c r="AR639" s="218"/>
      <c r="AS639" s="218"/>
      <c r="AT639" s="220"/>
      <c r="AU639" s="222"/>
      <c r="AV639" s="222"/>
      <c r="AW639" s="218"/>
      <c r="AX639" s="219"/>
      <c r="AY639" s="223"/>
      <c r="AZ639" s="219"/>
      <c r="BA639" s="223"/>
      <c r="BB639" s="223"/>
      <c r="BC639" s="347"/>
      <c r="BD639" s="347"/>
      <c r="BE639" s="219"/>
      <c r="BF639" s="219"/>
      <c r="BG639" s="223"/>
      <c r="BH639" s="223"/>
      <c r="BI639" s="222"/>
      <c r="BJ639" s="222"/>
      <c r="BK639" s="222"/>
      <c r="BL639" s="224"/>
      <c r="BM639" s="219"/>
      <c r="BN639" s="223"/>
      <c r="BO639" s="219"/>
      <c r="BP639" s="219"/>
      <c r="BQ639" s="219"/>
      <c r="BR639" s="218"/>
      <c r="BS639" s="218"/>
      <c r="BT639" s="218"/>
      <c r="BU639" s="218"/>
      <c r="BV639" s="218"/>
      <c r="BW639" s="218"/>
      <c r="BX639" s="218"/>
      <c r="BY639" s="218"/>
      <c r="BZ639" s="218"/>
      <c r="CA639" s="218"/>
      <c r="CB639" s="218"/>
      <c r="CC639" s="218"/>
      <c r="CD639" s="218"/>
      <c r="CE639" s="218"/>
      <c r="CF639" s="218"/>
      <c r="CG639" s="218"/>
      <c r="CH639" s="218"/>
      <c r="CI639" s="218"/>
      <c r="CJ639" s="218"/>
      <c r="CK639" s="218"/>
    </row>
    <row r="640" spans="2:89" s="225" customFormat="1">
      <c r="B640" s="217"/>
      <c r="C640" s="216"/>
      <c r="D640" s="216"/>
      <c r="E640" s="216"/>
      <c r="F640" s="216"/>
      <c r="G640" s="216"/>
      <c r="H640" s="216"/>
      <c r="I640" s="287"/>
      <c r="J640" s="216"/>
      <c r="K640" s="216"/>
      <c r="L640" s="216"/>
      <c r="M640" s="216"/>
      <c r="N640" s="218"/>
      <c r="O640" s="218"/>
      <c r="P640" s="219"/>
      <c r="Q640" s="218"/>
      <c r="R640" s="218"/>
      <c r="S640" s="218"/>
      <c r="T640" s="218"/>
      <c r="U640" s="218"/>
      <c r="V640" s="218"/>
      <c r="W640" s="218"/>
      <c r="X640" s="218"/>
      <c r="Y640" s="218"/>
      <c r="Z640" s="218"/>
      <c r="AA640" s="218"/>
      <c r="AB640" s="220"/>
      <c r="AC640" s="221"/>
      <c r="AD640" s="221"/>
      <c r="AE640" s="220"/>
      <c r="AF640" s="220"/>
      <c r="AG640" s="218"/>
      <c r="AH640" s="218"/>
      <c r="AI640" s="222"/>
      <c r="AJ640" s="222"/>
      <c r="AK640" s="218"/>
      <c r="AL640" s="222"/>
      <c r="AM640" s="222"/>
      <c r="AN640" s="222"/>
      <c r="AO640" s="218"/>
      <c r="AP640" s="218"/>
      <c r="AQ640" s="218"/>
      <c r="AR640" s="218"/>
      <c r="AS640" s="218"/>
      <c r="AT640" s="220"/>
      <c r="AU640" s="222"/>
      <c r="AV640" s="222"/>
      <c r="AW640" s="218"/>
      <c r="AX640" s="219"/>
      <c r="AY640" s="223"/>
      <c r="AZ640" s="219"/>
      <c r="BA640" s="223"/>
      <c r="BB640" s="223"/>
      <c r="BC640" s="347"/>
      <c r="BD640" s="347"/>
      <c r="BE640" s="219"/>
      <c r="BF640" s="219"/>
      <c r="BG640" s="223"/>
      <c r="BH640" s="223"/>
      <c r="BI640" s="222"/>
      <c r="BJ640" s="222"/>
      <c r="BK640" s="222"/>
      <c r="BL640" s="224"/>
      <c r="BM640" s="219"/>
      <c r="BN640" s="223"/>
      <c r="BO640" s="219"/>
      <c r="BP640" s="219"/>
      <c r="BQ640" s="219"/>
      <c r="BR640" s="218"/>
      <c r="BS640" s="218"/>
      <c r="BT640" s="218"/>
      <c r="BU640" s="218"/>
      <c r="BV640" s="218"/>
      <c r="BW640" s="218"/>
      <c r="BX640" s="218"/>
      <c r="BY640" s="218"/>
      <c r="BZ640" s="218"/>
      <c r="CA640" s="218"/>
      <c r="CB640" s="218"/>
      <c r="CC640" s="218"/>
      <c r="CD640" s="218"/>
      <c r="CE640" s="218"/>
      <c r="CF640" s="218"/>
      <c r="CG640" s="218"/>
      <c r="CH640" s="218"/>
      <c r="CI640" s="218"/>
      <c r="CJ640" s="218"/>
      <c r="CK640" s="218"/>
    </row>
    <row r="641" spans="2:89" s="225" customFormat="1">
      <c r="B641" s="217"/>
      <c r="C641" s="216"/>
      <c r="D641" s="216"/>
      <c r="E641" s="216"/>
      <c r="F641" s="216"/>
      <c r="G641" s="216"/>
      <c r="H641" s="216"/>
      <c r="I641" s="287"/>
      <c r="J641" s="216"/>
      <c r="K641" s="216"/>
      <c r="L641" s="216"/>
      <c r="M641" s="216"/>
      <c r="N641" s="218"/>
      <c r="O641" s="218"/>
      <c r="P641" s="219"/>
      <c r="Q641" s="218"/>
      <c r="R641" s="218"/>
      <c r="S641" s="218"/>
      <c r="T641" s="218"/>
      <c r="U641" s="218"/>
      <c r="V641" s="218"/>
      <c r="W641" s="218"/>
      <c r="X641" s="218"/>
      <c r="Y641" s="218"/>
      <c r="Z641" s="218"/>
      <c r="AA641" s="218"/>
      <c r="AB641" s="220"/>
      <c r="AC641" s="221"/>
      <c r="AD641" s="221"/>
      <c r="AE641" s="220"/>
      <c r="AF641" s="220"/>
      <c r="AG641" s="218"/>
      <c r="AH641" s="218"/>
      <c r="AI641" s="222"/>
      <c r="AJ641" s="222"/>
      <c r="AK641" s="218"/>
      <c r="AL641" s="222"/>
      <c r="AM641" s="222"/>
      <c r="AN641" s="222"/>
      <c r="AO641" s="218"/>
      <c r="AP641" s="218"/>
      <c r="AQ641" s="218"/>
      <c r="AR641" s="218"/>
      <c r="AS641" s="218"/>
      <c r="AT641" s="220"/>
      <c r="AU641" s="222"/>
      <c r="AV641" s="222"/>
      <c r="AW641" s="218"/>
      <c r="AX641" s="219"/>
      <c r="AY641" s="223"/>
      <c r="AZ641" s="219"/>
      <c r="BA641" s="223"/>
      <c r="BB641" s="223"/>
      <c r="BC641" s="347"/>
      <c r="BD641" s="347"/>
      <c r="BE641" s="219"/>
      <c r="BF641" s="219"/>
      <c r="BG641" s="223"/>
      <c r="BH641" s="223"/>
      <c r="BI641" s="222"/>
      <c r="BJ641" s="222"/>
      <c r="BK641" s="222"/>
      <c r="BL641" s="224"/>
      <c r="BM641" s="219"/>
      <c r="BN641" s="223"/>
      <c r="BO641" s="219"/>
      <c r="BP641" s="219"/>
      <c r="BQ641" s="219"/>
      <c r="BR641" s="218"/>
      <c r="BS641" s="218"/>
      <c r="BT641" s="218"/>
      <c r="BU641" s="218"/>
      <c r="BV641" s="218"/>
      <c r="BW641" s="218"/>
      <c r="BX641" s="218"/>
      <c r="BY641" s="218"/>
      <c r="BZ641" s="218"/>
      <c r="CA641" s="218"/>
      <c r="CB641" s="218"/>
      <c r="CC641" s="218"/>
      <c r="CD641" s="218"/>
      <c r="CE641" s="218"/>
      <c r="CF641" s="218"/>
      <c r="CG641" s="218"/>
      <c r="CH641" s="218"/>
      <c r="CI641" s="218"/>
      <c r="CJ641" s="218"/>
      <c r="CK641" s="218"/>
    </row>
    <row r="642" spans="2:89" s="225" customFormat="1">
      <c r="B642" s="217"/>
      <c r="C642" s="216"/>
      <c r="D642" s="216"/>
      <c r="E642" s="216"/>
      <c r="F642" s="216"/>
      <c r="G642" s="216"/>
      <c r="H642" s="216"/>
      <c r="I642" s="287"/>
      <c r="J642" s="216"/>
      <c r="K642" s="216"/>
      <c r="L642" s="216"/>
      <c r="M642" s="216"/>
      <c r="N642" s="218"/>
      <c r="O642" s="218"/>
      <c r="P642" s="219"/>
      <c r="Q642" s="218"/>
      <c r="R642" s="218"/>
      <c r="S642" s="218"/>
      <c r="T642" s="218"/>
      <c r="U642" s="218"/>
      <c r="V642" s="218"/>
      <c r="W642" s="218"/>
      <c r="X642" s="218"/>
      <c r="Y642" s="218"/>
      <c r="Z642" s="218"/>
      <c r="AA642" s="218"/>
      <c r="AB642" s="220"/>
      <c r="AC642" s="221"/>
      <c r="AD642" s="221"/>
      <c r="AE642" s="220"/>
      <c r="AF642" s="220"/>
      <c r="AG642" s="218"/>
      <c r="AH642" s="218"/>
      <c r="AI642" s="222"/>
      <c r="AJ642" s="222"/>
      <c r="AK642" s="218"/>
      <c r="AL642" s="222"/>
      <c r="AM642" s="222"/>
      <c r="AN642" s="222"/>
      <c r="AO642" s="218"/>
      <c r="AP642" s="218"/>
      <c r="AQ642" s="218"/>
      <c r="AR642" s="218"/>
      <c r="AS642" s="218"/>
      <c r="AT642" s="220"/>
      <c r="AU642" s="222"/>
      <c r="AV642" s="222"/>
      <c r="AW642" s="218"/>
      <c r="AX642" s="219"/>
      <c r="AY642" s="223"/>
      <c r="AZ642" s="219"/>
      <c r="BA642" s="223"/>
      <c r="BB642" s="223"/>
      <c r="BC642" s="347"/>
      <c r="BD642" s="347"/>
      <c r="BE642" s="219"/>
      <c r="BF642" s="219"/>
      <c r="BG642" s="223"/>
      <c r="BH642" s="223"/>
      <c r="BI642" s="222"/>
      <c r="BJ642" s="222"/>
      <c r="BK642" s="222"/>
      <c r="BL642" s="224"/>
      <c r="BM642" s="219"/>
      <c r="BN642" s="223"/>
      <c r="BO642" s="219"/>
      <c r="BP642" s="219"/>
      <c r="BQ642" s="219"/>
      <c r="BR642" s="218"/>
      <c r="BS642" s="218"/>
      <c r="BT642" s="218"/>
      <c r="BU642" s="218"/>
      <c r="BV642" s="218"/>
      <c r="BW642" s="218"/>
      <c r="BX642" s="218"/>
      <c r="BY642" s="218"/>
      <c r="BZ642" s="218"/>
      <c r="CA642" s="218"/>
      <c r="CB642" s="218"/>
      <c r="CC642" s="218"/>
      <c r="CD642" s="218"/>
      <c r="CE642" s="218"/>
      <c r="CF642" s="218"/>
      <c r="CG642" s="218"/>
      <c r="CH642" s="218"/>
      <c r="CI642" s="218"/>
      <c r="CJ642" s="218"/>
      <c r="CK642" s="218"/>
    </row>
    <row r="643" spans="2:89" s="225" customFormat="1">
      <c r="B643" s="217"/>
      <c r="C643" s="216"/>
      <c r="D643" s="216"/>
      <c r="E643" s="216"/>
      <c r="F643" s="216"/>
      <c r="G643" s="216"/>
      <c r="H643" s="216"/>
      <c r="I643" s="287"/>
      <c r="J643" s="216"/>
      <c r="K643" s="216"/>
      <c r="L643" s="216"/>
      <c r="M643" s="216"/>
      <c r="N643" s="218"/>
      <c r="O643" s="218"/>
      <c r="P643" s="219"/>
      <c r="Q643" s="218"/>
      <c r="R643" s="218"/>
      <c r="S643" s="218"/>
      <c r="T643" s="218"/>
      <c r="U643" s="218"/>
      <c r="V643" s="218"/>
      <c r="W643" s="218"/>
      <c r="X643" s="218"/>
      <c r="Y643" s="218"/>
      <c r="Z643" s="218"/>
      <c r="AA643" s="218"/>
      <c r="AB643" s="220"/>
      <c r="AC643" s="221"/>
      <c r="AD643" s="221"/>
      <c r="AE643" s="220"/>
      <c r="AF643" s="220"/>
      <c r="AG643" s="218"/>
      <c r="AH643" s="218"/>
      <c r="AI643" s="222"/>
      <c r="AJ643" s="222"/>
      <c r="AK643" s="218"/>
      <c r="AL643" s="222"/>
      <c r="AM643" s="222"/>
      <c r="AN643" s="222"/>
      <c r="AO643" s="218"/>
      <c r="AP643" s="218"/>
      <c r="AQ643" s="218"/>
      <c r="AR643" s="218"/>
      <c r="AS643" s="218"/>
      <c r="AT643" s="220"/>
      <c r="AU643" s="222"/>
      <c r="AV643" s="222"/>
      <c r="AW643" s="218"/>
      <c r="AX643" s="219"/>
      <c r="AY643" s="223"/>
      <c r="AZ643" s="219"/>
      <c r="BA643" s="223"/>
      <c r="BB643" s="223"/>
      <c r="BC643" s="347"/>
      <c r="BD643" s="347"/>
      <c r="BE643" s="219"/>
      <c r="BF643" s="219"/>
      <c r="BG643" s="223"/>
      <c r="BH643" s="223"/>
      <c r="BI643" s="222"/>
      <c r="BJ643" s="222"/>
      <c r="BK643" s="222"/>
      <c r="BL643" s="224"/>
      <c r="BM643" s="219"/>
      <c r="BN643" s="223"/>
      <c r="BO643" s="219"/>
      <c r="BP643" s="219"/>
      <c r="BQ643" s="219"/>
      <c r="BR643" s="218"/>
      <c r="BS643" s="218"/>
      <c r="BT643" s="218"/>
      <c r="BU643" s="218"/>
      <c r="BV643" s="218"/>
      <c r="BW643" s="218"/>
      <c r="BX643" s="218"/>
      <c r="BY643" s="218"/>
      <c r="BZ643" s="218"/>
      <c r="CA643" s="218"/>
      <c r="CB643" s="218"/>
      <c r="CC643" s="218"/>
      <c r="CD643" s="218"/>
      <c r="CE643" s="218"/>
      <c r="CF643" s="218"/>
      <c r="CG643" s="218"/>
      <c r="CH643" s="218"/>
      <c r="CI643" s="218"/>
      <c r="CJ643" s="218"/>
      <c r="CK643" s="218"/>
    </row>
    <row r="644" spans="2:89" s="225" customFormat="1">
      <c r="B644" s="217"/>
      <c r="C644" s="216"/>
      <c r="D644" s="216"/>
      <c r="E644" s="216"/>
      <c r="F644" s="216"/>
      <c r="G644" s="216"/>
      <c r="H644" s="216"/>
      <c r="I644" s="287"/>
      <c r="J644" s="216"/>
      <c r="K644" s="216"/>
      <c r="L644" s="216"/>
      <c r="M644" s="216"/>
      <c r="N644" s="218"/>
      <c r="O644" s="218"/>
      <c r="P644" s="219"/>
      <c r="Q644" s="218"/>
      <c r="R644" s="218"/>
      <c r="S644" s="218"/>
      <c r="T644" s="218"/>
      <c r="U644" s="218"/>
      <c r="V644" s="218"/>
      <c r="W644" s="218"/>
      <c r="X644" s="218"/>
      <c r="Y644" s="218"/>
      <c r="Z644" s="218"/>
      <c r="AA644" s="218"/>
      <c r="AB644" s="220"/>
      <c r="AC644" s="221"/>
      <c r="AD644" s="221"/>
      <c r="AE644" s="220"/>
      <c r="AF644" s="220"/>
      <c r="AG644" s="218"/>
      <c r="AH644" s="218"/>
      <c r="AI644" s="222"/>
      <c r="AJ644" s="222"/>
      <c r="AK644" s="218"/>
      <c r="AL644" s="222"/>
      <c r="AM644" s="222"/>
      <c r="AN644" s="222"/>
      <c r="AO644" s="218"/>
      <c r="AP644" s="218"/>
      <c r="AQ644" s="218"/>
      <c r="AR644" s="218"/>
      <c r="AS644" s="218"/>
      <c r="AT644" s="220"/>
      <c r="AU644" s="222"/>
      <c r="AV644" s="222"/>
      <c r="AW644" s="218"/>
      <c r="AX644" s="219"/>
      <c r="AY644" s="223"/>
      <c r="AZ644" s="219"/>
      <c r="BA644" s="223"/>
      <c r="BB644" s="223"/>
      <c r="BC644" s="347"/>
      <c r="BD644" s="347"/>
      <c r="BE644" s="219"/>
      <c r="BF644" s="219"/>
      <c r="BG644" s="223"/>
      <c r="BH644" s="223"/>
      <c r="BI644" s="222"/>
      <c r="BJ644" s="222"/>
      <c r="BK644" s="222"/>
      <c r="BL644" s="224"/>
      <c r="BM644" s="219"/>
      <c r="BN644" s="223"/>
      <c r="BO644" s="219"/>
      <c r="BP644" s="219"/>
      <c r="BQ644" s="219"/>
      <c r="BR644" s="218"/>
      <c r="BS644" s="218"/>
      <c r="BT644" s="218"/>
      <c r="BU644" s="218"/>
      <c r="BV644" s="218"/>
      <c r="BW644" s="218"/>
      <c r="BX644" s="218"/>
      <c r="BY644" s="218"/>
      <c r="BZ644" s="218"/>
      <c r="CA644" s="218"/>
      <c r="CB644" s="218"/>
      <c r="CC644" s="218"/>
      <c r="CD644" s="218"/>
      <c r="CE644" s="218"/>
      <c r="CF644" s="218"/>
      <c r="CG644" s="218"/>
      <c r="CH644" s="218"/>
      <c r="CI644" s="218"/>
      <c r="CJ644" s="218"/>
      <c r="CK644" s="218"/>
    </row>
    <row r="645" spans="2:89" s="225" customFormat="1">
      <c r="B645" s="217"/>
      <c r="C645" s="216"/>
      <c r="D645" s="216"/>
      <c r="E645" s="216"/>
      <c r="F645" s="216"/>
      <c r="G645" s="216"/>
      <c r="H645" s="216"/>
      <c r="I645" s="287"/>
      <c r="J645" s="216"/>
      <c r="K645" s="216"/>
      <c r="L645" s="216"/>
      <c r="M645" s="216"/>
      <c r="N645" s="218"/>
      <c r="O645" s="218"/>
      <c r="P645" s="219"/>
      <c r="Q645" s="218"/>
      <c r="R645" s="218"/>
      <c r="S645" s="218"/>
      <c r="T645" s="218"/>
      <c r="U645" s="218"/>
      <c r="V645" s="218"/>
      <c r="W645" s="218"/>
      <c r="X645" s="218"/>
      <c r="Y645" s="218"/>
      <c r="Z645" s="218"/>
      <c r="AA645" s="218"/>
      <c r="AB645" s="220"/>
      <c r="AC645" s="221"/>
      <c r="AD645" s="221"/>
      <c r="AE645" s="220"/>
      <c r="AF645" s="220"/>
      <c r="AG645" s="218"/>
      <c r="AH645" s="218"/>
      <c r="AI645" s="222"/>
      <c r="AJ645" s="222"/>
      <c r="AK645" s="218"/>
      <c r="AL645" s="222"/>
      <c r="AM645" s="222"/>
      <c r="AN645" s="222"/>
      <c r="AO645" s="218"/>
      <c r="AP645" s="218"/>
      <c r="AQ645" s="218"/>
      <c r="AR645" s="218"/>
      <c r="AS645" s="218"/>
      <c r="AT645" s="220"/>
      <c r="AU645" s="222"/>
      <c r="AV645" s="222"/>
      <c r="AW645" s="218"/>
      <c r="AX645" s="219"/>
      <c r="AY645" s="223"/>
      <c r="AZ645" s="219"/>
      <c r="BA645" s="223"/>
      <c r="BB645" s="223"/>
      <c r="BC645" s="347"/>
      <c r="BD645" s="347"/>
      <c r="BE645" s="219"/>
      <c r="BF645" s="219"/>
      <c r="BG645" s="223"/>
      <c r="BH645" s="223"/>
      <c r="BI645" s="222"/>
      <c r="BJ645" s="222"/>
      <c r="BK645" s="222"/>
      <c r="BL645" s="224"/>
      <c r="BM645" s="219"/>
      <c r="BN645" s="223"/>
      <c r="BO645" s="219"/>
      <c r="BP645" s="219"/>
      <c r="BQ645" s="219"/>
      <c r="BR645" s="218"/>
      <c r="BS645" s="218"/>
      <c r="BT645" s="218"/>
      <c r="BU645" s="218"/>
      <c r="BV645" s="218"/>
      <c r="BW645" s="218"/>
      <c r="BX645" s="218"/>
      <c r="BY645" s="218"/>
      <c r="BZ645" s="218"/>
      <c r="CA645" s="218"/>
      <c r="CB645" s="218"/>
      <c r="CC645" s="218"/>
      <c r="CD645" s="218"/>
      <c r="CE645" s="218"/>
      <c r="CF645" s="218"/>
      <c r="CG645" s="218"/>
      <c r="CH645" s="218"/>
      <c r="CI645" s="218"/>
      <c r="CJ645" s="218"/>
      <c r="CK645" s="218"/>
    </row>
    <row r="646" spans="2:89" s="225" customFormat="1">
      <c r="B646" s="217"/>
      <c r="C646" s="216"/>
      <c r="D646" s="216"/>
      <c r="E646" s="216"/>
      <c r="F646" s="216"/>
      <c r="G646" s="216"/>
      <c r="H646" s="216"/>
      <c r="I646" s="287"/>
      <c r="J646" s="216"/>
      <c r="K646" s="216"/>
      <c r="L646" s="216"/>
      <c r="M646" s="216"/>
      <c r="N646" s="218"/>
      <c r="O646" s="218"/>
      <c r="P646" s="219"/>
      <c r="Q646" s="218"/>
      <c r="R646" s="218"/>
      <c r="S646" s="218"/>
      <c r="T646" s="218"/>
      <c r="U646" s="218"/>
      <c r="V646" s="218"/>
      <c r="W646" s="218"/>
      <c r="X646" s="218"/>
      <c r="Y646" s="218"/>
      <c r="Z646" s="218"/>
      <c r="AA646" s="218"/>
      <c r="AB646" s="220"/>
      <c r="AC646" s="221"/>
      <c r="AD646" s="221"/>
      <c r="AE646" s="220"/>
      <c r="AF646" s="220"/>
      <c r="AG646" s="218"/>
      <c r="AH646" s="218"/>
      <c r="AI646" s="222"/>
      <c r="AJ646" s="222"/>
      <c r="AK646" s="218"/>
      <c r="AL646" s="222"/>
      <c r="AM646" s="222"/>
      <c r="AN646" s="222"/>
      <c r="AO646" s="218"/>
      <c r="AP646" s="218"/>
      <c r="AQ646" s="218"/>
      <c r="AR646" s="218"/>
      <c r="AS646" s="218"/>
      <c r="AT646" s="220"/>
      <c r="AU646" s="222"/>
      <c r="AV646" s="222"/>
      <c r="AW646" s="218"/>
      <c r="AX646" s="219"/>
      <c r="AY646" s="223"/>
      <c r="AZ646" s="219"/>
      <c r="BA646" s="223"/>
      <c r="BB646" s="223"/>
      <c r="BC646" s="347"/>
      <c r="BD646" s="347"/>
      <c r="BE646" s="219"/>
      <c r="BF646" s="219"/>
      <c r="BG646" s="223"/>
      <c r="BH646" s="223"/>
      <c r="BI646" s="222"/>
      <c r="BJ646" s="222"/>
      <c r="BK646" s="222"/>
      <c r="BL646" s="224"/>
      <c r="BM646" s="219"/>
      <c r="BN646" s="223"/>
      <c r="BO646" s="219"/>
      <c r="BP646" s="219"/>
      <c r="BQ646" s="219"/>
      <c r="BR646" s="218"/>
      <c r="BS646" s="218"/>
      <c r="BT646" s="218"/>
      <c r="BU646" s="218"/>
      <c r="BV646" s="218"/>
      <c r="BW646" s="218"/>
      <c r="BX646" s="218"/>
      <c r="BY646" s="218"/>
      <c r="BZ646" s="218"/>
      <c r="CA646" s="218"/>
      <c r="CB646" s="218"/>
      <c r="CC646" s="218"/>
      <c r="CD646" s="218"/>
      <c r="CE646" s="218"/>
      <c r="CF646" s="218"/>
      <c r="CG646" s="218"/>
      <c r="CH646" s="218"/>
      <c r="CI646" s="218"/>
      <c r="CJ646" s="218"/>
      <c r="CK646" s="218"/>
    </row>
    <row r="647" spans="2:89" s="225" customFormat="1">
      <c r="B647" s="217"/>
      <c r="C647" s="216"/>
      <c r="D647" s="216"/>
      <c r="E647" s="216"/>
      <c r="F647" s="216"/>
      <c r="G647" s="216"/>
      <c r="H647" s="216"/>
      <c r="I647" s="287"/>
      <c r="J647" s="216"/>
      <c r="K647" s="216"/>
      <c r="L647" s="216"/>
      <c r="M647" s="216"/>
      <c r="N647" s="218"/>
      <c r="O647" s="218"/>
      <c r="P647" s="219"/>
      <c r="Q647" s="218"/>
      <c r="R647" s="218"/>
      <c r="S647" s="218"/>
      <c r="T647" s="218"/>
      <c r="U647" s="218"/>
      <c r="V647" s="218"/>
      <c r="W647" s="218"/>
      <c r="X647" s="218"/>
      <c r="Y647" s="218"/>
      <c r="Z647" s="218"/>
      <c r="AA647" s="218"/>
      <c r="AB647" s="220"/>
      <c r="AC647" s="221"/>
      <c r="AD647" s="221"/>
      <c r="AE647" s="220"/>
      <c r="AF647" s="220"/>
      <c r="AG647" s="218"/>
      <c r="AH647" s="218"/>
      <c r="AI647" s="222"/>
      <c r="AJ647" s="222"/>
      <c r="AK647" s="218"/>
      <c r="AL647" s="222"/>
      <c r="AM647" s="222"/>
      <c r="AN647" s="222"/>
      <c r="AO647" s="218"/>
      <c r="AP647" s="218"/>
      <c r="AQ647" s="218"/>
      <c r="AR647" s="218"/>
      <c r="AS647" s="218"/>
      <c r="AT647" s="220"/>
      <c r="AU647" s="222"/>
      <c r="AV647" s="222"/>
      <c r="AW647" s="218"/>
      <c r="AX647" s="219"/>
      <c r="AY647" s="223"/>
      <c r="AZ647" s="219"/>
      <c r="BA647" s="223"/>
      <c r="BB647" s="223"/>
      <c r="BC647" s="347"/>
      <c r="BD647" s="347"/>
      <c r="BE647" s="219"/>
      <c r="BF647" s="219"/>
      <c r="BG647" s="223"/>
      <c r="BH647" s="223"/>
      <c r="BI647" s="222"/>
      <c r="BJ647" s="222"/>
      <c r="BK647" s="222"/>
      <c r="BL647" s="224"/>
      <c r="BM647" s="219"/>
      <c r="BN647" s="223"/>
      <c r="BO647" s="219"/>
      <c r="BP647" s="219"/>
      <c r="BQ647" s="219"/>
      <c r="BR647" s="218"/>
      <c r="BS647" s="218"/>
      <c r="BT647" s="218"/>
      <c r="BU647" s="218"/>
      <c r="BV647" s="218"/>
      <c r="BW647" s="218"/>
      <c r="BX647" s="218"/>
      <c r="BY647" s="218"/>
      <c r="BZ647" s="218"/>
      <c r="CA647" s="218"/>
      <c r="CB647" s="218"/>
      <c r="CC647" s="218"/>
      <c r="CD647" s="218"/>
      <c r="CE647" s="218"/>
      <c r="CF647" s="218"/>
      <c r="CG647" s="218"/>
      <c r="CH647" s="218"/>
      <c r="CI647" s="218"/>
      <c r="CJ647" s="218"/>
      <c r="CK647" s="218"/>
    </row>
    <row r="648" spans="2:89" s="225" customFormat="1">
      <c r="B648" s="217"/>
      <c r="C648" s="216"/>
      <c r="D648" s="216"/>
      <c r="E648" s="216"/>
      <c r="F648" s="216"/>
      <c r="G648" s="216"/>
      <c r="H648" s="216"/>
      <c r="I648" s="287"/>
      <c r="J648" s="216"/>
      <c r="K648" s="216"/>
      <c r="L648" s="216"/>
      <c r="M648" s="216"/>
      <c r="N648" s="218"/>
      <c r="O648" s="218"/>
      <c r="P648" s="219"/>
      <c r="Q648" s="218"/>
      <c r="R648" s="218"/>
      <c r="S648" s="218"/>
      <c r="T648" s="218"/>
      <c r="U648" s="218"/>
      <c r="V648" s="218"/>
      <c r="W648" s="218"/>
      <c r="X648" s="218"/>
      <c r="Y648" s="218"/>
      <c r="Z648" s="218"/>
      <c r="AA648" s="218"/>
      <c r="AB648" s="220"/>
      <c r="AC648" s="221"/>
      <c r="AD648" s="221"/>
      <c r="AE648" s="220"/>
      <c r="AF648" s="220"/>
      <c r="AG648" s="218"/>
      <c r="AH648" s="218"/>
      <c r="AI648" s="222"/>
      <c r="AJ648" s="222"/>
      <c r="AK648" s="218"/>
      <c r="AL648" s="222"/>
      <c r="AM648" s="222"/>
      <c r="AN648" s="222"/>
      <c r="AO648" s="218"/>
      <c r="AP648" s="218"/>
      <c r="AQ648" s="218"/>
      <c r="AR648" s="218"/>
      <c r="AS648" s="218"/>
      <c r="AT648" s="220"/>
      <c r="AU648" s="222"/>
      <c r="AV648" s="222"/>
      <c r="AW648" s="218"/>
      <c r="AX648" s="219"/>
      <c r="AY648" s="223"/>
      <c r="AZ648" s="219"/>
      <c r="BA648" s="223"/>
      <c r="BB648" s="223"/>
      <c r="BC648" s="347"/>
      <c r="BD648" s="347"/>
      <c r="BE648" s="219"/>
      <c r="BF648" s="219"/>
      <c r="BG648" s="223"/>
      <c r="BH648" s="223"/>
      <c r="BI648" s="222"/>
      <c r="BJ648" s="222"/>
      <c r="BK648" s="222"/>
      <c r="BL648" s="224"/>
      <c r="BM648" s="219"/>
      <c r="BN648" s="223"/>
      <c r="BO648" s="219"/>
      <c r="BP648" s="219"/>
      <c r="BQ648" s="219"/>
      <c r="BR648" s="218"/>
      <c r="BS648" s="218"/>
      <c r="BT648" s="218"/>
      <c r="BU648" s="218"/>
      <c r="BV648" s="218"/>
      <c r="BW648" s="218"/>
      <c r="BX648" s="218"/>
      <c r="BY648" s="218"/>
      <c r="BZ648" s="218"/>
      <c r="CA648" s="218"/>
      <c r="CB648" s="218"/>
      <c r="CC648" s="218"/>
      <c r="CD648" s="218"/>
      <c r="CE648" s="218"/>
      <c r="CF648" s="218"/>
      <c r="CG648" s="218"/>
      <c r="CH648" s="218"/>
      <c r="CI648" s="218"/>
      <c r="CJ648" s="218"/>
      <c r="CK648" s="218"/>
    </row>
    <row r="649" spans="2:89" s="225" customFormat="1">
      <c r="B649" s="217"/>
      <c r="C649" s="216"/>
      <c r="D649" s="216"/>
      <c r="E649" s="216"/>
      <c r="F649" s="216"/>
      <c r="G649" s="216"/>
      <c r="H649" s="216"/>
      <c r="I649" s="287"/>
      <c r="J649" s="216"/>
      <c r="K649" s="216"/>
      <c r="L649" s="216"/>
      <c r="M649" s="216"/>
      <c r="N649" s="218"/>
      <c r="O649" s="218"/>
      <c r="P649" s="219"/>
      <c r="Q649" s="218"/>
      <c r="R649" s="218"/>
      <c r="S649" s="218"/>
      <c r="T649" s="218"/>
      <c r="U649" s="218"/>
      <c r="V649" s="218"/>
      <c r="W649" s="218"/>
      <c r="X649" s="218"/>
      <c r="Y649" s="218"/>
      <c r="Z649" s="218"/>
      <c r="AA649" s="218"/>
      <c r="AB649" s="220"/>
      <c r="AC649" s="221"/>
      <c r="AD649" s="221"/>
      <c r="AE649" s="220"/>
      <c r="AF649" s="220"/>
      <c r="AG649" s="218"/>
      <c r="AH649" s="218"/>
      <c r="AI649" s="222"/>
      <c r="AJ649" s="222"/>
      <c r="AK649" s="218"/>
      <c r="AL649" s="222"/>
      <c r="AM649" s="222"/>
      <c r="AN649" s="222"/>
      <c r="AO649" s="218"/>
      <c r="AP649" s="218"/>
      <c r="AQ649" s="218"/>
      <c r="AR649" s="218"/>
      <c r="AS649" s="218"/>
      <c r="AT649" s="220"/>
      <c r="AU649" s="222"/>
      <c r="AV649" s="222"/>
      <c r="AW649" s="218"/>
      <c r="AX649" s="219"/>
      <c r="AY649" s="223"/>
      <c r="AZ649" s="219"/>
      <c r="BA649" s="223"/>
      <c r="BB649" s="223"/>
      <c r="BC649" s="347"/>
      <c r="BD649" s="347"/>
      <c r="BE649" s="219"/>
      <c r="BF649" s="219"/>
      <c r="BG649" s="223"/>
      <c r="BH649" s="223"/>
      <c r="BI649" s="222"/>
      <c r="BJ649" s="222"/>
      <c r="BK649" s="222"/>
      <c r="BL649" s="224"/>
      <c r="BM649" s="219"/>
      <c r="BN649" s="223"/>
      <c r="BO649" s="219"/>
      <c r="BP649" s="219"/>
      <c r="BQ649" s="219"/>
      <c r="BR649" s="218"/>
      <c r="BS649" s="218"/>
      <c r="BT649" s="218"/>
      <c r="BU649" s="218"/>
      <c r="BV649" s="218"/>
      <c r="BW649" s="218"/>
      <c r="BX649" s="218"/>
      <c r="BY649" s="218"/>
      <c r="BZ649" s="218"/>
      <c r="CA649" s="218"/>
      <c r="CB649" s="218"/>
      <c r="CC649" s="218"/>
      <c r="CD649" s="218"/>
      <c r="CE649" s="218"/>
      <c r="CF649" s="218"/>
      <c r="CG649" s="218"/>
      <c r="CH649" s="218"/>
      <c r="CI649" s="218"/>
      <c r="CJ649" s="218"/>
      <c r="CK649" s="218"/>
    </row>
    <row r="650" spans="2:89" s="225" customFormat="1">
      <c r="B650" s="217"/>
      <c r="C650" s="216"/>
      <c r="D650" s="216"/>
      <c r="E650" s="216"/>
      <c r="F650" s="216"/>
      <c r="G650" s="216"/>
      <c r="H650" s="216"/>
      <c r="I650" s="287"/>
      <c r="J650" s="216"/>
      <c r="K650" s="216"/>
      <c r="L650" s="216"/>
      <c r="M650" s="216"/>
      <c r="N650" s="218"/>
      <c r="O650" s="218"/>
      <c r="P650" s="219"/>
      <c r="Q650" s="218"/>
      <c r="R650" s="218"/>
      <c r="S650" s="218"/>
      <c r="T650" s="218"/>
      <c r="U650" s="218"/>
      <c r="V650" s="218"/>
      <c r="W650" s="218"/>
      <c r="X650" s="218"/>
      <c r="Y650" s="218"/>
      <c r="Z650" s="218"/>
      <c r="AA650" s="218"/>
      <c r="AB650" s="220"/>
      <c r="AC650" s="221"/>
      <c r="AD650" s="221"/>
      <c r="AE650" s="220"/>
      <c r="AF650" s="220"/>
      <c r="AG650" s="218"/>
      <c r="AH650" s="218"/>
      <c r="AI650" s="222"/>
      <c r="AJ650" s="222"/>
      <c r="AK650" s="218"/>
      <c r="AL650" s="222"/>
      <c r="AM650" s="222"/>
      <c r="AN650" s="222"/>
      <c r="AO650" s="218"/>
      <c r="AP650" s="218"/>
      <c r="AQ650" s="218"/>
      <c r="AR650" s="218"/>
      <c r="AS650" s="218"/>
      <c r="AT650" s="220"/>
      <c r="AU650" s="222"/>
      <c r="AV650" s="222"/>
      <c r="AW650" s="218"/>
      <c r="AX650" s="219"/>
      <c r="AY650" s="223"/>
      <c r="AZ650" s="219"/>
      <c r="BA650" s="223"/>
      <c r="BB650" s="223"/>
      <c r="BC650" s="347"/>
      <c r="BD650" s="347"/>
      <c r="BE650" s="219"/>
      <c r="BF650" s="219"/>
      <c r="BG650" s="223"/>
      <c r="BH650" s="223"/>
      <c r="BI650" s="222"/>
      <c r="BJ650" s="222"/>
      <c r="BK650" s="222"/>
      <c r="BL650" s="224"/>
      <c r="BM650" s="219"/>
      <c r="BN650" s="223"/>
      <c r="BO650" s="219"/>
      <c r="BP650" s="219"/>
      <c r="BQ650" s="219"/>
      <c r="BR650" s="218"/>
      <c r="BS650" s="218"/>
      <c r="BT650" s="218"/>
      <c r="BU650" s="218"/>
      <c r="BV650" s="218"/>
      <c r="BW650" s="218"/>
      <c r="BX650" s="218"/>
      <c r="BY650" s="218"/>
      <c r="BZ650" s="218"/>
      <c r="CA650" s="218"/>
      <c r="CB650" s="218"/>
      <c r="CC650" s="218"/>
      <c r="CD650" s="218"/>
      <c r="CE650" s="218"/>
      <c r="CF650" s="218"/>
      <c r="CG650" s="218"/>
      <c r="CH650" s="218"/>
      <c r="CI650" s="218"/>
      <c r="CJ650" s="218"/>
      <c r="CK650" s="218"/>
    </row>
    <row r="651" spans="2:89" s="225" customFormat="1">
      <c r="B651" s="217"/>
      <c r="C651" s="216"/>
      <c r="D651" s="216"/>
      <c r="E651" s="216"/>
      <c r="F651" s="216"/>
      <c r="G651" s="216"/>
      <c r="H651" s="216"/>
      <c r="I651" s="287"/>
      <c r="J651" s="216"/>
      <c r="K651" s="216"/>
      <c r="L651" s="216"/>
      <c r="M651" s="216"/>
      <c r="N651" s="218"/>
      <c r="O651" s="218"/>
      <c r="P651" s="219"/>
      <c r="Q651" s="218"/>
      <c r="R651" s="218"/>
      <c r="S651" s="218"/>
      <c r="T651" s="218"/>
      <c r="U651" s="218"/>
      <c r="V651" s="218"/>
      <c r="W651" s="218"/>
      <c r="X651" s="218"/>
      <c r="Y651" s="218"/>
      <c r="Z651" s="218"/>
      <c r="AA651" s="218"/>
      <c r="AB651" s="220"/>
      <c r="AC651" s="221"/>
      <c r="AD651" s="221"/>
      <c r="AE651" s="220"/>
      <c r="AF651" s="220"/>
      <c r="AG651" s="218"/>
      <c r="AH651" s="218"/>
      <c r="AI651" s="222"/>
      <c r="AJ651" s="222"/>
      <c r="AK651" s="218"/>
      <c r="AL651" s="222"/>
      <c r="AM651" s="222"/>
      <c r="AN651" s="222"/>
      <c r="AO651" s="218"/>
      <c r="AP651" s="218"/>
      <c r="AQ651" s="218"/>
      <c r="AR651" s="218"/>
      <c r="AS651" s="218"/>
      <c r="AT651" s="220"/>
      <c r="AU651" s="222"/>
      <c r="AV651" s="222"/>
      <c r="AW651" s="218"/>
      <c r="AX651" s="219"/>
      <c r="AY651" s="223"/>
      <c r="AZ651" s="219"/>
      <c r="BA651" s="223"/>
      <c r="BB651" s="223"/>
      <c r="BC651" s="347"/>
      <c r="BD651" s="347"/>
      <c r="BE651" s="219"/>
      <c r="BF651" s="219"/>
      <c r="BG651" s="223"/>
      <c r="BH651" s="223"/>
      <c r="BI651" s="222"/>
      <c r="BJ651" s="222"/>
      <c r="BK651" s="222"/>
      <c r="BL651" s="224"/>
      <c r="BM651" s="219"/>
      <c r="BN651" s="223"/>
      <c r="BO651" s="219"/>
      <c r="BP651" s="219"/>
      <c r="BQ651" s="219"/>
      <c r="BR651" s="218"/>
      <c r="BS651" s="218"/>
      <c r="BT651" s="218"/>
      <c r="BU651" s="218"/>
      <c r="BV651" s="218"/>
      <c r="BW651" s="218"/>
      <c r="BX651" s="218"/>
      <c r="BY651" s="218"/>
      <c r="BZ651" s="218"/>
      <c r="CA651" s="218"/>
      <c r="CB651" s="218"/>
      <c r="CC651" s="218"/>
      <c r="CD651" s="218"/>
      <c r="CE651" s="218"/>
      <c r="CF651" s="218"/>
      <c r="CG651" s="218"/>
      <c r="CH651" s="218"/>
      <c r="CI651" s="218"/>
      <c r="CJ651" s="218"/>
      <c r="CK651" s="218"/>
    </row>
    <row r="652" spans="2:89" s="225" customFormat="1">
      <c r="B652" s="217"/>
      <c r="C652" s="216"/>
      <c r="D652" s="216"/>
      <c r="E652" s="216"/>
      <c r="F652" s="216"/>
      <c r="G652" s="216"/>
      <c r="H652" s="216"/>
      <c r="I652" s="287"/>
      <c r="J652" s="216"/>
      <c r="K652" s="216"/>
      <c r="L652" s="216"/>
      <c r="M652" s="216"/>
      <c r="N652" s="218"/>
      <c r="O652" s="218"/>
      <c r="P652" s="219"/>
      <c r="Q652" s="218"/>
      <c r="R652" s="218"/>
      <c r="S652" s="218"/>
      <c r="T652" s="218"/>
      <c r="U652" s="218"/>
      <c r="V652" s="218"/>
      <c r="W652" s="218"/>
      <c r="X652" s="218"/>
      <c r="Y652" s="218"/>
      <c r="Z652" s="218"/>
      <c r="AA652" s="218"/>
      <c r="AB652" s="220"/>
      <c r="AC652" s="221"/>
      <c r="AD652" s="221"/>
      <c r="AE652" s="220"/>
      <c r="AF652" s="220"/>
      <c r="AG652" s="218"/>
      <c r="AH652" s="218"/>
      <c r="AI652" s="222"/>
      <c r="AJ652" s="222"/>
      <c r="AK652" s="218"/>
      <c r="AL652" s="222"/>
      <c r="AM652" s="222"/>
      <c r="AN652" s="222"/>
      <c r="AO652" s="218"/>
      <c r="AP652" s="218"/>
      <c r="AQ652" s="218"/>
      <c r="AR652" s="218"/>
      <c r="AS652" s="218"/>
      <c r="AT652" s="220"/>
      <c r="AU652" s="222"/>
      <c r="AV652" s="222"/>
      <c r="AW652" s="218"/>
      <c r="AX652" s="219"/>
      <c r="AY652" s="223"/>
      <c r="AZ652" s="219"/>
      <c r="BA652" s="223"/>
      <c r="BB652" s="223"/>
      <c r="BC652" s="347"/>
      <c r="BD652" s="347"/>
      <c r="BE652" s="219"/>
      <c r="BF652" s="219"/>
      <c r="BG652" s="223"/>
      <c r="BH652" s="223"/>
      <c r="BI652" s="222"/>
      <c r="BJ652" s="222"/>
      <c r="BK652" s="222"/>
      <c r="BL652" s="224"/>
      <c r="BM652" s="219"/>
      <c r="BN652" s="223"/>
      <c r="BO652" s="219"/>
      <c r="BP652" s="219"/>
      <c r="BQ652" s="219"/>
      <c r="BR652" s="218"/>
      <c r="BS652" s="218"/>
      <c r="BT652" s="218"/>
      <c r="BU652" s="218"/>
      <c r="BV652" s="218"/>
      <c r="BW652" s="218"/>
      <c r="BX652" s="218"/>
      <c r="BY652" s="218"/>
      <c r="BZ652" s="218"/>
      <c r="CA652" s="218"/>
      <c r="CB652" s="218"/>
      <c r="CC652" s="218"/>
      <c r="CD652" s="218"/>
      <c r="CE652" s="218"/>
      <c r="CF652" s="218"/>
      <c r="CG652" s="218"/>
      <c r="CH652" s="218"/>
      <c r="CI652" s="218"/>
      <c r="CJ652" s="218"/>
      <c r="CK652" s="218"/>
    </row>
    <row r="653" spans="2:89" s="225" customFormat="1">
      <c r="B653" s="217"/>
      <c r="C653" s="216"/>
      <c r="D653" s="216"/>
      <c r="E653" s="216"/>
      <c r="F653" s="216"/>
      <c r="G653" s="216"/>
      <c r="H653" s="216"/>
      <c r="I653" s="287"/>
      <c r="J653" s="216"/>
      <c r="K653" s="216"/>
      <c r="L653" s="216"/>
      <c r="M653" s="216"/>
      <c r="N653" s="218"/>
      <c r="O653" s="218"/>
      <c r="P653" s="219"/>
      <c r="Q653" s="218"/>
      <c r="R653" s="218"/>
      <c r="S653" s="218"/>
      <c r="T653" s="218"/>
      <c r="U653" s="218"/>
      <c r="V653" s="218"/>
      <c r="W653" s="218"/>
      <c r="X653" s="218"/>
      <c r="Y653" s="218"/>
      <c r="Z653" s="218"/>
      <c r="AA653" s="218"/>
      <c r="AB653" s="220"/>
      <c r="AC653" s="221"/>
      <c r="AD653" s="221"/>
      <c r="AE653" s="220"/>
      <c r="AF653" s="220"/>
      <c r="AG653" s="218"/>
      <c r="AH653" s="218"/>
      <c r="AI653" s="222"/>
      <c r="AJ653" s="222"/>
      <c r="AK653" s="218"/>
      <c r="AL653" s="222"/>
      <c r="AM653" s="222"/>
      <c r="AN653" s="222"/>
      <c r="AO653" s="218"/>
      <c r="AP653" s="218"/>
      <c r="AQ653" s="218"/>
      <c r="AR653" s="218"/>
      <c r="AS653" s="218"/>
      <c r="AT653" s="220"/>
      <c r="AU653" s="222"/>
      <c r="AV653" s="222"/>
      <c r="AW653" s="218"/>
      <c r="AX653" s="219"/>
      <c r="AY653" s="223"/>
      <c r="AZ653" s="219"/>
      <c r="BA653" s="223"/>
      <c r="BB653" s="223"/>
      <c r="BC653" s="347"/>
      <c r="BD653" s="347"/>
      <c r="BE653" s="219"/>
      <c r="BF653" s="219"/>
      <c r="BG653" s="223"/>
      <c r="BH653" s="223"/>
      <c r="BI653" s="222"/>
      <c r="BJ653" s="222"/>
      <c r="BK653" s="222"/>
      <c r="BL653" s="224"/>
      <c r="BM653" s="219"/>
      <c r="BN653" s="223"/>
      <c r="BO653" s="219"/>
      <c r="BP653" s="219"/>
      <c r="BQ653" s="219"/>
      <c r="BR653" s="218"/>
      <c r="BS653" s="218"/>
      <c r="BT653" s="218"/>
      <c r="BU653" s="218"/>
      <c r="BV653" s="218"/>
      <c r="BW653" s="218"/>
      <c r="BX653" s="218"/>
      <c r="BY653" s="218"/>
      <c r="BZ653" s="218"/>
      <c r="CA653" s="218"/>
      <c r="CB653" s="218"/>
      <c r="CC653" s="218"/>
      <c r="CD653" s="218"/>
      <c r="CE653" s="218"/>
      <c r="CF653" s="218"/>
      <c r="CG653" s="218"/>
      <c r="CH653" s="218"/>
      <c r="CI653" s="218"/>
      <c r="CJ653" s="218"/>
      <c r="CK653" s="218"/>
    </row>
    <row r="654" spans="2:89" s="225" customFormat="1">
      <c r="B654" s="217"/>
      <c r="C654" s="216"/>
      <c r="D654" s="216"/>
      <c r="E654" s="216"/>
      <c r="F654" s="216"/>
      <c r="G654" s="216"/>
      <c r="H654" s="216"/>
      <c r="I654" s="287"/>
      <c r="J654" s="216"/>
      <c r="K654" s="216"/>
      <c r="L654" s="216"/>
      <c r="M654" s="216"/>
      <c r="N654" s="218"/>
      <c r="O654" s="218"/>
      <c r="P654" s="219"/>
      <c r="Q654" s="218"/>
      <c r="R654" s="218"/>
      <c r="S654" s="218"/>
      <c r="T654" s="218"/>
      <c r="U654" s="218"/>
      <c r="V654" s="218"/>
      <c r="W654" s="218"/>
      <c r="X654" s="218"/>
      <c r="Y654" s="218"/>
      <c r="Z654" s="218"/>
      <c r="AA654" s="218"/>
      <c r="AB654" s="220"/>
      <c r="AC654" s="221"/>
      <c r="AD654" s="221"/>
      <c r="AE654" s="220"/>
      <c r="AF654" s="220"/>
      <c r="AG654" s="218"/>
      <c r="AH654" s="218"/>
      <c r="AI654" s="222"/>
      <c r="AJ654" s="222"/>
      <c r="AK654" s="218"/>
      <c r="AL654" s="222"/>
      <c r="AM654" s="222"/>
      <c r="AN654" s="222"/>
      <c r="AO654" s="218"/>
      <c r="AP654" s="218"/>
      <c r="AQ654" s="218"/>
      <c r="AR654" s="218"/>
      <c r="AS654" s="218"/>
      <c r="AT654" s="220"/>
      <c r="AU654" s="222"/>
      <c r="AV654" s="222"/>
      <c r="AW654" s="218"/>
      <c r="AX654" s="219"/>
      <c r="AY654" s="223"/>
      <c r="AZ654" s="219"/>
      <c r="BA654" s="223"/>
      <c r="BB654" s="223"/>
      <c r="BC654" s="347"/>
      <c r="BD654" s="347"/>
      <c r="BE654" s="219"/>
      <c r="BF654" s="219"/>
      <c r="BG654" s="223"/>
      <c r="BH654" s="223"/>
      <c r="BI654" s="222"/>
      <c r="BJ654" s="222"/>
      <c r="BK654" s="222"/>
      <c r="BL654" s="224"/>
      <c r="BM654" s="219"/>
      <c r="BN654" s="223"/>
      <c r="BO654" s="219"/>
      <c r="BP654" s="219"/>
      <c r="BQ654" s="219"/>
      <c r="BR654" s="218"/>
      <c r="BS654" s="218"/>
      <c r="BT654" s="218"/>
      <c r="BU654" s="218"/>
      <c r="BV654" s="218"/>
      <c r="BW654" s="218"/>
      <c r="BX654" s="218"/>
      <c r="BY654" s="218"/>
      <c r="BZ654" s="218"/>
      <c r="CA654" s="218"/>
      <c r="CB654" s="218"/>
      <c r="CC654" s="218"/>
      <c r="CD654" s="218"/>
      <c r="CE654" s="218"/>
      <c r="CF654" s="218"/>
      <c r="CG654" s="218"/>
      <c r="CH654" s="218"/>
      <c r="CI654" s="218"/>
      <c r="CJ654" s="218"/>
      <c r="CK654" s="218"/>
    </row>
    <row r="655" spans="2:89" s="225" customFormat="1">
      <c r="B655" s="217"/>
      <c r="C655" s="216"/>
      <c r="D655" s="216"/>
      <c r="E655" s="216"/>
      <c r="F655" s="216"/>
      <c r="G655" s="216"/>
      <c r="H655" s="216"/>
      <c r="I655" s="287"/>
      <c r="J655" s="216"/>
      <c r="K655" s="216"/>
      <c r="L655" s="216"/>
      <c r="M655" s="216"/>
      <c r="N655" s="218"/>
      <c r="O655" s="218"/>
      <c r="P655" s="219"/>
      <c r="Q655" s="218"/>
      <c r="R655" s="218"/>
      <c r="S655" s="218"/>
      <c r="T655" s="218"/>
      <c r="U655" s="218"/>
      <c r="V655" s="218"/>
      <c r="W655" s="218"/>
      <c r="X655" s="218"/>
      <c r="Y655" s="218"/>
      <c r="Z655" s="218"/>
      <c r="AA655" s="218"/>
      <c r="AB655" s="220"/>
      <c r="AC655" s="221"/>
      <c r="AD655" s="221"/>
      <c r="AE655" s="220"/>
      <c r="AF655" s="220"/>
      <c r="AG655" s="218"/>
      <c r="AH655" s="218"/>
      <c r="AI655" s="222"/>
      <c r="AJ655" s="222"/>
      <c r="AK655" s="218"/>
      <c r="AL655" s="222"/>
      <c r="AM655" s="222"/>
      <c r="AN655" s="222"/>
      <c r="AO655" s="218"/>
      <c r="AP655" s="218"/>
      <c r="AQ655" s="218"/>
      <c r="AR655" s="218"/>
      <c r="AS655" s="218"/>
      <c r="AT655" s="220"/>
      <c r="AU655" s="222"/>
      <c r="AV655" s="222"/>
      <c r="AW655" s="218"/>
      <c r="AX655" s="219"/>
      <c r="AY655" s="223"/>
      <c r="AZ655" s="219"/>
      <c r="BA655" s="223"/>
      <c r="BB655" s="223"/>
      <c r="BC655" s="347"/>
      <c r="BD655" s="347"/>
      <c r="BE655" s="219"/>
      <c r="BF655" s="219"/>
      <c r="BG655" s="223"/>
      <c r="BH655" s="223"/>
      <c r="BI655" s="222"/>
      <c r="BJ655" s="222"/>
      <c r="BK655" s="222"/>
      <c r="BL655" s="224"/>
      <c r="BM655" s="219"/>
      <c r="BN655" s="223"/>
      <c r="BO655" s="219"/>
      <c r="BP655" s="219"/>
      <c r="BQ655" s="219"/>
      <c r="BR655" s="218"/>
      <c r="BS655" s="218"/>
      <c r="BT655" s="218"/>
      <c r="BU655" s="218"/>
      <c r="BV655" s="218"/>
      <c r="BW655" s="218"/>
      <c r="BX655" s="218"/>
      <c r="BY655" s="218"/>
      <c r="BZ655" s="218"/>
      <c r="CA655" s="218"/>
      <c r="CB655" s="218"/>
      <c r="CC655" s="218"/>
      <c r="CD655" s="218"/>
      <c r="CE655" s="218"/>
      <c r="CF655" s="218"/>
      <c r="CG655" s="218"/>
      <c r="CH655" s="218"/>
      <c r="CI655" s="218"/>
      <c r="CJ655" s="218"/>
      <c r="CK655" s="218"/>
    </row>
    <row r="656" spans="2:89" s="225" customFormat="1">
      <c r="B656" s="217"/>
      <c r="C656" s="216"/>
      <c r="D656" s="216"/>
      <c r="E656" s="216"/>
      <c r="F656" s="216"/>
      <c r="G656" s="216"/>
      <c r="H656" s="216"/>
      <c r="I656" s="287"/>
      <c r="J656" s="216"/>
      <c r="K656" s="216"/>
      <c r="L656" s="216"/>
      <c r="M656" s="216"/>
      <c r="N656" s="218"/>
      <c r="O656" s="218"/>
      <c r="P656" s="219"/>
      <c r="Q656" s="218"/>
      <c r="R656" s="218"/>
      <c r="S656" s="218"/>
      <c r="T656" s="218"/>
      <c r="U656" s="218"/>
      <c r="V656" s="218"/>
      <c r="W656" s="218"/>
      <c r="X656" s="218"/>
      <c r="Y656" s="218"/>
      <c r="Z656" s="218"/>
      <c r="AA656" s="218"/>
      <c r="AB656" s="220"/>
      <c r="AC656" s="221"/>
      <c r="AD656" s="221"/>
      <c r="AE656" s="220"/>
      <c r="AF656" s="220"/>
      <c r="AG656" s="218"/>
      <c r="AH656" s="218"/>
      <c r="AI656" s="222"/>
      <c r="AJ656" s="222"/>
      <c r="AK656" s="218"/>
      <c r="AL656" s="222"/>
      <c r="AM656" s="222"/>
      <c r="AN656" s="222"/>
      <c r="AO656" s="218"/>
      <c r="AP656" s="218"/>
      <c r="AQ656" s="218"/>
      <c r="AR656" s="218"/>
      <c r="AS656" s="218"/>
      <c r="AT656" s="220"/>
      <c r="AU656" s="222"/>
      <c r="AV656" s="222"/>
      <c r="AW656" s="218"/>
      <c r="AX656" s="219"/>
      <c r="AY656" s="223"/>
      <c r="AZ656" s="219"/>
      <c r="BA656" s="223"/>
      <c r="BB656" s="223"/>
      <c r="BC656" s="347"/>
      <c r="BD656" s="347"/>
      <c r="BE656" s="219"/>
      <c r="BF656" s="219"/>
      <c r="BG656" s="223"/>
      <c r="BH656" s="223"/>
      <c r="BI656" s="222"/>
      <c r="BJ656" s="222"/>
      <c r="BK656" s="222"/>
      <c r="BL656" s="224"/>
      <c r="BM656" s="219"/>
      <c r="BN656" s="223"/>
      <c r="BO656" s="219"/>
      <c r="BP656" s="219"/>
      <c r="BQ656" s="219"/>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row>
    <row r="657" spans="2:89" s="225" customFormat="1">
      <c r="B657" s="217"/>
      <c r="C657" s="216"/>
      <c r="D657" s="216"/>
      <c r="E657" s="216"/>
      <c r="F657" s="216"/>
      <c r="G657" s="216"/>
      <c r="H657" s="216"/>
      <c r="I657" s="287"/>
      <c r="J657" s="216"/>
      <c r="K657" s="216"/>
      <c r="L657" s="216"/>
      <c r="M657" s="216"/>
      <c r="N657" s="218"/>
      <c r="O657" s="218"/>
      <c r="P657" s="219"/>
      <c r="Q657" s="218"/>
      <c r="R657" s="218"/>
      <c r="S657" s="218"/>
      <c r="T657" s="218"/>
      <c r="U657" s="218"/>
      <c r="V657" s="218"/>
      <c r="W657" s="218"/>
      <c r="X657" s="218"/>
      <c r="Y657" s="218"/>
      <c r="Z657" s="218"/>
      <c r="AA657" s="218"/>
      <c r="AB657" s="220"/>
      <c r="AC657" s="221"/>
      <c r="AD657" s="221"/>
      <c r="AE657" s="220"/>
      <c r="AF657" s="220"/>
      <c r="AG657" s="218"/>
      <c r="AH657" s="218"/>
      <c r="AI657" s="222"/>
      <c r="AJ657" s="222"/>
      <c r="AK657" s="218"/>
      <c r="AL657" s="222"/>
      <c r="AM657" s="222"/>
      <c r="AN657" s="222"/>
      <c r="AO657" s="218"/>
      <c r="AP657" s="218"/>
      <c r="AQ657" s="218"/>
      <c r="AR657" s="218"/>
      <c r="AS657" s="218"/>
      <c r="AT657" s="220"/>
      <c r="AU657" s="222"/>
      <c r="AV657" s="222"/>
      <c r="AW657" s="218"/>
      <c r="AX657" s="219"/>
      <c r="AY657" s="223"/>
      <c r="AZ657" s="219"/>
      <c r="BA657" s="223"/>
      <c r="BB657" s="223"/>
      <c r="BC657" s="347"/>
      <c r="BD657" s="347"/>
      <c r="BE657" s="219"/>
      <c r="BF657" s="219"/>
      <c r="BG657" s="223"/>
      <c r="BH657" s="223"/>
      <c r="BI657" s="222"/>
      <c r="BJ657" s="222"/>
      <c r="BK657" s="222"/>
      <c r="BL657" s="224"/>
      <c r="BM657" s="219"/>
      <c r="BN657" s="223"/>
      <c r="BO657" s="219"/>
      <c r="BP657" s="219"/>
      <c r="BQ657" s="219"/>
      <c r="BR657" s="218"/>
      <c r="BS657" s="218"/>
      <c r="BT657" s="218"/>
      <c r="BU657" s="218"/>
      <c r="BV657" s="218"/>
      <c r="BW657" s="218"/>
      <c r="BX657" s="218"/>
      <c r="BY657" s="218"/>
      <c r="BZ657" s="218"/>
      <c r="CA657" s="218"/>
      <c r="CB657" s="218"/>
      <c r="CC657" s="218"/>
      <c r="CD657" s="218"/>
      <c r="CE657" s="218"/>
      <c r="CF657" s="218"/>
      <c r="CG657" s="218"/>
      <c r="CH657" s="218"/>
      <c r="CI657" s="218"/>
      <c r="CJ657" s="218"/>
      <c r="CK657" s="218"/>
    </row>
    <row r="658" spans="2:89" s="225" customFormat="1">
      <c r="B658" s="217"/>
      <c r="C658" s="216"/>
      <c r="D658" s="216"/>
      <c r="E658" s="216"/>
      <c r="F658" s="216"/>
      <c r="G658" s="216"/>
      <c r="H658" s="216"/>
      <c r="I658" s="287"/>
      <c r="J658" s="216"/>
      <c r="K658" s="216"/>
      <c r="L658" s="216"/>
      <c r="M658" s="216"/>
      <c r="N658" s="218"/>
      <c r="O658" s="218"/>
      <c r="P658" s="219"/>
      <c r="Q658" s="218"/>
      <c r="R658" s="218"/>
      <c r="S658" s="218"/>
      <c r="T658" s="218"/>
      <c r="U658" s="218"/>
      <c r="V658" s="218"/>
      <c r="W658" s="218"/>
      <c r="X658" s="218"/>
      <c r="Y658" s="218"/>
      <c r="Z658" s="218"/>
      <c r="AA658" s="218"/>
      <c r="AB658" s="220"/>
      <c r="AC658" s="221"/>
      <c r="AD658" s="221"/>
      <c r="AE658" s="220"/>
      <c r="AF658" s="220"/>
      <c r="AG658" s="218"/>
      <c r="AH658" s="218"/>
      <c r="AI658" s="222"/>
      <c r="AJ658" s="222"/>
      <c r="AK658" s="218"/>
      <c r="AL658" s="222"/>
      <c r="AM658" s="222"/>
      <c r="AN658" s="222"/>
      <c r="AO658" s="218"/>
      <c r="AP658" s="218"/>
      <c r="AQ658" s="218"/>
      <c r="AR658" s="218"/>
      <c r="AS658" s="218"/>
      <c r="AT658" s="220"/>
      <c r="AU658" s="222"/>
      <c r="AV658" s="222"/>
      <c r="AW658" s="218"/>
      <c r="AX658" s="219"/>
      <c r="AY658" s="223"/>
      <c r="AZ658" s="219"/>
      <c r="BA658" s="223"/>
      <c r="BB658" s="223"/>
      <c r="BC658" s="347"/>
      <c r="BD658" s="347"/>
      <c r="BE658" s="219"/>
      <c r="BF658" s="219"/>
      <c r="BG658" s="223"/>
      <c r="BH658" s="223"/>
      <c r="BI658" s="222"/>
      <c r="BJ658" s="222"/>
      <c r="BK658" s="222"/>
      <c r="BL658" s="224"/>
      <c r="BM658" s="219"/>
      <c r="BN658" s="223"/>
      <c r="BO658" s="219"/>
      <c r="BP658" s="219"/>
      <c r="BQ658" s="219"/>
      <c r="BR658" s="218"/>
      <c r="BS658" s="218"/>
      <c r="BT658" s="218"/>
      <c r="BU658" s="218"/>
      <c r="BV658" s="218"/>
      <c r="BW658" s="218"/>
      <c r="BX658" s="218"/>
      <c r="BY658" s="218"/>
      <c r="BZ658" s="218"/>
      <c r="CA658" s="218"/>
      <c r="CB658" s="218"/>
      <c r="CC658" s="218"/>
      <c r="CD658" s="218"/>
      <c r="CE658" s="218"/>
      <c r="CF658" s="218"/>
      <c r="CG658" s="218"/>
      <c r="CH658" s="218"/>
      <c r="CI658" s="218"/>
      <c r="CJ658" s="218"/>
      <c r="CK658" s="218"/>
    </row>
    <row r="659" spans="2:89" s="225" customFormat="1">
      <c r="B659" s="217"/>
      <c r="C659" s="216"/>
      <c r="D659" s="216"/>
      <c r="E659" s="216"/>
      <c r="F659" s="216"/>
      <c r="G659" s="216"/>
      <c r="H659" s="216"/>
      <c r="I659" s="287"/>
      <c r="J659" s="216"/>
      <c r="K659" s="216"/>
      <c r="L659" s="216"/>
      <c r="M659" s="216"/>
      <c r="N659" s="218"/>
      <c r="O659" s="218"/>
      <c r="P659" s="219"/>
      <c r="Q659" s="218"/>
      <c r="R659" s="218"/>
      <c r="S659" s="218"/>
      <c r="T659" s="218"/>
      <c r="U659" s="218"/>
      <c r="V659" s="218"/>
      <c r="W659" s="218"/>
      <c r="X659" s="218"/>
      <c r="Y659" s="218"/>
      <c r="Z659" s="218"/>
      <c r="AA659" s="218"/>
      <c r="AB659" s="220"/>
      <c r="AC659" s="221"/>
      <c r="AD659" s="221"/>
      <c r="AE659" s="220"/>
      <c r="AF659" s="220"/>
      <c r="AG659" s="218"/>
      <c r="AH659" s="218"/>
      <c r="AI659" s="222"/>
      <c r="AJ659" s="222"/>
      <c r="AK659" s="218"/>
      <c r="AL659" s="222"/>
      <c r="AM659" s="222"/>
      <c r="AN659" s="222"/>
      <c r="AO659" s="218"/>
      <c r="AP659" s="218"/>
      <c r="AQ659" s="218"/>
      <c r="AR659" s="218"/>
      <c r="AS659" s="218"/>
      <c r="AT659" s="220"/>
      <c r="AU659" s="222"/>
      <c r="AV659" s="222"/>
      <c r="AW659" s="218"/>
      <c r="AX659" s="219"/>
      <c r="AY659" s="223"/>
      <c r="AZ659" s="219"/>
      <c r="BA659" s="223"/>
      <c r="BB659" s="223"/>
      <c r="BC659" s="347"/>
      <c r="BD659" s="347"/>
      <c r="BE659" s="219"/>
      <c r="BF659" s="219"/>
      <c r="BG659" s="223"/>
      <c r="BH659" s="223"/>
      <c r="BI659" s="222"/>
      <c r="BJ659" s="222"/>
      <c r="BK659" s="222"/>
      <c r="BL659" s="224"/>
      <c r="BM659" s="219"/>
      <c r="BN659" s="223"/>
      <c r="BO659" s="219"/>
      <c r="BP659" s="219"/>
      <c r="BQ659" s="219"/>
      <c r="BR659" s="218"/>
      <c r="BS659" s="218"/>
      <c r="BT659" s="218"/>
      <c r="BU659" s="218"/>
      <c r="BV659" s="218"/>
      <c r="BW659" s="218"/>
      <c r="BX659" s="218"/>
      <c r="BY659" s="218"/>
      <c r="BZ659" s="218"/>
      <c r="CA659" s="218"/>
      <c r="CB659" s="218"/>
      <c r="CC659" s="218"/>
      <c r="CD659" s="218"/>
      <c r="CE659" s="218"/>
      <c r="CF659" s="218"/>
      <c r="CG659" s="218"/>
      <c r="CH659" s="218"/>
      <c r="CI659" s="218"/>
      <c r="CJ659" s="218"/>
      <c r="CK659" s="218"/>
    </row>
    <row r="660" spans="2:89" s="225" customFormat="1">
      <c r="B660" s="217"/>
      <c r="C660" s="216"/>
      <c r="D660" s="216"/>
      <c r="E660" s="216"/>
      <c r="F660" s="216"/>
      <c r="G660" s="216"/>
      <c r="H660" s="216"/>
      <c r="I660" s="287"/>
      <c r="J660" s="216"/>
      <c r="K660" s="216"/>
      <c r="L660" s="216"/>
      <c r="M660" s="216"/>
      <c r="N660" s="218"/>
      <c r="O660" s="218"/>
      <c r="P660" s="219"/>
      <c r="Q660" s="218"/>
      <c r="R660" s="218"/>
      <c r="S660" s="218"/>
      <c r="T660" s="218"/>
      <c r="U660" s="218"/>
      <c r="V660" s="218"/>
      <c r="W660" s="218"/>
      <c r="X660" s="218"/>
      <c r="Y660" s="218"/>
      <c r="Z660" s="218"/>
      <c r="AA660" s="218"/>
      <c r="AB660" s="220"/>
      <c r="AC660" s="221"/>
      <c r="AD660" s="221"/>
      <c r="AE660" s="220"/>
      <c r="AF660" s="220"/>
      <c r="AG660" s="218"/>
      <c r="AH660" s="218"/>
      <c r="AI660" s="222"/>
      <c r="AJ660" s="222"/>
      <c r="AK660" s="218"/>
      <c r="AL660" s="222"/>
      <c r="AM660" s="222"/>
      <c r="AN660" s="222"/>
      <c r="AO660" s="218"/>
      <c r="AP660" s="218"/>
      <c r="AQ660" s="218"/>
      <c r="AR660" s="218"/>
      <c r="AS660" s="218"/>
      <c r="AT660" s="220"/>
      <c r="AU660" s="222"/>
      <c r="AV660" s="222"/>
      <c r="AW660" s="218"/>
      <c r="AX660" s="219"/>
      <c r="AY660" s="223"/>
      <c r="AZ660" s="219"/>
      <c r="BA660" s="223"/>
      <c r="BB660" s="223"/>
      <c r="BC660" s="347"/>
      <c r="BD660" s="347"/>
      <c r="BE660" s="219"/>
      <c r="BF660" s="219"/>
      <c r="BG660" s="223"/>
      <c r="BH660" s="223"/>
      <c r="BI660" s="222"/>
      <c r="BJ660" s="222"/>
      <c r="BK660" s="222"/>
      <c r="BL660" s="224"/>
      <c r="BM660" s="219"/>
      <c r="BN660" s="223"/>
      <c r="BO660" s="219"/>
      <c r="BP660" s="219"/>
      <c r="BQ660" s="219"/>
      <c r="BR660" s="218"/>
      <c r="BS660" s="218"/>
      <c r="BT660" s="218"/>
      <c r="BU660" s="218"/>
      <c r="BV660" s="218"/>
      <c r="BW660" s="218"/>
      <c r="BX660" s="218"/>
      <c r="BY660" s="218"/>
      <c r="BZ660" s="218"/>
      <c r="CA660" s="218"/>
      <c r="CB660" s="218"/>
      <c r="CC660" s="218"/>
      <c r="CD660" s="218"/>
      <c r="CE660" s="218"/>
      <c r="CF660" s="218"/>
      <c r="CG660" s="218"/>
      <c r="CH660" s="218"/>
      <c r="CI660" s="218"/>
      <c r="CJ660" s="218"/>
      <c r="CK660" s="218"/>
    </row>
    <row r="661" spans="2:89" s="225" customFormat="1">
      <c r="B661" s="217"/>
      <c r="C661" s="216"/>
      <c r="D661" s="216"/>
      <c r="E661" s="216"/>
      <c r="F661" s="216"/>
      <c r="G661" s="216"/>
      <c r="H661" s="216"/>
      <c r="I661" s="287"/>
      <c r="J661" s="216"/>
      <c r="K661" s="216"/>
      <c r="L661" s="216"/>
      <c r="M661" s="216"/>
      <c r="N661" s="218"/>
      <c r="O661" s="218"/>
      <c r="P661" s="219"/>
      <c r="Q661" s="218"/>
      <c r="R661" s="218"/>
      <c r="S661" s="218"/>
      <c r="T661" s="218"/>
      <c r="U661" s="218"/>
      <c r="V661" s="218"/>
      <c r="W661" s="218"/>
      <c r="X661" s="218"/>
      <c r="Y661" s="218"/>
      <c r="Z661" s="218"/>
      <c r="AA661" s="218"/>
      <c r="AB661" s="220"/>
      <c r="AC661" s="221"/>
      <c r="AD661" s="221"/>
      <c r="AE661" s="220"/>
      <c r="AF661" s="220"/>
      <c r="AG661" s="218"/>
      <c r="AH661" s="218"/>
      <c r="AI661" s="222"/>
      <c r="AJ661" s="222"/>
      <c r="AK661" s="218"/>
      <c r="AL661" s="222"/>
      <c r="AM661" s="222"/>
      <c r="AN661" s="222"/>
      <c r="AO661" s="218"/>
      <c r="AP661" s="218"/>
      <c r="AQ661" s="218"/>
      <c r="AR661" s="218"/>
      <c r="AS661" s="218"/>
      <c r="AT661" s="220"/>
      <c r="AU661" s="222"/>
      <c r="AV661" s="222"/>
      <c r="AW661" s="218"/>
      <c r="AX661" s="219"/>
      <c r="AY661" s="223"/>
      <c r="AZ661" s="219"/>
      <c r="BA661" s="223"/>
      <c r="BB661" s="223"/>
      <c r="BC661" s="347"/>
      <c r="BD661" s="347"/>
      <c r="BE661" s="219"/>
      <c r="BF661" s="219"/>
      <c r="BG661" s="223"/>
      <c r="BH661" s="223"/>
      <c r="BI661" s="222"/>
      <c r="BJ661" s="222"/>
      <c r="BK661" s="222"/>
      <c r="BL661" s="224"/>
      <c r="BM661" s="219"/>
      <c r="BN661" s="223"/>
      <c r="BO661" s="219"/>
      <c r="BP661" s="219"/>
      <c r="BQ661" s="219"/>
      <c r="BR661" s="218"/>
      <c r="BS661" s="218"/>
      <c r="BT661" s="218"/>
      <c r="BU661" s="218"/>
      <c r="BV661" s="218"/>
      <c r="BW661" s="218"/>
      <c r="BX661" s="218"/>
      <c r="BY661" s="218"/>
      <c r="BZ661" s="218"/>
      <c r="CA661" s="218"/>
      <c r="CB661" s="218"/>
      <c r="CC661" s="218"/>
      <c r="CD661" s="218"/>
      <c r="CE661" s="218"/>
      <c r="CF661" s="218"/>
      <c r="CG661" s="218"/>
      <c r="CH661" s="218"/>
      <c r="CI661" s="218"/>
      <c r="CJ661" s="218"/>
      <c r="CK661" s="218"/>
    </row>
    <row r="662" spans="2:89" s="225" customFormat="1">
      <c r="B662" s="217"/>
      <c r="C662" s="216"/>
      <c r="D662" s="216"/>
      <c r="E662" s="216"/>
      <c r="F662" s="216"/>
      <c r="G662" s="216"/>
      <c r="H662" s="216"/>
      <c r="I662" s="287"/>
      <c r="J662" s="216"/>
      <c r="K662" s="216"/>
      <c r="L662" s="216"/>
      <c r="M662" s="216"/>
      <c r="N662" s="218"/>
      <c r="O662" s="218"/>
      <c r="P662" s="219"/>
      <c r="Q662" s="218"/>
      <c r="R662" s="218"/>
      <c r="S662" s="218"/>
      <c r="T662" s="218"/>
      <c r="U662" s="218"/>
      <c r="V662" s="218"/>
      <c r="W662" s="218"/>
      <c r="X662" s="218"/>
      <c r="Y662" s="218"/>
      <c r="Z662" s="218"/>
      <c r="AA662" s="218"/>
      <c r="AB662" s="220"/>
      <c r="AC662" s="221"/>
      <c r="AD662" s="221"/>
      <c r="AE662" s="220"/>
      <c r="AF662" s="220"/>
      <c r="AG662" s="218"/>
      <c r="AH662" s="218"/>
      <c r="AI662" s="222"/>
      <c r="AJ662" s="222"/>
      <c r="AK662" s="218"/>
      <c r="AL662" s="222"/>
      <c r="AM662" s="222"/>
      <c r="AN662" s="222"/>
      <c r="AO662" s="218"/>
      <c r="AP662" s="218"/>
      <c r="AQ662" s="218"/>
      <c r="AR662" s="218"/>
      <c r="AS662" s="218"/>
      <c r="AT662" s="220"/>
      <c r="AU662" s="222"/>
      <c r="AV662" s="222"/>
      <c r="AW662" s="218"/>
      <c r="AX662" s="219"/>
      <c r="AY662" s="223"/>
      <c r="AZ662" s="219"/>
      <c r="BA662" s="223"/>
      <c r="BB662" s="223"/>
      <c r="BC662" s="347"/>
      <c r="BD662" s="347"/>
      <c r="BE662" s="219"/>
      <c r="BF662" s="219"/>
      <c r="BG662" s="223"/>
      <c r="BH662" s="223"/>
      <c r="BI662" s="222"/>
      <c r="BJ662" s="222"/>
      <c r="BK662" s="222"/>
      <c r="BL662" s="224"/>
      <c r="BM662" s="219"/>
      <c r="BN662" s="223"/>
      <c r="BO662" s="219"/>
      <c r="BP662" s="219"/>
      <c r="BQ662" s="219"/>
      <c r="BR662" s="218"/>
      <c r="BS662" s="218"/>
      <c r="BT662" s="218"/>
      <c r="BU662" s="218"/>
      <c r="BV662" s="218"/>
      <c r="BW662" s="218"/>
      <c r="BX662" s="218"/>
      <c r="BY662" s="218"/>
      <c r="BZ662" s="218"/>
      <c r="CA662" s="218"/>
      <c r="CB662" s="218"/>
      <c r="CC662" s="218"/>
      <c r="CD662" s="218"/>
      <c r="CE662" s="218"/>
      <c r="CF662" s="218"/>
      <c r="CG662" s="218"/>
      <c r="CH662" s="218"/>
      <c r="CI662" s="218"/>
      <c r="CJ662" s="218"/>
      <c r="CK662" s="218"/>
    </row>
    <row r="663" spans="2:89" s="225" customFormat="1">
      <c r="B663" s="217"/>
      <c r="C663" s="216"/>
      <c r="D663" s="216"/>
      <c r="E663" s="216"/>
      <c r="F663" s="216"/>
      <c r="G663" s="216"/>
      <c r="H663" s="216"/>
      <c r="I663" s="287"/>
      <c r="J663" s="216"/>
      <c r="K663" s="216"/>
      <c r="L663" s="216"/>
      <c r="M663" s="216"/>
      <c r="N663" s="218"/>
      <c r="O663" s="218"/>
      <c r="P663" s="219"/>
      <c r="Q663" s="218"/>
      <c r="R663" s="218"/>
      <c r="S663" s="218"/>
      <c r="T663" s="218"/>
      <c r="U663" s="218"/>
      <c r="V663" s="218"/>
      <c r="W663" s="218"/>
      <c r="X663" s="218"/>
      <c r="Y663" s="218"/>
      <c r="Z663" s="218"/>
      <c r="AA663" s="218"/>
      <c r="AB663" s="220"/>
      <c r="AC663" s="221"/>
      <c r="AD663" s="221"/>
      <c r="AE663" s="220"/>
      <c r="AF663" s="220"/>
      <c r="AG663" s="218"/>
      <c r="AH663" s="218"/>
      <c r="AI663" s="222"/>
      <c r="AJ663" s="222"/>
      <c r="AK663" s="218"/>
      <c r="AL663" s="222"/>
      <c r="AM663" s="222"/>
      <c r="AN663" s="222"/>
      <c r="AO663" s="218"/>
      <c r="AP663" s="218"/>
      <c r="AQ663" s="218"/>
      <c r="AR663" s="218"/>
      <c r="AS663" s="218"/>
      <c r="AT663" s="220"/>
      <c r="AU663" s="222"/>
      <c r="AV663" s="222"/>
      <c r="AW663" s="218"/>
      <c r="AX663" s="219"/>
      <c r="AY663" s="223"/>
      <c r="AZ663" s="219"/>
      <c r="BA663" s="223"/>
      <c r="BB663" s="223"/>
      <c r="BC663" s="347"/>
      <c r="BD663" s="347"/>
      <c r="BE663" s="219"/>
      <c r="BF663" s="219"/>
      <c r="BG663" s="223"/>
      <c r="BH663" s="223"/>
      <c r="BI663" s="222"/>
      <c r="BJ663" s="222"/>
      <c r="BK663" s="222"/>
      <c r="BL663" s="224"/>
      <c r="BM663" s="219"/>
      <c r="BN663" s="223"/>
      <c r="BO663" s="219"/>
      <c r="BP663" s="219"/>
      <c r="BQ663" s="219"/>
      <c r="BR663" s="218"/>
      <c r="BS663" s="218"/>
      <c r="BT663" s="218"/>
      <c r="BU663" s="218"/>
      <c r="BV663" s="218"/>
      <c r="BW663" s="218"/>
      <c r="BX663" s="218"/>
      <c r="BY663" s="218"/>
      <c r="BZ663" s="218"/>
      <c r="CA663" s="218"/>
      <c r="CB663" s="218"/>
      <c r="CC663" s="218"/>
      <c r="CD663" s="218"/>
      <c r="CE663" s="218"/>
      <c r="CF663" s="218"/>
      <c r="CG663" s="218"/>
      <c r="CH663" s="218"/>
      <c r="CI663" s="218"/>
      <c r="CJ663" s="218"/>
      <c r="CK663" s="218"/>
    </row>
    <row r="664" spans="2:89" s="225" customFormat="1">
      <c r="B664" s="217"/>
      <c r="C664" s="216"/>
      <c r="D664" s="216"/>
      <c r="E664" s="216"/>
      <c r="F664" s="216"/>
      <c r="G664" s="216"/>
      <c r="H664" s="216"/>
      <c r="I664" s="287"/>
      <c r="J664" s="216"/>
      <c r="K664" s="216"/>
      <c r="L664" s="216"/>
      <c r="M664" s="216"/>
      <c r="N664" s="218"/>
      <c r="O664" s="218"/>
      <c r="P664" s="219"/>
      <c r="Q664" s="218"/>
      <c r="R664" s="218"/>
      <c r="S664" s="218"/>
      <c r="T664" s="218"/>
      <c r="U664" s="218"/>
      <c r="V664" s="218"/>
      <c r="W664" s="218"/>
      <c r="X664" s="218"/>
      <c r="Y664" s="218"/>
      <c r="Z664" s="218"/>
      <c r="AA664" s="218"/>
      <c r="AB664" s="220"/>
      <c r="AC664" s="221"/>
      <c r="AD664" s="221"/>
      <c r="AE664" s="220"/>
      <c r="AF664" s="220"/>
      <c r="AG664" s="218"/>
      <c r="AH664" s="218"/>
      <c r="AI664" s="222"/>
      <c r="AJ664" s="222"/>
      <c r="AK664" s="218"/>
      <c r="AL664" s="222"/>
      <c r="AM664" s="222"/>
      <c r="AN664" s="222"/>
      <c r="AO664" s="218"/>
      <c r="AP664" s="218"/>
      <c r="AQ664" s="218"/>
      <c r="AR664" s="218"/>
      <c r="AS664" s="218"/>
      <c r="AT664" s="220"/>
      <c r="AU664" s="222"/>
      <c r="AV664" s="222"/>
      <c r="AW664" s="218"/>
      <c r="AX664" s="219"/>
      <c r="AY664" s="223"/>
      <c r="AZ664" s="219"/>
      <c r="BA664" s="223"/>
      <c r="BB664" s="223"/>
      <c r="BC664" s="347"/>
      <c r="BD664" s="347"/>
      <c r="BE664" s="219"/>
      <c r="BF664" s="219"/>
      <c r="BG664" s="223"/>
      <c r="BH664" s="223"/>
      <c r="BI664" s="222"/>
      <c r="BJ664" s="222"/>
      <c r="BK664" s="222"/>
      <c r="BL664" s="224"/>
      <c r="BM664" s="219"/>
      <c r="BN664" s="223"/>
      <c r="BO664" s="219"/>
      <c r="BP664" s="219"/>
      <c r="BQ664" s="219"/>
      <c r="BR664" s="218"/>
      <c r="BS664" s="218"/>
      <c r="BT664" s="218"/>
      <c r="BU664" s="218"/>
      <c r="BV664" s="218"/>
      <c r="BW664" s="218"/>
      <c r="BX664" s="218"/>
      <c r="BY664" s="218"/>
      <c r="BZ664" s="218"/>
      <c r="CA664" s="218"/>
      <c r="CB664" s="218"/>
      <c r="CC664" s="218"/>
      <c r="CD664" s="218"/>
      <c r="CE664" s="218"/>
      <c r="CF664" s="218"/>
      <c r="CG664" s="218"/>
      <c r="CH664" s="218"/>
      <c r="CI664" s="218"/>
      <c r="CJ664" s="218"/>
      <c r="CK664" s="218"/>
    </row>
    <row r="665" spans="2:89" s="225" customFormat="1">
      <c r="B665" s="217"/>
      <c r="C665" s="216"/>
      <c r="D665" s="216"/>
      <c r="E665" s="216"/>
      <c r="F665" s="216"/>
      <c r="G665" s="216"/>
      <c r="H665" s="216"/>
      <c r="I665" s="287"/>
      <c r="J665" s="216"/>
      <c r="K665" s="216"/>
      <c r="L665" s="216"/>
      <c r="M665" s="216"/>
      <c r="N665" s="218"/>
      <c r="O665" s="218"/>
      <c r="P665" s="219"/>
      <c r="Q665" s="218"/>
      <c r="R665" s="218"/>
      <c r="S665" s="218"/>
      <c r="T665" s="218"/>
      <c r="U665" s="218"/>
      <c r="V665" s="218"/>
      <c r="W665" s="218"/>
      <c r="X665" s="218"/>
      <c r="Y665" s="218"/>
      <c r="Z665" s="218"/>
      <c r="AA665" s="218"/>
      <c r="AB665" s="220"/>
      <c r="AC665" s="221"/>
      <c r="AD665" s="221"/>
      <c r="AE665" s="220"/>
      <c r="AF665" s="220"/>
      <c r="AG665" s="218"/>
      <c r="AH665" s="218"/>
      <c r="AI665" s="222"/>
      <c r="AJ665" s="222"/>
      <c r="AK665" s="218"/>
      <c r="AL665" s="222"/>
      <c r="AM665" s="222"/>
      <c r="AN665" s="222"/>
      <c r="AO665" s="218"/>
      <c r="AP665" s="218"/>
      <c r="AQ665" s="218"/>
      <c r="AR665" s="218"/>
      <c r="AS665" s="218"/>
      <c r="AT665" s="220"/>
      <c r="AU665" s="222"/>
      <c r="AV665" s="222"/>
      <c r="AW665" s="218"/>
      <c r="AX665" s="219"/>
      <c r="AY665" s="223"/>
      <c r="AZ665" s="219"/>
      <c r="BA665" s="223"/>
      <c r="BB665" s="223"/>
      <c r="BC665" s="347"/>
      <c r="BD665" s="347"/>
      <c r="BE665" s="219"/>
      <c r="BF665" s="219"/>
      <c r="BG665" s="223"/>
      <c r="BH665" s="223"/>
      <c r="BI665" s="222"/>
      <c r="BJ665" s="222"/>
      <c r="BK665" s="222"/>
      <c r="BL665" s="224"/>
      <c r="BM665" s="219"/>
      <c r="BN665" s="223"/>
      <c r="BO665" s="219"/>
      <c r="BP665" s="219"/>
      <c r="BQ665" s="219"/>
      <c r="BR665" s="218"/>
      <c r="BS665" s="218"/>
      <c r="BT665" s="218"/>
      <c r="BU665" s="218"/>
      <c r="BV665" s="218"/>
      <c r="BW665" s="218"/>
      <c r="BX665" s="218"/>
      <c r="BY665" s="218"/>
      <c r="BZ665" s="218"/>
      <c r="CA665" s="218"/>
      <c r="CB665" s="218"/>
      <c r="CC665" s="218"/>
      <c r="CD665" s="218"/>
      <c r="CE665" s="218"/>
      <c r="CF665" s="218"/>
      <c r="CG665" s="218"/>
      <c r="CH665" s="218"/>
      <c r="CI665" s="218"/>
      <c r="CJ665" s="218"/>
      <c r="CK665" s="218"/>
    </row>
    <row r="666" spans="2:89" s="225" customFormat="1">
      <c r="B666" s="217"/>
      <c r="C666" s="216"/>
      <c r="D666" s="216"/>
      <c r="E666" s="216"/>
      <c r="F666" s="216"/>
      <c r="G666" s="216"/>
      <c r="H666" s="216"/>
      <c r="I666" s="287"/>
      <c r="J666" s="216"/>
      <c r="K666" s="216"/>
      <c r="L666" s="216"/>
      <c r="M666" s="216"/>
      <c r="N666" s="218"/>
      <c r="O666" s="218"/>
      <c r="P666" s="219"/>
      <c r="Q666" s="218"/>
      <c r="R666" s="218"/>
      <c r="S666" s="218"/>
      <c r="T666" s="218"/>
      <c r="U666" s="218"/>
      <c r="V666" s="218"/>
      <c r="W666" s="218"/>
      <c r="X666" s="218"/>
      <c r="Y666" s="218"/>
      <c r="Z666" s="218"/>
      <c r="AA666" s="218"/>
      <c r="AB666" s="220"/>
      <c r="AC666" s="221"/>
      <c r="AD666" s="221"/>
      <c r="AE666" s="220"/>
      <c r="AF666" s="220"/>
      <c r="AG666" s="218"/>
      <c r="AH666" s="218"/>
      <c r="AI666" s="222"/>
      <c r="AJ666" s="222"/>
      <c r="AK666" s="218"/>
      <c r="AL666" s="222"/>
      <c r="AM666" s="222"/>
      <c r="AN666" s="222"/>
      <c r="AO666" s="218"/>
      <c r="AP666" s="218"/>
      <c r="AQ666" s="218"/>
      <c r="AR666" s="218"/>
      <c r="AS666" s="218"/>
      <c r="AT666" s="220"/>
      <c r="AU666" s="222"/>
      <c r="AV666" s="222"/>
      <c r="AW666" s="218"/>
      <c r="AX666" s="219"/>
      <c r="AY666" s="223"/>
      <c r="AZ666" s="219"/>
      <c r="BA666" s="223"/>
      <c r="BB666" s="223"/>
      <c r="BC666" s="347"/>
      <c r="BD666" s="347"/>
      <c r="BE666" s="219"/>
      <c r="BF666" s="219"/>
      <c r="BG666" s="223"/>
      <c r="BH666" s="223"/>
      <c r="BI666" s="222"/>
      <c r="BJ666" s="222"/>
      <c r="BK666" s="222"/>
      <c r="BL666" s="224"/>
      <c r="BM666" s="219"/>
      <c r="BN666" s="223"/>
      <c r="BO666" s="219"/>
      <c r="BP666" s="219"/>
      <c r="BQ666" s="219"/>
      <c r="BR666" s="218"/>
      <c r="BS666" s="218"/>
      <c r="BT666" s="218"/>
      <c r="BU666" s="218"/>
      <c r="BV666" s="218"/>
      <c r="BW666" s="218"/>
      <c r="BX666" s="218"/>
      <c r="BY666" s="218"/>
      <c r="BZ666" s="218"/>
      <c r="CA666" s="218"/>
      <c r="CB666" s="218"/>
      <c r="CC666" s="218"/>
      <c r="CD666" s="218"/>
      <c r="CE666" s="218"/>
      <c r="CF666" s="218"/>
      <c r="CG666" s="218"/>
      <c r="CH666" s="218"/>
      <c r="CI666" s="218"/>
      <c r="CJ666" s="218"/>
      <c r="CK666" s="218"/>
    </row>
    <row r="667" spans="2:89" s="225" customFormat="1">
      <c r="B667" s="217"/>
      <c r="C667" s="216"/>
      <c r="D667" s="216"/>
      <c r="E667" s="216"/>
      <c r="F667" s="216"/>
      <c r="G667" s="216"/>
      <c r="H667" s="216"/>
      <c r="I667" s="287"/>
      <c r="J667" s="216"/>
      <c r="K667" s="216"/>
      <c r="L667" s="216"/>
      <c r="M667" s="216"/>
      <c r="N667" s="218"/>
      <c r="O667" s="218"/>
      <c r="P667" s="219"/>
      <c r="Q667" s="218"/>
      <c r="R667" s="218"/>
      <c r="S667" s="218"/>
      <c r="T667" s="218"/>
      <c r="U667" s="218"/>
      <c r="V667" s="218"/>
      <c r="W667" s="218"/>
      <c r="X667" s="218"/>
      <c r="Y667" s="218"/>
      <c r="Z667" s="218"/>
      <c r="AA667" s="218"/>
      <c r="AB667" s="220"/>
      <c r="AC667" s="221"/>
      <c r="AD667" s="221"/>
      <c r="AE667" s="220"/>
      <c r="AF667" s="220"/>
      <c r="AG667" s="218"/>
      <c r="AH667" s="218"/>
      <c r="AI667" s="222"/>
      <c r="AJ667" s="222"/>
      <c r="AK667" s="218"/>
      <c r="AL667" s="222"/>
      <c r="AM667" s="222"/>
      <c r="AN667" s="222"/>
      <c r="AO667" s="218"/>
      <c r="AP667" s="218"/>
      <c r="AQ667" s="218"/>
      <c r="AR667" s="218"/>
      <c r="AS667" s="218"/>
      <c r="AT667" s="220"/>
      <c r="AU667" s="222"/>
      <c r="AV667" s="222"/>
      <c r="AW667" s="218"/>
      <c r="AX667" s="219"/>
      <c r="AY667" s="223"/>
      <c r="AZ667" s="219"/>
      <c r="BA667" s="223"/>
      <c r="BB667" s="223"/>
      <c r="BC667" s="347"/>
      <c r="BD667" s="347"/>
      <c r="BE667" s="219"/>
      <c r="BF667" s="219"/>
      <c r="BG667" s="223"/>
      <c r="BH667" s="223"/>
      <c r="BI667" s="222"/>
      <c r="BJ667" s="222"/>
      <c r="BK667" s="222"/>
      <c r="BL667" s="224"/>
      <c r="BM667" s="219"/>
      <c r="BN667" s="223"/>
      <c r="BO667" s="219"/>
      <c r="BP667" s="219"/>
      <c r="BQ667" s="219"/>
      <c r="BR667" s="218"/>
      <c r="BS667" s="218"/>
      <c r="BT667" s="218"/>
      <c r="BU667" s="218"/>
      <c r="BV667" s="218"/>
      <c r="BW667" s="218"/>
      <c r="BX667" s="218"/>
      <c r="BY667" s="218"/>
      <c r="BZ667" s="218"/>
      <c r="CA667" s="218"/>
      <c r="CB667" s="218"/>
      <c r="CC667" s="218"/>
      <c r="CD667" s="218"/>
      <c r="CE667" s="218"/>
      <c r="CF667" s="218"/>
      <c r="CG667" s="218"/>
      <c r="CH667" s="218"/>
      <c r="CI667" s="218"/>
      <c r="CJ667" s="218"/>
      <c r="CK667" s="218"/>
    </row>
    <row r="668" spans="2:89" s="225" customFormat="1">
      <c r="B668" s="217"/>
      <c r="C668" s="216"/>
      <c r="D668" s="216"/>
      <c r="E668" s="216"/>
      <c r="F668" s="216"/>
      <c r="G668" s="216"/>
      <c r="H668" s="216"/>
      <c r="I668" s="287"/>
      <c r="J668" s="216"/>
      <c r="K668" s="216"/>
      <c r="L668" s="216"/>
      <c r="M668" s="216"/>
      <c r="N668" s="218"/>
      <c r="O668" s="218"/>
      <c r="P668" s="219"/>
      <c r="Q668" s="218"/>
      <c r="R668" s="218"/>
      <c r="S668" s="218"/>
      <c r="T668" s="218"/>
      <c r="U668" s="218"/>
      <c r="V668" s="218"/>
      <c r="W668" s="218"/>
      <c r="X668" s="218"/>
      <c r="Y668" s="218"/>
      <c r="Z668" s="218"/>
      <c r="AA668" s="218"/>
      <c r="AB668" s="220"/>
      <c r="AC668" s="221"/>
      <c r="AD668" s="221"/>
      <c r="AE668" s="220"/>
      <c r="AF668" s="220"/>
      <c r="AG668" s="218"/>
      <c r="AH668" s="218"/>
      <c r="AI668" s="222"/>
      <c r="AJ668" s="222"/>
      <c r="AK668" s="218"/>
      <c r="AL668" s="222"/>
      <c r="AM668" s="222"/>
      <c r="AN668" s="222"/>
      <c r="AO668" s="218"/>
      <c r="AP668" s="218"/>
      <c r="AQ668" s="218"/>
      <c r="AR668" s="218"/>
      <c r="AS668" s="218"/>
      <c r="AT668" s="220"/>
      <c r="AU668" s="222"/>
      <c r="AV668" s="222"/>
      <c r="AW668" s="218"/>
      <c r="AX668" s="219"/>
      <c r="AY668" s="223"/>
      <c r="AZ668" s="219"/>
      <c r="BA668" s="223"/>
      <c r="BB668" s="223"/>
      <c r="BC668" s="347"/>
      <c r="BD668" s="347"/>
      <c r="BE668" s="219"/>
      <c r="BF668" s="219"/>
      <c r="BG668" s="223"/>
      <c r="BH668" s="223"/>
      <c r="BI668" s="222"/>
      <c r="BJ668" s="222"/>
      <c r="BK668" s="222"/>
      <c r="BL668" s="224"/>
      <c r="BM668" s="219"/>
      <c r="BN668" s="223"/>
      <c r="BO668" s="219"/>
      <c r="BP668" s="219"/>
      <c r="BQ668" s="219"/>
      <c r="BR668" s="218"/>
      <c r="BS668" s="218"/>
      <c r="BT668" s="218"/>
      <c r="BU668" s="218"/>
      <c r="BV668" s="218"/>
      <c r="BW668" s="218"/>
      <c r="BX668" s="218"/>
      <c r="BY668" s="218"/>
      <c r="BZ668" s="218"/>
      <c r="CA668" s="218"/>
      <c r="CB668" s="218"/>
      <c r="CC668" s="218"/>
      <c r="CD668" s="218"/>
      <c r="CE668" s="218"/>
      <c r="CF668" s="218"/>
      <c r="CG668" s="218"/>
      <c r="CH668" s="218"/>
      <c r="CI668" s="218"/>
      <c r="CJ668" s="218"/>
      <c r="CK668" s="218"/>
    </row>
    <row r="669" spans="2:89" s="225" customFormat="1">
      <c r="B669" s="217"/>
      <c r="C669" s="216"/>
      <c r="D669" s="216"/>
      <c r="E669" s="216"/>
      <c r="F669" s="216"/>
      <c r="G669" s="216"/>
      <c r="H669" s="216"/>
      <c r="I669" s="287"/>
      <c r="J669" s="216"/>
      <c r="K669" s="216"/>
      <c r="L669" s="216"/>
      <c r="M669" s="216"/>
      <c r="N669" s="218"/>
      <c r="O669" s="218"/>
      <c r="P669" s="219"/>
      <c r="Q669" s="218"/>
      <c r="R669" s="218"/>
      <c r="S669" s="218"/>
      <c r="T669" s="218"/>
      <c r="U669" s="218"/>
      <c r="V669" s="218"/>
      <c r="W669" s="218"/>
      <c r="X669" s="218"/>
      <c r="Y669" s="218"/>
      <c r="Z669" s="218"/>
      <c r="AA669" s="218"/>
      <c r="AB669" s="220"/>
      <c r="AC669" s="221"/>
      <c r="AD669" s="221"/>
      <c r="AE669" s="220"/>
      <c r="AF669" s="220"/>
      <c r="AG669" s="218"/>
      <c r="AH669" s="218"/>
      <c r="AI669" s="222"/>
      <c r="AJ669" s="222"/>
      <c r="AK669" s="218"/>
      <c r="AL669" s="222"/>
      <c r="AM669" s="222"/>
      <c r="AN669" s="222"/>
      <c r="AO669" s="218"/>
      <c r="AP669" s="218"/>
      <c r="AQ669" s="218"/>
      <c r="AR669" s="218"/>
      <c r="AS669" s="218"/>
      <c r="AT669" s="220"/>
      <c r="AU669" s="222"/>
      <c r="AV669" s="222"/>
      <c r="AW669" s="218"/>
      <c r="AX669" s="219"/>
      <c r="AY669" s="223"/>
      <c r="AZ669" s="219"/>
      <c r="BA669" s="223"/>
      <c r="BB669" s="223"/>
      <c r="BC669" s="347"/>
      <c r="BD669" s="347"/>
      <c r="BE669" s="219"/>
      <c r="BF669" s="219"/>
      <c r="BG669" s="223"/>
      <c r="BH669" s="223"/>
      <c r="BI669" s="222"/>
      <c r="BJ669" s="222"/>
      <c r="BK669" s="222"/>
      <c r="BL669" s="224"/>
      <c r="BM669" s="219"/>
      <c r="BN669" s="223"/>
      <c r="BO669" s="219"/>
      <c r="BP669" s="219"/>
      <c r="BQ669" s="219"/>
      <c r="BR669" s="218"/>
      <c r="BS669" s="218"/>
      <c r="BT669" s="218"/>
      <c r="BU669" s="218"/>
      <c r="BV669" s="218"/>
      <c r="BW669" s="218"/>
      <c r="BX669" s="218"/>
      <c r="BY669" s="218"/>
      <c r="BZ669" s="218"/>
      <c r="CA669" s="218"/>
      <c r="CB669" s="218"/>
      <c r="CC669" s="218"/>
      <c r="CD669" s="218"/>
      <c r="CE669" s="218"/>
      <c r="CF669" s="218"/>
      <c r="CG669" s="218"/>
      <c r="CH669" s="218"/>
      <c r="CI669" s="218"/>
      <c r="CJ669" s="218"/>
      <c r="CK669" s="218"/>
    </row>
    <row r="670" spans="2:89" s="225" customFormat="1">
      <c r="B670" s="217"/>
      <c r="C670" s="216"/>
      <c r="D670" s="216"/>
      <c r="E670" s="216"/>
      <c r="F670" s="216"/>
      <c r="G670" s="216"/>
      <c r="H670" s="216"/>
      <c r="I670" s="287"/>
      <c r="J670" s="216"/>
      <c r="K670" s="216"/>
      <c r="L670" s="216"/>
      <c r="M670" s="216"/>
      <c r="N670" s="218"/>
      <c r="O670" s="218"/>
      <c r="P670" s="219"/>
      <c r="Q670" s="218"/>
      <c r="R670" s="218"/>
      <c r="S670" s="218"/>
      <c r="T670" s="218"/>
      <c r="U670" s="218"/>
      <c r="V670" s="218"/>
      <c r="W670" s="218"/>
      <c r="X670" s="218"/>
      <c r="Y670" s="218"/>
      <c r="Z670" s="218"/>
      <c r="AA670" s="218"/>
      <c r="AB670" s="220"/>
      <c r="AC670" s="221"/>
      <c r="AD670" s="221"/>
      <c r="AE670" s="220"/>
      <c r="AF670" s="220"/>
      <c r="AG670" s="218"/>
      <c r="AH670" s="218"/>
      <c r="AI670" s="222"/>
      <c r="AJ670" s="222"/>
      <c r="AK670" s="218"/>
      <c r="AL670" s="222"/>
      <c r="AM670" s="222"/>
      <c r="AN670" s="222"/>
      <c r="AO670" s="218"/>
      <c r="AP670" s="218"/>
      <c r="AQ670" s="218"/>
      <c r="AR670" s="218"/>
      <c r="AS670" s="218"/>
      <c r="AT670" s="220"/>
      <c r="AU670" s="222"/>
      <c r="AV670" s="222"/>
      <c r="AW670" s="218"/>
      <c r="AX670" s="219"/>
      <c r="AY670" s="223"/>
      <c r="AZ670" s="219"/>
      <c r="BA670" s="223"/>
      <c r="BB670" s="223"/>
      <c r="BC670" s="347"/>
      <c r="BD670" s="347"/>
      <c r="BE670" s="219"/>
      <c r="BF670" s="219"/>
      <c r="BG670" s="223"/>
      <c r="BH670" s="223"/>
      <c r="BI670" s="222"/>
      <c r="BJ670" s="222"/>
      <c r="BK670" s="222"/>
      <c r="BL670" s="224"/>
      <c r="BM670" s="219"/>
      <c r="BN670" s="223"/>
      <c r="BO670" s="219"/>
      <c r="BP670" s="219"/>
      <c r="BQ670" s="219"/>
      <c r="BR670" s="218"/>
      <c r="BS670" s="218"/>
      <c r="BT670" s="218"/>
      <c r="BU670" s="218"/>
      <c r="BV670" s="218"/>
      <c r="BW670" s="218"/>
      <c r="BX670" s="218"/>
      <c r="BY670" s="218"/>
      <c r="BZ670" s="218"/>
      <c r="CA670" s="218"/>
      <c r="CB670" s="218"/>
      <c r="CC670" s="218"/>
      <c r="CD670" s="218"/>
      <c r="CE670" s="218"/>
      <c r="CF670" s="218"/>
      <c r="CG670" s="218"/>
      <c r="CH670" s="218"/>
      <c r="CI670" s="218"/>
      <c r="CJ670" s="218"/>
      <c r="CK670" s="218"/>
    </row>
    <row r="671" spans="2:89" s="225" customFormat="1">
      <c r="B671" s="217"/>
      <c r="C671" s="216"/>
      <c r="D671" s="216"/>
      <c r="E671" s="216"/>
      <c r="F671" s="216"/>
      <c r="G671" s="216"/>
      <c r="H671" s="216"/>
      <c r="I671" s="287"/>
      <c r="J671" s="216"/>
      <c r="K671" s="216"/>
      <c r="L671" s="216"/>
      <c r="M671" s="216"/>
      <c r="N671" s="218"/>
      <c r="O671" s="218"/>
      <c r="P671" s="219"/>
      <c r="Q671" s="218"/>
      <c r="R671" s="218"/>
      <c r="S671" s="218"/>
      <c r="T671" s="218"/>
      <c r="U671" s="218"/>
      <c r="V671" s="218"/>
      <c r="W671" s="218"/>
      <c r="X671" s="218"/>
      <c r="Y671" s="218"/>
      <c r="Z671" s="218"/>
      <c r="AA671" s="218"/>
      <c r="AB671" s="220"/>
      <c r="AC671" s="221"/>
      <c r="AD671" s="221"/>
      <c r="AE671" s="220"/>
      <c r="AF671" s="220"/>
      <c r="AG671" s="218"/>
      <c r="AH671" s="218"/>
      <c r="AI671" s="222"/>
      <c r="AJ671" s="222"/>
      <c r="AK671" s="218"/>
      <c r="AL671" s="222"/>
      <c r="AM671" s="222"/>
      <c r="AN671" s="222"/>
      <c r="AO671" s="218"/>
      <c r="AP671" s="218"/>
      <c r="AQ671" s="218"/>
      <c r="AR671" s="218"/>
      <c r="AS671" s="218"/>
      <c r="AT671" s="220"/>
      <c r="AU671" s="222"/>
      <c r="AV671" s="222"/>
      <c r="AW671" s="218"/>
      <c r="AX671" s="219"/>
      <c r="AY671" s="223"/>
      <c r="AZ671" s="219"/>
      <c r="BA671" s="223"/>
      <c r="BB671" s="223"/>
      <c r="BC671" s="347"/>
      <c r="BD671" s="347"/>
      <c r="BE671" s="219"/>
      <c r="BF671" s="219"/>
      <c r="BG671" s="223"/>
      <c r="BH671" s="223"/>
      <c r="BI671" s="222"/>
      <c r="BJ671" s="222"/>
      <c r="BK671" s="222"/>
      <c r="BL671" s="224"/>
      <c r="BM671" s="219"/>
      <c r="BN671" s="223"/>
      <c r="BO671" s="219"/>
      <c r="BP671" s="219"/>
      <c r="BQ671" s="219"/>
      <c r="BR671" s="218"/>
      <c r="BS671" s="218"/>
      <c r="BT671" s="218"/>
      <c r="BU671" s="218"/>
      <c r="BV671" s="218"/>
      <c r="BW671" s="218"/>
      <c r="BX671" s="218"/>
      <c r="BY671" s="218"/>
      <c r="BZ671" s="218"/>
      <c r="CA671" s="218"/>
      <c r="CB671" s="218"/>
      <c r="CC671" s="218"/>
      <c r="CD671" s="218"/>
      <c r="CE671" s="218"/>
      <c r="CF671" s="218"/>
      <c r="CG671" s="218"/>
      <c r="CH671" s="218"/>
      <c r="CI671" s="218"/>
      <c r="CJ671" s="218"/>
      <c r="CK671" s="218"/>
    </row>
    <row r="672" spans="2:89" s="225" customFormat="1">
      <c r="B672" s="217"/>
      <c r="C672" s="216"/>
      <c r="D672" s="216"/>
      <c r="E672" s="216"/>
      <c r="F672" s="216"/>
      <c r="G672" s="216"/>
      <c r="H672" s="216"/>
      <c r="I672" s="287"/>
      <c r="J672" s="216"/>
      <c r="K672" s="216"/>
      <c r="L672" s="216"/>
      <c r="M672" s="216"/>
      <c r="N672" s="218"/>
      <c r="O672" s="218"/>
      <c r="P672" s="219"/>
      <c r="Q672" s="218"/>
      <c r="R672" s="218"/>
      <c r="S672" s="218"/>
      <c r="T672" s="218"/>
      <c r="U672" s="218"/>
      <c r="V672" s="218"/>
      <c r="W672" s="218"/>
      <c r="X672" s="218"/>
      <c r="Y672" s="218"/>
      <c r="Z672" s="218"/>
      <c r="AA672" s="218"/>
      <c r="AB672" s="220"/>
      <c r="AC672" s="221"/>
      <c r="AD672" s="221"/>
      <c r="AE672" s="220"/>
      <c r="AF672" s="220"/>
      <c r="AG672" s="218"/>
      <c r="AH672" s="218"/>
      <c r="AI672" s="222"/>
      <c r="AJ672" s="222"/>
      <c r="AK672" s="218"/>
      <c r="AL672" s="222"/>
      <c r="AM672" s="222"/>
      <c r="AN672" s="222"/>
      <c r="AO672" s="218"/>
      <c r="AP672" s="218"/>
      <c r="AQ672" s="218"/>
      <c r="AR672" s="218"/>
      <c r="AS672" s="218"/>
      <c r="AT672" s="220"/>
      <c r="AU672" s="222"/>
      <c r="AV672" s="222"/>
      <c r="AW672" s="218"/>
      <c r="AX672" s="219"/>
      <c r="AY672" s="223"/>
      <c r="AZ672" s="219"/>
      <c r="BA672" s="223"/>
      <c r="BB672" s="223"/>
      <c r="BC672" s="347"/>
      <c r="BD672" s="347"/>
      <c r="BE672" s="219"/>
      <c r="BF672" s="219"/>
      <c r="BG672" s="223"/>
      <c r="BH672" s="223"/>
      <c r="BI672" s="222"/>
      <c r="BJ672" s="222"/>
      <c r="BK672" s="222"/>
      <c r="BL672" s="224"/>
      <c r="BM672" s="219"/>
      <c r="BN672" s="223"/>
      <c r="BO672" s="219"/>
      <c r="BP672" s="219"/>
      <c r="BQ672" s="219"/>
      <c r="BR672" s="218"/>
      <c r="BS672" s="218"/>
      <c r="BT672" s="218"/>
      <c r="BU672" s="218"/>
      <c r="BV672" s="218"/>
      <c r="BW672" s="218"/>
      <c r="BX672" s="218"/>
      <c r="BY672" s="218"/>
      <c r="BZ672" s="218"/>
      <c r="CA672" s="218"/>
      <c r="CB672" s="218"/>
      <c r="CC672" s="218"/>
      <c r="CD672" s="218"/>
      <c r="CE672" s="218"/>
      <c r="CF672" s="218"/>
      <c r="CG672" s="218"/>
      <c r="CH672" s="218"/>
      <c r="CI672" s="218"/>
      <c r="CJ672" s="218"/>
      <c r="CK672" s="218"/>
    </row>
    <row r="673" spans="2:89" s="225" customFormat="1">
      <c r="B673" s="217"/>
      <c r="C673" s="216"/>
      <c r="D673" s="216"/>
      <c r="E673" s="216"/>
      <c r="F673" s="216"/>
      <c r="G673" s="216"/>
      <c r="H673" s="216"/>
      <c r="I673" s="287"/>
      <c r="J673" s="216"/>
      <c r="K673" s="216"/>
      <c r="L673" s="216"/>
      <c r="M673" s="216"/>
      <c r="N673" s="218"/>
      <c r="O673" s="218"/>
      <c r="P673" s="219"/>
      <c r="Q673" s="218"/>
      <c r="R673" s="218"/>
      <c r="S673" s="218"/>
      <c r="T673" s="218"/>
      <c r="U673" s="218"/>
      <c r="V673" s="218"/>
      <c r="W673" s="218"/>
      <c r="X673" s="218"/>
      <c r="Y673" s="218"/>
      <c r="Z673" s="218"/>
      <c r="AA673" s="218"/>
      <c r="AB673" s="220"/>
      <c r="AC673" s="221"/>
      <c r="AD673" s="221"/>
      <c r="AE673" s="220"/>
      <c r="AF673" s="220"/>
      <c r="AG673" s="218"/>
      <c r="AH673" s="218"/>
      <c r="AI673" s="222"/>
      <c r="AJ673" s="222"/>
      <c r="AK673" s="218"/>
      <c r="AL673" s="222"/>
      <c r="AM673" s="222"/>
      <c r="AN673" s="222"/>
      <c r="AO673" s="218"/>
      <c r="AP673" s="218"/>
      <c r="AQ673" s="218"/>
      <c r="AR673" s="218"/>
      <c r="AS673" s="218"/>
      <c r="AT673" s="220"/>
      <c r="AU673" s="222"/>
      <c r="AV673" s="222"/>
      <c r="AW673" s="218"/>
      <c r="AX673" s="219"/>
      <c r="AY673" s="223"/>
      <c r="AZ673" s="219"/>
      <c r="BA673" s="223"/>
      <c r="BB673" s="223"/>
      <c r="BC673" s="347"/>
      <c r="BD673" s="347"/>
      <c r="BE673" s="219"/>
      <c r="BF673" s="219"/>
      <c r="BG673" s="223"/>
      <c r="BH673" s="223"/>
      <c r="BI673" s="222"/>
      <c r="BJ673" s="222"/>
      <c r="BK673" s="222"/>
      <c r="BL673" s="224"/>
      <c r="BM673" s="219"/>
      <c r="BN673" s="223"/>
      <c r="BO673" s="219"/>
      <c r="BP673" s="219"/>
      <c r="BQ673" s="219"/>
      <c r="BR673" s="218"/>
      <c r="BS673" s="218"/>
      <c r="BT673" s="218"/>
      <c r="BU673" s="218"/>
      <c r="BV673" s="218"/>
      <c r="BW673" s="218"/>
      <c r="BX673" s="218"/>
      <c r="BY673" s="218"/>
      <c r="BZ673" s="218"/>
      <c r="CA673" s="218"/>
      <c r="CB673" s="218"/>
      <c r="CC673" s="218"/>
      <c r="CD673" s="218"/>
      <c r="CE673" s="218"/>
      <c r="CF673" s="218"/>
      <c r="CG673" s="218"/>
      <c r="CH673" s="218"/>
      <c r="CI673" s="218"/>
      <c r="CJ673" s="218"/>
      <c r="CK673" s="218"/>
    </row>
    <row r="674" spans="2:89" s="225" customFormat="1">
      <c r="B674" s="217"/>
      <c r="C674" s="216"/>
      <c r="D674" s="216"/>
      <c r="E674" s="216"/>
      <c r="F674" s="216"/>
      <c r="G674" s="216"/>
      <c r="H674" s="216"/>
      <c r="I674" s="287"/>
      <c r="J674" s="216"/>
      <c r="K674" s="216"/>
      <c r="L674" s="216"/>
      <c r="M674" s="216"/>
      <c r="N674" s="218"/>
      <c r="O674" s="218"/>
      <c r="P674" s="219"/>
      <c r="Q674" s="218"/>
      <c r="R674" s="218"/>
      <c r="S674" s="218"/>
      <c r="T674" s="218"/>
      <c r="U674" s="218"/>
      <c r="V674" s="218"/>
      <c r="W674" s="218"/>
      <c r="X674" s="218"/>
      <c r="Y674" s="218"/>
      <c r="Z674" s="218"/>
      <c r="AA674" s="218"/>
      <c r="AB674" s="220"/>
      <c r="AC674" s="221"/>
      <c r="AD674" s="221"/>
      <c r="AE674" s="220"/>
      <c r="AF674" s="220"/>
      <c r="AG674" s="218"/>
      <c r="AH674" s="218"/>
      <c r="AI674" s="222"/>
      <c r="AJ674" s="222"/>
      <c r="AK674" s="218"/>
      <c r="AL674" s="222"/>
      <c r="AM674" s="222"/>
      <c r="AN674" s="222"/>
      <c r="AO674" s="218"/>
      <c r="AP674" s="218"/>
      <c r="AQ674" s="218"/>
      <c r="AR674" s="218"/>
      <c r="AS674" s="218"/>
      <c r="AT674" s="220"/>
      <c r="AU674" s="222"/>
      <c r="AV674" s="222"/>
      <c r="AW674" s="218"/>
      <c r="AX674" s="219"/>
      <c r="AY674" s="223"/>
      <c r="AZ674" s="219"/>
      <c r="BA674" s="223"/>
      <c r="BB674" s="223"/>
      <c r="BC674" s="347"/>
      <c r="BD674" s="347"/>
      <c r="BE674" s="219"/>
      <c r="BF674" s="219"/>
      <c r="BG674" s="223"/>
      <c r="BH674" s="223"/>
      <c r="BI674" s="222"/>
      <c r="BJ674" s="222"/>
      <c r="BK674" s="222"/>
      <c r="BL674" s="224"/>
      <c r="BM674" s="219"/>
      <c r="BN674" s="223"/>
      <c r="BO674" s="219"/>
      <c r="BP674" s="219"/>
      <c r="BQ674" s="219"/>
      <c r="BR674" s="218"/>
      <c r="BS674" s="218"/>
      <c r="BT674" s="218"/>
      <c r="BU674" s="218"/>
      <c r="BV674" s="218"/>
      <c r="BW674" s="218"/>
      <c r="BX674" s="218"/>
      <c r="BY674" s="218"/>
      <c r="BZ674" s="218"/>
      <c r="CA674" s="218"/>
      <c r="CB674" s="218"/>
      <c r="CC674" s="218"/>
      <c r="CD674" s="218"/>
      <c r="CE674" s="218"/>
      <c r="CF674" s="218"/>
      <c r="CG674" s="218"/>
      <c r="CH674" s="218"/>
      <c r="CI674" s="218"/>
      <c r="CJ674" s="218"/>
      <c r="CK674" s="218"/>
    </row>
    <row r="675" spans="2:89" s="225" customFormat="1">
      <c r="B675" s="217"/>
      <c r="C675" s="216"/>
      <c r="D675" s="216"/>
      <c r="E675" s="216"/>
      <c r="F675" s="216"/>
      <c r="G675" s="216"/>
      <c r="H675" s="216"/>
      <c r="I675" s="287"/>
      <c r="J675" s="216"/>
      <c r="K675" s="216"/>
      <c r="L675" s="216"/>
      <c r="M675" s="216"/>
      <c r="N675" s="218"/>
      <c r="O675" s="218"/>
      <c r="P675" s="219"/>
      <c r="Q675" s="218"/>
      <c r="R675" s="218"/>
      <c r="S675" s="218"/>
      <c r="T675" s="218"/>
      <c r="U675" s="218"/>
      <c r="V675" s="218"/>
      <c r="W675" s="218"/>
      <c r="X675" s="218"/>
      <c r="Y675" s="218"/>
      <c r="Z675" s="218"/>
      <c r="AA675" s="218"/>
      <c r="AB675" s="220"/>
      <c r="AC675" s="221"/>
      <c r="AD675" s="221"/>
      <c r="AE675" s="220"/>
      <c r="AF675" s="220"/>
      <c r="AG675" s="218"/>
      <c r="AH675" s="218"/>
      <c r="AI675" s="222"/>
      <c r="AJ675" s="222"/>
      <c r="AK675" s="218"/>
      <c r="AL675" s="222"/>
      <c r="AM675" s="222"/>
      <c r="AN675" s="222"/>
      <c r="AO675" s="218"/>
      <c r="AP675" s="218"/>
      <c r="AQ675" s="218"/>
      <c r="AR675" s="218"/>
      <c r="AS675" s="218"/>
      <c r="AT675" s="220"/>
      <c r="AU675" s="222"/>
      <c r="AV675" s="222"/>
      <c r="AW675" s="218"/>
      <c r="AX675" s="219"/>
      <c r="AY675" s="223"/>
      <c r="AZ675" s="219"/>
      <c r="BA675" s="223"/>
      <c r="BB675" s="223"/>
      <c r="BC675" s="347"/>
      <c r="BD675" s="347"/>
      <c r="BE675" s="219"/>
      <c r="BF675" s="219"/>
      <c r="BG675" s="223"/>
      <c r="BH675" s="223"/>
      <c r="BI675" s="222"/>
      <c r="BJ675" s="222"/>
      <c r="BK675" s="222"/>
      <c r="BL675" s="224"/>
      <c r="BM675" s="219"/>
      <c r="BN675" s="223"/>
      <c r="BO675" s="219"/>
      <c r="BP675" s="219"/>
      <c r="BQ675" s="219"/>
      <c r="BR675" s="218"/>
      <c r="BS675" s="218"/>
      <c r="BT675" s="218"/>
      <c r="BU675" s="218"/>
      <c r="BV675" s="218"/>
      <c r="BW675" s="218"/>
      <c r="BX675" s="218"/>
      <c r="BY675" s="218"/>
      <c r="BZ675" s="218"/>
      <c r="CA675" s="218"/>
      <c r="CB675" s="218"/>
      <c r="CC675" s="218"/>
      <c r="CD675" s="218"/>
      <c r="CE675" s="218"/>
      <c r="CF675" s="218"/>
      <c r="CG675" s="218"/>
      <c r="CH675" s="218"/>
      <c r="CI675" s="218"/>
      <c r="CJ675" s="218"/>
      <c r="CK675" s="218"/>
    </row>
    <row r="676" spans="2:89" s="225" customFormat="1">
      <c r="B676" s="217"/>
      <c r="C676" s="216"/>
      <c r="D676" s="216"/>
      <c r="E676" s="216"/>
      <c r="F676" s="216"/>
      <c r="G676" s="216"/>
      <c r="H676" s="216"/>
      <c r="I676" s="287"/>
      <c r="J676" s="216"/>
      <c r="K676" s="216"/>
      <c r="L676" s="216"/>
      <c r="M676" s="216"/>
      <c r="N676" s="218"/>
      <c r="O676" s="218"/>
      <c r="P676" s="219"/>
      <c r="Q676" s="218"/>
      <c r="R676" s="218"/>
      <c r="S676" s="218"/>
      <c r="T676" s="218"/>
      <c r="U676" s="218"/>
      <c r="V676" s="218"/>
      <c r="W676" s="218"/>
      <c r="X676" s="218"/>
      <c r="Y676" s="218"/>
      <c r="Z676" s="218"/>
      <c r="AA676" s="218"/>
      <c r="AB676" s="220"/>
      <c r="AC676" s="221"/>
      <c r="AD676" s="221"/>
      <c r="AE676" s="220"/>
      <c r="AF676" s="220"/>
      <c r="AG676" s="218"/>
      <c r="AH676" s="218"/>
      <c r="AI676" s="222"/>
      <c r="AJ676" s="222"/>
      <c r="AK676" s="218"/>
      <c r="AL676" s="222"/>
      <c r="AM676" s="222"/>
      <c r="AN676" s="222"/>
      <c r="AO676" s="218"/>
      <c r="AP676" s="218"/>
      <c r="AQ676" s="218"/>
      <c r="AR676" s="218"/>
      <c r="AS676" s="218"/>
      <c r="AT676" s="220"/>
      <c r="AU676" s="222"/>
      <c r="AV676" s="222"/>
      <c r="AW676" s="218"/>
      <c r="AX676" s="219"/>
      <c r="AY676" s="223"/>
      <c r="AZ676" s="219"/>
      <c r="BA676" s="223"/>
      <c r="BB676" s="223"/>
      <c r="BC676" s="347"/>
      <c r="BD676" s="347"/>
      <c r="BE676" s="219"/>
      <c r="BF676" s="219"/>
      <c r="BG676" s="223"/>
      <c r="BH676" s="223"/>
      <c r="BI676" s="222"/>
      <c r="BJ676" s="222"/>
      <c r="BK676" s="222"/>
      <c r="BL676" s="224"/>
      <c r="BM676" s="219"/>
      <c r="BN676" s="223"/>
      <c r="BO676" s="219"/>
      <c r="BP676" s="219"/>
      <c r="BQ676" s="219"/>
      <c r="BR676" s="218"/>
      <c r="BS676" s="218"/>
      <c r="BT676" s="218"/>
      <c r="BU676" s="218"/>
      <c r="BV676" s="218"/>
      <c r="BW676" s="218"/>
      <c r="BX676" s="218"/>
      <c r="BY676" s="218"/>
      <c r="BZ676" s="218"/>
      <c r="CA676" s="218"/>
      <c r="CB676" s="218"/>
      <c r="CC676" s="218"/>
      <c r="CD676" s="218"/>
      <c r="CE676" s="218"/>
      <c r="CF676" s="218"/>
      <c r="CG676" s="218"/>
      <c r="CH676" s="218"/>
      <c r="CI676" s="218"/>
      <c r="CJ676" s="218"/>
      <c r="CK676" s="218"/>
    </row>
    <row r="677" spans="2:89" s="225" customFormat="1">
      <c r="B677" s="217"/>
      <c r="C677" s="216"/>
      <c r="D677" s="216"/>
      <c r="E677" s="216"/>
      <c r="F677" s="216"/>
      <c r="G677" s="216"/>
      <c r="H677" s="216"/>
      <c r="I677" s="287"/>
      <c r="J677" s="216"/>
      <c r="K677" s="216"/>
      <c r="L677" s="216"/>
      <c r="M677" s="216"/>
      <c r="N677" s="218"/>
      <c r="O677" s="218"/>
      <c r="P677" s="219"/>
      <c r="Q677" s="218"/>
      <c r="R677" s="218"/>
      <c r="S677" s="218"/>
      <c r="T677" s="218"/>
      <c r="U677" s="218"/>
      <c r="V677" s="218"/>
      <c r="W677" s="218"/>
      <c r="X677" s="218"/>
      <c r="Y677" s="218"/>
      <c r="Z677" s="218"/>
      <c r="AA677" s="218"/>
      <c r="AB677" s="220"/>
      <c r="AC677" s="221"/>
      <c r="AD677" s="221"/>
      <c r="AE677" s="220"/>
      <c r="AF677" s="220"/>
      <c r="AG677" s="218"/>
      <c r="AH677" s="218"/>
      <c r="AI677" s="222"/>
      <c r="AJ677" s="222"/>
      <c r="AK677" s="218"/>
      <c r="AL677" s="222"/>
      <c r="AM677" s="222"/>
      <c r="AN677" s="222"/>
      <c r="AO677" s="218"/>
      <c r="AP677" s="218"/>
      <c r="AQ677" s="218"/>
      <c r="AR677" s="218"/>
      <c r="AS677" s="218"/>
      <c r="AT677" s="220"/>
      <c r="AU677" s="222"/>
      <c r="AV677" s="222"/>
      <c r="AW677" s="218"/>
      <c r="AX677" s="219"/>
      <c r="AY677" s="223"/>
      <c r="AZ677" s="219"/>
      <c r="BA677" s="223"/>
      <c r="BB677" s="223"/>
      <c r="BC677" s="347"/>
      <c r="BD677" s="347"/>
      <c r="BE677" s="219"/>
      <c r="BF677" s="219"/>
      <c r="BG677" s="223"/>
      <c r="BH677" s="223"/>
      <c r="BI677" s="222"/>
      <c r="BJ677" s="222"/>
      <c r="BK677" s="222"/>
      <c r="BL677" s="224"/>
      <c r="BM677" s="219"/>
      <c r="BN677" s="223"/>
      <c r="BO677" s="219"/>
      <c r="BP677" s="219"/>
      <c r="BQ677" s="219"/>
      <c r="BR677" s="218"/>
      <c r="BS677" s="218"/>
      <c r="BT677" s="218"/>
      <c r="BU677" s="218"/>
      <c r="BV677" s="218"/>
      <c r="BW677" s="218"/>
      <c r="BX677" s="218"/>
      <c r="BY677" s="218"/>
      <c r="BZ677" s="218"/>
      <c r="CA677" s="218"/>
      <c r="CB677" s="218"/>
      <c r="CC677" s="218"/>
      <c r="CD677" s="218"/>
      <c r="CE677" s="218"/>
      <c r="CF677" s="218"/>
      <c r="CG677" s="218"/>
      <c r="CH677" s="218"/>
      <c r="CI677" s="218"/>
      <c r="CJ677" s="218"/>
      <c r="CK677" s="218"/>
    </row>
    <row r="678" spans="2:89" s="225" customFormat="1">
      <c r="B678" s="217"/>
      <c r="C678" s="216"/>
      <c r="D678" s="216"/>
      <c r="E678" s="216"/>
      <c r="F678" s="216"/>
      <c r="G678" s="216"/>
      <c r="H678" s="216"/>
      <c r="I678" s="287"/>
      <c r="J678" s="216"/>
      <c r="K678" s="216"/>
      <c r="L678" s="216"/>
      <c r="M678" s="216"/>
      <c r="N678" s="218"/>
      <c r="O678" s="218"/>
      <c r="P678" s="219"/>
      <c r="Q678" s="218"/>
      <c r="R678" s="218"/>
      <c r="S678" s="218"/>
      <c r="T678" s="218"/>
      <c r="U678" s="218"/>
      <c r="V678" s="218"/>
      <c r="W678" s="218"/>
      <c r="X678" s="218"/>
      <c r="Y678" s="218"/>
      <c r="Z678" s="218"/>
      <c r="AA678" s="218"/>
      <c r="AB678" s="220"/>
      <c r="AC678" s="221"/>
      <c r="AD678" s="221"/>
      <c r="AE678" s="220"/>
      <c r="AF678" s="220"/>
      <c r="AG678" s="218"/>
      <c r="AH678" s="218"/>
      <c r="AI678" s="222"/>
      <c r="AJ678" s="222"/>
      <c r="AK678" s="218"/>
      <c r="AL678" s="222"/>
      <c r="AM678" s="222"/>
      <c r="AN678" s="222"/>
      <c r="AO678" s="218"/>
      <c r="AP678" s="218"/>
      <c r="AQ678" s="218"/>
      <c r="AR678" s="218"/>
      <c r="AS678" s="218"/>
      <c r="AT678" s="220"/>
      <c r="AU678" s="222"/>
      <c r="AV678" s="222"/>
      <c r="AW678" s="218"/>
      <c r="AX678" s="219"/>
      <c r="AY678" s="223"/>
      <c r="AZ678" s="219"/>
      <c r="BA678" s="223"/>
      <c r="BB678" s="223"/>
      <c r="BC678" s="347"/>
      <c r="BD678" s="347"/>
      <c r="BE678" s="219"/>
      <c r="BF678" s="219"/>
      <c r="BG678" s="223"/>
      <c r="BH678" s="223"/>
      <c r="BI678" s="222"/>
      <c r="BJ678" s="222"/>
      <c r="BK678" s="222"/>
      <c r="BL678" s="224"/>
      <c r="BM678" s="219"/>
      <c r="BN678" s="223"/>
      <c r="BO678" s="219"/>
      <c r="BP678" s="219"/>
      <c r="BQ678" s="219"/>
      <c r="BR678" s="218"/>
      <c r="BS678" s="218"/>
      <c r="BT678" s="218"/>
      <c r="BU678" s="218"/>
      <c r="BV678" s="218"/>
      <c r="BW678" s="218"/>
      <c r="BX678" s="218"/>
      <c r="BY678" s="218"/>
      <c r="BZ678" s="218"/>
      <c r="CA678" s="218"/>
      <c r="CB678" s="218"/>
      <c r="CC678" s="218"/>
      <c r="CD678" s="218"/>
      <c r="CE678" s="218"/>
      <c r="CF678" s="218"/>
      <c r="CG678" s="218"/>
      <c r="CH678" s="218"/>
      <c r="CI678" s="218"/>
      <c r="CJ678" s="218"/>
      <c r="CK678" s="218"/>
    </row>
    <row r="679" spans="2:89" s="225" customFormat="1">
      <c r="B679" s="217"/>
      <c r="C679" s="216"/>
      <c r="D679" s="216"/>
      <c r="E679" s="216"/>
      <c r="F679" s="216"/>
      <c r="G679" s="216"/>
      <c r="H679" s="216"/>
      <c r="I679" s="287"/>
      <c r="J679" s="216"/>
      <c r="K679" s="216"/>
      <c r="L679" s="216"/>
      <c r="M679" s="216"/>
      <c r="N679" s="218"/>
      <c r="O679" s="218"/>
      <c r="P679" s="219"/>
      <c r="Q679" s="218"/>
      <c r="R679" s="218"/>
      <c r="S679" s="218"/>
      <c r="T679" s="218"/>
      <c r="U679" s="218"/>
      <c r="V679" s="218"/>
      <c r="W679" s="218"/>
      <c r="X679" s="218"/>
      <c r="Y679" s="218"/>
      <c r="Z679" s="218"/>
      <c r="AA679" s="218"/>
      <c r="AB679" s="220"/>
      <c r="AC679" s="221"/>
      <c r="AD679" s="221"/>
      <c r="AE679" s="220"/>
      <c r="AF679" s="220"/>
      <c r="AG679" s="218"/>
      <c r="AH679" s="218"/>
      <c r="AI679" s="222"/>
      <c r="AJ679" s="222"/>
      <c r="AK679" s="218"/>
      <c r="AL679" s="222"/>
      <c r="AM679" s="222"/>
      <c r="AN679" s="222"/>
      <c r="AO679" s="218"/>
      <c r="AP679" s="218"/>
      <c r="AQ679" s="218"/>
      <c r="AR679" s="218"/>
      <c r="AS679" s="218"/>
      <c r="AT679" s="220"/>
      <c r="AU679" s="222"/>
      <c r="AV679" s="222"/>
      <c r="AW679" s="218"/>
      <c r="AX679" s="219"/>
      <c r="AY679" s="223"/>
      <c r="AZ679" s="219"/>
      <c r="BA679" s="223"/>
      <c r="BB679" s="223"/>
      <c r="BC679" s="347"/>
      <c r="BD679" s="347"/>
      <c r="BE679" s="219"/>
      <c r="BF679" s="219"/>
      <c r="BG679" s="223"/>
      <c r="BH679" s="223"/>
      <c r="BI679" s="222"/>
      <c r="BJ679" s="222"/>
      <c r="BK679" s="222"/>
      <c r="BL679" s="224"/>
      <c r="BM679" s="219"/>
      <c r="BN679" s="223"/>
      <c r="BO679" s="219"/>
      <c r="BP679" s="219"/>
      <c r="BQ679" s="219"/>
      <c r="BR679" s="218"/>
      <c r="BS679" s="218"/>
      <c r="BT679" s="218"/>
      <c r="BU679" s="218"/>
      <c r="BV679" s="218"/>
      <c r="BW679" s="218"/>
      <c r="BX679" s="218"/>
      <c r="BY679" s="218"/>
      <c r="BZ679" s="218"/>
      <c r="CA679" s="218"/>
      <c r="CB679" s="218"/>
      <c r="CC679" s="218"/>
      <c r="CD679" s="218"/>
      <c r="CE679" s="218"/>
      <c r="CF679" s="218"/>
      <c r="CG679" s="218"/>
      <c r="CH679" s="218"/>
      <c r="CI679" s="218"/>
      <c r="CJ679" s="218"/>
      <c r="CK679" s="218"/>
    </row>
    <row r="680" spans="2:89" s="225" customFormat="1">
      <c r="B680" s="217"/>
      <c r="C680" s="216"/>
      <c r="D680" s="216"/>
      <c r="E680" s="216"/>
      <c r="F680" s="216"/>
      <c r="G680" s="216"/>
      <c r="H680" s="216"/>
      <c r="I680" s="287"/>
      <c r="J680" s="216"/>
      <c r="K680" s="216"/>
      <c r="L680" s="216"/>
      <c r="M680" s="216"/>
      <c r="N680" s="218"/>
      <c r="O680" s="218"/>
      <c r="P680" s="219"/>
      <c r="Q680" s="218"/>
      <c r="R680" s="218"/>
      <c r="S680" s="218"/>
      <c r="T680" s="218"/>
      <c r="U680" s="218"/>
      <c r="V680" s="218"/>
      <c r="W680" s="218"/>
      <c r="X680" s="218"/>
      <c r="Y680" s="218"/>
      <c r="Z680" s="218"/>
      <c r="AA680" s="218"/>
      <c r="AB680" s="220"/>
      <c r="AC680" s="221"/>
      <c r="AD680" s="221"/>
      <c r="AE680" s="220"/>
      <c r="AF680" s="220"/>
      <c r="AG680" s="218"/>
      <c r="AH680" s="218"/>
      <c r="AI680" s="222"/>
      <c r="AJ680" s="222"/>
      <c r="AK680" s="218"/>
      <c r="AL680" s="222"/>
      <c r="AM680" s="222"/>
      <c r="AN680" s="222"/>
      <c r="AO680" s="218"/>
      <c r="AP680" s="218"/>
      <c r="AQ680" s="218"/>
      <c r="AR680" s="218"/>
      <c r="AS680" s="218"/>
      <c r="AT680" s="220"/>
      <c r="AU680" s="222"/>
      <c r="AV680" s="222"/>
      <c r="AW680" s="218"/>
      <c r="AX680" s="219"/>
      <c r="AY680" s="223"/>
      <c r="AZ680" s="219"/>
      <c r="BA680" s="223"/>
      <c r="BB680" s="223"/>
      <c r="BC680" s="347"/>
      <c r="BD680" s="347"/>
      <c r="BE680" s="219"/>
      <c r="BF680" s="219"/>
      <c r="BG680" s="223"/>
      <c r="BH680" s="223"/>
      <c r="BI680" s="222"/>
      <c r="BJ680" s="222"/>
      <c r="BK680" s="222"/>
      <c r="BL680" s="224"/>
      <c r="BM680" s="219"/>
      <c r="BN680" s="223"/>
      <c r="BO680" s="219"/>
      <c r="BP680" s="219"/>
      <c r="BQ680" s="219"/>
      <c r="BR680" s="218"/>
      <c r="BS680" s="218"/>
      <c r="BT680" s="218"/>
      <c r="BU680" s="218"/>
      <c r="BV680" s="218"/>
      <c r="BW680" s="218"/>
      <c r="BX680" s="218"/>
      <c r="BY680" s="218"/>
      <c r="BZ680" s="218"/>
      <c r="CA680" s="218"/>
      <c r="CB680" s="218"/>
      <c r="CC680" s="218"/>
      <c r="CD680" s="218"/>
      <c r="CE680" s="218"/>
      <c r="CF680" s="218"/>
      <c r="CG680" s="218"/>
      <c r="CH680" s="218"/>
      <c r="CI680" s="218"/>
      <c r="CJ680" s="218"/>
      <c r="CK680" s="218"/>
    </row>
    <row r="681" spans="2:89" s="225" customFormat="1">
      <c r="B681" s="217"/>
      <c r="C681" s="216"/>
      <c r="D681" s="216"/>
      <c r="E681" s="216"/>
      <c r="F681" s="216"/>
      <c r="G681" s="216"/>
      <c r="H681" s="216"/>
      <c r="I681" s="287"/>
      <c r="J681" s="216"/>
      <c r="K681" s="216"/>
      <c r="L681" s="216"/>
      <c r="M681" s="216"/>
      <c r="N681" s="218"/>
      <c r="O681" s="218"/>
      <c r="P681" s="219"/>
      <c r="Q681" s="218"/>
      <c r="R681" s="218"/>
      <c r="S681" s="218"/>
      <c r="T681" s="218"/>
      <c r="U681" s="218"/>
      <c r="V681" s="218"/>
      <c r="W681" s="218"/>
      <c r="X681" s="218"/>
      <c r="Y681" s="218"/>
      <c r="Z681" s="218"/>
      <c r="AA681" s="218"/>
      <c r="AB681" s="220"/>
      <c r="AC681" s="221"/>
      <c r="AD681" s="221"/>
      <c r="AE681" s="220"/>
      <c r="AF681" s="220"/>
      <c r="AG681" s="218"/>
      <c r="AH681" s="218"/>
      <c r="AI681" s="222"/>
      <c r="AJ681" s="222"/>
      <c r="AK681" s="218"/>
      <c r="AL681" s="222"/>
      <c r="AM681" s="222"/>
      <c r="AN681" s="222"/>
      <c r="AO681" s="218"/>
      <c r="AP681" s="218"/>
      <c r="AQ681" s="218"/>
      <c r="AR681" s="218"/>
      <c r="AS681" s="218"/>
      <c r="AT681" s="220"/>
      <c r="AU681" s="222"/>
      <c r="AV681" s="222"/>
      <c r="AW681" s="218"/>
      <c r="AX681" s="219"/>
      <c r="AY681" s="223"/>
      <c r="AZ681" s="219"/>
      <c r="BA681" s="223"/>
      <c r="BB681" s="223"/>
      <c r="BC681" s="347"/>
      <c r="BD681" s="347"/>
      <c r="BE681" s="219"/>
      <c r="BF681" s="219"/>
      <c r="BG681" s="223"/>
      <c r="BH681" s="223"/>
      <c r="BI681" s="222"/>
      <c r="BJ681" s="222"/>
      <c r="BK681" s="222"/>
      <c r="BL681" s="224"/>
      <c r="BM681" s="219"/>
      <c r="BN681" s="223"/>
      <c r="BO681" s="219"/>
      <c r="BP681" s="219"/>
      <c r="BQ681" s="219"/>
      <c r="BR681" s="218"/>
      <c r="BS681" s="218"/>
      <c r="BT681" s="218"/>
      <c r="BU681" s="218"/>
      <c r="BV681" s="218"/>
      <c r="BW681" s="218"/>
      <c r="BX681" s="218"/>
      <c r="BY681" s="218"/>
      <c r="BZ681" s="218"/>
      <c r="CA681" s="218"/>
      <c r="CB681" s="218"/>
      <c r="CC681" s="218"/>
      <c r="CD681" s="218"/>
      <c r="CE681" s="218"/>
      <c r="CF681" s="218"/>
      <c r="CG681" s="218"/>
      <c r="CH681" s="218"/>
      <c r="CI681" s="218"/>
      <c r="CJ681" s="218"/>
      <c r="CK681" s="218"/>
    </row>
    <row r="682" spans="2:89" s="225" customFormat="1">
      <c r="B682" s="217"/>
      <c r="C682" s="216"/>
      <c r="D682" s="216"/>
      <c r="E682" s="216"/>
      <c r="F682" s="216"/>
      <c r="G682" s="216"/>
      <c r="H682" s="216"/>
      <c r="I682" s="287"/>
      <c r="J682" s="216"/>
      <c r="K682" s="216"/>
      <c r="L682" s="216"/>
      <c r="M682" s="216"/>
      <c r="N682" s="218"/>
      <c r="O682" s="218"/>
      <c r="P682" s="219"/>
      <c r="Q682" s="218"/>
      <c r="R682" s="218"/>
      <c r="S682" s="218"/>
      <c r="T682" s="218"/>
      <c r="U682" s="218"/>
      <c r="V682" s="218"/>
      <c r="W682" s="218"/>
      <c r="X682" s="218"/>
      <c r="Y682" s="218"/>
      <c r="Z682" s="218"/>
      <c r="AA682" s="218"/>
      <c r="AB682" s="220"/>
      <c r="AC682" s="221"/>
      <c r="AD682" s="221"/>
      <c r="AE682" s="220"/>
      <c r="AF682" s="220"/>
      <c r="AG682" s="218"/>
      <c r="AH682" s="218"/>
      <c r="AI682" s="222"/>
      <c r="AJ682" s="222"/>
      <c r="AK682" s="218"/>
      <c r="AL682" s="222"/>
      <c r="AM682" s="222"/>
      <c r="AN682" s="222"/>
      <c r="AO682" s="218"/>
      <c r="AP682" s="218"/>
      <c r="AQ682" s="218"/>
      <c r="AR682" s="218"/>
      <c r="AS682" s="218"/>
      <c r="AT682" s="220"/>
      <c r="AU682" s="222"/>
      <c r="AV682" s="222"/>
      <c r="AW682" s="218"/>
      <c r="AX682" s="219"/>
      <c r="AY682" s="223"/>
      <c r="AZ682" s="219"/>
      <c r="BA682" s="223"/>
      <c r="BB682" s="223"/>
      <c r="BC682" s="347"/>
      <c r="BD682" s="347"/>
      <c r="BE682" s="219"/>
      <c r="BF682" s="219"/>
      <c r="BG682" s="223"/>
      <c r="BH682" s="223"/>
      <c r="BI682" s="222"/>
      <c r="BJ682" s="222"/>
      <c r="BK682" s="222"/>
      <c r="BL682" s="224"/>
      <c r="BM682" s="219"/>
      <c r="BN682" s="223"/>
      <c r="BO682" s="219"/>
      <c r="BP682" s="219"/>
      <c r="BQ682" s="219"/>
      <c r="BR682" s="218"/>
      <c r="BS682" s="218"/>
      <c r="BT682" s="218"/>
      <c r="BU682" s="218"/>
      <c r="BV682" s="218"/>
      <c r="BW682" s="218"/>
      <c r="BX682" s="218"/>
      <c r="BY682" s="218"/>
      <c r="BZ682" s="218"/>
      <c r="CA682" s="218"/>
      <c r="CB682" s="218"/>
      <c r="CC682" s="218"/>
      <c r="CD682" s="218"/>
      <c r="CE682" s="218"/>
      <c r="CF682" s="218"/>
      <c r="CG682" s="218"/>
      <c r="CH682" s="218"/>
      <c r="CI682" s="218"/>
      <c r="CJ682" s="218"/>
      <c r="CK682" s="218"/>
    </row>
    <row r="683" spans="2:89" s="225" customFormat="1">
      <c r="B683" s="217"/>
      <c r="C683" s="216"/>
      <c r="D683" s="216"/>
      <c r="E683" s="216"/>
      <c r="F683" s="216"/>
      <c r="G683" s="216"/>
      <c r="H683" s="216"/>
      <c r="I683" s="287"/>
      <c r="J683" s="216"/>
      <c r="K683" s="216"/>
      <c r="L683" s="216"/>
      <c r="M683" s="216"/>
      <c r="N683" s="218"/>
      <c r="O683" s="218"/>
      <c r="P683" s="219"/>
      <c r="Q683" s="218"/>
      <c r="R683" s="218"/>
      <c r="S683" s="218"/>
      <c r="T683" s="218"/>
      <c r="U683" s="218"/>
      <c r="V683" s="218"/>
      <c r="W683" s="218"/>
      <c r="X683" s="218"/>
      <c r="Y683" s="218"/>
      <c r="Z683" s="218"/>
      <c r="AA683" s="218"/>
      <c r="AB683" s="220"/>
      <c r="AC683" s="221"/>
      <c r="AD683" s="221"/>
      <c r="AE683" s="220"/>
      <c r="AF683" s="220"/>
      <c r="AG683" s="218"/>
      <c r="AH683" s="218"/>
      <c r="AI683" s="222"/>
      <c r="AJ683" s="222"/>
      <c r="AK683" s="218"/>
      <c r="AL683" s="222"/>
      <c r="AM683" s="222"/>
      <c r="AN683" s="222"/>
      <c r="AO683" s="218"/>
      <c r="AP683" s="218"/>
      <c r="AQ683" s="218"/>
      <c r="AR683" s="218"/>
      <c r="AS683" s="218"/>
      <c r="AT683" s="220"/>
      <c r="AU683" s="222"/>
      <c r="AV683" s="222"/>
      <c r="AW683" s="218"/>
      <c r="AX683" s="219"/>
      <c r="AY683" s="223"/>
      <c r="AZ683" s="219"/>
      <c r="BA683" s="223"/>
      <c r="BB683" s="223"/>
      <c r="BC683" s="347"/>
      <c r="BD683" s="347"/>
      <c r="BE683" s="219"/>
      <c r="BF683" s="219"/>
      <c r="BG683" s="223"/>
      <c r="BH683" s="223"/>
      <c r="BI683" s="222"/>
      <c r="BJ683" s="222"/>
      <c r="BK683" s="222"/>
      <c r="BL683" s="224"/>
      <c r="BM683" s="219"/>
      <c r="BN683" s="223"/>
      <c r="BO683" s="219"/>
      <c r="BP683" s="219"/>
      <c r="BQ683" s="219"/>
      <c r="BR683" s="218"/>
      <c r="BS683" s="218"/>
      <c r="BT683" s="218"/>
      <c r="BU683" s="218"/>
      <c r="BV683" s="218"/>
      <c r="BW683" s="218"/>
      <c r="BX683" s="218"/>
      <c r="BY683" s="218"/>
      <c r="BZ683" s="218"/>
      <c r="CA683" s="218"/>
      <c r="CB683" s="218"/>
      <c r="CC683" s="218"/>
      <c r="CD683" s="218"/>
      <c r="CE683" s="218"/>
      <c r="CF683" s="218"/>
      <c r="CG683" s="218"/>
      <c r="CH683" s="218"/>
      <c r="CI683" s="218"/>
      <c r="CJ683" s="218"/>
      <c r="CK683" s="218"/>
    </row>
    <row r="684" spans="2:89" s="225" customFormat="1">
      <c r="B684" s="217"/>
      <c r="C684" s="216"/>
      <c r="D684" s="216"/>
      <c r="E684" s="216"/>
      <c r="F684" s="216"/>
      <c r="G684" s="216"/>
      <c r="H684" s="216"/>
      <c r="I684" s="287"/>
      <c r="J684" s="216"/>
      <c r="K684" s="216"/>
      <c r="L684" s="216"/>
      <c r="M684" s="216"/>
      <c r="N684" s="218"/>
      <c r="O684" s="218"/>
      <c r="P684" s="219"/>
      <c r="Q684" s="218"/>
      <c r="R684" s="218"/>
      <c r="S684" s="218"/>
      <c r="T684" s="218"/>
      <c r="U684" s="218"/>
      <c r="V684" s="218"/>
      <c r="W684" s="218"/>
      <c r="X684" s="218"/>
      <c r="Y684" s="218"/>
      <c r="Z684" s="218"/>
      <c r="AA684" s="218"/>
      <c r="AB684" s="220"/>
      <c r="AC684" s="221"/>
      <c r="AD684" s="221"/>
      <c r="AE684" s="220"/>
      <c r="AF684" s="220"/>
      <c r="AG684" s="218"/>
      <c r="AH684" s="218"/>
      <c r="AI684" s="222"/>
      <c r="AJ684" s="222"/>
      <c r="AK684" s="218"/>
      <c r="AL684" s="222"/>
      <c r="AM684" s="222"/>
      <c r="AN684" s="222"/>
      <c r="AO684" s="218"/>
      <c r="AP684" s="218"/>
      <c r="AQ684" s="218"/>
      <c r="AR684" s="218"/>
      <c r="AS684" s="218"/>
      <c r="AT684" s="220"/>
      <c r="AU684" s="222"/>
      <c r="AV684" s="222"/>
      <c r="AW684" s="218"/>
      <c r="AX684" s="219"/>
      <c r="AY684" s="223"/>
      <c r="AZ684" s="219"/>
      <c r="BA684" s="223"/>
      <c r="BB684" s="223"/>
      <c r="BC684" s="347"/>
      <c r="BD684" s="347"/>
      <c r="BE684" s="219"/>
      <c r="BF684" s="219"/>
      <c r="BG684" s="223"/>
      <c r="BH684" s="223"/>
      <c r="BI684" s="222"/>
      <c r="BJ684" s="222"/>
      <c r="BK684" s="222"/>
      <c r="BL684" s="224"/>
      <c r="BM684" s="219"/>
      <c r="BN684" s="223"/>
      <c r="BO684" s="219"/>
      <c r="BP684" s="219"/>
      <c r="BQ684" s="219"/>
      <c r="BR684" s="218"/>
      <c r="BS684" s="218"/>
      <c r="BT684" s="218"/>
      <c r="BU684" s="218"/>
      <c r="BV684" s="218"/>
      <c r="BW684" s="218"/>
      <c r="BX684" s="218"/>
      <c r="BY684" s="218"/>
      <c r="BZ684" s="218"/>
      <c r="CA684" s="218"/>
      <c r="CB684" s="218"/>
      <c r="CC684" s="218"/>
      <c r="CD684" s="218"/>
      <c r="CE684" s="218"/>
      <c r="CF684" s="218"/>
      <c r="CG684" s="218"/>
      <c r="CH684" s="218"/>
      <c r="CI684" s="218"/>
      <c r="CJ684" s="218"/>
      <c r="CK684" s="218"/>
    </row>
    <row r="685" spans="2:89" s="225" customFormat="1">
      <c r="B685" s="217"/>
      <c r="C685" s="216"/>
      <c r="D685" s="216"/>
      <c r="E685" s="216"/>
      <c r="F685" s="216"/>
      <c r="G685" s="216"/>
      <c r="H685" s="216"/>
      <c r="I685" s="287"/>
      <c r="J685" s="216"/>
      <c r="K685" s="216"/>
      <c r="L685" s="216"/>
      <c r="M685" s="216"/>
      <c r="N685" s="218"/>
      <c r="O685" s="218"/>
      <c r="P685" s="219"/>
      <c r="Q685" s="218"/>
      <c r="R685" s="218"/>
      <c r="S685" s="218"/>
      <c r="T685" s="218"/>
      <c r="U685" s="218"/>
      <c r="V685" s="218"/>
      <c r="W685" s="218"/>
      <c r="X685" s="218"/>
      <c r="Y685" s="218"/>
      <c r="Z685" s="218"/>
      <c r="AA685" s="218"/>
      <c r="AB685" s="220"/>
      <c r="AC685" s="221"/>
      <c r="AD685" s="221"/>
      <c r="AE685" s="220"/>
      <c r="AF685" s="220"/>
      <c r="AG685" s="218"/>
      <c r="AH685" s="218"/>
      <c r="AI685" s="222"/>
      <c r="AJ685" s="222"/>
      <c r="AK685" s="218"/>
      <c r="AL685" s="222"/>
      <c r="AM685" s="222"/>
      <c r="AN685" s="222"/>
      <c r="AO685" s="218"/>
      <c r="AP685" s="218"/>
      <c r="AQ685" s="218"/>
      <c r="AR685" s="218"/>
      <c r="AS685" s="218"/>
      <c r="AT685" s="220"/>
      <c r="AU685" s="222"/>
      <c r="AV685" s="222"/>
      <c r="AW685" s="218"/>
      <c r="AX685" s="219"/>
      <c r="AY685" s="223"/>
      <c r="AZ685" s="219"/>
      <c r="BA685" s="223"/>
      <c r="BB685" s="223"/>
      <c r="BC685" s="347"/>
      <c r="BD685" s="347"/>
      <c r="BE685" s="219"/>
      <c r="BF685" s="219"/>
      <c r="BG685" s="223"/>
      <c r="BH685" s="223"/>
      <c r="BI685" s="222"/>
      <c r="BJ685" s="222"/>
      <c r="BK685" s="222"/>
      <c r="BL685" s="224"/>
      <c r="BM685" s="219"/>
      <c r="BN685" s="223"/>
      <c r="BO685" s="219"/>
      <c r="BP685" s="219"/>
      <c r="BQ685" s="219"/>
      <c r="BR685" s="218"/>
      <c r="BS685" s="218"/>
      <c r="BT685" s="218"/>
      <c r="BU685" s="218"/>
      <c r="BV685" s="218"/>
      <c r="BW685" s="218"/>
      <c r="BX685" s="218"/>
      <c r="BY685" s="218"/>
      <c r="BZ685" s="218"/>
      <c r="CA685" s="218"/>
      <c r="CB685" s="218"/>
      <c r="CC685" s="218"/>
      <c r="CD685" s="218"/>
      <c r="CE685" s="218"/>
      <c r="CF685" s="218"/>
      <c r="CG685" s="218"/>
      <c r="CH685" s="218"/>
      <c r="CI685" s="218"/>
      <c r="CJ685" s="218"/>
      <c r="CK685" s="218"/>
    </row>
    <row r="686" spans="2:89" s="225" customFormat="1">
      <c r="B686" s="217"/>
      <c r="C686" s="216"/>
      <c r="D686" s="216"/>
      <c r="E686" s="216"/>
      <c r="F686" s="216"/>
      <c r="G686" s="216"/>
      <c r="H686" s="216"/>
      <c r="I686" s="287"/>
      <c r="J686" s="216"/>
      <c r="K686" s="216"/>
      <c r="L686" s="216"/>
      <c r="M686" s="216"/>
      <c r="N686" s="218"/>
      <c r="O686" s="218"/>
      <c r="P686" s="219"/>
      <c r="Q686" s="218"/>
      <c r="R686" s="218"/>
      <c r="S686" s="218"/>
      <c r="T686" s="218"/>
      <c r="U686" s="218"/>
      <c r="V686" s="218"/>
      <c r="W686" s="218"/>
      <c r="X686" s="218"/>
      <c r="Y686" s="218"/>
      <c r="Z686" s="218"/>
      <c r="AA686" s="218"/>
      <c r="AB686" s="220"/>
      <c r="AC686" s="221"/>
      <c r="AD686" s="221"/>
      <c r="AE686" s="220"/>
      <c r="AF686" s="220"/>
      <c r="AG686" s="218"/>
      <c r="AH686" s="218"/>
      <c r="AI686" s="222"/>
      <c r="AJ686" s="222"/>
      <c r="AK686" s="218"/>
      <c r="AL686" s="222"/>
      <c r="AM686" s="222"/>
      <c r="AN686" s="222"/>
      <c r="AO686" s="218"/>
      <c r="AP686" s="218"/>
      <c r="AQ686" s="218"/>
      <c r="AR686" s="218"/>
      <c r="AS686" s="218"/>
      <c r="AT686" s="220"/>
      <c r="AU686" s="222"/>
      <c r="AV686" s="222"/>
      <c r="AW686" s="218"/>
      <c r="AX686" s="219"/>
      <c r="AY686" s="223"/>
      <c r="AZ686" s="219"/>
      <c r="BA686" s="223"/>
      <c r="BB686" s="223"/>
      <c r="BC686" s="347"/>
      <c r="BD686" s="347"/>
      <c r="BE686" s="219"/>
      <c r="BF686" s="219"/>
      <c r="BG686" s="223"/>
      <c r="BH686" s="223"/>
      <c r="BI686" s="222"/>
      <c r="BJ686" s="222"/>
      <c r="BK686" s="222"/>
      <c r="BL686" s="224"/>
      <c r="BM686" s="219"/>
      <c r="BN686" s="223"/>
      <c r="BO686" s="219"/>
      <c r="BP686" s="219"/>
      <c r="BQ686" s="219"/>
      <c r="BR686" s="218"/>
      <c r="BS686" s="218"/>
      <c r="BT686" s="218"/>
      <c r="BU686" s="218"/>
      <c r="BV686" s="218"/>
      <c r="BW686" s="218"/>
      <c r="BX686" s="218"/>
      <c r="BY686" s="218"/>
      <c r="BZ686" s="218"/>
      <c r="CA686" s="218"/>
      <c r="CB686" s="218"/>
      <c r="CC686" s="218"/>
      <c r="CD686" s="218"/>
      <c r="CE686" s="218"/>
      <c r="CF686" s="218"/>
      <c r="CG686" s="218"/>
      <c r="CH686" s="218"/>
      <c r="CI686" s="218"/>
      <c r="CJ686" s="218"/>
      <c r="CK686" s="218"/>
    </row>
    <row r="687" spans="2:89" s="225" customFormat="1">
      <c r="B687" s="217"/>
      <c r="C687" s="216"/>
      <c r="D687" s="216"/>
      <c r="E687" s="216"/>
      <c r="F687" s="216"/>
      <c r="G687" s="216"/>
      <c r="H687" s="216"/>
      <c r="I687" s="287"/>
      <c r="J687" s="216"/>
      <c r="K687" s="216"/>
      <c r="L687" s="216"/>
      <c r="M687" s="216"/>
      <c r="N687" s="218"/>
      <c r="O687" s="218"/>
      <c r="P687" s="219"/>
      <c r="Q687" s="218"/>
      <c r="R687" s="218"/>
      <c r="S687" s="218"/>
      <c r="T687" s="218"/>
      <c r="U687" s="218"/>
      <c r="V687" s="218"/>
      <c r="W687" s="218"/>
      <c r="X687" s="218"/>
      <c r="Y687" s="218"/>
      <c r="Z687" s="218"/>
      <c r="AA687" s="218"/>
      <c r="AB687" s="220"/>
      <c r="AC687" s="221"/>
      <c r="AD687" s="221"/>
      <c r="AE687" s="220"/>
      <c r="AF687" s="220"/>
      <c r="AG687" s="218"/>
      <c r="AH687" s="218"/>
      <c r="AI687" s="222"/>
      <c r="AJ687" s="222"/>
      <c r="AK687" s="218"/>
      <c r="AL687" s="222"/>
      <c r="AM687" s="222"/>
      <c r="AN687" s="222"/>
      <c r="AO687" s="218"/>
      <c r="AP687" s="218"/>
      <c r="AQ687" s="218"/>
      <c r="AR687" s="218"/>
      <c r="AS687" s="218"/>
      <c r="AT687" s="220"/>
      <c r="AU687" s="222"/>
      <c r="AV687" s="222"/>
      <c r="AW687" s="218"/>
      <c r="AX687" s="219"/>
      <c r="AY687" s="223"/>
      <c r="AZ687" s="219"/>
      <c r="BA687" s="223"/>
      <c r="BB687" s="223"/>
      <c r="BC687" s="347"/>
      <c r="BD687" s="347"/>
      <c r="BE687" s="219"/>
      <c r="BF687" s="219"/>
      <c r="BG687" s="223"/>
      <c r="BH687" s="223"/>
      <c r="BI687" s="222"/>
      <c r="BJ687" s="222"/>
      <c r="BK687" s="222"/>
      <c r="BL687" s="224"/>
      <c r="BM687" s="219"/>
      <c r="BN687" s="223"/>
      <c r="BO687" s="219"/>
      <c r="BP687" s="219"/>
      <c r="BQ687" s="219"/>
      <c r="BR687" s="218"/>
      <c r="BS687" s="218"/>
      <c r="BT687" s="218"/>
      <c r="BU687" s="218"/>
      <c r="BV687" s="218"/>
      <c r="BW687" s="218"/>
      <c r="BX687" s="218"/>
      <c r="BY687" s="218"/>
      <c r="BZ687" s="218"/>
      <c r="CA687" s="218"/>
      <c r="CB687" s="218"/>
      <c r="CC687" s="218"/>
      <c r="CD687" s="218"/>
      <c r="CE687" s="218"/>
      <c r="CF687" s="218"/>
      <c r="CG687" s="218"/>
      <c r="CH687" s="218"/>
      <c r="CI687" s="218"/>
      <c r="CJ687" s="218"/>
      <c r="CK687" s="218"/>
    </row>
    <row r="688" spans="2:89" s="225" customFormat="1">
      <c r="B688" s="217"/>
      <c r="C688" s="216"/>
      <c r="D688" s="216"/>
      <c r="E688" s="216"/>
      <c r="F688" s="216"/>
      <c r="G688" s="216"/>
      <c r="H688" s="216"/>
      <c r="I688" s="287"/>
      <c r="J688" s="216"/>
      <c r="K688" s="216"/>
      <c r="L688" s="216"/>
      <c r="M688" s="216"/>
      <c r="N688" s="218"/>
      <c r="O688" s="218"/>
      <c r="P688" s="219"/>
      <c r="Q688" s="218"/>
      <c r="R688" s="218"/>
      <c r="S688" s="218"/>
      <c r="T688" s="218"/>
      <c r="U688" s="218"/>
      <c r="V688" s="218"/>
      <c r="W688" s="218"/>
      <c r="X688" s="218"/>
      <c r="Y688" s="218"/>
      <c r="Z688" s="218"/>
      <c r="AA688" s="218"/>
      <c r="AB688" s="220"/>
      <c r="AC688" s="221"/>
      <c r="AD688" s="221"/>
      <c r="AE688" s="220"/>
      <c r="AF688" s="220"/>
      <c r="AG688" s="218"/>
      <c r="AH688" s="218"/>
      <c r="AI688" s="222"/>
      <c r="AJ688" s="222"/>
      <c r="AK688" s="218"/>
      <c r="AL688" s="222"/>
      <c r="AM688" s="222"/>
      <c r="AN688" s="222"/>
      <c r="AO688" s="218"/>
      <c r="AP688" s="218"/>
      <c r="AQ688" s="218"/>
      <c r="AR688" s="218"/>
      <c r="AS688" s="218"/>
      <c r="AT688" s="220"/>
      <c r="AU688" s="222"/>
      <c r="AV688" s="222"/>
      <c r="AW688" s="218"/>
      <c r="AX688" s="219"/>
      <c r="AY688" s="223"/>
      <c r="AZ688" s="219"/>
      <c r="BA688" s="223"/>
      <c r="BB688" s="223"/>
      <c r="BC688" s="347"/>
      <c r="BD688" s="347"/>
      <c r="BE688" s="219"/>
      <c r="BF688" s="219"/>
      <c r="BG688" s="223"/>
      <c r="BH688" s="223"/>
      <c r="BI688" s="222"/>
      <c r="BJ688" s="222"/>
      <c r="BK688" s="222"/>
      <c r="BL688" s="224"/>
      <c r="BM688" s="219"/>
      <c r="BN688" s="223"/>
      <c r="BO688" s="219"/>
      <c r="BP688" s="219"/>
      <c r="BQ688" s="219"/>
      <c r="BR688" s="218"/>
      <c r="BS688" s="218"/>
      <c r="BT688" s="218"/>
      <c r="BU688" s="218"/>
      <c r="BV688" s="218"/>
      <c r="BW688" s="218"/>
      <c r="BX688" s="218"/>
      <c r="BY688" s="218"/>
      <c r="BZ688" s="218"/>
      <c r="CA688" s="218"/>
      <c r="CB688" s="218"/>
      <c r="CC688" s="218"/>
      <c r="CD688" s="218"/>
      <c r="CE688" s="218"/>
      <c r="CF688" s="218"/>
      <c r="CG688" s="218"/>
      <c r="CH688" s="218"/>
      <c r="CI688" s="218"/>
      <c r="CJ688" s="218"/>
      <c r="CK688" s="218"/>
    </row>
  </sheetData>
  <sheetProtection formatColumns="0"/>
  <autoFilter ref="A9:CK615" xr:uid="{00000000-0001-0000-0000-000000000000}"/>
  <mergeCells count="3410">
    <mergeCell ref="Z130:Z135"/>
    <mergeCell ref="AA130:AA135"/>
    <mergeCell ref="AB130:AB135"/>
    <mergeCell ref="AC130:AC135"/>
    <mergeCell ref="AD130:AD135"/>
    <mergeCell ref="AE130:AE135"/>
    <mergeCell ref="AU130:AU135"/>
    <mergeCell ref="AV130:AV135"/>
    <mergeCell ref="AW130:AW135"/>
    <mergeCell ref="AX130:AX135"/>
    <mergeCell ref="BG130:BG13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G568:G573"/>
    <mergeCell ref="G574:G579"/>
    <mergeCell ref="G580:G585"/>
    <mergeCell ref="G586:G591"/>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310:G315"/>
    <mergeCell ref="G316:G321"/>
    <mergeCell ref="G322:G327"/>
    <mergeCell ref="G328:G333"/>
    <mergeCell ref="G334:G339"/>
    <mergeCell ref="G604:G609"/>
    <mergeCell ref="G610:G615"/>
    <mergeCell ref="G424:G429"/>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520:G525"/>
    <mergeCell ref="G418:G423"/>
    <mergeCell ref="G526:G531"/>
    <mergeCell ref="G532:G537"/>
    <mergeCell ref="G538:G543"/>
    <mergeCell ref="G544:G549"/>
    <mergeCell ref="G550:G555"/>
    <mergeCell ref="G556:G561"/>
    <mergeCell ref="G562:G567"/>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AY274:AY276"/>
    <mergeCell ref="AZ274:AZ276"/>
    <mergeCell ref="BA274:BA276"/>
    <mergeCell ref="BB274:BB276"/>
    <mergeCell ref="BC274:BC276"/>
    <mergeCell ref="BD274:BD276"/>
    <mergeCell ref="BE274:BE276"/>
    <mergeCell ref="BF274:BF276"/>
    <mergeCell ref="AY310:AY311"/>
    <mergeCell ref="AZ310:AZ311"/>
    <mergeCell ref="BA310:BA311"/>
    <mergeCell ref="BB310:BB311"/>
    <mergeCell ref="BC310:BC311"/>
    <mergeCell ref="BD310:BD311"/>
    <mergeCell ref="BE310:BE311"/>
    <mergeCell ref="BF310:BF311"/>
    <mergeCell ref="AY340:AY341"/>
    <mergeCell ref="AZ340:AZ341"/>
    <mergeCell ref="BA340:BA341"/>
    <mergeCell ref="BB340:BB341"/>
    <mergeCell ref="BC340:BC341"/>
    <mergeCell ref="BD340:BD341"/>
    <mergeCell ref="BE340:BE341"/>
    <mergeCell ref="BF340:BF341"/>
    <mergeCell ref="AY256:AY258"/>
    <mergeCell ref="AZ256:AZ258"/>
    <mergeCell ref="BA256:BA258"/>
    <mergeCell ref="BB256:BB258"/>
    <mergeCell ref="BC256:BC258"/>
    <mergeCell ref="BD256:BD258"/>
    <mergeCell ref="BE256:BE258"/>
    <mergeCell ref="BF256:BF258"/>
    <mergeCell ref="AY262:AY265"/>
    <mergeCell ref="AZ262:AZ265"/>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Z246:AZ247"/>
    <mergeCell ref="BA246:BA247"/>
    <mergeCell ref="BB246:BB247"/>
    <mergeCell ref="BC246:BC247"/>
    <mergeCell ref="BD246:BD247"/>
    <mergeCell ref="BE246:BE247"/>
    <mergeCell ref="BF246:BF247"/>
    <mergeCell ref="AY244:AY245"/>
    <mergeCell ref="AY246:AY247"/>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BG106:BG111"/>
    <mergeCell ref="I118:I123"/>
    <mergeCell ref="J118:J123"/>
    <mergeCell ref="K118:K123"/>
    <mergeCell ref="L118:L123"/>
    <mergeCell ref="M118:M123"/>
    <mergeCell ref="N118:N123"/>
    <mergeCell ref="O118:O123"/>
    <mergeCell ref="P118:P123"/>
    <mergeCell ref="Q118:Q123"/>
    <mergeCell ref="R118:R123"/>
    <mergeCell ref="S118:S123"/>
    <mergeCell ref="U118:U123"/>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AX118:AX123"/>
    <mergeCell ref="BG118:BG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K214:K219"/>
    <mergeCell ref="AC214:AC219"/>
    <mergeCell ref="AD214:AD219"/>
    <mergeCell ref="AE220:AE225"/>
    <mergeCell ref="AU220:AU225"/>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L214:L219"/>
    <mergeCell ref="M214:M219"/>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BG232:BG237"/>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U244:AU249"/>
    <mergeCell ref="BF239:BF240"/>
    <mergeCell ref="AV244:AV249"/>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BG310:BG315"/>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O316:O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C322:AC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I340:I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W520:W525"/>
    <mergeCell ref="X520:X525"/>
    <mergeCell ref="Y520:Y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AA532:AA537"/>
    <mergeCell ref="AB532:AB537"/>
    <mergeCell ref="AC532:AC537"/>
    <mergeCell ref="AD532:AD537"/>
    <mergeCell ref="Z520:Z525"/>
    <mergeCell ref="AA520:AA525"/>
    <mergeCell ref="AB520:AB525"/>
    <mergeCell ref="AC520:AC525"/>
    <mergeCell ref="AD520:AD525"/>
    <mergeCell ref="AE526:AE531"/>
    <mergeCell ref="AU526:AU531"/>
    <mergeCell ref="AV526:AV531"/>
    <mergeCell ref="AW526:AW531"/>
    <mergeCell ref="AX526:AX531"/>
    <mergeCell ref="AV520:AV525"/>
    <mergeCell ref="AW520:AW525"/>
    <mergeCell ref="AX520:AX525"/>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I532:I537"/>
    <mergeCell ref="J532:J537"/>
    <mergeCell ref="K532:K537"/>
    <mergeCell ref="L532:L537"/>
    <mergeCell ref="M532:M537"/>
    <mergeCell ref="N532:N537"/>
    <mergeCell ref="O532:O537"/>
    <mergeCell ref="P532:P537"/>
    <mergeCell ref="Q532:Q537"/>
    <mergeCell ref="R532:R537"/>
    <mergeCell ref="S532:S537"/>
    <mergeCell ref="AE538:AE543"/>
    <mergeCell ref="AU538:AU543"/>
    <mergeCell ref="AV538:AV543"/>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V610:V615"/>
    <mergeCell ref="W610:W615"/>
    <mergeCell ref="X610:X615"/>
    <mergeCell ref="Y610:Y615"/>
    <mergeCell ref="Z610:Z615"/>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AC604:AC609"/>
    <mergeCell ref="AD604:AD609"/>
    <mergeCell ref="AE598:AE603"/>
    <mergeCell ref="AU598:AU603"/>
    <mergeCell ref="AV598:AV603"/>
    <mergeCell ref="AW598:AW603"/>
    <mergeCell ref="AX598:AX603"/>
    <mergeCell ref="BG598:BG603"/>
    <mergeCell ref="U604:U609"/>
    <mergeCell ref="V598:V603"/>
    <mergeCell ref="W598:W603"/>
    <mergeCell ref="X598:X603"/>
    <mergeCell ref="Y598:Y603"/>
    <mergeCell ref="Z598:Z603"/>
    <mergeCell ref="AA598:AA603"/>
    <mergeCell ref="AB598:AB603"/>
    <mergeCell ref="AC598:AC603"/>
    <mergeCell ref="AD598:AD603"/>
    <mergeCell ref="AA610:AA615"/>
    <mergeCell ref="AB610:AB615"/>
    <mergeCell ref="AC610:AC615"/>
    <mergeCell ref="AD610:AD615"/>
    <mergeCell ref="AE604:AE609"/>
    <mergeCell ref="AU604:AU609"/>
    <mergeCell ref="AV604:AV609"/>
    <mergeCell ref="AW604:AW609"/>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T136:T141"/>
    <mergeCell ref="T142:T147"/>
    <mergeCell ref="T148:T153"/>
    <mergeCell ref="T154:T159"/>
    <mergeCell ref="T160:T165"/>
    <mergeCell ref="T166:T171"/>
    <mergeCell ref="T172:T177"/>
    <mergeCell ref="AE610:AE615"/>
    <mergeCell ref="AU610:AU615"/>
    <mergeCell ref="AV610:AV615"/>
    <mergeCell ref="AW610:AW615"/>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T190:T195"/>
    <mergeCell ref="T196:T201"/>
    <mergeCell ref="T202:T207"/>
    <mergeCell ref="T208:T213"/>
    <mergeCell ref="T214:T219"/>
    <mergeCell ref="T220:T225"/>
    <mergeCell ref="T226:T231"/>
    <mergeCell ref="T340:T345"/>
    <mergeCell ref="T346:T351"/>
    <mergeCell ref="T352:T357"/>
    <mergeCell ref="T370:T375"/>
    <mergeCell ref="T376:T381"/>
    <mergeCell ref="T382:T387"/>
    <mergeCell ref="T286:T291"/>
    <mergeCell ref="T292:T297"/>
    <mergeCell ref="T298:T303"/>
    <mergeCell ref="T304:T309"/>
    <mergeCell ref="T310:T315"/>
    <mergeCell ref="T316:T321"/>
    <mergeCell ref="T322:T327"/>
    <mergeCell ref="T328:T333"/>
    <mergeCell ref="T334:T339"/>
    <mergeCell ref="T454:T459"/>
    <mergeCell ref="T460:T465"/>
    <mergeCell ref="T466:T471"/>
    <mergeCell ref="T472:T477"/>
    <mergeCell ref="T478:T483"/>
    <mergeCell ref="T484:T489"/>
    <mergeCell ref="T490:T495"/>
    <mergeCell ref="T496:T501"/>
    <mergeCell ref="T394:T399"/>
    <mergeCell ref="T400:T405"/>
    <mergeCell ref="T406:T411"/>
    <mergeCell ref="T412:T417"/>
    <mergeCell ref="T418:T423"/>
    <mergeCell ref="T424:T429"/>
    <mergeCell ref="T430:T435"/>
    <mergeCell ref="T436:T441"/>
    <mergeCell ref="T442:T447"/>
    <mergeCell ref="T562:T567"/>
    <mergeCell ref="T568:T573"/>
    <mergeCell ref="T574:T579"/>
    <mergeCell ref="T580:T585"/>
    <mergeCell ref="T586:T591"/>
    <mergeCell ref="T592:T597"/>
    <mergeCell ref="T598:T603"/>
    <mergeCell ref="T604:T609"/>
    <mergeCell ref="T502:T507"/>
    <mergeCell ref="T508:T513"/>
    <mergeCell ref="T514:T519"/>
    <mergeCell ref="T520:T525"/>
    <mergeCell ref="T526:T531"/>
    <mergeCell ref="T532:T537"/>
    <mergeCell ref="T538:T543"/>
    <mergeCell ref="T544:T549"/>
    <mergeCell ref="T550:T555"/>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79"/>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M52:M57"/>
    <mergeCell ref="A5:A9"/>
    <mergeCell ref="A3:B3"/>
    <mergeCell ref="J376:J381"/>
    <mergeCell ref="K376:K381"/>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C484:C513"/>
    <mergeCell ref="D484:D513"/>
    <mergeCell ref="E484:E513"/>
    <mergeCell ref="G298:G303"/>
    <mergeCell ref="G304:G309"/>
    <mergeCell ref="K10:K15"/>
    <mergeCell ref="L10:L15"/>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BE47:BE48"/>
    <mergeCell ref="BF47:BF48"/>
    <mergeCell ref="C460:C483"/>
    <mergeCell ref="D460:D483"/>
    <mergeCell ref="E460:E483"/>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86:G291"/>
    <mergeCell ref="G292:G297"/>
    <mergeCell ref="AZ160:AZ161"/>
    <mergeCell ref="BA160:BA161"/>
    <mergeCell ref="BB160:BB161"/>
    <mergeCell ref="BC160:BC161"/>
    <mergeCell ref="BD160:BD161"/>
    <mergeCell ref="BE160:BE161"/>
    <mergeCell ref="BF160:BF161"/>
    <mergeCell ref="AY166:AY168"/>
    <mergeCell ref="AZ166:AZ168"/>
    <mergeCell ref="BA166:BA168"/>
    <mergeCell ref="BB166:BB168"/>
    <mergeCell ref="BC166:BC168"/>
    <mergeCell ref="BD166:BD168"/>
    <mergeCell ref="BE166:BE168"/>
    <mergeCell ref="BF166:BF168"/>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AZ2:BQ2"/>
    <mergeCell ref="BA190:BA191"/>
    <mergeCell ref="BB190:BB191"/>
    <mergeCell ref="BC190:BC191"/>
    <mergeCell ref="BD190:BD191"/>
    <mergeCell ref="BE190:BE191"/>
    <mergeCell ref="BF190:BF191"/>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 ref="AY160:AY161"/>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printOptions horizontalCentered="1"/>
  <pageMargins left="0.39370078740157483" right="0.39370078740157483" top="0.39370078740157483" bottom="0.39370078740157483" header="0" footer="0"/>
  <pageSetup paperSize="14" scale="14" fitToWidth="2" fitToHeight="0" orientation="landscape" r:id="rId1"/>
  <rowBreaks count="7" manualBreakCount="7">
    <brk id="75" max="67" man="1"/>
    <brk id="143" max="67" man="1"/>
    <brk id="225" max="67" man="1"/>
    <brk id="291" max="67" man="1"/>
    <brk id="369" max="67" man="1"/>
    <brk id="419" max="68" man="1"/>
    <brk id="511"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BO10:BO615 BH10:BH615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C385" sqref="C385:D38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655" t="s">
        <v>939</v>
      </c>
      <c r="C1" s="655"/>
      <c r="D1" s="655"/>
      <c r="E1" s="655"/>
      <c r="F1" s="655"/>
    </row>
    <row r="2" spans="2:6" ht="18.5" thickBot="1">
      <c r="B2" s="663" t="s">
        <v>37</v>
      </c>
      <c r="C2" s="664"/>
      <c r="D2" s="664"/>
      <c r="E2" s="664"/>
      <c r="F2" s="665"/>
    </row>
    <row r="3" spans="2:6">
      <c r="B3" s="666" t="s">
        <v>120</v>
      </c>
      <c r="C3" s="667"/>
      <c r="D3" s="667"/>
      <c r="E3" s="667"/>
      <c r="F3" s="668"/>
    </row>
    <row r="4" spans="2:6" ht="27.65" customHeight="1" thickBot="1">
      <c r="B4" s="669" t="s">
        <v>1055</v>
      </c>
      <c r="C4" s="670"/>
      <c r="D4" s="670"/>
      <c r="E4" s="670"/>
      <c r="F4" s="671"/>
    </row>
    <row r="5" spans="2:6" ht="15.75" customHeight="1">
      <c r="B5" s="672" t="s">
        <v>36</v>
      </c>
      <c r="C5" s="674" t="s">
        <v>35</v>
      </c>
      <c r="D5" s="674"/>
      <c r="E5" s="674" t="s">
        <v>34</v>
      </c>
      <c r="F5" s="676"/>
    </row>
    <row r="6" spans="2:6" ht="15" thickBot="1">
      <c r="B6" s="673"/>
      <c r="C6" s="675"/>
      <c r="D6" s="675"/>
      <c r="E6" s="22" t="s">
        <v>33</v>
      </c>
      <c r="F6" s="23" t="s">
        <v>32</v>
      </c>
    </row>
    <row r="7" spans="2:6" ht="23.25" customHeight="1">
      <c r="B7" s="24">
        <v>1</v>
      </c>
      <c r="C7" s="662" t="s">
        <v>913</v>
      </c>
      <c r="D7" s="662"/>
      <c r="E7" s="25" t="s">
        <v>1062</v>
      </c>
      <c r="F7" s="26"/>
    </row>
    <row r="8" spans="2:6" ht="23.25" customHeight="1">
      <c r="B8" s="27">
        <v>2</v>
      </c>
      <c r="C8" s="421" t="s">
        <v>914</v>
      </c>
      <c r="D8" s="421"/>
      <c r="E8" s="12" t="s">
        <v>1062</v>
      </c>
      <c r="F8" s="28"/>
    </row>
    <row r="9" spans="2:6" ht="23.25" customHeight="1">
      <c r="B9" s="27">
        <v>3</v>
      </c>
      <c r="C9" s="421" t="s">
        <v>915</v>
      </c>
      <c r="D9" s="421"/>
      <c r="E9" s="12" t="s">
        <v>1062</v>
      </c>
      <c r="F9" s="28"/>
    </row>
    <row r="10" spans="2:6" ht="24.75" customHeight="1">
      <c r="B10" s="27">
        <v>4</v>
      </c>
      <c r="C10" s="421" t="s">
        <v>916</v>
      </c>
      <c r="D10" s="421"/>
      <c r="E10" s="12"/>
      <c r="F10" s="28" t="s">
        <v>1062</v>
      </c>
    </row>
    <row r="11" spans="2:6" ht="23.25" customHeight="1">
      <c r="B11" s="27">
        <v>5</v>
      </c>
      <c r="C11" s="421" t="s">
        <v>917</v>
      </c>
      <c r="D11" s="421"/>
      <c r="E11" s="12" t="s">
        <v>1062</v>
      </c>
      <c r="F11" s="28"/>
    </row>
    <row r="12" spans="2:6" ht="23.25" customHeight="1">
      <c r="B12" s="27">
        <v>6</v>
      </c>
      <c r="C12" s="421" t="s">
        <v>918</v>
      </c>
      <c r="D12" s="421"/>
      <c r="E12" s="12"/>
      <c r="F12" s="28" t="s">
        <v>1062</v>
      </c>
    </row>
    <row r="13" spans="2:6" ht="23.25" customHeight="1">
      <c r="B13" s="27">
        <v>7</v>
      </c>
      <c r="C13" s="421" t="s">
        <v>919</v>
      </c>
      <c r="D13" s="421"/>
      <c r="E13" s="12"/>
      <c r="F13" s="28" t="s">
        <v>1062</v>
      </c>
    </row>
    <row r="14" spans="2:6" ht="25.5" customHeight="1">
      <c r="B14" s="27">
        <v>8</v>
      </c>
      <c r="C14" s="421" t="s">
        <v>920</v>
      </c>
      <c r="D14" s="421"/>
      <c r="E14" s="12"/>
      <c r="F14" s="28" t="s">
        <v>1062</v>
      </c>
    </row>
    <row r="15" spans="2:6" ht="23.25" customHeight="1">
      <c r="B15" s="27">
        <v>9</v>
      </c>
      <c r="C15" s="421" t="s">
        <v>921</v>
      </c>
      <c r="D15" s="421"/>
      <c r="E15" s="12"/>
      <c r="F15" s="28" t="s">
        <v>1062</v>
      </c>
    </row>
    <row r="16" spans="2:6" ht="23.25" customHeight="1">
      <c r="B16" s="27">
        <v>10</v>
      </c>
      <c r="C16" s="421" t="s">
        <v>922</v>
      </c>
      <c r="D16" s="421"/>
      <c r="E16" s="12"/>
      <c r="F16" s="28" t="s">
        <v>1062</v>
      </c>
    </row>
    <row r="17" spans="2:6" ht="23.25" customHeight="1">
      <c r="B17" s="27">
        <v>11</v>
      </c>
      <c r="C17" s="421" t="s">
        <v>923</v>
      </c>
      <c r="D17" s="421"/>
      <c r="E17" s="12"/>
      <c r="F17" s="28" t="s">
        <v>1062</v>
      </c>
    </row>
    <row r="18" spans="2:6" ht="23.25" customHeight="1">
      <c r="B18" s="27">
        <v>12</v>
      </c>
      <c r="C18" s="421" t="s">
        <v>924</v>
      </c>
      <c r="D18" s="421"/>
      <c r="E18" s="12" t="s">
        <v>1062</v>
      </c>
      <c r="F18" s="28"/>
    </row>
    <row r="19" spans="2:6" ht="23.25" customHeight="1">
      <c r="B19" s="27">
        <v>13</v>
      </c>
      <c r="C19" s="421" t="s">
        <v>925</v>
      </c>
      <c r="D19" s="421"/>
      <c r="E19" s="12"/>
      <c r="F19" s="28" t="s">
        <v>1062</v>
      </c>
    </row>
    <row r="20" spans="2:6" ht="23.25" customHeight="1">
      <c r="B20" s="27">
        <v>14</v>
      </c>
      <c r="C20" s="421" t="s">
        <v>926</v>
      </c>
      <c r="D20" s="421"/>
      <c r="E20" s="12"/>
      <c r="F20" s="28" t="s">
        <v>1062</v>
      </c>
    </row>
    <row r="21" spans="2:6" ht="23.25" customHeight="1">
      <c r="B21" s="27">
        <v>15</v>
      </c>
      <c r="C21" s="421" t="s">
        <v>927</v>
      </c>
      <c r="D21" s="421"/>
      <c r="E21" s="12"/>
      <c r="F21" s="28" t="s">
        <v>1062</v>
      </c>
    </row>
    <row r="22" spans="2:6" ht="23.25" customHeight="1">
      <c r="B22" s="27">
        <v>16</v>
      </c>
      <c r="C22" s="421" t="s">
        <v>928</v>
      </c>
      <c r="D22" s="421"/>
      <c r="E22" s="12"/>
      <c r="F22" s="28" t="s">
        <v>1062</v>
      </c>
    </row>
    <row r="23" spans="2:6" ht="23.25" customHeight="1">
      <c r="B23" s="27">
        <v>17</v>
      </c>
      <c r="C23" s="421" t="s">
        <v>929</v>
      </c>
      <c r="D23" s="421"/>
      <c r="E23" s="12"/>
      <c r="F23" s="28" t="s">
        <v>1062</v>
      </c>
    </row>
    <row r="24" spans="2:6" ht="23.25" customHeight="1">
      <c r="B24" s="27">
        <v>18</v>
      </c>
      <c r="C24" s="660" t="s">
        <v>930</v>
      </c>
      <c r="D24" s="660"/>
      <c r="E24" s="29"/>
      <c r="F24" s="30" t="s">
        <v>1062</v>
      </c>
    </row>
    <row r="25" spans="2:6" ht="23.25" customHeight="1" thickBot="1">
      <c r="B25" s="27">
        <v>19</v>
      </c>
      <c r="C25" s="660" t="s">
        <v>931</v>
      </c>
      <c r="D25" s="660"/>
      <c r="E25" s="29"/>
      <c r="F25" s="30" t="s">
        <v>1062</v>
      </c>
    </row>
    <row r="26" spans="2:6" ht="15.75" customHeight="1" thickBot="1">
      <c r="B26" s="661" t="s">
        <v>31</v>
      </c>
      <c r="C26" s="656"/>
      <c r="D26" s="656"/>
      <c r="E26" s="656">
        <f>COUNTIF(E7:E25,"X")</f>
        <v>5</v>
      </c>
      <c r="F26" s="657"/>
    </row>
    <row r="27" spans="2:6" ht="72" customHeight="1">
      <c r="B27" s="658" t="s">
        <v>124</v>
      </c>
      <c r="C27" s="658"/>
      <c r="D27" s="658"/>
      <c r="E27" s="658"/>
      <c r="F27" s="658"/>
    </row>
    <row r="28" spans="2:6">
      <c r="B28" s="659" t="s">
        <v>121</v>
      </c>
      <c r="C28" s="659"/>
      <c r="D28" s="659"/>
      <c r="E28" s="659"/>
      <c r="F28" s="659"/>
    </row>
    <row r="29" spans="2:6">
      <c r="B29" s="659" t="s">
        <v>122</v>
      </c>
      <c r="C29" s="659"/>
      <c r="D29" s="659"/>
      <c r="E29" s="659"/>
      <c r="F29" s="659"/>
    </row>
    <row r="30" spans="2:6">
      <c r="B30" s="659" t="s">
        <v>123</v>
      </c>
      <c r="C30" s="659"/>
      <c r="D30" s="659"/>
      <c r="E30" s="659"/>
      <c r="F30" s="659"/>
    </row>
    <row r="31" spans="2:6" ht="9.75" customHeight="1">
      <c r="B31" s="677"/>
      <c r="C31" s="677"/>
      <c r="D31" s="677"/>
      <c r="E31" s="677"/>
      <c r="F31" s="677"/>
    </row>
    <row r="32" spans="2:6" ht="15" thickBot="1">
      <c r="B32" s="655" t="s">
        <v>955</v>
      </c>
      <c r="C32" s="655"/>
      <c r="D32" s="655"/>
      <c r="E32" s="655"/>
      <c r="F32" s="655"/>
    </row>
    <row r="33" spans="2:6" ht="18.5" thickBot="1">
      <c r="B33" s="663" t="s">
        <v>37</v>
      </c>
      <c r="C33" s="664"/>
      <c r="D33" s="664"/>
      <c r="E33" s="664"/>
      <c r="F33" s="665"/>
    </row>
    <row r="34" spans="2:6">
      <c r="B34" s="666" t="s">
        <v>120</v>
      </c>
      <c r="C34" s="667"/>
      <c r="D34" s="667"/>
      <c r="E34" s="667"/>
      <c r="F34" s="668"/>
    </row>
    <row r="35" spans="2:6" ht="27.65" customHeight="1" thickBot="1">
      <c r="B35" s="669" t="s">
        <v>1078</v>
      </c>
      <c r="C35" s="670"/>
      <c r="D35" s="670"/>
      <c r="E35" s="670"/>
      <c r="F35" s="671"/>
    </row>
    <row r="36" spans="2:6">
      <c r="B36" s="672" t="s">
        <v>36</v>
      </c>
      <c r="C36" s="674" t="s">
        <v>35</v>
      </c>
      <c r="D36" s="674"/>
      <c r="E36" s="674" t="s">
        <v>34</v>
      </c>
      <c r="F36" s="676"/>
    </row>
    <row r="37" spans="2:6" ht="15" thickBot="1">
      <c r="B37" s="673"/>
      <c r="C37" s="675"/>
      <c r="D37" s="675"/>
      <c r="E37" s="22" t="s">
        <v>33</v>
      </c>
      <c r="F37" s="23" t="s">
        <v>32</v>
      </c>
    </row>
    <row r="38" spans="2:6">
      <c r="B38" s="24">
        <v>1</v>
      </c>
      <c r="C38" s="662" t="s">
        <v>913</v>
      </c>
      <c r="D38" s="662"/>
      <c r="E38" s="25"/>
      <c r="F38" s="26" t="s">
        <v>1062</v>
      </c>
    </row>
    <row r="39" spans="2:6">
      <c r="B39" s="27">
        <v>2</v>
      </c>
      <c r="C39" s="421" t="s">
        <v>914</v>
      </c>
      <c r="D39" s="421"/>
      <c r="E39" s="12" t="s">
        <v>1062</v>
      </c>
      <c r="F39" s="28"/>
    </row>
    <row r="40" spans="2:6">
      <c r="B40" s="27">
        <v>3</v>
      </c>
      <c r="C40" s="421" t="s">
        <v>915</v>
      </c>
      <c r="D40" s="421"/>
      <c r="E40" s="12" t="s">
        <v>1062</v>
      </c>
      <c r="F40" s="28"/>
    </row>
    <row r="41" spans="2:6">
      <c r="B41" s="27">
        <v>4</v>
      </c>
      <c r="C41" s="421" t="s">
        <v>916</v>
      </c>
      <c r="D41" s="421"/>
      <c r="E41" s="12"/>
      <c r="F41" s="28" t="s">
        <v>1062</v>
      </c>
    </row>
    <row r="42" spans="2:6">
      <c r="B42" s="27">
        <v>5</v>
      </c>
      <c r="C42" s="421" t="s">
        <v>917</v>
      </c>
      <c r="D42" s="421"/>
      <c r="E42" s="12" t="s">
        <v>1062</v>
      </c>
      <c r="F42" s="28"/>
    </row>
    <row r="43" spans="2:6">
      <c r="B43" s="27">
        <v>6</v>
      </c>
      <c r="C43" s="421" t="s">
        <v>918</v>
      </c>
      <c r="D43" s="421"/>
      <c r="E43" s="12"/>
      <c r="F43" s="28" t="s">
        <v>1062</v>
      </c>
    </row>
    <row r="44" spans="2:6">
      <c r="B44" s="27">
        <v>7</v>
      </c>
      <c r="C44" s="421" t="s">
        <v>919</v>
      </c>
      <c r="D44" s="421"/>
      <c r="E44" s="12" t="s">
        <v>1062</v>
      </c>
      <c r="F44" s="28"/>
    </row>
    <row r="45" spans="2:6" ht="29.5" customHeight="1">
      <c r="B45" s="27">
        <v>8</v>
      </c>
      <c r="C45" s="421" t="s">
        <v>920</v>
      </c>
      <c r="D45" s="421"/>
      <c r="E45" s="12"/>
      <c r="F45" s="28" t="s">
        <v>1062</v>
      </c>
    </row>
    <row r="46" spans="2:6">
      <c r="B46" s="27">
        <v>9</v>
      </c>
      <c r="C46" s="421" t="s">
        <v>921</v>
      </c>
      <c r="D46" s="421"/>
      <c r="E46" s="12"/>
      <c r="F46" s="28" t="s">
        <v>1062</v>
      </c>
    </row>
    <row r="47" spans="2:6">
      <c r="B47" s="27">
        <v>10</v>
      </c>
      <c r="C47" s="421" t="s">
        <v>922</v>
      </c>
      <c r="D47" s="421"/>
      <c r="E47" s="12"/>
      <c r="F47" s="28" t="s">
        <v>1062</v>
      </c>
    </row>
    <row r="48" spans="2:6">
      <c r="B48" s="27">
        <v>11</v>
      </c>
      <c r="C48" s="421" t="s">
        <v>923</v>
      </c>
      <c r="D48" s="421"/>
      <c r="E48" s="12"/>
      <c r="F48" s="28" t="s">
        <v>1062</v>
      </c>
    </row>
    <row r="49" spans="2:6">
      <c r="B49" s="27">
        <v>12</v>
      </c>
      <c r="C49" s="421" t="s">
        <v>924</v>
      </c>
      <c r="D49" s="421"/>
      <c r="E49" s="12" t="s">
        <v>1062</v>
      </c>
      <c r="F49" s="28"/>
    </row>
    <row r="50" spans="2:6">
      <c r="B50" s="27">
        <v>13</v>
      </c>
      <c r="C50" s="421" t="s">
        <v>925</v>
      </c>
      <c r="D50" s="421"/>
      <c r="E50" s="12"/>
      <c r="F50" s="28" t="s">
        <v>1062</v>
      </c>
    </row>
    <row r="51" spans="2:6">
      <c r="B51" s="27">
        <v>14</v>
      </c>
      <c r="C51" s="421" t="s">
        <v>926</v>
      </c>
      <c r="D51" s="421"/>
      <c r="E51" s="12"/>
      <c r="F51" s="28" t="s">
        <v>1062</v>
      </c>
    </row>
    <row r="52" spans="2:6">
      <c r="B52" s="27">
        <v>15</v>
      </c>
      <c r="C52" s="421" t="s">
        <v>927</v>
      </c>
      <c r="D52" s="421"/>
      <c r="E52" s="12"/>
      <c r="F52" s="28" t="s">
        <v>1062</v>
      </c>
    </row>
    <row r="53" spans="2:6">
      <c r="B53" s="27">
        <v>16</v>
      </c>
      <c r="C53" s="421" t="s">
        <v>928</v>
      </c>
      <c r="D53" s="421"/>
      <c r="E53" s="12"/>
      <c r="F53" s="28" t="s">
        <v>1062</v>
      </c>
    </row>
    <row r="54" spans="2:6">
      <c r="B54" s="27">
        <v>17</v>
      </c>
      <c r="C54" s="421" t="s">
        <v>929</v>
      </c>
      <c r="D54" s="421"/>
      <c r="E54" s="12"/>
      <c r="F54" s="28" t="s">
        <v>1062</v>
      </c>
    </row>
    <row r="55" spans="2:6">
      <c r="B55" s="27">
        <v>18</v>
      </c>
      <c r="C55" s="660" t="s">
        <v>930</v>
      </c>
      <c r="D55" s="660"/>
      <c r="E55" s="29"/>
      <c r="F55" s="30" t="s">
        <v>1062</v>
      </c>
    </row>
    <row r="56" spans="2:6" ht="15" thickBot="1">
      <c r="B56" s="27">
        <v>19</v>
      </c>
      <c r="C56" s="660" t="s">
        <v>931</v>
      </c>
      <c r="D56" s="660"/>
      <c r="E56" s="29"/>
      <c r="F56" s="30" t="s">
        <v>1062</v>
      </c>
    </row>
    <row r="57" spans="2:6" ht="15" thickBot="1">
      <c r="B57" s="661" t="s">
        <v>31</v>
      </c>
      <c r="C57" s="656"/>
      <c r="D57" s="656"/>
      <c r="E57" s="656">
        <f>COUNTIF(E38:E56,"X")</f>
        <v>5</v>
      </c>
      <c r="F57" s="657"/>
    </row>
    <row r="58" spans="2:6" ht="61" customHeight="1">
      <c r="B58" s="658" t="s">
        <v>124</v>
      </c>
      <c r="C58" s="658"/>
      <c r="D58" s="658"/>
      <c r="E58" s="658"/>
      <c r="F58" s="658"/>
    </row>
    <row r="59" spans="2:6">
      <c r="B59" s="677"/>
      <c r="C59" s="677"/>
      <c r="D59" s="677"/>
      <c r="E59" s="677"/>
      <c r="F59" s="677"/>
    </row>
    <row r="60" spans="2:6">
      <c r="B60" s="659" t="s">
        <v>121</v>
      </c>
      <c r="C60" s="659"/>
      <c r="D60" s="659"/>
      <c r="E60" s="659"/>
      <c r="F60" s="659"/>
    </row>
    <row r="61" spans="2:6">
      <c r="B61" s="659" t="s">
        <v>122</v>
      </c>
      <c r="C61" s="659"/>
      <c r="D61" s="659"/>
      <c r="E61" s="659"/>
      <c r="F61" s="659"/>
    </row>
    <row r="62" spans="2:6">
      <c r="B62" s="659" t="s">
        <v>123</v>
      </c>
      <c r="C62" s="659"/>
      <c r="D62" s="659"/>
      <c r="E62" s="659"/>
      <c r="F62" s="659"/>
    </row>
    <row r="63" spans="2:6">
      <c r="B63" s="39"/>
      <c r="C63" s="39"/>
      <c r="D63" s="39"/>
      <c r="E63" s="39"/>
      <c r="F63" s="39"/>
    </row>
    <row r="64" spans="2:6" ht="15" thickBot="1">
      <c r="B64" s="655" t="s">
        <v>956</v>
      </c>
      <c r="C64" s="655"/>
      <c r="D64" s="655"/>
      <c r="E64" s="655"/>
      <c r="F64" s="655"/>
    </row>
    <row r="65" spans="2:6" ht="18.5" thickBot="1">
      <c r="B65" s="663" t="s">
        <v>37</v>
      </c>
      <c r="C65" s="664"/>
      <c r="D65" s="664"/>
      <c r="E65" s="664"/>
      <c r="F65" s="665"/>
    </row>
    <row r="66" spans="2:6">
      <c r="B66" s="666" t="s">
        <v>120</v>
      </c>
      <c r="C66" s="667"/>
      <c r="D66" s="667"/>
      <c r="E66" s="667"/>
      <c r="F66" s="668"/>
    </row>
    <row r="67" spans="2:6" ht="30" customHeight="1" thickBot="1">
      <c r="B67" s="669" t="s">
        <v>1114</v>
      </c>
      <c r="C67" s="670"/>
      <c r="D67" s="670"/>
      <c r="E67" s="670"/>
      <c r="F67" s="671"/>
    </row>
    <row r="68" spans="2:6">
      <c r="B68" s="672" t="s">
        <v>36</v>
      </c>
      <c r="C68" s="674" t="s">
        <v>35</v>
      </c>
      <c r="D68" s="674"/>
      <c r="E68" s="674" t="s">
        <v>34</v>
      </c>
      <c r="F68" s="676"/>
    </row>
    <row r="69" spans="2:6" ht="15" thickBot="1">
      <c r="B69" s="673"/>
      <c r="C69" s="675"/>
      <c r="D69" s="675"/>
      <c r="E69" s="40" t="s">
        <v>33</v>
      </c>
      <c r="F69" s="23" t="s">
        <v>32</v>
      </c>
    </row>
    <row r="70" spans="2:6">
      <c r="B70" s="24">
        <v>1</v>
      </c>
      <c r="C70" s="662" t="s">
        <v>913</v>
      </c>
      <c r="D70" s="662"/>
      <c r="E70" s="25" t="s">
        <v>1062</v>
      </c>
      <c r="F70" s="26"/>
    </row>
    <row r="71" spans="2:6">
      <c r="B71" s="27">
        <v>2</v>
      </c>
      <c r="C71" s="421" t="s">
        <v>914</v>
      </c>
      <c r="D71" s="421"/>
      <c r="E71" s="38" t="s">
        <v>1062</v>
      </c>
      <c r="F71" s="28"/>
    </row>
    <row r="72" spans="2:6">
      <c r="B72" s="27">
        <v>3</v>
      </c>
      <c r="C72" s="421" t="s">
        <v>915</v>
      </c>
      <c r="D72" s="421"/>
      <c r="E72" s="38" t="s">
        <v>1062</v>
      </c>
      <c r="F72" s="28"/>
    </row>
    <row r="73" spans="2:6">
      <c r="B73" s="27">
        <v>4</v>
      </c>
      <c r="C73" s="421" t="s">
        <v>916</v>
      </c>
      <c r="D73" s="421"/>
      <c r="E73" s="38"/>
      <c r="F73" s="28" t="s">
        <v>1062</v>
      </c>
    </row>
    <row r="74" spans="2:6">
      <c r="B74" s="27">
        <v>5</v>
      </c>
      <c r="C74" s="421" t="s">
        <v>917</v>
      </c>
      <c r="D74" s="421"/>
      <c r="E74" s="38" t="s">
        <v>1062</v>
      </c>
      <c r="F74" s="28"/>
    </row>
    <row r="75" spans="2:6">
      <c r="B75" s="27">
        <v>6</v>
      </c>
      <c r="C75" s="421" t="s">
        <v>918</v>
      </c>
      <c r="D75" s="421"/>
      <c r="E75" s="38"/>
      <c r="F75" s="28" t="s">
        <v>1062</v>
      </c>
    </row>
    <row r="76" spans="2:6">
      <c r="B76" s="27">
        <v>7</v>
      </c>
      <c r="C76" s="421" t="s">
        <v>919</v>
      </c>
      <c r="D76" s="421"/>
      <c r="E76" s="38" t="s">
        <v>1062</v>
      </c>
      <c r="F76" s="28"/>
    </row>
    <row r="77" spans="2:6" ht="33" customHeight="1">
      <c r="B77" s="27">
        <v>8</v>
      </c>
      <c r="C77" s="421" t="s">
        <v>920</v>
      </c>
      <c r="D77" s="421"/>
      <c r="E77" s="38"/>
      <c r="F77" s="28" t="s">
        <v>1062</v>
      </c>
    </row>
    <row r="78" spans="2:6">
      <c r="B78" s="27">
        <v>9</v>
      </c>
      <c r="C78" s="421" t="s">
        <v>921</v>
      </c>
      <c r="D78" s="421"/>
      <c r="E78" s="38"/>
      <c r="F78" s="28" t="s">
        <v>1062</v>
      </c>
    </row>
    <row r="79" spans="2:6">
      <c r="B79" s="27">
        <v>10</v>
      </c>
      <c r="C79" s="421" t="s">
        <v>922</v>
      </c>
      <c r="D79" s="421"/>
      <c r="E79" s="38"/>
      <c r="F79" s="28" t="s">
        <v>1062</v>
      </c>
    </row>
    <row r="80" spans="2:6">
      <c r="B80" s="27">
        <v>11</v>
      </c>
      <c r="C80" s="421" t="s">
        <v>923</v>
      </c>
      <c r="D80" s="421"/>
      <c r="E80" s="38"/>
      <c r="F80" s="28" t="s">
        <v>1062</v>
      </c>
    </row>
    <row r="81" spans="2:6">
      <c r="B81" s="27">
        <v>12</v>
      </c>
      <c r="C81" s="421" t="s">
        <v>924</v>
      </c>
      <c r="D81" s="421"/>
      <c r="E81" s="38" t="s">
        <v>1062</v>
      </c>
      <c r="F81" s="28"/>
    </row>
    <row r="82" spans="2:6">
      <c r="B82" s="27">
        <v>13</v>
      </c>
      <c r="C82" s="421" t="s">
        <v>925</v>
      </c>
      <c r="D82" s="421"/>
      <c r="E82" s="38"/>
      <c r="F82" s="28" t="s">
        <v>1062</v>
      </c>
    </row>
    <row r="83" spans="2:6">
      <c r="B83" s="27">
        <v>14</v>
      </c>
      <c r="C83" s="421" t="s">
        <v>926</v>
      </c>
      <c r="D83" s="421"/>
      <c r="E83" s="38"/>
      <c r="F83" s="28" t="s">
        <v>1062</v>
      </c>
    </row>
    <row r="84" spans="2:6">
      <c r="B84" s="27">
        <v>15</v>
      </c>
      <c r="C84" s="421" t="s">
        <v>927</v>
      </c>
      <c r="D84" s="421"/>
      <c r="E84" s="38"/>
      <c r="F84" s="28" t="s">
        <v>1062</v>
      </c>
    </row>
    <row r="85" spans="2:6">
      <c r="B85" s="27">
        <v>16</v>
      </c>
      <c r="C85" s="421" t="s">
        <v>928</v>
      </c>
      <c r="D85" s="421"/>
      <c r="E85" s="38"/>
      <c r="F85" s="28" t="s">
        <v>1062</v>
      </c>
    </row>
    <row r="86" spans="2:6">
      <c r="B86" s="27">
        <v>17</v>
      </c>
      <c r="C86" s="421" t="s">
        <v>929</v>
      </c>
      <c r="D86" s="421"/>
      <c r="E86" s="38"/>
      <c r="F86" s="28" t="s">
        <v>1062</v>
      </c>
    </row>
    <row r="87" spans="2:6">
      <c r="B87" s="27">
        <v>18</v>
      </c>
      <c r="C87" s="660" t="s">
        <v>930</v>
      </c>
      <c r="D87" s="660"/>
      <c r="E87" s="29"/>
      <c r="F87" s="30" t="s">
        <v>1062</v>
      </c>
    </row>
    <row r="88" spans="2:6" ht="15" thickBot="1">
      <c r="B88" s="27">
        <v>19</v>
      </c>
      <c r="C88" s="660" t="s">
        <v>931</v>
      </c>
      <c r="D88" s="660"/>
      <c r="E88" s="29"/>
      <c r="F88" s="30" t="s">
        <v>1062</v>
      </c>
    </row>
    <row r="89" spans="2:6" ht="15" thickBot="1">
      <c r="B89" s="661" t="s">
        <v>31</v>
      </c>
      <c r="C89" s="656"/>
      <c r="D89" s="656"/>
      <c r="E89" s="656">
        <f>COUNTIF(E70:E88,"X")</f>
        <v>6</v>
      </c>
      <c r="F89" s="657"/>
    </row>
    <row r="90" spans="2:6" ht="49.5" customHeight="1">
      <c r="B90" s="658" t="s">
        <v>124</v>
      </c>
      <c r="C90" s="658"/>
      <c r="D90" s="658"/>
      <c r="E90" s="658"/>
      <c r="F90" s="658"/>
    </row>
    <row r="91" spans="2:6">
      <c r="B91" s="659" t="s">
        <v>121</v>
      </c>
      <c r="C91" s="659"/>
      <c r="D91" s="659"/>
      <c r="E91" s="659"/>
      <c r="F91" s="659"/>
    </row>
    <row r="92" spans="2:6">
      <c r="B92" s="659" t="s">
        <v>122</v>
      </c>
      <c r="C92" s="659"/>
      <c r="D92" s="659"/>
      <c r="E92" s="659"/>
      <c r="F92" s="659"/>
    </row>
    <row r="93" spans="2:6">
      <c r="B93" s="659" t="s">
        <v>123</v>
      </c>
      <c r="C93" s="659"/>
      <c r="D93" s="659"/>
      <c r="E93" s="659"/>
      <c r="F93" s="659"/>
    </row>
    <row r="94" spans="2:6">
      <c r="B94" s="285"/>
      <c r="C94" s="285"/>
      <c r="D94" s="285"/>
      <c r="E94" s="285"/>
      <c r="F94" s="285"/>
    </row>
    <row r="95" spans="2:6" ht="15" thickBot="1">
      <c r="B95" s="655" t="s">
        <v>957</v>
      </c>
      <c r="C95" s="655"/>
      <c r="D95" s="655"/>
      <c r="E95" s="655"/>
      <c r="F95" s="655"/>
    </row>
    <row r="96" spans="2:6" ht="18.5" thickBot="1">
      <c r="B96" s="663" t="s">
        <v>37</v>
      </c>
      <c r="C96" s="664"/>
      <c r="D96" s="664"/>
      <c r="E96" s="664"/>
      <c r="F96" s="665"/>
    </row>
    <row r="97" spans="2:6">
      <c r="B97" s="666" t="s">
        <v>120</v>
      </c>
      <c r="C97" s="667"/>
      <c r="D97" s="667"/>
      <c r="E97" s="667"/>
      <c r="F97" s="668"/>
    </row>
    <row r="98" spans="2:6" ht="33.65" customHeight="1" thickBot="1">
      <c r="B98" s="669" t="s">
        <v>1208</v>
      </c>
      <c r="C98" s="670"/>
      <c r="D98" s="670"/>
      <c r="E98" s="670"/>
      <c r="F98" s="671"/>
    </row>
    <row r="99" spans="2:6">
      <c r="B99" s="672" t="s">
        <v>36</v>
      </c>
      <c r="C99" s="674" t="s">
        <v>35</v>
      </c>
      <c r="D99" s="674"/>
      <c r="E99" s="674" t="s">
        <v>34</v>
      </c>
      <c r="F99" s="676"/>
    </row>
    <row r="100" spans="2:6" ht="15" thickBot="1">
      <c r="B100" s="673"/>
      <c r="C100" s="675"/>
      <c r="D100" s="675"/>
      <c r="E100" s="40" t="s">
        <v>33</v>
      </c>
      <c r="F100" s="23" t="s">
        <v>32</v>
      </c>
    </row>
    <row r="101" spans="2:6">
      <c r="B101" s="24">
        <v>1</v>
      </c>
      <c r="C101" s="662" t="s">
        <v>913</v>
      </c>
      <c r="D101" s="662"/>
      <c r="E101" s="25"/>
      <c r="F101" s="26" t="s">
        <v>1062</v>
      </c>
    </row>
    <row r="102" spans="2:6">
      <c r="B102" s="27">
        <v>2</v>
      </c>
      <c r="C102" s="421" t="s">
        <v>914</v>
      </c>
      <c r="D102" s="421"/>
      <c r="E102" s="38" t="s">
        <v>1062</v>
      </c>
      <c r="F102" s="28"/>
    </row>
    <row r="103" spans="2:6">
      <c r="B103" s="27">
        <v>3</v>
      </c>
      <c r="C103" s="421" t="s">
        <v>915</v>
      </c>
      <c r="D103" s="421"/>
      <c r="E103" s="38" t="s">
        <v>1062</v>
      </c>
      <c r="F103" s="28"/>
    </row>
    <row r="104" spans="2:6" ht="26.15" customHeight="1">
      <c r="B104" s="27">
        <v>4</v>
      </c>
      <c r="C104" s="421" t="s">
        <v>916</v>
      </c>
      <c r="D104" s="421"/>
      <c r="E104" s="38" t="s">
        <v>1062</v>
      </c>
      <c r="F104" s="28"/>
    </row>
    <row r="105" spans="2:6">
      <c r="B105" s="27">
        <v>5</v>
      </c>
      <c r="C105" s="421" t="s">
        <v>917</v>
      </c>
      <c r="D105" s="421"/>
      <c r="E105" s="38" t="s">
        <v>1062</v>
      </c>
      <c r="F105" s="28"/>
    </row>
    <row r="106" spans="2:6">
      <c r="B106" s="27">
        <v>6</v>
      </c>
      <c r="C106" s="421" t="s">
        <v>918</v>
      </c>
      <c r="D106" s="421"/>
      <c r="E106" s="38" t="s">
        <v>1062</v>
      </c>
      <c r="F106" s="28"/>
    </row>
    <row r="107" spans="2:6">
      <c r="B107" s="27">
        <v>7</v>
      </c>
      <c r="C107" s="421" t="s">
        <v>919</v>
      </c>
      <c r="D107" s="421"/>
      <c r="E107" s="38"/>
      <c r="F107" s="28" t="s">
        <v>1062</v>
      </c>
    </row>
    <row r="108" spans="2:6" ht="30" customHeight="1">
      <c r="B108" s="27">
        <v>8</v>
      </c>
      <c r="C108" s="421" t="s">
        <v>920</v>
      </c>
      <c r="D108" s="421"/>
      <c r="E108" s="38"/>
      <c r="F108" s="28" t="s">
        <v>1062</v>
      </c>
    </row>
    <row r="109" spans="2:6">
      <c r="B109" s="27">
        <v>9</v>
      </c>
      <c r="C109" s="421" t="s">
        <v>921</v>
      </c>
      <c r="D109" s="421"/>
      <c r="E109" s="38"/>
      <c r="F109" s="28" t="s">
        <v>1062</v>
      </c>
    </row>
    <row r="110" spans="2:6">
      <c r="B110" s="27">
        <v>10</v>
      </c>
      <c r="C110" s="421" t="s">
        <v>922</v>
      </c>
      <c r="D110" s="421"/>
      <c r="E110" s="38"/>
      <c r="F110" s="28" t="s">
        <v>1062</v>
      </c>
    </row>
    <row r="111" spans="2:6">
      <c r="B111" s="27">
        <v>11</v>
      </c>
      <c r="C111" s="421" t="s">
        <v>923</v>
      </c>
      <c r="D111" s="421"/>
      <c r="E111" s="38"/>
      <c r="F111" s="28" t="s">
        <v>1062</v>
      </c>
    </row>
    <row r="112" spans="2:6">
      <c r="B112" s="27">
        <v>12</v>
      </c>
      <c r="C112" s="421" t="s">
        <v>924</v>
      </c>
      <c r="D112" s="421"/>
      <c r="E112" s="38" t="s">
        <v>1062</v>
      </c>
      <c r="F112" s="28"/>
    </row>
    <row r="113" spans="2:6">
      <c r="B113" s="27">
        <v>13</v>
      </c>
      <c r="C113" s="421" t="s">
        <v>925</v>
      </c>
      <c r="D113" s="421"/>
      <c r="E113" s="38"/>
      <c r="F113" s="28" t="s">
        <v>1062</v>
      </c>
    </row>
    <row r="114" spans="2:6">
      <c r="B114" s="27">
        <v>14</v>
      </c>
      <c r="C114" s="421" t="s">
        <v>926</v>
      </c>
      <c r="D114" s="421"/>
      <c r="E114" s="38"/>
      <c r="F114" s="28" t="s">
        <v>1062</v>
      </c>
    </row>
    <row r="115" spans="2:6">
      <c r="B115" s="27">
        <v>15</v>
      </c>
      <c r="C115" s="421" t="s">
        <v>927</v>
      </c>
      <c r="D115" s="421"/>
      <c r="E115" s="38"/>
      <c r="F115" s="28" t="s">
        <v>1062</v>
      </c>
    </row>
    <row r="116" spans="2:6">
      <c r="B116" s="27">
        <v>16</v>
      </c>
      <c r="C116" s="421" t="s">
        <v>928</v>
      </c>
      <c r="D116" s="421"/>
      <c r="E116" s="38"/>
      <c r="F116" s="28" t="s">
        <v>1062</v>
      </c>
    </row>
    <row r="117" spans="2:6">
      <c r="B117" s="27">
        <v>17</v>
      </c>
      <c r="C117" s="421" t="s">
        <v>929</v>
      </c>
      <c r="D117" s="421"/>
      <c r="E117" s="38"/>
      <c r="F117" s="28" t="s">
        <v>1062</v>
      </c>
    </row>
    <row r="118" spans="2:6">
      <c r="B118" s="27">
        <v>18</v>
      </c>
      <c r="C118" s="660" t="s">
        <v>930</v>
      </c>
      <c r="D118" s="660"/>
      <c r="E118" s="29"/>
      <c r="F118" s="30" t="s">
        <v>1062</v>
      </c>
    </row>
    <row r="119" spans="2:6" ht="15" thickBot="1">
      <c r="B119" s="27">
        <v>19</v>
      </c>
      <c r="C119" s="660" t="s">
        <v>931</v>
      </c>
      <c r="D119" s="660"/>
      <c r="E119" s="29"/>
      <c r="F119" s="30" t="s">
        <v>1062</v>
      </c>
    </row>
    <row r="120" spans="2:6" ht="15" thickBot="1">
      <c r="B120" s="661" t="s">
        <v>31</v>
      </c>
      <c r="C120" s="656"/>
      <c r="D120" s="656"/>
      <c r="E120" s="656">
        <f>COUNTIF(E101:E119,"X")</f>
        <v>6</v>
      </c>
      <c r="F120" s="657"/>
    </row>
    <row r="121" spans="2:6" ht="64.5" customHeight="1">
      <c r="B121" s="658" t="s">
        <v>124</v>
      </c>
      <c r="C121" s="658"/>
      <c r="D121" s="658"/>
      <c r="E121" s="658"/>
      <c r="F121" s="658"/>
    </row>
    <row r="122" spans="2:6">
      <c r="B122" s="659" t="s">
        <v>121</v>
      </c>
      <c r="C122" s="659"/>
      <c r="D122" s="659"/>
      <c r="E122" s="659"/>
      <c r="F122" s="659"/>
    </row>
    <row r="123" spans="2:6">
      <c r="B123" s="659" t="s">
        <v>122</v>
      </c>
      <c r="C123" s="659"/>
      <c r="D123" s="659"/>
      <c r="E123" s="659"/>
      <c r="F123" s="659"/>
    </row>
    <row r="124" spans="2:6">
      <c r="B124" s="659" t="s">
        <v>123</v>
      </c>
      <c r="C124" s="659"/>
      <c r="D124" s="659"/>
      <c r="E124" s="659"/>
      <c r="F124" s="659"/>
    </row>
    <row r="126" spans="2:6" ht="15" thickBot="1">
      <c r="B126" s="655" t="s">
        <v>957</v>
      </c>
      <c r="C126" s="655"/>
      <c r="D126" s="655"/>
      <c r="E126" s="655"/>
      <c r="F126" s="655"/>
    </row>
    <row r="127" spans="2:6" ht="18.5" thickBot="1">
      <c r="B127" s="663" t="s">
        <v>37</v>
      </c>
      <c r="C127" s="664"/>
      <c r="D127" s="664"/>
      <c r="E127" s="664"/>
      <c r="F127" s="665"/>
    </row>
    <row r="128" spans="2:6">
      <c r="B128" s="666" t="s">
        <v>120</v>
      </c>
      <c r="C128" s="667"/>
      <c r="D128" s="667"/>
      <c r="E128" s="667"/>
      <c r="F128" s="668"/>
    </row>
    <row r="129" spans="2:6" ht="33.65" customHeight="1" thickBot="1">
      <c r="B129" s="669" t="s">
        <v>1209</v>
      </c>
      <c r="C129" s="670"/>
      <c r="D129" s="670"/>
      <c r="E129" s="670"/>
      <c r="F129" s="671"/>
    </row>
    <row r="130" spans="2:6">
      <c r="B130" s="672" t="s">
        <v>36</v>
      </c>
      <c r="C130" s="674" t="s">
        <v>35</v>
      </c>
      <c r="D130" s="674"/>
      <c r="E130" s="674" t="s">
        <v>34</v>
      </c>
      <c r="F130" s="676"/>
    </row>
    <row r="131" spans="2:6" ht="15" thickBot="1">
      <c r="B131" s="673"/>
      <c r="C131" s="675"/>
      <c r="D131" s="675"/>
      <c r="E131" s="286" t="s">
        <v>33</v>
      </c>
      <c r="F131" s="23" t="s">
        <v>32</v>
      </c>
    </row>
    <row r="132" spans="2:6">
      <c r="B132" s="24">
        <v>1</v>
      </c>
      <c r="C132" s="662" t="s">
        <v>913</v>
      </c>
      <c r="D132" s="662"/>
      <c r="E132" s="25"/>
      <c r="F132" s="26" t="s">
        <v>1062</v>
      </c>
    </row>
    <row r="133" spans="2:6">
      <c r="B133" s="27">
        <v>2</v>
      </c>
      <c r="C133" s="421" t="s">
        <v>914</v>
      </c>
      <c r="D133" s="421"/>
      <c r="E133" s="100" t="s">
        <v>1062</v>
      </c>
      <c r="F133" s="28"/>
    </row>
    <row r="134" spans="2:6">
      <c r="B134" s="27">
        <v>3</v>
      </c>
      <c r="C134" s="421" t="s">
        <v>915</v>
      </c>
      <c r="D134" s="421"/>
      <c r="E134" s="100" t="s">
        <v>1062</v>
      </c>
      <c r="F134" s="28"/>
    </row>
    <row r="135" spans="2:6" ht="26.15" customHeight="1">
      <c r="B135" s="27">
        <v>4</v>
      </c>
      <c r="C135" s="421" t="s">
        <v>916</v>
      </c>
      <c r="D135" s="421"/>
      <c r="E135" s="100" t="s">
        <v>1062</v>
      </c>
      <c r="F135" s="28"/>
    </row>
    <row r="136" spans="2:6">
      <c r="B136" s="27">
        <v>5</v>
      </c>
      <c r="C136" s="421" t="s">
        <v>917</v>
      </c>
      <c r="D136" s="421"/>
      <c r="E136" s="100" t="s">
        <v>1062</v>
      </c>
      <c r="F136" s="28"/>
    </row>
    <row r="137" spans="2:6">
      <c r="B137" s="27">
        <v>6</v>
      </c>
      <c r="C137" s="421" t="s">
        <v>918</v>
      </c>
      <c r="D137" s="421"/>
      <c r="E137" s="100" t="s">
        <v>1062</v>
      </c>
      <c r="F137" s="28"/>
    </row>
    <row r="138" spans="2:6">
      <c r="B138" s="27">
        <v>7</v>
      </c>
      <c r="C138" s="421" t="s">
        <v>919</v>
      </c>
      <c r="D138" s="421"/>
      <c r="E138" s="100"/>
      <c r="F138" s="28" t="s">
        <v>1062</v>
      </c>
    </row>
    <row r="139" spans="2:6" ht="30" customHeight="1">
      <c r="B139" s="27">
        <v>8</v>
      </c>
      <c r="C139" s="421" t="s">
        <v>920</v>
      </c>
      <c r="D139" s="421"/>
      <c r="E139" s="100"/>
      <c r="F139" s="28" t="s">
        <v>1062</v>
      </c>
    </row>
    <row r="140" spans="2:6">
      <c r="B140" s="27">
        <v>9</v>
      </c>
      <c r="C140" s="421" t="s">
        <v>921</v>
      </c>
      <c r="D140" s="421"/>
      <c r="E140" s="100"/>
      <c r="F140" s="28" t="s">
        <v>1062</v>
      </c>
    </row>
    <row r="141" spans="2:6">
      <c r="B141" s="27">
        <v>10</v>
      </c>
      <c r="C141" s="421" t="s">
        <v>922</v>
      </c>
      <c r="D141" s="421"/>
      <c r="E141" s="100"/>
      <c r="F141" s="28" t="s">
        <v>1062</v>
      </c>
    </row>
    <row r="142" spans="2:6">
      <c r="B142" s="27">
        <v>11</v>
      </c>
      <c r="C142" s="421" t="s">
        <v>923</v>
      </c>
      <c r="D142" s="421"/>
      <c r="E142" s="100"/>
      <c r="F142" s="28" t="s">
        <v>1062</v>
      </c>
    </row>
    <row r="143" spans="2:6">
      <c r="B143" s="27">
        <v>12</v>
      </c>
      <c r="C143" s="421" t="s">
        <v>924</v>
      </c>
      <c r="D143" s="421"/>
      <c r="E143" s="100" t="s">
        <v>1062</v>
      </c>
      <c r="F143" s="28"/>
    </row>
    <row r="144" spans="2:6">
      <c r="B144" s="27">
        <v>13</v>
      </c>
      <c r="C144" s="421" t="s">
        <v>925</v>
      </c>
      <c r="D144" s="421"/>
      <c r="E144" s="100"/>
      <c r="F144" s="28" t="s">
        <v>1062</v>
      </c>
    </row>
    <row r="145" spans="2:6">
      <c r="B145" s="27">
        <v>14</v>
      </c>
      <c r="C145" s="421" t="s">
        <v>926</v>
      </c>
      <c r="D145" s="421"/>
      <c r="E145" s="100"/>
      <c r="F145" s="28" t="s">
        <v>1062</v>
      </c>
    </row>
    <row r="146" spans="2:6">
      <c r="B146" s="27">
        <v>15</v>
      </c>
      <c r="C146" s="421" t="s">
        <v>927</v>
      </c>
      <c r="D146" s="421"/>
      <c r="E146" s="100"/>
      <c r="F146" s="28" t="s">
        <v>1062</v>
      </c>
    </row>
    <row r="147" spans="2:6">
      <c r="B147" s="27">
        <v>16</v>
      </c>
      <c r="C147" s="421" t="s">
        <v>928</v>
      </c>
      <c r="D147" s="421"/>
      <c r="E147" s="100"/>
      <c r="F147" s="28" t="s">
        <v>1062</v>
      </c>
    </row>
    <row r="148" spans="2:6">
      <c r="B148" s="27">
        <v>17</v>
      </c>
      <c r="C148" s="421" t="s">
        <v>929</v>
      </c>
      <c r="D148" s="421"/>
      <c r="E148" s="100"/>
      <c r="F148" s="28" t="s">
        <v>1062</v>
      </c>
    </row>
    <row r="149" spans="2:6">
      <c r="B149" s="27">
        <v>18</v>
      </c>
      <c r="C149" s="660" t="s">
        <v>930</v>
      </c>
      <c r="D149" s="660"/>
      <c r="E149" s="29"/>
      <c r="F149" s="30" t="s">
        <v>1062</v>
      </c>
    </row>
    <row r="150" spans="2:6" ht="15" thickBot="1">
      <c r="B150" s="27">
        <v>19</v>
      </c>
      <c r="C150" s="660" t="s">
        <v>931</v>
      </c>
      <c r="D150" s="660"/>
      <c r="E150" s="29"/>
      <c r="F150" s="30" t="s">
        <v>1062</v>
      </c>
    </row>
    <row r="151" spans="2:6" ht="15" thickBot="1">
      <c r="B151" s="661" t="s">
        <v>31</v>
      </c>
      <c r="C151" s="656"/>
      <c r="D151" s="656"/>
      <c r="E151" s="656">
        <f>COUNTIF(E132:E150,"X")</f>
        <v>6</v>
      </c>
      <c r="F151" s="657"/>
    </row>
    <row r="152" spans="2:6" ht="64.5" customHeight="1">
      <c r="B152" s="658" t="s">
        <v>124</v>
      </c>
      <c r="C152" s="658"/>
      <c r="D152" s="658"/>
      <c r="E152" s="658"/>
      <c r="F152" s="658"/>
    </row>
    <row r="153" spans="2:6">
      <c r="B153" s="659" t="s">
        <v>121</v>
      </c>
      <c r="C153" s="659"/>
      <c r="D153" s="659"/>
      <c r="E153" s="659"/>
      <c r="F153" s="659"/>
    </row>
    <row r="154" spans="2:6">
      <c r="B154" s="659" t="s">
        <v>122</v>
      </c>
      <c r="C154" s="659"/>
      <c r="D154" s="659"/>
      <c r="E154" s="659"/>
      <c r="F154" s="659"/>
    </row>
    <row r="155" spans="2:6">
      <c r="B155" s="659" t="s">
        <v>123</v>
      </c>
      <c r="C155" s="659"/>
      <c r="D155" s="659"/>
      <c r="E155" s="659"/>
      <c r="F155" s="659"/>
    </row>
    <row r="157" spans="2:6" ht="15" thickBot="1">
      <c r="B157" s="655" t="s">
        <v>958</v>
      </c>
      <c r="C157" s="655"/>
      <c r="D157" s="655"/>
      <c r="E157" s="655"/>
      <c r="F157" s="655"/>
    </row>
    <row r="158" spans="2:6" ht="18.5" thickBot="1">
      <c r="B158" s="663" t="s">
        <v>37</v>
      </c>
      <c r="C158" s="664"/>
      <c r="D158" s="664"/>
      <c r="E158" s="664"/>
      <c r="F158" s="665"/>
    </row>
    <row r="159" spans="2:6">
      <c r="B159" s="666" t="s">
        <v>120</v>
      </c>
      <c r="C159" s="667"/>
      <c r="D159" s="667"/>
      <c r="E159" s="667"/>
      <c r="F159" s="668"/>
    </row>
    <row r="160" spans="2:6" ht="33.65" customHeight="1" thickBot="1">
      <c r="B160" s="669" t="s">
        <v>1247</v>
      </c>
      <c r="C160" s="670"/>
      <c r="D160" s="670"/>
      <c r="E160" s="670"/>
      <c r="F160" s="671"/>
    </row>
    <row r="161" spans="2:6">
      <c r="B161" s="672" t="s">
        <v>36</v>
      </c>
      <c r="C161" s="674" t="s">
        <v>35</v>
      </c>
      <c r="D161" s="674"/>
      <c r="E161" s="674" t="s">
        <v>34</v>
      </c>
      <c r="F161" s="676"/>
    </row>
    <row r="162" spans="2:6" ht="15" thickBot="1">
      <c r="B162" s="673"/>
      <c r="C162" s="675"/>
      <c r="D162" s="675"/>
      <c r="E162" s="286" t="s">
        <v>33</v>
      </c>
      <c r="F162" s="23" t="s">
        <v>32</v>
      </c>
    </row>
    <row r="163" spans="2:6">
      <c r="B163" s="24">
        <v>1</v>
      </c>
      <c r="C163" s="662" t="s">
        <v>913</v>
      </c>
      <c r="D163" s="662"/>
      <c r="E163" s="25"/>
      <c r="F163" s="26" t="s">
        <v>1062</v>
      </c>
    </row>
    <row r="164" spans="2:6">
      <c r="B164" s="27">
        <v>2</v>
      </c>
      <c r="C164" s="421" t="s">
        <v>914</v>
      </c>
      <c r="D164" s="421"/>
      <c r="E164" s="100"/>
      <c r="F164" s="28" t="s">
        <v>1062</v>
      </c>
    </row>
    <row r="165" spans="2:6">
      <c r="B165" s="27">
        <v>3</v>
      </c>
      <c r="C165" s="421" t="s">
        <v>915</v>
      </c>
      <c r="D165" s="421"/>
      <c r="E165" s="100" t="s">
        <v>1062</v>
      </c>
      <c r="F165" s="28"/>
    </row>
    <row r="166" spans="2:6" ht="26.15" customHeight="1">
      <c r="B166" s="27">
        <v>4</v>
      </c>
      <c r="C166" s="421" t="s">
        <v>916</v>
      </c>
      <c r="D166" s="421"/>
      <c r="E166" s="100" t="s">
        <v>1062</v>
      </c>
      <c r="F166" s="28"/>
    </row>
    <row r="167" spans="2:6">
      <c r="B167" s="27">
        <v>5</v>
      </c>
      <c r="C167" s="421" t="s">
        <v>917</v>
      </c>
      <c r="D167" s="421"/>
      <c r="E167" s="100" t="s">
        <v>1062</v>
      </c>
      <c r="F167" s="28"/>
    </row>
    <row r="168" spans="2:6">
      <c r="B168" s="27">
        <v>6</v>
      </c>
      <c r="C168" s="421" t="s">
        <v>918</v>
      </c>
      <c r="D168" s="421"/>
      <c r="E168" s="100" t="s">
        <v>1062</v>
      </c>
      <c r="F168" s="28"/>
    </row>
    <row r="169" spans="2:6">
      <c r="B169" s="27">
        <v>7</v>
      </c>
      <c r="C169" s="421" t="s">
        <v>919</v>
      </c>
      <c r="D169" s="421"/>
      <c r="E169" s="100"/>
      <c r="F169" s="28" t="s">
        <v>1062</v>
      </c>
    </row>
    <row r="170" spans="2:6" ht="30" customHeight="1">
      <c r="B170" s="27">
        <v>8</v>
      </c>
      <c r="C170" s="421" t="s">
        <v>920</v>
      </c>
      <c r="D170" s="421"/>
      <c r="E170" s="100"/>
      <c r="F170" s="28" t="s">
        <v>1062</v>
      </c>
    </row>
    <row r="171" spans="2:6">
      <c r="B171" s="27">
        <v>9</v>
      </c>
      <c r="C171" s="421" t="s">
        <v>921</v>
      </c>
      <c r="D171" s="421"/>
      <c r="E171" s="100"/>
      <c r="F171" s="28" t="s">
        <v>1062</v>
      </c>
    </row>
    <row r="172" spans="2:6">
      <c r="B172" s="27">
        <v>10</v>
      </c>
      <c r="C172" s="421" t="s">
        <v>922</v>
      </c>
      <c r="D172" s="421"/>
      <c r="E172" s="100"/>
      <c r="F172" s="28" t="s">
        <v>1062</v>
      </c>
    </row>
    <row r="173" spans="2:6">
      <c r="B173" s="27">
        <v>11</v>
      </c>
      <c r="C173" s="421" t="s">
        <v>923</v>
      </c>
      <c r="D173" s="421"/>
      <c r="E173" s="100"/>
      <c r="F173" s="28" t="s">
        <v>1062</v>
      </c>
    </row>
    <row r="174" spans="2:6">
      <c r="B174" s="27">
        <v>12</v>
      </c>
      <c r="C174" s="421" t="s">
        <v>924</v>
      </c>
      <c r="D174" s="421"/>
      <c r="E174" s="100" t="s">
        <v>1062</v>
      </c>
      <c r="F174" s="28"/>
    </row>
    <row r="175" spans="2:6">
      <c r="B175" s="27">
        <v>13</v>
      </c>
      <c r="C175" s="421" t="s">
        <v>925</v>
      </c>
      <c r="D175" s="421"/>
      <c r="E175" s="100"/>
      <c r="F175" s="28" t="s">
        <v>1062</v>
      </c>
    </row>
    <row r="176" spans="2:6">
      <c r="B176" s="27">
        <v>14</v>
      </c>
      <c r="C176" s="421" t="s">
        <v>926</v>
      </c>
      <c r="D176" s="421"/>
      <c r="E176" s="100"/>
      <c r="F176" s="28" t="s">
        <v>1062</v>
      </c>
    </row>
    <row r="177" spans="2:6">
      <c r="B177" s="27">
        <v>15</v>
      </c>
      <c r="C177" s="421" t="s">
        <v>927</v>
      </c>
      <c r="D177" s="421"/>
      <c r="E177" s="100"/>
      <c r="F177" s="28" t="s">
        <v>1062</v>
      </c>
    </row>
    <row r="178" spans="2:6">
      <c r="B178" s="27">
        <v>16</v>
      </c>
      <c r="C178" s="421" t="s">
        <v>928</v>
      </c>
      <c r="D178" s="421"/>
      <c r="E178" s="100"/>
      <c r="F178" s="28" t="s">
        <v>1062</v>
      </c>
    </row>
    <row r="179" spans="2:6">
      <c r="B179" s="27">
        <v>17</v>
      </c>
      <c r="C179" s="421" t="s">
        <v>929</v>
      </c>
      <c r="D179" s="421"/>
      <c r="E179" s="100"/>
      <c r="F179" s="28" t="s">
        <v>1062</v>
      </c>
    </row>
    <row r="180" spans="2:6">
      <c r="B180" s="27">
        <v>18</v>
      </c>
      <c r="C180" s="660" t="s">
        <v>930</v>
      </c>
      <c r="D180" s="660"/>
      <c r="E180" s="29"/>
      <c r="F180" s="30" t="s">
        <v>1062</v>
      </c>
    </row>
    <row r="181" spans="2:6" ht="15" thickBot="1">
      <c r="B181" s="27">
        <v>19</v>
      </c>
      <c r="C181" s="660" t="s">
        <v>931</v>
      </c>
      <c r="D181" s="660"/>
      <c r="E181" s="29"/>
      <c r="F181" s="30" t="s">
        <v>1062</v>
      </c>
    </row>
    <row r="182" spans="2:6" ht="15" thickBot="1">
      <c r="B182" s="661" t="s">
        <v>31</v>
      </c>
      <c r="C182" s="656"/>
      <c r="D182" s="656"/>
      <c r="E182" s="656">
        <f>COUNTIF(E163:E181,"X")</f>
        <v>5</v>
      </c>
      <c r="F182" s="657"/>
    </row>
    <row r="183" spans="2:6" ht="64.5" customHeight="1">
      <c r="B183" s="658" t="s">
        <v>124</v>
      </c>
      <c r="C183" s="658"/>
      <c r="D183" s="658"/>
      <c r="E183" s="658"/>
      <c r="F183" s="658"/>
    </row>
    <row r="184" spans="2:6">
      <c r="B184" s="659" t="s">
        <v>121</v>
      </c>
      <c r="C184" s="659"/>
      <c r="D184" s="659"/>
      <c r="E184" s="659"/>
      <c r="F184" s="659"/>
    </row>
    <row r="185" spans="2:6">
      <c r="B185" s="659" t="s">
        <v>122</v>
      </c>
      <c r="C185" s="659"/>
      <c r="D185" s="659"/>
      <c r="E185" s="659"/>
      <c r="F185" s="659"/>
    </row>
    <row r="186" spans="2:6">
      <c r="B186" s="659" t="s">
        <v>123</v>
      </c>
      <c r="C186" s="659"/>
      <c r="D186" s="659"/>
      <c r="E186" s="659"/>
      <c r="F186" s="659"/>
    </row>
    <row r="188" spans="2:6" ht="15" thickBot="1">
      <c r="B188" s="655" t="s">
        <v>959</v>
      </c>
      <c r="C188" s="655"/>
      <c r="D188" s="655"/>
      <c r="E188" s="655"/>
      <c r="F188" s="655"/>
    </row>
    <row r="189" spans="2:6" ht="18.5" thickBot="1">
      <c r="B189" s="663" t="s">
        <v>37</v>
      </c>
      <c r="C189" s="664"/>
      <c r="D189" s="664"/>
      <c r="E189" s="664"/>
      <c r="F189" s="665"/>
    </row>
    <row r="190" spans="2:6">
      <c r="B190" s="666" t="s">
        <v>120</v>
      </c>
      <c r="C190" s="667"/>
      <c r="D190" s="667"/>
      <c r="E190" s="667"/>
      <c r="F190" s="668"/>
    </row>
    <row r="191" spans="2:6" ht="33.65" customHeight="1" thickBot="1">
      <c r="B191" s="669"/>
      <c r="C191" s="670"/>
      <c r="D191" s="670"/>
      <c r="E191" s="670"/>
      <c r="F191" s="671"/>
    </row>
    <row r="192" spans="2:6">
      <c r="B192" s="672" t="s">
        <v>36</v>
      </c>
      <c r="C192" s="674" t="s">
        <v>35</v>
      </c>
      <c r="D192" s="674"/>
      <c r="E192" s="674" t="s">
        <v>34</v>
      </c>
      <c r="F192" s="676"/>
    </row>
    <row r="193" spans="2:6" ht="15" thickBot="1">
      <c r="B193" s="673"/>
      <c r="C193" s="675"/>
      <c r="D193" s="675"/>
      <c r="E193" s="286" t="s">
        <v>33</v>
      </c>
      <c r="F193" s="23" t="s">
        <v>32</v>
      </c>
    </row>
    <row r="194" spans="2:6">
      <c r="B194" s="24">
        <v>1</v>
      </c>
      <c r="C194" s="662" t="s">
        <v>913</v>
      </c>
      <c r="D194" s="662"/>
      <c r="E194" s="25"/>
      <c r="F194" s="26"/>
    </row>
    <row r="195" spans="2:6">
      <c r="B195" s="27">
        <v>2</v>
      </c>
      <c r="C195" s="421" t="s">
        <v>914</v>
      </c>
      <c r="D195" s="421"/>
      <c r="E195" s="100"/>
      <c r="F195" s="28"/>
    </row>
    <row r="196" spans="2:6">
      <c r="B196" s="27">
        <v>3</v>
      </c>
      <c r="C196" s="421" t="s">
        <v>915</v>
      </c>
      <c r="D196" s="421"/>
      <c r="E196" s="100"/>
      <c r="F196" s="28"/>
    </row>
    <row r="197" spans="2:6" ht="26.15" customHeight="1">
      <c r="B197" s="27">
        <v>4</v>
      </c>
      <c r="C197" s="421" t="s">
        <v>916</v>
      </c>
      <c r="D197" s="421"/>
      <c r="E197" s="100"/>
      <c r="F197" s="28"/>
    </row>
    <row r="198" spans="2:6">
      <c r="B198" s="27">
        <v>5</v>
      </c>
      <c r="C198" s="421" t="s">
        <v>917</v>
      </c>
      <c r="D198" s="421"/>
      <c r="E198" s="100"/>
      <c r="F198" s="28"/>
    </row>
    <row r="199" spans="2:6">
      <c r="B199" s="27">
        <v>6</v>
      </c>
      <c r="C199" s="421" t="s">
        <v>918</v>
      </c>
      <c r="D199" s="421"/>
      <c r="E199" s="100"/>
      <c r="F199" s="28"/>
    </row>
    <row r="200" spans="2:6">
      <c r="B200" s="27">
        <v>7</v>
      </c>
      <c r="C200" s="421" t="s">
        <v>919</v>
      </c>
      <c r="D200" s="421"/>
      <c r="E200" s="100"/>
      <c r="F200" s="28"/>
    </row>
    <row r="201" spans="2:6" ht="30" customHeight="1">
      <c r="B201" s="27">
        <v>8</v>
      </c>
      <c r="C201" s="421" t="s">
        <v>920</v>
      </c>
      <c r="D201" s="421"/>
      <c r="E201" s="100"/>
      <c r="F201" s="28"/>
    </row>
    <row r="202" spans="2:6">
      <c r="B202" s="27">
        <v>9</v>
      </c>
      <c r="C202" s="421" t="s">
        <v>921</v>
      </c>
      <c r="D202" s="421"/>
      <c r="E202" s="100"/>
      <c r="F202" s="28"/>
    </row>
    <row r="203" spans="2:6">
      <c r="B203" s="27">
        <v>10</v>
      </c>
      <c r="C203" s="421" t="s">
        <v>922</v>
      </c>
      <c r="D203" s="421"/>
      <c r="E203" s="100"/>
      <c r="F203" s="28"/>
    </row>
    <row r="204" spans="2:6">
      <c r="B204" s="27">
        <v>11</v>
      </c>
      <c r="C204" s="421" t="s">
        <v>923</v>
      </c>
      <c r="D204" s="421"/>
      <c r="E204" s="100"/>
      <c r="F204" s="28"/>
    </row>
    <row r="205" spans="2:6">
      <c r="B205" s="27">
        <v>12</v>
      </c>
      <c r="C205" s="421" t="s">
        <v>924</v>
      </c>
      <c r="D205" s="421"/>
      <c r="E205" s="100"/>
      <c r="F205" s="28"/>
    </row>
    <row r="206" spans="2:6">
      <c r="B206" s="27">
        <v>13</v>
      </c>
      <c r="C206" s="421" t="s">
        <v>925</v>
      </c>
      <c r="D206" s="421"/>
      <c r="E206" s="100"/>
      <c r="F206" s="28"/>
    </row>
    <row r="207" spans="2:6">
      <c r="B207" s="27">
        <v>14</v>
      </c>
      <c r="C207" s="421" t="s">
        <v>926</v>
      </c>
      <c r="D207" s="421"/>
      <c r="E207" s="100"/>
      <c r="F207" s="28"/>
    </row>
    <row r="208" spans="2:6">
      <c r="B208" s="27">
        <v>15</v>
      </c>
      <c r="C208" s="421" t="s">
        <v>927</v>
      </c>
      <c r="D208" s="421"/>
      <c r="E208" s="100"/>
      <c r="F208" s="28"/>
    </row>
    <row r="209" spans="2:6">
      <c r="B209" s="27">
        <v>16</v>
      </c>
      <c r="C209" s="421" t="s">
        <v>928</v>
      </c>
      <c r="D209" s="421"/>
      <c r="E209" s="100"/>
      <c r="F209" s="28"/>
    </row>
    <row r="210" spans="2:6">
      <c r="B210" s="27">
        <v>17</v>
      </c>
      <c r="C210" s="421" t="s">
        <v>929</v>
      </c>
      <c r="D210" s="421"/>
      <c r="E210" s="100"/>
      <c r="F210" s="28"/>
    </row>
    <row r="211" spans="2:6">
      <c r="B211" s="27">
        <v>18</v>
      </c>
      <c r="C211" s="660" t="s">
        <v>930</v>
      </c>
      <c r="D211" s="660"/>
      <c r="E211" s="29"/>
      <c r="F211" s="30"/>
    </row>
    <row r="212" spans="2:6" ht="15" thickBot="1">
      <c r="B212" s="27">
        <v>19</v>
      </c>
      <c r="C212" s="660" t="s">
        <v>931</v>
      </c>
      <c r="D212" s="660"/>
      <c r="E212" s="29"/>
      <c r="F212" s="30"/>
    </row>
    <row r="213" spans="2:6" ht="15" thickBot="1">
      <c r="B213" s="661" t="s">
        <v>31</v>
      </c>
      <c r="C213" s="656"/>
      <c r="D213" s="656"/>
      <c r="E213" s="656">
        <f>COUNTIF(E194:E212,"X")</f>
        <v>0</v>
      </c>
      <c r="F213" s="657"/>
    </row>
    <row r="214" spans="2:6" ht="64.5" customHeight="1">
      <c r="B214" s="658" t="s">
        <v>124</v>
      </c>
      <c r="C214" s="658"/>
      <c r="D214" s="658"/>
      <c r="E214" s="658"/>
      <c r="F214" s="658"/>
    </row>
    <row r="215" spans="2:6">
      <c r="B215" s="659" t="s">
        <v>121</v>
      </c>
      <c r="C215" s="659"/>
      <c r="D215" s="659"/>
      <c r="E215" s="659"/>
      <c r="F215" s="659"/>
    </row>
    <row r="216" spans="2:6">
      <c r="B216" s="659" t="s">
        <v>122</v>
      </c>
      <c r="C216" s="659"/>
      <c r="D216" s="659"/>
      <c r="E216" s="659"/>
      <c r="F216" s="659"/>
    </row>
    <row r="217" spans="2:6">
      <c r="B217" s="659" t="s">
        <v>123</v>
      </c>
      <c r="C217" s="659"/>
      <c r="D217" s="659"/>
      <c r="E217" s="659"/>
      <c r="F217" s="659"/>
    </row>
    <row r="219" spans="2:6" ht="15" thickBot="1">
      <c r="B219" s="655" t="s">
        <v>890</v>
      </c>
      <c r="C219" s="655"/>
      <c r="D219" s="655"/>
      <c r="E219" s="655"/>
      <c r="F219" s="655"/>
    </row>
    <row r="220" spans="2:6" ht="18.5" thickBot="1">
      <c r="B220" s="663" t="s">
        <v>37</v>
      </c>
      <c r="C220" s="664"/>
      <c r="D220" s="664"/>
      <c r="E220" s="664"/>
      <c r="F220" s="665"/>
    </row>
    <row r="221" spans="2:6">
      <c r="B221" s="666" t="s">
        <v>120</v>
      </c>
      <c r="C221" s="667"/>
      <c r="D221" s="667"/>
      <c r="E221" s="667"/>
      <c r="F221" s="668"/>
    </row>
    <row r="222" spans="2:6" ht="33.65" customHeight="1" thickBot="1">
      <c r="B222" s="669" t="s">
        <v>1269</v>
      </c>
      <c r="C222" s="670"/>
      <c r="D222" s="670"/>
      <c r="E222" s="670"/>
      <c r="F222" s="671"/>
    </row>
    <row r="223" spans="2:6">
      <c r="B223" s="672" t="s">
        <v>36</v>
      </c>
      <c r="C223" s="674" t="s">
        <v>35</v>
      </c>
      <c r="D223" s="674"/>
      <c r="E223" s="674" t="s">
        <v>34</v>
      </c>
      <c r="F223" s="676"/>
    </row>
    <row r="224" spans="2:6" ht="15" thickBot="1">
      <c r="B224" s="673"/>
      <c r="C224" s="675"/>
      <c r="D224" s="675"/>
      <c r="E224" s="286" t="s">
        <v>33</v>
      </c>
      <c r="F224" s="23" t="s">
        <v>32</v>
      </c>
    </row>
    <row r="225" spans="2:6">
      <c r="B225" s="24">
        <v>1</v>
      </c>
      <c r="C225" s="662" t="s">
        <v>913</v>
      </c>
      <c r="D225" s="662"/>
      <c r="E225" s="25"/>
      <c r="F225" s="26" t="s">
        <v>1062</v>
      </c>
    </row>
    <row r="226" spans="2:6">
      <c r="B226" s="27">
        <v>2</v>
      </c>
      <c r="C226" s="421" t="s">
        <v>914</v>
      </c>
      <c r="D226" s="421"/>
      <c r="E226" s="100"/>
      <c r="F226" s="28" t="s">
        <v>1062</v>
      </c>
    </row>
    <row r="227" spans="2:6">
      <c r="B227" s="27">
        <v>3</v>
      </c>
      <c r="C227" s="421" t="s">
        <v>915</v>
      </c>
      <c r="D227" s="421"/>
      <c r="E227" s="100" t="s">
        <v>1062</v>
      </c>
      <c r="F227" s="28"/>
    </row>
    <row r="228" spans="2:6" ht="26.15" customHeight="1">
      <c r="B228" s="27">
        <v>4</v>
      </c>
      <c r="C228" s="421" t="s">
        <v>916</v>
      </c>
      <c r="D228" s="421"/>
      <c r="E228" s="100" t="s">
        <v>1062</v>
      </c>
      <c r="F228" s="28"/>
    </row>
    <row r="229" spans="2:6">
      <c r="B229" s="27">
        <v>5</v>
      </c>
      <c r="C229" s="421" t="s">
        <v>917</v>
      </c>
      <c r="D229" s="421"/>
      <c r="E229" s="100" t="s">
        <v>1062</v>
      </c>
      <c r="F229" s="28"/>
    </row>
    <row r="230" spans="2:6">
      <c r="B230" s="27">
        <v>6</v>
      </c>
      <c r="C230" s="421" t="s">
        <v>918</v>
      </c>
      <c r="D230" s="421"/>
      <c r="E230" s="100" t="s">
        <v>1062</v>
      </c>
      <c r="F230" s="28"/>
    </row>
    <row r="231" spans="2:6">
      <c r="B231" s="27">
        <v>7</v>
      </c>
      <c r="C231" s="421" t="s">
        <v>919</v>
      </c>
      <c r="D231" s="421"/>
      <c r="E231" s="100"/>
      <c r="F231" s="28" t="s">
        <v>1062</v>
      </c>
    </row>
    <row r="232" spans="2:6" ht="30" customHeight="1">
      <c r="B232" s="27">
        <v>8</v>
      </c>
      <c r="C232" s="421" t="s">
        <v>920</v>
      </c>
      <c r="D232" s="421"/>
      <c r="E232" s="100"/>
      <c r="F232" s="28" t="s">
        <v>1062</v>
      </c>
    </row>
    <row r="233" spans="2:6">
      <c r="B233" s="27">
        <v>9</v>
      </c>
      <c r="C233" s="421" t="s">
        <v>921</v>
      </c>
      <c r="D233" s="421"/>
      <c r="E233" s="100"/>
      <c r="F233" s="28" t="s">
        <v>1062</v>
      </c>
    </row>
    <row r="234" spans="2:6">
      <c r="B234" s="27">
        <v>10</v>
      </c>
      <c r="C234" s="421" t="s">
        <v>922</v>
      </c>
      <c r="D234" s="421"/>
      <c r="E234" s="100"/>
      <c r="F234" s="28" t="s">
        <v>1062</v>
      </c>
    </row>
    <row r="235" spans="2:6">
      <c r="B235" s="27">
        <v>11</v>
      </c>
      <c r="C235" s="421" t="s">
        <v>923</v>
      </c>
      <c r="D235" s="421"/>
      <c r="E235" s="100"/>
      <c r="F235" s="28" t="s">
        <v>1062</v>
      </c>
    </row>
    <row r="236" spans="2:6">
      <c r="B236" s="27">
        <v>12</v>
      </c>
      <c r="C236" s="421" t="s">
        <v>924</v>
      </c>
      <c r="D236" s="421"/>
      <c r="E236" s="100" t="s">
        <v>1062</v>
      </c>
      <c r="F236" s="28"/>
    </row>
    <row r="237" spans="2:6">
      <c r="B237" s="27">
        <v>13</v>
      </c>
      <c r="C237" s="421" t="s">
        <v>925</v>
      </c>
      <c r="D237" s="421"/>
      <c r="E237" s="100"/>
      <c r="F237" s="28" t="s">
        <v>1062</v>
      </c>
    </row>
    <row r="238" spans="2:6">
      <c r="B238" s="27">
        <v>14</v>
      </c>
      <c r="C238" s="421" t="s">
        <v>926</v>
      </c>
      <c r="D238" s="421"/>
      <c r="E238" s="100"/>
      <c r="F238" s="28" t="s">
        <v>1062</v>
      </c>
    </row>
    <row r="239" spans="2:6">
      <c r="B239" s="27">
        <v>15</v>
      </c>
      <c r="C239" s="421" t="s">
        <v>927</v>
      </c>
      <c r="D239" s="421"/>
      <c r="E239" s="100"/>
      <c r="F239" s="28" t="s">
        <v>1062</v>
      </c>
    </row>
    <row r="240" spans="2:6">
      <c r="B240" s="27">
        <v>16</v>
      </c>
      <c r="C240" s="421" t="s">
        <v>928</v>
      </c>
      <c r="D240" s="421"/>
      <c r="E240" s="100"/>
      <c r="F240" s="28" t="s">
        <v>1062</v>
      </c>
    </row>
    <row r="241" spans="2:6">
      <c r="B241" s="27">
        <v>17</v>
      </c>
      <c r="C241" s="421" t="s">
        <v>929</v>
      </c>
      <c r="D241" s="421"/>
      <c r="E241" s="100"/>
      <c r="F241" s="28" t="s">
        <v>1062</v>
      </c>
    </row>
    <row r="242" spans="2:6">
      <c r="B242" s="27">
        <v>18</v>
      </c>
      <c r="C242" s="660" t="s">
        <v>930</v>
      </c>
      <c r="D242" s="660"/>
      <c r="E242" s="29"/>
      <c r="F242" s="30" t="s">
        <v>1062</v>
      </c>
    </row>
    <row r="243" spans="2:6" ht="15" thickBot="1">
      <c r="B243" s="27">
        <v>19</v>
      </c>
      <c r="C243" s="660" t="s">
        <v>931</v>
      </c>
      <c r="D243" s="660"/>
      <c r="E243" s="29"/>
      <c r="F243" s="30" t="s">
        <v>1062</v>
      </c>
    </row>
    <row r="244" spans="2:6" ht="15" thickBot="1">
      <c r="B244" s="661" t="s">
        <v>31</v>
      </c>
      <c r="C244" s="656"/>
      <c r="D244" s="656"/>
      <c r="E244" s="656">
        <f>COUNTIF(E225:E243,"X")</f>
        <v>5</v>
      </c>
      <c r="F244" s="657"/>
    </row>
    <row r="245" spans="2:6" ht="64.5" customHeight="1">
      <c r="B245" s="658" t="s">
        <v>124</v>
      </c>
      <c r="C245" s="658"/>
      <c r="D245" s="658"/>
      <c r="E245" s="658"/>
      <c r="F245" s="658"/>
    </row>
    <row r="246" spans="2:6">
      <c r="B246" s="659" t="s">
        <v>121</v>
      </c>
      <c r="C246" s="659"/>
      <c r="D246" s="659"/>
      <c r="E246" s="659"/>
      <c r="F246" s="659"/>
    </row>
    <row r="247" spans="2:6">
      <c r="B247" s="659" t="s">
        <v>122</v>
      </c>
      <c r="C247" s="659"/>
      <c r="D247" s="659"/>
      <c r="E247" s="659"/>
      <c r="F247" s="659"/>
    </row>
    <row r="248" spans="2:6">
      <c r="B248" s="659" t="s">
        <v>123</v>
      </c>
      <c r="C248" s="659"/>
      <c r="D248" s="659"/>
      <c r="E248" s="659"/>
      <c r="F248" s="659"/>
    </row>
    <row r="250" spans="2:6" ht="15" thickBot="1">
      <c r="B250" s="655" t="s">
        <v>890</v>
      </c>
      <c r="C250" s="655"/>
      <c r="D250" s="655"/>
      <c r="E250" s="655"/>
      <c r="F250" s="655"/>
    </row>
    <row r="251" spans="2:6" ht="18.5" thickBot="1">
      <c r="B251" s="663" t="s">
        <v>37</v>
      </c>
      <c r="C251" s="664"/>
      <c r="D251" s="664"/>
      <c r="E251" s="664"/>
      <c r="F251" s="665"/>
    </row>
    <row r="252" spans="2:6">
      <c r="B252" s="666" t="s">
        <v>120</v>
      </c>
      <c r="C252" s="667"/>
      <c r="D252" s="667"/>
      <c r="E252" s="667"/>
      <c r="F252" s="668"/>
    </row>
    <row r="253" spans="2:6" ht="33.65" customHeight="1" thickBot="1">
      <c r="B253" s="669" t="s">
        <v>1270</v>
      </c>
      <c r="C253" s="670"/>
      <c r="D253" s="670"/>
      <c r="E253" s="670"/>
      <c r="F253" s="671"/>
    </row>
    <row r="254" spans="2:6">
      <c r="B254" s="672" t="s">
        <v>36</v>
      </c>
      <c r="C254" s="674" t="s">
        <v>35</v>
      </c>
      <c r="D254" s="674"/>
      <c r="E254" s="674" t="s">
        <v>34</v>
      </c>
      <c r="F254" s="676"/>
    </row>
    <row r="255" spans="2:6" ht="15" thickBot="1">
      <c r="B255" s="673"/>
      <c r="C255" s="675"/>
      <c r="D255" s="675"/>
      <c r="E255" s="286" t="s">
        <v>33</v>
      </c>
      <c r="F255" s="23" t="s">
        <v>32</v>
      </c>
    </row>
    <row r="256" spans="2:6">
      <c r="B256" s="24">
        <v>1</v>
      </c>
      <c r="C256" s="662" t="s">
        <v>913</v>
      </c>
      <c r="D256" s="662"/>
      <c r="E256" s="25"/>
      <c r="F256" s="26" t="s">
        <v>1062</v>
      </c>
    </row>
    <row r="257" spans="2:6">
      <c r="B257" s="27">
        <v>2</v>
      </c>
      <c r="C257" s="421" t="s">
        <v>914</v>
      </c>
      <c r="D257" s="421"/>
      <c r="E257" s="100"/>
      <c r="F257" s="28" t="s">
        <v>1062</v>
      </c>
    </row>
    <row r="258" spans="2:6">
      <c r="B258" s="27">
        <v>3</v>
      </c>
      <c r="C258" s="421" t="s">
        <v>915</v>
      </c>
      <c r="D258" s="421"/>
      <c r="E258" s="100" t="s">
        <v>1062</v>
      </c>
      <c r="F258" s="28"/>
    </row>
    <row r="259" spans="2:6" ht="26.15" customHeight="1">
      <c r="B259" s="27">
        <v>4</v>
      </c>
      <c r="C259" s="421" t="s">
        <v>916</v>
      </c>
      <c r="D259" s="421"/>
      <c r="E259" s="100" t="s">
        <v>1062</v>
      </c>
      <c r="F259" s="28"/>
    </row>
    <row r="260" spans="2:6">
      <c r="B260" s="27">
        <v>5</v>
      </c>
      <c r="C260" s="421" t="s">
        <v>917</v>
      </c>
      <c r="D260" s="421"/>
      <c r="E260" s="100" t="s">
        <v>1062</v>
      </c>
      <c r="F260" s="28"/>
    </row>
    <row r="261" spans="2:6">
      <c r="B261" s="27">
        <v>6</v>
      </c>
      <c r="C261" s="421" t="s">
        <v>918</v>
      </c>
      <c r="D261" s="421"/>
      <c r="E261" s="100" t="s">
        <v>1062</v>
      </c>
      <c r="F261" s="28"/>
    </row>
    <row r="262" spans="2:6">
      <c r="B262" s="27">
        <v>7</v>
      </c>
      <c r="C262" s="421" t="s">
        <v>919</v>
      </c>
      <c r="D262" s="421"/>
      <c r="E262" s="100"/>
      <c r="F262" s="28" t="s">
        <v>1062</v>
      </c>
    </row>
    <row r="263" spans="2:6" ht="30" customHeight="1">
      <c r="B263" s="27">
        <v>8</v>
      </c>
      <c r="C263" s="421" t="s">
        <v>920</v>
      </c>
      <c r="D263" s="421"/>
      <c r="E263" s="100"/>
      <c r="F263" s="28" t="s">
        <v>1062</v>
      </c>
    </row>
    <row r="264" spans="2:6">
      <c r="B264" s="27">
        <v>9</v>
      </c>
      <c r="C264" s="421" t="s">
        <v>921</v>
      </c>
      <c r="D264" s="421"/>
      <c r="E264" s="100"/>
      <c r="F264" s="28" t="s">
        <v>1062</v>
      </c>
    </row>
    <row r="265" spans="2:6">
      <c r="B265" s="27">
        <v>10</v>
      </c>
      <c r="C265" s="421" t="s">
        <v>922</v>
      </c>
      <c r="D265" s="421"/>
      <c r="E265" s="100"/>
      <c r="F265" s="28" t="s">
        <v>1062</v>
      </c>
    </row>
    <row r="266" spans="2:6">
      <c r="B266" s="27">
        <v>11</v>
      </c>
      <c r="C266" s="421" t="s">
        <v>923</v>
      </c>
      <c r="D266" s="421"/>
      <c r="E266" s="100"/>
      <c r="F266" s="28" t="s">
        <v>1062</v>
      </c>
    </row>
    <row r="267" spans="2:6">
      <c r="B267" s="27">
        <v>12</v>
      </c>
      <c r="C267" s="421" t="s">
        <v>924</v>
      </c>
      <c r="D267" s="421"/>
      <c r="E267" s="100" t="s">
        <v>1062</v>
      </c>
      <c r="F267" s="28"/>
    </row>
    <row r="268" spans="2:6">
      <c r="B268" s="27">
        <v>13</v>
      </c>
      <c r="C268" s="421" t="s">
        <v>925</v>
      </c>
      <c r="D268" s="421"/>
      <c r="E268" s="100"/>
      <c r="F268" s="28" t="s">
        <v>1062</v>
      </c>
    </row>
    <row r="269" spans="2:6">
      <c r="B269" s="27">
        <v>14</v>
      </c>
      <c r="C269" s="421" t="s">
        <v>926</v>
      </c>
      <c r="D269" s="421"/>
      <c r="E269" s="100"/>
      <c r="F269" s="28" t="s">
        <v>1062</v>
      </c>
    </row>
    <row r="270" spans="2:6">
      <c r="B270" s="27">
        <v>15</v>
      </c>
      <c r="C270" s="421" t="s">
        <v>927</v>
      </c>
      <c r="D270" s="421"/>
      <c r="E270" s="100"/>
      <c r="F270" s="28" t="s">
        <v>1062</v>
      </c>
    </row>
    <row r="271" spans="2:6">
      <c r="B271" s="27">
        <v>16</v>
      </c>
      <c r="C271" s="421" t="s">
        <v>928</v>
      </c>
      <c r="D271" s="421"/>
      <c r="E271" s="100"/>
      <c r="F271" s="28" t="s">
        <v>1062</v>
      </c>
    </row>
    <row r="272" spans="2:6">
      <c r="B272" s="27">
        <v>17</v>
      </c>
      <c r="C272" s="421" t="s">
        <v>929</v>
      </c>
      <c r="D272" s="421"/>
      <c r="E272" s="100"/>
      <c r="F272" s="28" t="s">
        <v>1062</v>
      </c>
    </row>
    <row r="273" spans="2:6">
      <c r="B273" s="27">
        <v>18</v>
      </c>
      <c r="C273" s="660" t="s">
        <v>930</v>
      </c>
      <c r="D273" s="660"/>
      <c r="E273" s="29"/>
      <c r="F273" s="30" t="s">
        <v>1062</v>
      </c>
    </row>
    <row r="274" spans="2:6" ht="15" thickBot="1">
      <c r="B274" s="27">
        <v>19</v>
      </c>
      <c r="C274" s="660" t="s">
        <v>931</v>
      </c>
      <c r="D274" s="660"/>
      <c r="E274" s="29"/>
      <c r="F274" s="30" t="s">
        <v>1062</v>
      </c>
    </row>
    <row r="275" spans="2:6" ht="15" thickBot="1">
      <c r="B275" s="661" t="s">
        <v>31</v>
      </c>
      <c r="C275" s="656"/>
      <c r="D275" s="656"/>
      <c r="E275" s="656">
        <f>COUNTIF(E256:E274,"X")</f>
        <v>5</v>
      </c>
      <c r="F275" s="657"/>
    </row>
    <row r="276" spans="2:6" ht="64.5" customHeight="1">
      <c r="B276" s="658" t="s">
        <v>124</v>
      </c>
      <c r="C276" s="658"/>
      <c r="D276" s="658"/>
      <c r="E276" s="658"/>
      <c r="F276" s="658"/>
    </row>
    <row r="277" spans="2:6">
      <c r="B277" s="659" t="s">
        <v>121</v>
      </c>
      <c r="C277" s="659"/>
      <c r="D277" s="659"/>
      <c r="E277" s="659"/>
      <c r="F277" s="659"/>
    </row>
    <row r="278" spans="2:6">
      <c r="B278" s="659" t="s">
        <v>122</v>
      </c>
      <c r="C278" s="659"/>
      <c r="D278" s="659"/>
      <c r="E278" s="659"/>
      <c r="F278" s="659"/>
    </row>
    <row r="279" spans="2:6">
      <c r="B279" s="659" t="s">
        <v>123</v>
      </c>
      <c r="C279" s="659"/>
      <c r="D279" s="659"/>
      <c r="E279" s="659"/>
      <c r="F279" s="659"/>
    </row>
    <row r="281" spans="2:6" ht="15" thickBot="1">
      <c r="B281" s="655" t="s">
        <v>960</v>
      </c>
      <c r="C281" s="655"/>
      <c r="D281" s="655"/>
      <c r="E281" s="655"/>
      <c r="F281" s="655"/>
    </row>
    <row r="282" spans="2:6" ht="18.5" thickBot="1">
      <c r="B282" s="663" t="s">
        <v>37</v>
      </c>
      <c r="C282" s="664"/>
      <c r="D282" s="664"/>
      <c r="E282" s="664"/>
      <c r="F282" s="665"/>
    </row>
    <row r="283" spans="2:6">
      <c r="B283" s="666" t="s">
        <v>120</v>
      </c>
      <c r="C283" s="667"/>
      <c r="D283" s="667"/>
      <c r="E283" s="667"/>
      <c r="F283" s="668"/>
    </row>
    <row r="284" spans="2:6" ht="33.65" customHeight="1" thickBot="1">
      <c r="B284" s="669"/>
      <c r="C284" s="670"/>
      <c r="D284" s="670"/>
      <c r="E284" s="670"/>
      <c r="F284" s="671"/>
    </row>
    <row r="285" spans="2:6">
      <c r="B285" s="672" t="s">
        <v>36</v>
      </c>
      <c r="C285" s="674" t="s">
        <v>35</v>
      </c>
      <c r="D285" s="674"/>
      <c r="E285" s="674" t="s">
        <v>34</v>
      </c>
      <c r="F285" s="676"/>
    </row>
    <row r="286" spans="2:6" ht="15" thickBot="1">
      <c r="B286" s="673"/>
      <c r="C286" s="675"/>
      <c r="D286" s="675"/>
      <c r="E286" s="286" t="s">
        <v>33</v>
      </c>
      <c r="F286" s="23" t="s">
        <v>32</v>
      </c>
    </row>
    <row r="287" spans="2:6">
      <c r="B287" s="24">
        <v>1</v>
      </c>
      <c r="C287" s="662" t="s">
        <v>913</v>
      </c>
      <c r="D287" s="662"/>
      <c r="E287" s="25"/>
      <c r="F287" s="26"/>
    </row>
    <row r="288" spans="2:6">
      <c r="B288" s="27">
        <v>2</v>
      </c>
      <c r="C288" s="421" t="s">
        <v>914</v>
      </c>
      <c r="D288" s="421"/>
      <c r="E288" s="100"/>
      <c r="F288" s="28"/>
    </row>
    <row r="289" spans="2:6">
      <c r="B289" s="27">
        <v>3</v>
      </c>
      <c r="C289" s="421" t="s">
        <v>915</v>
      </c>
      <c r="D289" s="421"/>
      <c r="E289" s="100"/>
      <c r="F289" s="28"/>
    </row>
    <row r="290" spans="2:6" ht="26.15" customHeight="1">
      <c r="B290" s="27">
        <v>4</v>
      </c>
      <c r="C290" s="421" t="s">
        <v>916</v>
      </c>
      <c r="D290" s="421"/>
      <c r="E290" s="100"/>
      <c r="F290" s="28"/>
    </row>
    <row r="291" spans="2:6">
      <c r="B291" s="27">
        <v>5</v>
      </c>
      <c r="C291" s="421" t="s">
        <v>917</v>
      </c>
      <c r="D291" s="421"/>
      <c r="E291" s="100"/>
      <c r="F291" s="28"/>
    </row>
    <row r="292" spans="2:6">
      <c r="B292" s="27">
        <v>6</v>
      </c>
      <c r="C292" s="421" t="s">
        <v>918</v>
      </c>
      <c r="D292" s="421"/>
      <c r="E292" s="100"/>
      <c r="F292" s="28"/>
    </row>
    <row r="293" spans="2:6">
      <c r="B293" s="27">
        <v>7</v>
      </c>
      <c r="C293" s="421" t="s">
        <v>919</v>
      </c>
      <c r="D293" s="421"/>
      <c r="E293" s="100"/>
      <c r="F293" s="28"/>
    </row>
    <row r="294" spans="2:6" ht="30" customHeight="1">
      <c r="B294" s="27">
        <v>8</v>
      </c>
      <c r="C294" s="421" t="s">
        <v>920</v>
      </c>
      <c r="D294" s="421"/>
      <c r="E294" s="100"/>
      <c r="F294" s="28"/>
    </row>
    <row r="295" spans="2:6">
      <c r="B295" s="27">
        <v>9</v>
      </c>
      <c r="C295" s="421" t="s">
        <v>921</v>
      </c>
      <c r="D295" s="421"/>
      <c r="E295" s="100"/>
      <c r="F295" s="28"/>
    </row>
    <row r="296" spans="2:6">
      <c r="B296" s="27">
        <v>10</v>
      </c>
      <c r="C296" s="421" t="s">
        <v>922</v>
      </c>
      <c r="D296" s="421"/>
      <c r="E296" s="100"/>
      <c r="F296" s="28"/>
    </row>
    <row r="297" spans="2:6">
      <c r="B297" s="27">
        <v>11</v>
      </c>
      <c r="C297" s="421" t="s">
        <v>923</v>
      </c>
      <c r="D297" s="421"/>
      <c r="E297" s="100"/>
      <c r="F297" s="28"/>
    </row>
    <row r="298" spans="2:6">
      <c r="B298" s="27">
        <v>12</v>
      </c>
      <c r="C298" s="421" t="s">
        <v>924</v>
      </c>
      <c r="D298" s="421"/>
      <c r="E298" s="100"/>
      <c r="F298" s="28"/>
    </row>
    <row r="299" spans="2:6">
      <c r="B299" s="27">
        <v>13</v>
      </c>
      <c r="C299" s="421" t="s">
        <v>925</v>
      </c>
      <c r="D299" s="421"/>
      <c r="E299" s="100"/>
      <c r="F299" s="28"/>
    </row>
    <row r="300" spans="2:6">
      <c r="B300" s="27">
        <v>14</v>
      </c>
      <c r="C300" s="421" t="s">
        <v>926</v>
      </c>
      <c r="D300" s="421"/>
      <c r="E300" s="100"/>
      <c r="F300" s="28"/>
    </row>
    <row r="301" spans="2:6">
      <c r="B301" s="27">
        <v>15</v>
      </c>
      <c r="C301" s="421" t="s">
        <v>927</v>
      </c>
      <c r="D301" s="421"/>
      <c r="E301" s="100"/>
      <c r="F301" s="28"/>
    </row>
    <row r="302" spans="2:6">
      <c r="B302" s="27">
        <v>16</v>
      </c>
      <c r="C302" s="421" t="s">
        <v>928</v>
      </c>
      <c r="D302" s="421"/>
      <c r="E302" s="100"/>
      <c r="F302" s="28"/>
    </row>
    <row r="303" spans="2:6">
      <c r="B303" s="27">
        <v>17</v>
      </c>
      <c r="C303" s="421" t="s">
        <v>929</v>
      </c>
      <c r="D303" s="421"/>
      <c r="E303" s="100"/>
      <c r="F303" s="28"/>
    </row>
    <row r="304" spans="2:6">
      <c r="B304" s="27">
        <v>18</v>
      </c>
      <c r="C304" s="660" t="s">
        <v>930</v>
      </c>
      <c r="D304" s="660"/>
      <c r="E304" s="29"/>
      <c r="F304" s="30"/>
    </row>
    <row r="305" spans="2:6" ht="15" thickBot="1">
      <c r="B305" s="27">
        <v>19</v>
      </c>
      <c r="C305" s="660" t="s">
        <v>931</v>
      </c>
      <c r="D305" s="660"/>
      <c r="E305" s="29"/>
      <c r="F305" s="30"/>
    </row>
    <row r="306" spans="2:6" ht="15" thickBot="1">
      <c r="B306" s="661" t="s">
        <v>31</v>
      </c>
      <c r="C306" s="656"/>
      <c r="D306" s="656"/>
      <c r="E306" s="656">
        <f>COUNTIF(E287:E305,"X")</f>
        <v>0</v>
      </c>
      <c r="F306" s="657"/>
    </row>
    <row r="307" spans="2:6" ht="64.5" customHeight="1">
      <c r="B307" s="658" t="s">
        <v>124</v>
      </c>
      <c r="C307" s="658"/>
      <c r="D307" s="658"/>
      <c r="E307" s="658"/>
      <c r="F307" s="658"/>
    </row>
    <row r="308" spans="2:6">
      <c r="B308" s="659" t="s">
        <v>121</v>
      </c>
      <c r="C308" s="659"/>
      <c r="D308" s="659"/>
      <c r="E308" s="659"/>
      <c r="F308" s="659"/>
    </row>
    <row r="309" spans="2:6">
      <c r="B309" s="659" t="s">
        <v>122</v>
      </c>
      <c r="C309" s="659"/>
      <c r="D309" s="659"/>
      <c r="E309" s="659"/>
      <c r="F309" s="659"/>
    </row>
    <row r="310" spans="2:6">
      <c r="B310" s="659" t="s">
        <v>123</v>
      </c>
      <c r="C310" s="659"/>
      <c r="D310" s="659"/>
      <c r="E310" s="659"/>
      <c r="F310" s="659"/>
    </row>
    <row r="312" spans="2:6" ht="15" thickBot="1">
      <c r="B312" s="655" t="s">
        <v>889</v>
      </c>
      <c r="C312" s="655"/>
      <c r="D312" s="655"/>
      <c r="E312" s="655"/>
      <c r="F312" s="655"/>
    </row>
    <row r="313" spans="2:6" ht="18.5" thickBot="1">
      <c r="B313" s="663" t="s">
        <v>37</v>
      </c>
      <c r="C313" s="664"/>
      <c r="D313" s="664"/>
      <c r="E313" s="664"/>
      <c r="F313" s="665"/>
    </row>
    <row r="314" spans="2:6">
      <c r="B314" s="666" t="s">
        <v>120</v>
      </c>
      <c r="C314" s="667"/>
      <c r="D314" s="667"/>
      <c r="E314" s="667"/>
      <c r="F314" s="668"/>
    </row>
    <row r="315" spans="2:6" ht="33.65" customHeight="1" thickBot="1">
      <c r="B315" s="669" t="s">
        <v>1285</v>
      </c>
      <c r="C315" s="670"/>
      <c r="D315" s="670"/>
      <c r="E315" s="670"/>
      <c r="F315" s="671"/>
    </row>
    <row r="316" spans="2:6">
      <c r="B316" s="672" t="s">
        <v>36</v>
      </c>
      <c r="C316" s="674" t="s">
        <v>35</v>
      </c>
      <c r="D316" s="674"/>
      <c r="E316" s="674" t="s">
        <v>34</v>
      </c>
      <c r="F316" s="676"/>
    </row>
    <row r="317" spans="2:6" ht="15" thickBot="1">
      <c r="B317" s="673"/>
      <c r="C317" s="675"/>
      <c r="D317" s="675"/>
      <c r="E317" s="286" t="s">
        <v>33</v>
      </c>
      <c r="F317" s="23" t="s">
        <v>32</v>
      </c>
    </row>
    <row r="318" spans="2:6">
      <c r="B318" s="24">
        <v>1</v>
      </c>
      <c r="C318" s="662" t="s">
        <v>913</v>
      </c>
      <c r="D318" s="662"/>
      <c r="E318" s="25"/>
      <c r="F318" s="26" t="s">
        <v>1062</v>
      </c>
    </row>
    <row r="319" spans="2:6">
      <c r="B319" s="27">
        <v>2</v>
      </c>
      <c r="C319" s="421" t="s">
        <v>914</v>
      </c>
      <c r="D319" s="421"/>
      <c r="E319" s="100"/>
      <c r="F319" s="28" t="s">
        <v>1062</v>
      </c>
    </row>
    <row r="320" spans="2:6">
      <c r="B320" s="27">
        <v>3</v>
      </c>
      <c r="C320" s="421" t="s">
        <v>915</v>
      </c>
      <c r="D320" s="421"/>
      <c r="E320" s="100" t="s">
        <v>1062</v>
      </c>
      <c r="F320" s="28"/>
    </row>
    <row r="321" spans="2:6" ht="26.15" customHeight="1">
      <c r="B321" s="27">
        <v>4</v>
      </c>
      <c r="C321" s="421" t="s">
        <v>916</v>
      </c>
      <c r="D321" s="421"/>
      <c r="E321" s="100" t="s">
        <v>1062</v>
      </c>
      <c r="F321" s="28"/>
    </row>
    <row r="322" spans="2:6">
      <c r="B322" s="27">
        <v>5</v>
      </c>
      <c r="C322" s="421" t="s">
        <v>917</v>
      </c>
      <c r="D322" s="421"/>
      <c r="E322" s="100" t="s">
        <v>1062</v>
      </c>
      <c r="F322" s="28"/>
    </row>
    <row r="323" spans="2:6">
      <c r="B323" s="27">
        <v>6</v>
      </c>
      <c r="C323" s="421" t="s">
        <v>918</v>
      </c>
      <c r="D323" s="421"/>
      <c r="E323" s="100" t="s">
        <v>1062</v>
      </c>
      <c r="F323" s="28"/>
    </row>
    <row r="324" spans="2:6">
      <c r="B324" s="27">
        <v>7</v>
      </c>
      <c r="C324" s="421" t="s">
        <v>919</v>
      </c>
      <c r="D324" s="421"/>
      <c r="E324" s="100"/>
      <c r="F324" s="28" t="s">
        <v>1062</v>
      </c>
    </row>
    <row r="325" spans="2:6" ht="30" customHeight="1">
      <c r="B325" s="27">
        <v>8</v>
      </c>
      <c r="C325" s="421" t="s">
        <v>920</v>
      </c>
      <c r="D325" s="421"/>
      <c r="E325" s="100"/>
      <c r="F325" s="28" t="s">
        <v>1062</v>
      </c>
    </row>
    <row r="326" spans="2:6">
      <c r="B326" s="27">
        <v>9</v>
      </c>
      <c r="C326" s="421" t="s">
        <v>921</v>
      </c>
      <c r="D326" s="421"/>
      <c r="E326" s="100"/>
      <c r="F326" s="28" t="s">
        <v>1062</v>
      </c>
    </row>
    <row r="327" spans="2:6">
      <c r="B327" s="27">
        <v>10</v>
      </c>
      <c r="C327" s="421" t="s">
        <v>922</v>
      </c>
      <c r="D327" s="421"/>
      <c r="E327" s="100"/>
      <c r="F327" s="28" t="s">
        <v>1062</v>
      </c>
    </row>
    <row r="328" spans="2:6">
      <c r="B328" s="27">
        <v>11</v>
      </c>
      <c r="C328" s="421" t="s">
        <v>923</v>
      </c>
      <c r="D328" s="421"/>
      <c r="E328" s="100"/>
      <c r="F328" s="28" t="s">
        <v>1062</v>
      </c>
    </row>
    <row r="329" spans="2:6">
      <c r="B329" s="27">
        <v>12</v>
      </c>
      <c r="C329" s="421" t="s">
        <v>924</v>
      </c>
      <c r="D329" s="421"/>
      <c r="E329" s="100" t="s">
        <v>1062</v>
      </c>
      <c r="F329" s="28"/>
    </row>
    <row r="330" spans="2:6">
      <c r="B330" s="27">
        <v>13</v>
      </c>
      <c r="C330" s="421" t="s">
        <v>925</v>
      </c>
      <c r="D330" s="421"/>
      <c r="E330" s="100"/>
      <c r="F330" s="28" t="s">
        <v>1062</v>
      </c>
    </row>
    <row r="331" spans="2:6">
      <c r="B331" s="27">
        <v>14</v>
      </c>
      <c r="C331" s="421" t="s">
        <v>926</v>
      </c>
      <c r="D331" s="421"/>
      <c r="E331" s="100"/>
      <c r="F331" s="28" t="s">
        <v>1062</v>
      </c>
    </row>
    <row r="332" spans="2:6">
      <c r="B332" s="27">
        <v>15</v>
      </c>
      <c r="C332" s="421" t="s">
        <v>927</v>
      </c>
      <c r="D332" s="421"/>
      <c r="E332" s="100"/>
      <c r="F332" s="28" t="s">
        <v>1062</v>
      </c>
    </row>
    <row r="333" spans="2:6">
      <c r="B333" s="27">
        <v>16</v>
      </c>
      <c r="C333" s="421" t="s">
        <v>928</v>
      </c>
      <c r="D333" s="421"/>
      <c r="E333" s="100"/>
      <c r="F333" s="28" t="s">
        <v>1062</v>
      </c>
    </row>
    <row r="334" spans="2:6">
      <c r="B334" s="27">
        <v>17</v>
      </c>
      <c r="C334" s="421" t="s">
        <v>929</v>
      </c>
      <c r="D334" s="421"/>
      <c r="E334" s="100"/>
      <c r="F334" s="28" t="s">
        <v>1062</v>
      </c>
    </row>
    <row r="335" spans="2:6">
      <c r="B335" s="27">
        <v>18</v>
      </c>
      <c r="C335" s="660" t="s">
        <v>930</v>
      </c>
      <c r="D335" s="660"/>
      <c r="E335" s="29"/>
      <c r="F335" s="30" t="s">
        <v>1062</v>
      </c>
    </row>
    <row r="336" spans="2:6" ht="15" thickBot="1">
      <c r="B336" s="27">
        <v>19</v>
      </c>
      <c r="C336" s="660" t="s">
        <v>931</v>
      </c>
      <c r="D336" s="660"/>
      <c r="E336" s="29"/>
      <c r="F336" s="30" t="s">
        <v>1062</v>
      </c>
    </row>
    <row r="337" spans="2:6" ht="15" thickBot="1">
      <c r="B337" s="661" t="s">
        <v>31</v>
      </c>
      <c r="C337" s="656"/>
      <c r="D337" s="656"/>
      <c r="E337" s="656">
        <f>COUNTIF(E318:E336,"X")</f>
        <v>5</v>
      </c>
      <c r="F337" s="657"/>
    </row>
    <row r="338" spans="2:6" ht="64.5" customHeight="1">
      <c r="B338" s="658" t="s">
        <v>124</v>
      </c>
      <c r="C338" s="658"/>
      <c r="D338" s="658"/>
      <c r="E338" s="658"/>
      <c r="F338" s="658"/>
    </row>
    <row r="339" spans="2:6">
      <c r="B339" s="659" t="s">
        <v>121</v>
      </c>
      <c r="C339" s="659"/>
      <c r="D339" s="659"/>
      <c r="E339" s="659"/>
      <c r="F339" s="659"/>
    </row>
    <row r="340" spans="2:6">
      <c r="B340" s="659" t="s">
        <v>122</v>
      </c>
      <c r="C340" s="659"/>
      <c r="D340" s="659"/>
      <c r="E340" s="659"/>
      <c r="F340" s="659"/>
    </row>
    <row r="341" spans="2:6">
      <c r="B341" s="659" t="s">
        <v>123</v>
      </c>
      <c r="C341" s="659"/>
      <c r="D341" s="659"/>
      <c r="E341" s="659"/>
      <c r="F341" s="659"/>
    </row>
    <row r="343" spans="2:6" ht="15" thickBot="1">
      <c r="B343" s="655" t="s">
        <v>961</v>
      </c>
      <c r="C343" s="655"/>
      <c r="D343" s="655"/>
      <c r="E343" s="655"/>
      <c r="F343" s="655"/>
    </row>
    <row r="344" spans="2:6" ht="18.5" thickBot="1">
      <c r="B344" s="663" t="s">
        <v>37</v>
      </c>
      <c r="C344" s="664"/>
      <c r="D344" s="664"/>
      <c r="E344" s="664"/>
      <c r="F344" s="665"/>
    </row>
    <row r="345" spans="2:6">
      <c r="B345" s="666" t="s">
        <v>120</v>
      </c>
      <c r="C345" s="667"/>
      <c r="D345" s="667"/>
      <c r="E345" s="667"/>
      <c r="F345" s="668"/>
    </row>
    <row r="346" spans="2:6" ht="33.65" customHeight="1" thickBot="1">
      <c r="B346" s="669" t="s">
        <v>1290</v>
      </c>
      <c r="C346" s="670"/>
      <c r="D346" s="670"/>
      <c r="E346" s="670"/>
      <c r="F346" s="671"/>
    </row>
    <row r="347" spans="2:6">
      <c r="B347" s="672" t="s">
        <v>36</v>
      </c>
      <c r="C347" s="674" t="s">
        <v>35</v>
      </c>
      <c r="D347" s="674"/>
      <c r="E347" s="674" t="s">
        <v>34</v>
      </c>
      <c r="F347" s="676"/>
    </row>
    <row r="348" spans="2:6" ht="15" thickBot="1">
      <c r="B348" s="673"/>
      <c r="C348" s="675"/>
      <c r="D348" s="675"/>
      <c r="E348" s="286" t="s">
        <v>33</v>
      </c>
      <c r="F348" s="23" t="s">
        <v>32</v>
      </c>
    </row>
    <row r="349" spans="2:6">
      <c r="B349" s="24">
        <v>1</v>
      </c>
      <c r="C349" s="662" t="s">
        <v>913</v>
      </c>
      <c r="D349" s="662"/>
      <c r="E349" s="25"/>
      <c r="F349" s="26" t="s">
        <v>1062</v>
      </c>
    </row>
    <row r="350" spans="2:6">
      <c r="B350" s="27">
        <v>2</v>
      </c>
      <c r="C350" s="421" t="s">
        <v>914</v>
      </c>
      <c r="D350" s="421"/>
      <c r="E350" s="100"/>
      <c r="F350" s="28" t="s">
        <v>1062</v>
      </c>
    </row>
    <row r="351" spans="2:6">
      <c r="B351" s="27">
        <v>3</v>
      </c>
      <c r="C351" s="421" t="s">
        <v>915</v>
      </c>
      <c r="D351" s="421"/>
      <c r="E351" s="100" t="s">
        <v>1062</v>
      </c>
      <c r="F351" s="28"/>
    </row>
    <row r="352" spans="2:6" ht="26.15" customHeight="1">
      <c r="B352" s="27">
        <v>4</v>
      </c>
      <c r="C352" s="421" t="s">
        <v>916</v>
      </c>
      <c r="D352" s="421"/>
      <c r="E352" s="100" t="s">
        <v>1062</v>
      </c>
      <c r="F352" s="28"/>
    </row>
    <row r="353" spans="2:6">
      <c r="B353" s="27">
        <v>5</v>
      </c>
      <c r="C353" s="421" t="s">
        <v>917</v>
      </c>
      <c r="D353" s="421"/>
      <c r="E353" s="100" t="s">
        <v>1062</v>
      </c>
      <c r="F353" s="28"/>
    </row>
    <row r="354" spans="2:6">
      <c r="B354" s="27">
        <v>6</v>
      </c>
      <c r="C354" s="421" t="s">
        <v>918</v>
      </c>
      <c r="D354" s="421"/>
      <c r="E354" s="100" t="s">
        <v>1062</v>
      </c>
      <c r="F354" s="28"/>
    </row>
    <row r="355" spans="2:6">
      <c r="B355" s="27">
        <v>7</v>
      </c>
      <c r="C355" s="421" t="s">
        <v>919</v>
      </c>
      <c r="D355" s="421"/>
      <c r="E355" s="100"/>
      <c r="F355" s="28" t="s">
        <v>1062</v>
      </c>
    </row>
    <row r="356" spans="2:6" ht="30" customHeight="1">
      <c r="B356" s="27">
        <v>8</v>
      </c>
      <c r="C356" s="421" t="s">
        <v>920</v>
      </c>
      <c r="D356" s="421"/>
      <c r="E356" s="100"/>
      <c r="F356" s="28" t="s">
        <v>1062</v>
      </c>
    </row>
    <row r="357" spans="2:6">
      <c r="B357" s="27">
        <v>9</v>
      </c>
      <c r="C357" s="421" t="s">
        <v>921</v>
      </c>
      <c r="D357" s="421"/>
      <c r="E357" s="100"/>
      <c r="F357" s="28" t="s">
        <v>1062</v>
      </c>
    </row>
    <row r="358" spans="2:6">
      <c r="B358" s="27">
        <v>10</v>
      </c>
      <c r="C358" s="421" t="s">
        <v>922</v>
      </c>
      <c r="D358" s="421"/>
      <c r="E358" s="100"/>
      <c r="F358" s="28" t="s">
        <v>1062</v>
      </c>
    </row>
    <row r="359" spans="2:6">
      <c r="B359" s="27">
        <v>11</v>
      </c>
      <c r="C359" s="421" t="s">
        <v>923</v>
      </c>
      <c r="D359" s="421"/>
      <c r="E359" s="100"/>
      <c r="F359" s="28" t="s">
        <v>1062</v>
      </c>
    </row>
    <row r="360" spans="2:6">
      <c r="B360" s="27">
        <v>12</v>
      </c>
      <c r="C360" s="421" t="s">
        <v>924</v>
      </c>
      <c r="D360" s="421"/>
      <c r="E360" s="100" t="s">
        <v>1062</v>
      </c>
      <c r="F360" s="28"/>
    </row>
    <row r="361" spans="2:6">
      <c r="B361" s="27">
        <v>13</v>
      </c>
      <c r="C361" s="421" t="s">
        <v>925</v>
      </c>
      <c r="D361" s="421"/>
      <c r="E361" s="100"/>
      <c r="F361" s="28" t="s">
        <v>1062</v>
      </c>
    </row>
    <row r="362" spans="2:6">
      <c r="B362" s="27">
        <v>14</v>
      </c>
      <c r="C362" s="421" t="s">
        <v>926</v>
      </c>
      <c r="D362" s="421"/>
      <c r="E362" s="100"/>
      <c r="F362" s="28" t="s">
        <v>1062</v>
      </c>
    </row>
    <row r="363" spans="2:6">
      <c r="B363" s="27">
        <v>15</v>
      </c>
      <c r="C363" s="421" t="s">
        <v>927</v>
      </c>
      <c r="D363" s="421"/>
      <c r="E363" s="100"/>
      <c r="F363" s="28" t="s">
        <v>1062</v>
      </c>
    </row>
    <row r="364" spans="2:6">
      <c r="B364" s="27">
        <v>16</v>
      </c>
      <c r="C364" s="421" t="s">
        <v>928</v>
      </c>
      <c r="D364" s="421"/>
      <c r="E364" s="100"/>
      <c r="F364" s="28" t="s">
        <v>1062</v>
      </c>
    </row>
    <row r="365" spans="2:6">
      <c r="B365" s="27">
        <v>17</v>
      </c>
      <c r="C365" s="421" t="s">
        <v>929</v>
      </c>
      <c r="D365" s="421"/>
      <c r="E365" s="100"/>
      <c r="F365" s="28" t="s">
        <v>1062</v>
      </c>
    </row>
    <row r="366" spans="2:6">
      <c r="B366" s="27">
        <v>18</v>
      </c>
      <c r="C366" s="660" t="s">
        <v>930</v>
      </c>
      <c r="D366" s="660"/>
      <c r="E366" s="29"/>
      <c r="F366" s="30" t="s">
        <v>1062</v>
      </c>
    </row>
    <row r="367" spans="2:6" ht="15" thickBot="1">
      <c r="B367" s="27">
        <v>19</v>
      </c>
      <c r="C367" s="660" t="s">
        <v>931</v>
      </c>
      <c r="D367" s="660"/>
      <c r="E367" s="29"/>
      <c r="F367" s="30" t="s">
        <v>1062</v>
      </c>
    </row>
    <row r="368" spans="2:6" ht="15" thickBot="1">
      <c r="B368" s="661" t="s">
        <v>31</v>
      </c>
      <c r="C368" s="656"/>
      <c r="D368" s="656"/>
      <c r="E368" s="656">
        <f>COUNTIF(E349:E367,"X")</f>
        <v>5</v>
      </c>
      <c r="F368" s="657"/>
    </row>
    <row r="369" spans="2:6" ht="64.5" customHeight="1">
      <c r="B369" s="658" t="s">
        <v>124</v>
      </c>
      <c r="C369" s="658"/>
      <c r="D369" s="658"/>
      <c r="E369" s="658"/>
      <c r="F369" s="658"/>
    </row>
    <row r="370" spans="2:6">
      <c r="B370" s="659" t="s">
        <v>121</v>
      </c>
      <c r="C370" s="659"/>
      <c r="D370" s="659"/>
      <c r="E370" s="659"/>
      <c r="F370" s="659"/>
    </row>
    <row r="371" spans="2:6">
      <c r="B371" s="659" t="s">
        <v>122</v>
      </c>
      <c r="C371" s="659"/>
      <c r="D371" s="659"/>
      <c r="E371" s="659"/>
      <c r="F371" s="659"/>
    </row>
    <row r="372" spans="2:6">
      <c r="B372" s="659" t="s">
        <v>123</v>
      </c>
      <c r="C372" s="659"/>
      <c r="D372" s="659"/>
      <c r="E372" s="659"/>
      <c r="F372" s="659"/>
    </row>
    <row r="374" spans="2:6" ht="15" thickBot="1">
      <c r="B374" s="655" t="s">
        <v>963</v>
      </c>
      <c r="C374" s="655"/>
      <c r="D374" s="655"/>
      <c r="E374" s="655"/>
      <c r="F374" s="655"/>
    </row>
    <row r="375" spans="2:6" ht="18.5" thickBot="1">
      <c r="B375" s="663" t="s">
        <v>37</v>
      </c>
      <c r="C375" s="664"/>
      <c r="D375" s="664"/>
      <c r="E375" s="664"/>
      <c r="F375" s="665"/>
    </row>
    <row r="376" spans="2:6">
      <c r="B376" s="666" t="s">
        <v>120</v>
      </c>
      <c r="C376" s="667"/>
      <c r="D376" s="667"/>
      <c r="E376" s="667"/>
      <c r="F376" s="668"/>
    </row>
    <row r="377" spans="2:6" ht="33.65" customHeight="1" thickBot="1">
      <c r="B377" s="678" t="s">
        <v>1698</v>
      </c>
      <c r="C377" s="679"/>
      <c r="D377" s="679"/>
      <c r="E377" s="679"/>
      <c r="F377" s="680"/>
    </row>
    <row r="378" spans="2:6">
      <c r="B378" s="672" t="s">
        <v>36</v>
      </c>
      <c r="C378" s="674" t="s">
        <v>35</v>
      </c>
      <c r="D378" s="674"/>
      <c r="E378" s="674" t="s">
        <v>34</v>
      </c>
      <c r="F378" s="676"/>
    </row>
    <row r="379" spans="2:6" ht="15" thickBot="1">
      <c r="B379" s="673"/>
      <c r="C379" s="675"/>
      <c r="D379" s="675"/>
      <c r="E379" s="286" t="s">
        <v>33</v>
      </c>
      <c r="F379" s="23" t="s">
        <v>32</v>
      </c>
    </row>
    <row r="380" spans="2:6">
      <c r="B380" s="24">
        <v>1</v>
      </c>
      <c r="C380" s="662" t="s">
        <v>913</v>
      </c>
      <c r="D380" s="662"/>
      <c r="E380" s="25" t="s">
        <v>1062</v>
      </c>
      <c r="F380" s="26"/>
    </row>
    <row r="381" spans="2:6">
      <c r="B381" s="27">
        <v>2</v>
      </c>
      <c r="C381" s="421" t="s">
        <v>914</v>
      </c>
      <c r="D381" s="421"/>
      <c r="E381" s="100" t="s">
        <v>1062</v>
      </c>
      <c r="F381" s="28"/>
    </row>
    <row r="382" spans="2:6">
      <c r="B382" s="27">
        <v>3</v>
      </c>
      <c r="C382" s="421" t="s">
        <v>915</v>
      </c>
      <c r="D382" s="421"/>
      <c r="E382" s="100" t="s">
        <v>1062</v>
      </c>
      <c r="F382" s="28"/>
    </row>
    <row r="383" spans="2:6" ht="26.15" customHeight="1">
      <c r="B383" s="27">
        <v>4</v>
      </c>
      <c r="C383" s="421" t="s">
        <v>916</v>
      </c>
      <c r="D383" s="421"/>
      <c r="E383" s="100"/>
      <c r="F383" s="28" t="s">
        <v>1062</v>
      </c>
    </row>
    <row r="384" spans="2:6">
      <c r="B384" s="27">
        <v>5</v>
      </c>
      <c r="C384" s="421" t="s">
        <v>917</v>
      </c>
      <c r="D384" s="421"/>
      <c r="E384" s="100" t="s">
        <v>1062</v>
      </c>
      <c r="F384" s="28"/>
    </row>
    <row r="385" spans="2:6">
      <c r="B385" s="27">
        <v>6</v>
      </c>
      <c r="C385" s="421" t="s">
        <v>918</v>
      </c>
      <c r="D385" s="421"/>
      <c r="E385" s="100"/>
      <c r="F385" s="28" t="s">
        <v>1062</v>
      </c>
    </row>
    <row r="386" spans="2:6">
      <c r="B386" s="27">
        <v>7</v>
      </c>
      <c r="C386" s="421" t="s">
        <v>919</v>
      </c>
      <c r="D386" s="421"/>
      <c r="E386" s="100"/>
      <c r="F386" s="28" t="s">
        <v>1062</v>
      </c>
    </row>
    <row r="387" spans="2:6" ht="30" customHeight="1">
      <c r="B387" s="27">
        <v>8</v>
      </c>
      <c r="C387" s="421" t="s">
        <v>920</v>
      </c>
      <c r="D387" s="421"/>
      <c r="E387" s="100"/>
      <c r="F387" s="28" t="s">
        <v>1062</v>
      </c>
    </row>
    <row r="388" spans="2:6">
      <c r="B388" s="27">
        <v>9</v>
      </c>
      <c r="C388" s="421" t="s">
        <v>921</v>
      </c>
      <c r="D388" s="421"/>
      <c r="E388" s="100"/>
      <c r="F388" s="28" t="s">
        <v>1062</v>
      </c>
    </row>
    <row r="389" spans="2:6">
      <c r="B389" s="27">
        <v>10</v>
      </c>
      <c r="C389" s="421" t="s">
        <v>922</v>
      </c>
      <c r="D389" s="421"/>
      <c r="E389" s="100"/>
      <c r="F389" s="28" t="s">
        <v>1062</v>
      </c>
    </row>
    <row r="390" spans="2:6">
      <c r="B390" s="27">
        <v>11</v>
      </c>
      <c r="C390" s="421" t="s">
        <v>923</v>
      </c>
      <c r="D390" s="421"/>
      <c r="E390" s="100"/>
      <c r="F390" s="28" t="s">
        <v>1062</v>
      </c>
    </row>
    <row r="391" spans="2:6">
      <c r="B391" s="27">
        <v>12</v>
      </c>
      <c r="C391" s="421" t="s">
        <v>924</v>
      </c>
      <c r="D391" s="421"/>
      <c r="E391" s="100" t="s">
        <v>1062</v>
      </c>
      <c r="F391" s="28"/>
    </row>
    <row r="392" spans="2:6">
      <c r="B392" s="27">
        <v>13</v>
      </c>
      <c r="C392" s="421" t="s">
        <v>925</v>
      </c>
      <c r="D392" s="421"/>
      <c r="E392" s="100"/>
      <c r="F392" s="28" t="s">
        <v>1062</v>
      </c>
    </row>
    <row r="393" spans="2:6">
      <c r="B393" s="27">
        <v>14</v>
      </c>
      <c r="C393" s="421" t="s">
        <v>926</v>
      </c>
      <c r="D393" s="421"/>
      <c r="E393" s="100"/>
      <c r="F393" s="28" t="s">
        <v>1062</v>
      </c>
    </row>
    <row r="394" spans="2:6">
      <c r="B394" s="27">
        <v>15</v>
      </c>
      <c r="C394" s="421" t="s">
        <v>927</v>
      </c>
      <c r="D394" s="421"/>
      <c r="E394" s="100"/>
      <c r="F394" s="28" t="s">
        <v>1062</v>
      </c>
    </row>
    <row r="395" spans="2:6">
      <c r="B395" s="27">
        <v>16</v>
      </c>
      <c r="C395" s="421" t="s">
        <v>928</v>
      </c>
      <c r="D395" s="421"/>
      <c r="E395" s="100"/>
      <c r="F395" s="28" t="s">
        <v>1062</v>
      </c>
    </row>
    <row r="396" spans="2:6">
      <c r="B396" s="27">
        <v>17</v>
      </c>
      <c r="C396" s="421" t="s">
        <v>929</v>
      </c>
      <c r="D396" s="421"/>
      <c r="E396" s="100"/>
      <c r="F396" s="28" t="s">
        <v>1062</v>
      </c>
    </row>
    <row r="397" spans="2:6">
      <c r="B397" s="27">
        <v>18</v>
      </c>
      <c r="C397" s="660" t="s">
        <v>930</v>
      </c>
      <c r="D397" s="660"/>
      <c r="E397" s="29"/>
      <c r="F397" s="30" t="s">
        <v>1062</v>
      </c>
    </row>
    <row r="398" spans="2:6" ht="15" thickBot="1">
      <c r="B398" s="27">
        <v>19</v>
      </c>
      <c r="C398" s="660" t="s">
        <v>931</v>
      </c>
      <c r="D398" s="660"/>
      <c r="E398" s="29"/>
      <c r="F398" s="30" t="s">
        <v>1062</v>
      </c>
    </row>
    <row r="399" spans="2:6" ht="15" thickBot="1">
      <c r="B399" s="661" t="s">
        <v>31</v>
      </c>
      <c r="C399" s="656"/>
      <c r="D399" s="656"/>
      <c r="E399" s="656">
        <f>COUNTIF(E380:E398,"X")</f>
        <v>5</v>
      </c>
      <c r="F399" s="657"/>
    </row>
    <row r="400" spans="2:6" ht="64.5" customHeight="1">
      <c r="B400" s="658" t="s">
        <v>124</v>
      </c>
      <c r="C400" s="658"/>
      <c r="D400" s="658"/>
      <c r="E400" s="658"/>
      <c r="F400" s="658"/>
    </row>
    <row r="401" spans="2:6">
      <c r="B401" s="659" t="s">
        <v>121</v>
      </c>
      <c r="C401" s="659"/>
      <c r="D401" s="659"/>
      <c r="E401" s="659"/>
      <c r="F401" s="659"/>
    </row>
    <row r="402" spans="2:6">
      <c r="B402" s="659" t="s">
        <v>122</v>
      </c>
      <c r="C402" s="659"/>
      <c r="D402" s="659"/>
      <c r="E402" s="659"/>
      <c r="F402" s="659"/>
    </row>
    <row r="403" spans="2:6">
      <c r="B403" s="659" t="s">
        <v>123</v>
      </c>
      <c r="C403" s="659"/>
      <c r="D403" s="659"/>
      <c r="E403" s="659"/>
      <c r="F403" s="659"/>
    </row>
    <row r="405" spans="2:6" ht="15" thickBot="1">
      <c r="B405" s="655" t="s">
        <v>964</v>
      </c>
      <c r="C405" s="655"/>
      <c r="D405" s="655"/>
      <c r="E405" s="655"/>
      <c r="F405" s="655"/>
    </row>
    <row r="406" spans="2:6" ht="18.5" thickBot="1">
      <c r="B406" s="663" t="s">
        <v>37</v>
      </c>
      <c r="C406" s="664"/>
      <c r="D406" s="664"/>
      <c r="E406" s="664"/>
      <c r="F406" s="665"/>
    </row>
    <row r="407" spans="2:6">
      <c r="B407" s="666" t="s">
        <v>120</v>
      </c>
      <c r="C407" s="667"/>
      <c r="D407" s="667"/>
      <c r="E407" s="667"/>
      <c r="F407" s="668"/>
    </row>
    <row r="408" spans="2:6" ht="42.65" customHeight="1" thickBot="1">
      <c r="B408" s="678" t="s">
        <v>1300</v>
      </c>
      <c r="C408" s="679"/>
      <c r="D408" s="679"/>
      <c r="E408" s="679"/>
      <c r="F408" s="680"/>
    </row>
    <row r="409" spans="2:6">
      <c r="B409" s="672" t="s">
        <v>36</v>
      </c>
      <c r="C409" s="674" t="s">
        <v>35</v>
      </c>
      <c r="D409" s="674"/>
      <c r="E409" s="674" t="s">
        <v>34</v>
      </c>
      <c r="F409" s="676"/>
    </row>
    <row r="410" spans="2:6" ht="15" thickBot="1">
      <c r="B410" s="673"/>
      <c r="C410" s="675"/>
      <c r="D410" s="675"/>
      <c r="E410" s="295" t="s">
        <v>33</v>
      </c>
      <c r="F410" s="23" t="s">
        <v>32</v>
      </c>
    </row>
    <row r="411" spans="2:6">
      <c r="B411" s="24">
        <v>1</v>
      </c>
      <c r="C411" s="662" t="s">
        <v>913</v>
      </c>
      <c r="D411" s="662"/>
      <c r="E411" s="25"/>
      <c r="F411" s="26" t="s">
        <v>1062</v>
      </c>
    </row>
    <row r="412" spans="2:6">
      <c r="B412" s="27">
        <v>2</v>
      </c>
      <c r="C412" s="421" t="s">
        <v>914</v>
      </c>
      <c r="D412" s="421"/>
      <c r="E412" s="100"/>
      <c r="F412" s="28" t="s">
        <v>1062</v>
      </c>
    </row>
    <row r="413" spans="2:6">
      <c r="B413" s="27">
        <v>3</v>
      </c>
      <c r="C413" s="421" t="s">
        <v>915</v>
      </c>
      <c r="D413" s="421"/>
      <c r="E413" s="100" t="s">
        <v>1062</v>
      </c>
      <c r="F413" s="28"/>
    </row>
    <row r="414" spans="2:6">
      <c r="B414" s="27">
        <v>4</v>
      </c>
      <c r="C414" s="421" t="s">
        <v>916</v>
      </c>
      <c r="D414" s="421"/>
      <c r="E414" s="100" t="s">
        <v>1062</v>
      </c>
      <c r="F414" s="28"/>
    </row>
    <row r="415" spans="2:6">
      <c r="B415" s="27">
        <v>5</v>
      </c>
      <c r="C415" s="421" t="s">
        <v>917</v>
      </c>
      <c r="D415" s="421"/>
      <c r="E415" s="100" t="s">
        <v>1062</v>
      </c>
      <c r="F415" s="28"/>
    </row>
    <row r="416" spans="2:6">
      <c r="B416" s="27">
        <v>6</v>
      </c>
      <c r="C416" s="421" t="s">
        <v>918</v>
      </c>
      <c r="D416" s="421"/>
      <c r="E416" s="100" t="s">
        <v>1062</v>
      </c>
      <c r="F416" s="28"/>
    </row>
    <row r="417" spans="2:6">
      <c r="B417" s="27">
        <v>7</v>
      </c>
      <c r="C417" s="421" t="s">
        <v>919</v>
      </c>
      <c r="D417" s="421"/>
      <c r="E417" s="100"/>
      <c r="F417" s="28" t="s">
        <v>1062</v>
      </c>
    </row>
    <row r="418" spans="2:6">
      <c r="B418" s="27">
        <v>8</v>
      </c>
      <c r="C418" s="421" t="s">
        <v>920</v>
      </c>
      <c r="D418" s="421"/>
      <c r="E418" s="100"/>
      <c r="F418" s="28" t="s">
        <v>1062</v>
      </c>
    </row>
    <row r="419" spans="2:6">
      <c r="B419" s="27">
        <v>9</v>
      </c>
      <c r="C419" s="421" t="s">
        <v>921</v>
      </c>
      <c r="D419" s="421"/>
      <c r="E419" s="100"/>
      <c r="F419" s="28" t="s">
        <v>1062</v>
      </c>
    </row>
    <row r="420" spans="2:6">
      <c r="B420" s="27">
        <v>10</v>
      </c>
      <c r="C420" s="421" t="s">
        <v>922</v>
      </c>
      <c r="D420" s="421"/>
      <c r="E420" s="100"/>
      <c r="F420" s="28" t="s">
        <v>1062</v>
      </c>
    </row>
    <row r="421" spans="2:6">
      <c r="B421" s="27">
        <v>11</v>
      </c>
      <c r="C421" s="421" t="s">
        <v>923</v>
      </c>
      <c r="D421" s="421"/>
      <c r="E421" s="100"/>
      <c r="F421" s="28" t="s">
        <v>1062</v>
      </c>
    </row>
    <row r="422" spans="2:6">
      <c r="B422" s="27">
        <v>12</v>
      </c>
      <c r="C422" s="421" t="s">
        <v>924</v>
      </c>
      <c r="D422" s="421"/>
      <c r="E422" s="100" t="s">
        <v>1062</v>
      </c>
      <c r="F422" s="28"/>
    </row>
    <row r="423" spans="2:6">
      <c r="B423" s="27">
        <v>13</v>
      </c>
      <c r="C423" s="421" t="s">
        <v>925</v>
      </c>
      <c r="D423" s="421"/>
      <c r="E423" s="100"/>
      <c r="F423" s="28" t="s">
        <v>1062</v>
      </c>
    </row>
    <row r="424" spans="2:6">
      <c r="B424" s="27">
        <v>14</v>
      </c>
      <c r="C424" s="421" t="s">
        <v>926</v>
      </c>
      <c r="D424" s="421"/>
      <c r="E424" s="100"/>
      <c r="F424" s="28" t="s">
        <v>1062</v>
      </c>
    </row>
    <row r="425" spans="2:6">
      <c r="B425" s="27">
        <v>15</v>
      </c>
      <c r="C425" s="421" t="s">
        <v>927</v>
      </c>
      <c r="D425" s="421"/>
      <c r="E425" s="100"/>
      <c r="F425" s="28" t="s">
        <v>1062</v>
      </c>
    </row>
    <row r="426" spans="2:6">
      <c r="B426" s="27">
        <v>16</v>
      </c>
      <c r="C426" s="421" t="s">
        <v>928</v>
      </c>
      <c r="D426" s="421"/>
      <c r="E426" s="100"/>
      <c r="F426" s="28" t="s">
        <v>1062</v>
      </c>
    </row>
    <row r="427" spans="2:6">
      <c r="B427" s="27">
        <v>17</v>
      </c>
      <c r="C427" s="421" t="s">
        <v>929</v>
      </c>
      <c r="D427" s="421"/>
      <c r="E427" s="100"/>
      <c r="F427" s="28" t="s">
        <v>1062</v>
      </c>
    </row>
    <row r="428" spans="2:6">
      <c r="B428" s="27">
        <v>18</v>
      </c>
      <c r="C428" s="660" t="s">
        <v>930</v>
      </c>
      <c r="D428" s="660"/>
      <c r="E428" s="29"/>
      <c r="F428" s="30" t="s">
        <v>1062</v>
      </c>
    </row>
    <row r="429" spans="2:6" ht="15" thickBot="1">
      <c r="B429" s="27">
        <v>19</v>
      </c>
      <c r="C429" s="660" t="s">
        <v>931</v>
      </c>
      <c r="D429" s="660"/>
      <c r="E429" s="29"/>
      <c r="F429" s="30" t="s">
        <v>1062</v>
      </c>
    </row>
    <row r="430" spans="2:6" ht="15" thickBot="1">
      <c r="B430" s="661" t="s">
        <v>31</v>
      </c>
      <c r="C430" s="656"/>
      <c r="D430" s="656"/>
      <c r="E430" s="656">
        <f>COUNTIF(E411:E429,"X")</f>
        <v>5</v>
      </c>
      <c r="F430" s="657"/>
    </row>
    <row r="431" spans="2:6">
      <c r="B431" s="658" t="s">
        <v>124</v>
      </c>
      <c r="C431" s="658"/>
      <c r="D431" s="658"/>
      <c r="E431" s="658"/>
      <c r="F431" s="658"/>
    </row>
    <row r="432" spans="2:6">
      <c r="B432" s="659" t="s">
        <v>121</v>
      </c>
      <c r="C432" s="659"/>
      <c r="D432" s="659"/>
      <c r="E432" s="659"/>
      <c r="F432" s="659"/>
    </row>
    <row r="433" spans="2:6">
      <c r="B433" s="659" t="s">
        <v>122</v>
      </c>
      <c r="C433" s="659"/>
      <c r="D433" s="659"/>
      <c r="E433" s="659"/>
      <c r="F433" s="659"/>
    </row>
    <row r="434" spans="2:6">
      <c r="B434" s="659" t="s">
        <v>123</v>
      </c>
      <c r="C434" s="659"/>
      <c r="D434" s="659"/>
      <c r="E434" s="659"/>
      <c r="F434" s="659"/>
    </row>
    <row r="436" spans="2:6" ht="15" thickBot="1">
      <c r="B436" s="655"/>
      <c r="C436" s="655"/>
      <c r="D436" s="655"/>
      <c r="E436" s="655"/>
      <c r="F436" s="655"/>
    </row>
    <row r="437" spans="2:6" ht="18.5" thickBot="1">
      <c r="B437" s="663" t="s">
        <v>37</v>
      </c>
      <c r="C437" s="664"/>
      <c r="D437" s="664"/>
      <c r="E437" s="664"/>
      <c r="F437" s="665"/>
    </row>
    <row r="438" spans="2:6">
      <c r="B438" s="666" t="s">
        <v>120</v>
      </c>
      <c r="C438" s="667"/>
      <c r="D438" s="667"/>
      <c r="E438" s="667"/>
      <c r="F438" s="668"/>
    </row>
    <row r="439" spans="2:6" ht="15" thickBot="1">
      <c r="B439" s="678" t="s">
        <v>1300</v>
      </c>
      <c r="C439" s="679"/>
      <c r="D439" s="679"/>
      <c r="E439" s="679"/>
      <c r="F439" s="680"/>
    </row>
    <row r="440" spans="2:6">
      <c r="B440" s="672" t="s">
        <v>36</v>
      </c>
      <c r="C440" s="674" t="s">
        <v>35</v>
      </c>
      <c r="D440" s="674"/>
      <c r="E440" s="674" t="s">
        <v>34</v>
      </c>
      <c r="F440" s="676"/>
    </row>
    <row r="441" spans="2:6" ht="15" thickBot="1">
      <c r="B441" s="673"/>
      <c r="C441" s="675"/>
      <c r="D441" s="675"/>
      <c r="E441" s="295" t="s">
        <v>33</v>
      </c>
      <c r="F441" s="23" t="s">
        <v>32</v>
      </c>
    </row>
    <row r="442" spans="2:6">
      <c r="B442" s="24">
        <v>1</v>
      </c>
      <c r="C442" s="662" t="s">
        <v>913</v>
      </c>
      <c r="D442" s="662"/>
      <c r="E442" s="25"/>
      <c r="F442" s="26" t="s">
        <v>1062</v>
      </c>
    </row>
    <row r="443" spans="2:6">
      <c r="B443" s="27">
        <v>2</v>
      </c>
      <c r="C443" s="421" t="s">
        <v>914</v>
      </c>
      <c r="D443" s="421"/>
      <c r="E443" s="100"/>
      <c r="F443" s="28" t="s">
        <v>1062</v>
      </c>
    </row>
    <row r="444" spans="2:6">
      <c r="B444" s="27">
        <v>3</v>
      </c>
      <c r="C444" s="421" t="s">
        <v>915</v>
      </c>
      <c r="D444" s="421"/>
      <c r="E444" s="100" t="s">
        <v>1062</v>
      </c>
      <c r="F444" s="28"/>
    </row>
    <row r="445" spans="2:6">
      <c r="B445" s="27">
        <v>4</v>
      </c>
      <c r="C445" s="421" t="s">
        <v>916</v>
      </c>
      <c r="D445" s="421"/>
      <c r="E445" s="100" t="s">
        <v>1062</v>
      </c>
      <c r="F445" s="28"/>
    </row>
    <row r="446" spans="2:6">
      <c r="B446" s="27">
        <v>5</v>
      </c>
      <c r="C446" s="421" t="s">
        <v>917</v>
      </c>
      <c r="D446" s="421"/>
      <c r="E446" s="100" t="s">
        <v>1062</v>
      </c>
      <c r="F446" s="28"/>
    </row>
    <row r="447" spans="2:6">
      <c r="B447" s="27">
        <v>6</v>
      </c>
      <c r="C447" s="421" t="s">
        <v>918</v>
      </c>
      <c r="D447" s="421"/>
      <c r="E447" s="100" t="s">
        <v>1062</v>
      </c>
      <c r="F447" s="28"/>
    </row>
    <row r="448" spans="2:6">
      <c r="B448" s="27">
        <v>7</v>
      </c>
      <c r="C448" s="421" t="s">
        <v>919</v>
      </c>
      <c r="D448" s="421"/>
      <c r="E448" s="100"/>
      <c r="F448" s="28" t="s">
        <v>1062</v>
      </c>
    </row>
    <row r="449" spans="2:6">
      <c r="B449" s="27">
        <v>8</v>
      </c>
      <c r="C449" s="421" t="s">
        <v>920</v>
      </c>
      <c r="D449" s="421"/>
      <c r="E449" s="100"/>
      <c r="F449" s="28" t="s">
        <v>1062</v>
      </c>
    </row>
    <row r="450" spans="2:6">
      <c r="B450" s="27">
        <v>9</v>
      </c>
      <c r="C450" s="421" t="s">
        <v>921</v>
      </c>
      <c r="D450" s="421"/>
      <c r="E450" s="100"/>
      <c r="F450" s="28" t="s">
        <v>1062</v>
      </c>
    </row>
    <row r="451" spans="2:6">
      <c r="B451" s="27">
        <v>10</v>
      </c>
      <c r="C451" s="421" t="s">
        <v>922</v>
      </c>
      <c r="D451" s="421"/>
      <c r="E451" s="100"/>
      <c r="F451" s="28" t="s">
        <v>1062</v>
      </c>
    </row>
    <row r="452" spans="2:6">
      <c r="B452" s="27">
        <v>11</v>
      </c>
      <c r="C452" s="421" t="s">
        <v>923</v>
      </c>
      <c r="D452" s="421"/>
      <c r="E452" s="100"/>
      <c r="F452" s="28" t="s">
        <v>1062</v>
      </c>
    </row>
    <row r="453" spans="2:6">
      <c r="B453" s="27">
        <v>12</v>
      </c>
      <c r="C453" s="421" t="s">
        <v>924</v>
      </c>
      <c r="D453" s="421"/>
      <c r="E453" s="100" t="s">
        <v>1062</v>
      </c>
      <c r="F453" s="28"/>
    </row>
    <row r="454" spans="2:6">
      <c r="B454" s="27">
        <v>13</v>
      </c>
      <c r="C454" s="421" t="s">
        <v>925</v>
      </c>
      <c r="D454" s="421"/>
      <c r="E454" s="100"/>
      <c r="F454" s="28" t="s">
        <v>1062</v>
      </c>
    </row>
    <row r="455" spans="2:6">
      <c r="B455" s="27">
        <v>14</v>
      </c>
      <c r="C455" s="421" t="s">
        <v>926</v>
      </c>
      <c r="D455" s="421"/>
      <c r="E455" s="100"/>
      <c r="F455" s="28" t="s">
        <v>1062</v>
      </c>
    </row>
    <row r="456" spans="2:6">
      <c r="B456" s="27">
        <v>15</v>
      </c>
      <c r="C456" s="421" t="s">
        <v>927</v>
      </c>
      <c r="D456" s="421"/>
      <c r="E456" s="100"/>
      <c r="F456" s="28" t="s">
        <v>1062</v>
      </c>
    </row>
    <row r="457" spans="2:6">
      <c r="B457" s="27">
        <v>16</v>
      </c>
      <c r="C457" s="421" t="s">
        <v>928</v>
      </c>
      <c r="D457" s="421"/>
      <c r="E457" s="100"/>
      <c r="F457" s="28" t="s">
        <v>1062</v>
      </c>
    </row>
    <row r="458" spans="2:6">
      <c r="B458" s="27">
        <v>17</v>
      </c>
      <c r="C458" s="421" t="s">
        <v>929</v>
      </c>
      <c r="D458" s="421"/>
      <c r="E458" s="100"/>
      <c r="F458" s="28" t="s">
        <v>1062</v>
      </c>
    </row>
    <row r="459" spans="2:6">
      <c r="B459" s="27">
        <v>18</v>
      </c>
      <c r="C459" s="660" t="s">
        <v>930</v>
      </c>
      <c r="D459" s="660"/>
      <c r="E459" s="29"/>
      <c r="F459" s="30" t="s">
        <v>1062</v>
      </c>
    </row>
    <row r="460" spans="2:6" ht="15" thickBot="1">
      <c r="B460" s="27">
        <v>19</v>
      </c>
      <c r="C460" s="660" t="s">
        <v>931</v>
      </c>
      <c r="D460" s="660"/>
      <c r="E460" s="29"/>
      <c r="F460" s="30" t="s">
        <v>1062</v>
      </c>
    </row>
    <row r="461" spans="2:6" ht="15" thickBot="1">
      <c r="B461" s="661" t="s">
        <v>31</v>
      </c>
      <c r="C461" s="656"/>
      <c r="D461" s="656"/>
      <c r="E461" s="656">
        <f>COUNTIF(E442:E460,"X")</f>
        <v>5</v>
      </c>
      <c r="F461" s="657"/>
    </row>
    <row r="462" spans="2:6">
      <c r="B462" s="658" t="s">
        <v>124</v>
      </c>
      <c r="C462" s="658"/>
      <c r="D462" s="658"/>
      <c r="E462" s="658"/>
      <c r="F462" s="658"/>
    </row>
    <row r="463" spans="2:6">
      <c r="B463" s="659" t="s">
        <v>121</v>
      </c>
      <c r="C463" s="659"/>
      <c r="D463" s="659"/>
      <c r="E463" s="659"/>
      <c r="F463" s="659"/>
    </row>
    <row r="464" spans="2:6">
      <c r="B464" s="659" t="s">
        <v>122</v>
      </c>
      <c r="C464" s="659"/>
      <c r="D464" s="659"/>
      <c r="E464" s="659"/>
      <c r="F464" s="659"/>
    </row>
    <row r="465" spans="2:6">
      <c r="B465" s="659" t="s">
        <v>123</v>
      </c>
      <c r="C465" s="659"/>
      <c r="D465" s="659"/>
      <c r="E465" s="659"/>
      <c r="F465" s="659"/>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55" zoomScaleNormal="55" workbookViewId="0">
      <selection activeCell="D4" sqref="D4"/>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684" t="s">
        <v>426</v>
      </c>
      <c r="B1" s="684"/>
      <c r="C1" s="684"/>
      <c r="D1" s="176"/>
      <c r="E1" s="176"/>
      <c r="F1" s="176"/>
      <c r="G1" s="32"/>
      <c r="H1" s="32"/>
      <c r="I1" s="32"/>
      <c r="L1" s="682" t="s">
        <v>251</v>
      </c>
      <c r="M1" s="683"/>
      <c r="N1" s="686" t="s">
        <v>346</v>
      </c>
      <c r="O1" s="686"/>
      <c r="P1" s="686"/>
      <c r="Q1" s="686"/>
      <c r="R1" s="686"/>
      <c r="S1" s="686"/>
      <c r="T1" s="686"/>
      <c r="U1" s="687" t="s">
        <v>347</v>
      </c>
      <c r="V1" s="687"/>
      <c r="W1" s="687"/>
    </row>
    <row r="2" spans="1:52" ht="87">
      <c r="A2" s="14" t="s">
        <v>125</v>
      </c>
      <c r="B2" s="96" t="s">
        <v>126</v>
      </c>
      <c r="C2" s="97" t="s">
        <v>127</v>
      </c>
      <c r="D2" s="175" t="s">
        <v>888</v>
      </c>
      <c r="E2" s="180" t="s">
        <v>0</v>
      </c>
      <c r="F2" s="180" t="s">
        <v>848</v>
      </c>
      <c r="G2" s="157" t="s">
        <v>99</v>
      </c>
      <c r="H2" s="157" t="s">
        <v>834</v>
      </c>
      <c r="I2" s="98" t="s">
        <v>2</v>
      </c>
      <c r="J2" s="98" t="s">
        <v>334</v>
      </c>
      <c r="K2" s="98" t="s">
        <v>26</v>
      </c>
      <c r="L2" s="98" t="s">
        <v>98</v>
      </c>
      <c r="M2" s="101" t="s">
        <v>362</v>
      </c>
      <c r="N2" s="686" t="s">
        <v>294</v>
      </c>
      <c r="O2" s="686"/>
      <c r="P2" s="80" t="s">
        <v>30</v>
      </c>
      <c r="Q2" s="80" t="s">
        <v>252</v>
      </c>
      <c r="R2" s="80" t="s">
        <v>273</v>
      </c>
      <c r="S2" s="80" t="s">
        <v>274</v>
      </c>
      <c r="T2" s="80" t="s">
        <v>10</v>
      </c>
      <c r="U2" s="80" t="s">
        <v>78</v>
      </c>
      <c r="V2" s="80" t="s">
        <v>345</v>
      </c>
      <c r="W2" s="80" t="s">
        <v>10</v>
      </c>
      <c r="X2" s="99" t="s">
        <v>317</v>
      </c>
      <c r="Y2" s="80" t="s">
        <v>237</v>
      </c>
      <c r="Z2" s="80" t="s">
        <v>322</v>
      </c>
      <c r="AA2" s="80" t="s">
        <v>325</v>
      </c>
      <c r="AB2" s="80" t="s">
        <v>326</v>
      </c>
      <c r="AC2" s="80" t="s">
        <v>28</v>
      </c>
      <c r="AD2" s="80" t="s">
        <v>75</v>
      </c>
      <c r="AF2" s="45" t="s">
        <v>128</v>
      </c>
      <c r="AH2" s="42" t="s">
        <v>173</v>
      </c>
      <c r="AI2" s="429" t="s">
        <v>171</v>
      </c>
      <c r="AJ2" s="429"/>
      <c r="AK2" s="42" t="s">
        <v>172</v>
      </c>
      <c r="AM2" s="44" t="s">
        <v>129</v>
      </c>
    </row>
    <row r="3" spans="1:52" ht="102" customHeight="1" thickBot="1">
      <c r="A3" s="44" t="s">
        <v>130</v>
      </c>
      <c r="B3" s="134" t="s">
        <v>240</v>
      </c>
      <c r="C3" s="44" t="s">
        <v>131</v>
      </c>
      <c r="D3" s="259" t="s">
        <v>939</v>
      </c>
      <c r="E3" s="259" t="s">
        <v>977</v>
      </c>
      <c r="F3" s="259" t="s">
        <v>978</v>
      </c>
      <c r="G3" s="181" t="s">
        <v>965</v>
      </c>
      <c r="H3" s="181" t="s">
        <v>966</v>
      </c>
      <c r="I3" s="61" t="s">
        <v>242</v>
      </c>
      <c r="J3" s="44" t="s">
        <v>108</v>
      </c>
      <c r="K3" s="158" t="s">
        <v>836</v>
      </c>
      <c r="L3" s="44" t="s">
        <v>87</v>
      </c>
      <c r="M3" s="103" t="s">
        <v>363</v>
      </c>
      <c r="N3" s="32" t="s">
        <v>295</v>
      </c>
      <c r="O3" s="32" t="s">
        <v>295</v>
      </c>
      <c r="P3" s="91" t="s">
        <v>310</v>
      </c>
      <c r="Q3" s="81">
        <v>0.2</v>
      </c>
      <c r="R3" s="34" t="s">
        <v>300</v>
      </c>
      <c r="S3" s="62" t="s">
        <v>305</v>
      </c>
      <c r="T3" s="90" t="s">
        <v>279</v>
      </c>
      <c r="U3" s="70" t="s">
        <v>348</v>
      </c>
      <c r="V3" s="91" t="s">
        <v>384</v>
      </c>
      <c r="W3" s="86" t="s">
        <v>6</v>
      </c>
      <c r="X3" s="44" t="s">
        <v>314</v>
      </c>
      <c r="Y3" s="86" t="s">
        <v>320</v>
      </c>
      <c r="Z3" s="86" t="s">
        <v>323</v>
      </c>
      <c r="AA3" s="86" t="s">
        <v>327</v>
      </c>
      <c r="AB3" s="86" t="s">
        <v>330</v>
      </c>
      <c r="AC3" s="44" t="s">
        <v>337</v>
      </c>
      <c r="AD3" s="44" t="s">
        <v>113</v>
      </c>
      <c r="AF3" s="44" t="s">
        <v>138</v>
      </c>
      <c r="AH3" s="429" t="s">
        <v>174</v>
      </c>
      <c r="AI3" s="41" t="s">
        <v>162</v>
      </c>
      <c r="AJ3" s="41" t="s">
        <v>138</v>
      </c>
      <c r="AK3" s="41" t="s">
        <v>114</v>
      </c>
      <c r="AM3" s="44" t="s">
        <v>133</v>
      </c>
      <c r="AN3" s="685" t="s">
        <v>134</v>
      </c>
      <c r="AO3" s="685"/>
      <c r="AP3" s="681" t="s">
        <v>135</v>
      </c>
      <c r="AQ3" s="681"/>
      <c r="AR3" s="681"/>
    </row>
    <row r="4" spans="1:52" ht="69.650000000000006" customHeight="1" thickBot="1">
      <c r="A4" s="44" t="s">
        <v>136</v>
      </c>
      <c r="B4" s="134" t="s">
        <v>143</v>
      </c>
      <c r="C4" s="44" t="s">
        <v>137</v>
      </c>
      <c r="D4" s="259" t="s">
        <v>955</v>
      </c>
      <c r="E4" s="259" t="s">
        <v>979</v>
      </c>
      <c r="F4" s="259" t="s">
        <v>980</v>
      </c>
      <c r="G4" s="181" t="s">
        <v>967</v>
      </c>
      <c r="H4" s="181" t="s">
        <v>968</v>
      </c>
      <c r="I4" s="61" t="s">
        <v>243</v>
      </c>
      <c r="J4" s="44" t="s">
        <v>109</v>
      </c>
      <c r="K4" s="158" t="s">
        <v>246</v>
      </c>
      <c r="L4" s="44" t="s">
        <v>119</v>
      </c>
      <c r="M4" s="103" t="s">
        <v>364</v>
      </c>
      <c r="N4" s="32" t="s">
        <v>296</v>
      </c>
      <c r="O4" s="34" t="s">
        <v>300</v>
      </c>
      <c r="P4" s="92" t="s">
        <v>13</v>
      </c>
      <c r="Q4" s="82">
        <v>0.4</v>
      </c>
      <c r="R4" s="62" t="s">
        <v>301</v>
      </c>
      <c r="S4" s="62" t="s">
        <v>306</v>
      </c>
      <c r="T4" s="87" t="s">
        <v>281</v>
      </c>
      <c r="U4" s="71" t="s">
        <v>349</v>
      </c>
      <c r="V4" s="92" t="s">
        <v>353</v>
      </c>
      <c r="W4" s="86" t="s">
        <v>7</v>
      </c>
      <c r="X4" s="44" t="s">
        <v>315</v>
      </c>
      <c r="Y4" s="86" t="s">
        <v>319</v>
      </c>
      <c r="Z4" s="86" t="s">
        <v>324</v>
      </c>
      <c r="AA4" s="86" t="s">
        <v>328</v>
      </c>
      <c r="AB4" s="86" t="s">
        <v>329</v>
      </c>
      <c r="AC4" s="44" t="s">
        <v>338</v>
      </c>
      <c r="AD4" s="44" t="s">
        <v>114</v>
      </c>
      <c r="AF4" s="44" t="s">
        <v>12</v>
      </c>
      <c r="AH4" s="429"/>
      <c r="AI4" s="41" t="s">
        <v>163</v>
      </c>
      <c r="AJ4" s="41" t="s">
        <v>12</v>
      </c>
      <c r="AK4" s="41" t="s">
        <v>161</v>
      </c>
      <c r="AM4" s="44" t="s">
        <v>132</v>
      </c>
      <c r="AN4" s="44" t="s">
        <v>139</v>
      </c>
      <c r="AO4" s="44" t="s">
        <v>140</v>
      </c>
      <c r="AP4" s="44" t="s">
        <v>139</v>
      </c>
      <c r="AQ4" s="44" t="s">
        <v>141</v>
      </c>
      <c r="AR4" s="44" t="s">
        <v>140</v>
      </c>
    </row>
    <row r="5" spans="1:52" ht="108.65" customHeight="1" thickBot="1">
      <c r="A5" s="44" t="s">
        <v>142</v>
      </c>
      <c r="B5" s="134" t="s">
        <v>146</v>
      </c>
      <c r="C5" s="44" t="s">
        <v>144</v>
      </c>
      <c r="D5" s="259" t="s">
        <v>956</v>
      </c>
      <c r="E5" s="259" t="s">
        <v>981</v>
      </c>
      <c r="F5" s="259" t="s">
        <v>982</v>
      </c>
      <c r="G5" s="181" t="s">
        <v>969</v>
      </c>
      <c r="H5" s="181" t="s">
        <v>970</v>
      </c>
      <c r="I5" s="61" t="s">
        <v>244</v>
      </c>
      <c r="J5" s="34" t="s">
        <v>932</v>
      </c>
      <c r="K5" s="34" t="s">
        <v>247</v>
      </c>
      <c r="L5" s="44" t="s">
        <v>88</v>
      </c>
      <c r="M5" s="103" t="s">
        <v>365</v>
      </c>
      <c r="N5" s="32"/>
      <c r="O5" s="44" t="s">
        <v>301</v>
      </c>
      <c r="P5" s="93" t="s">
        <v>12</v>
      </c>
      <c r="Q5" s="83">
        <v>0.6</v>
      </c>
      <c r="R5" s="62" t="s">
        <v>302</v>
      </c>
      <c r="S5" s="62" t="s">
        <v>307</v>
      </c>
      <c r="T5" s="88" t="s">
        <v>12</v>
      </c>
      <c r="U5" s="72" t="s">
        <v>350</v>
      </c>
      <c r="V5" s="93" t="s">
        <v>12</v>
      </c>
      <c r="W5" s="86" t="s">
        <v>8</v>
      </c>
      <c r="X5" s="44" t="s">
        <v>316</v>
      </c>
      <c r="AC5" s="44" t="s">
        <v>335</v>
      </c>
      <c r="AD5" s="35"/>
      <c r="AE5" s="35"/>
      <c r="AF5" s="44" t="s">
        <v>148</v>
      </c>
      <c r="AH5" s="429"/>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145</v>
      </c>
      <c r="B6" s="134" t="s">
        <v>241</v>
      </c>
      <c r="C6" s="44" t="s">
        <v>147</v>
      </c>
      <c r="D6" s="260" t="s">
        <v>107</v>
      </c>
      <c r="E6" s="260" t="s">
        <v>987</v>
      </c>
      <c r="F6" s="260" t="s">
        <v>983</v>
      </c>
      <c r="G6" s="181" t="s">
        <v>971</v>
      </c>
      <c r="H6" s="181" t="s">
        <v>972</v>
      </c>
      <c r="J6" s="35"/>
      <c r="K6" s="34" t="s">
        <v>837</v>
      </c>
      <c r="L6" s="34" t="s">
        <v>154</v>
      </c>
      <c r="M6" s="34" t="s">
        <v>366</v>
      </c>
      <c r="N6" s="79" t="s">
        <v>298</v>
      </c>
      <c r="O6" s="44" t="s">
        <v>302</v>
      </c>
      <c r="P6" s="94" t="s">
        <v>11</v>
      </c>
      <c r="Q6" s="84">
        <v>0.8</v>
      </c>
      <c r="R6" s="62" t="s">
        <v>303</v>
      </c>
      <c r="S6" s="62" t="s">
        <v>308</v>
      </c>
      <c r="T6" s="89" t="s">
        <v>284</v>
      </c>
      <c r="U6" s="73" t="s">
        <v>351</v>
      </c>
      <c r="V6" s="94" t="s">
        <v>11</v>
      </c>
      <c r="W6" s="86" t="s">
        <v>9</v>
      </c>
      <c r="AC6" s="44" t="s">
        <v>336</v>
      </c>
      <c r="AD6" s="35"/>
      <c r="AE6" s="35"/>
      <c r="AF6" s="35"/>
      <c r="AG6" s="35"/>
      <c r="AH6" s="406" t="s">
        <v>175</v>
      </c>
      <c r="AI6" s="41" t="s">
        <v>165</v>
      </c>
      <c r="AJ6" s="41" t="s">
        <v>12</v>
      </c>
      <c r="AK6" s="41" t="s">
        <v>161</v>
      </c>
      <c r="AL6" s="35"/>
      <c r="AN6" s="43" t="s">
        <v>149</v>
      </c>
      <c r="AP6" s="46" t="s">
        <v>150</v>
      </c>
      <c r="AS6" s="35"/>
      <c r="AT6" s="35"/>
      <c r="AU6" s="35"/>
      <c r="AV6" s="35"/>
      <c r="AW6" s="35"/>
      <c r="AX6" s="35"/>
      <c r="AY6" s="35"/>
      <c r="AZ6" s="35"/>
    </row>
    <row r="7" spans="1:52" ht="109" customHeight="1">
      <c r="A7" s="44" t="s">
        <v>151</v>
      </c>
      <c r="B7" s="61" t="s">
        <v>111</v>
      </c>
      <c r="C7" s="44" t="s">
        <v>152</v>
      </c>
      <c r="D7" s="260" t="s">
        <v>957</v>
      </c>
      <c r="E7" s="260" t="s">
        <v>985</v>
      </c>
      <c r="F7" s="260" t="s">
        <v>984</v>
      </c>
      <c r="G7" s="181"/>
      <c r="H7" s="181" t="s">
        <v>973</v>
      </c>
      <c r="J7" s="35"/>
      <c r="K7" s="34" t="s">
        <v>249</v>
      </c>
      <c r="L7" s="34" t="s">
        <v>89</v>
      </c>
      <c r="M7" s="34" t="s">
        <v>367</v>
      </c>
      <c r="N7" s="79" t="s">
        <v>299</v>
      </c>
      <c r="O7" s="44" t="s">
        <v>303</v>
      </c>
      <c r="P7" s="95" t="s">
        <v>38</v>
      </c>
      <c r="Q7" s="85">
        <v>1</v>
      </c>
      <c r="R7" s="34" t="s">
        <v>304</v>
      </c>
      <c r="S7" s="62" t="s">
        <v>309</v>
      </c>
      <c r="T7" s="35"/>
      <c r="U7" s="74" t="s">
        <v>352</v>
      </c>
      <c r="V7" s="95" t="s">
        <v>38</v>
      </c>
      <c r="W7" s="32"/>
      <c r="X7" s="35"/>
      <c r="Y7" s="35"/>
      <c r="Z7" s="35"/>
      <c r="AA7" s="35"/>
      <c r="AB7" s="35"/>
      <c r="AD7" s="35"/>
      <c r="AE7" s="35"/>
      <c r="AF7" s="35"/>
      <c r="AG7" s="35"/>
      <c r="AH7" s="406"/>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60" t="s">
        <v>958</v>
      </c>
      <c r="E8" s="260" t="s">
        <v>988</v>
      </c>
      <c r="F8" s="260" t="s">
        <v>996</v>
      </c>
      <c r="G8" s="181"/>
      <c r="H8" s="181" t="s">
        <v>974</v>
      </c>
      <c r="J8" s="35"/>
      <c r="K8" s="34" t="s">
        <v>838</v>
      </c>
      <c r="L8" s="34" t="s">
        <v>90</v>
      </c>
      <c r="M8" s="34" t="s">
        <v>368</v>
      </c>
      <c r="N8" s="32"/>
      <c r="O8" s="34" t="s">
        <v>304</v>
      </c>
      <c r="P8" s="34"/>
      <c r="Q8" s="34"/>
      <c r="R8" s="34"/>
      <c r="S8" s="34"/>
      <c r="T8" s="35"/>
      <c r="V8" s="32"/>
      <c r="W8" s="32"/>
      <c r="X8" s="35"/>
      <c r="Y8" s="35"/>
      <c r="Z8" s="35"/>
      <c r="AA8" s="35"/>
      <c r="AB8" s="35"/>
      <c r="AC8" s="35"/>
      <c r="AD8" s="35"/>
      <c r="AE8" s="35"/>
      <c r="AF8" s="35"/>
      <c r="AG8" s="35"/>
      <c r="AH8" s="406"/>
      <c r="AI8" s="41" t="s">
        <v>167</v>
      </c>
      <c r="AJ8" s="41" t="s">
        <v>148</v>
      </c>
      <c r="AK8" s="41" t="s">
        <v>161</v>
      </c>
      <c r="AL8" s="35"/>
      <c r="AN8" s="44" t="s">
        <v>158</v>
      </c>
      <c r="AO8" s="44">
        <v>1</v>
      </c>
      <c r="AP8" s="44" t="s">
        <v>159</v>
      </c>
      <c r="AQ8" s="44">
        <v>1</v>
      </c>
      <c r="AS8" s="35"/>
      <c r="AT8" s="35"/>
      <c r="AU8" s="35"/>
      <c r="AV8" s="35"/>
      <c r="AW8" s="35"/>
      <c r="AX8" s="35"/>
      <c r="AY8" s="35"/>
      <c r="AZ8" s="35"/>
    </row>
    <row r="9" spans="1:52" ht="131.5" customHeight="1">
      <c r="B9" s="44" t="s">
        <v>156</v>
      </c>
      <c r="C9" s="44" t="s">
        <v>160</v>
      </c>
      <c r="D9" s="261" t="s">
        <v>959</v>
      </c>
      <c r="E9" s="261" t="s">
        <v>989</v>
      </c>
      <c r="F9" s="261" t="s">
        <v>997</v>
      </c>
      <c r="G9" s="181"/>
      <c r="H9" s="181" t="s">
        <v>975</v>
      </c>
      <c r="K9" s="158" t="s">
        <v>839</v>
      </c>
      <c r="L9" s="34" t="s">
        <v>91</v>
      </c>
      <c r="M9" s="34"/>
      <c r="N9" s="32"/>
      <c r="O9" s="32" t="s">
        <v>296</v>
      </c>
      <c r="P9" s="32"/>
      <c r="Q9" s="32"/>
      <c r="R9" s="32"/>
      <c r="S9" s="32"/>
      <c r="AH9" s="429" t="s">
        <v>176</v>
      </c>
      <c r="AI9" s="41" t="s">
        <v>168</v>
      </c>
      <c r="AJ9" s="41" t="s">
        <v>148</v>
      </c>
      <c r="AK9" s="41" t="s">
        <v>161</v>
      </c>
      <c r="AP9" s="44" t="s">
        <v>158</v>
      </c>
      <c r="AQ9" s="44">
        <v>1</v>
      </c>
    </row>
    <row r="10" spans="1:52" ht="117.65" customHeight="1">
      <c r="D10" s="261" t="s">
        <v>889</v>
      </c>
      <c r="E10" s="261" t="s">
        <v>994</v>
      </c>
      <c r="F10" s="261" t="s">
        <v>998</v>
      </c>
      <c r="G10" s="181"/>
      <c r="H10" s="181" t="s">
        <v>976</v>
      </c>
      <c r="K10" s="63"/>
      <c r="N10" s="32"/>
      <c r="O10" s="62" t="s">
        <v>305</v>
      </c>
      <c r="AH10" s="429"/>
      <c r="AI10" s="41" t="s">
        <v>169</v>
      </c>
      <c r="AJ10" s="41" t="s">
        <v>148</v>
      </c>
      <c r="AK10" s="41" t="s">
        <v>161</v>
      </c>
    </row>
    <row r="11" spans="1:52" ht="135" customHeight="1">
      <c r="D11" s="261" t="s">
        <v>960</v>
      </c>
      <c r="E11" s="261" t="s">
        <v>990</v>
      </c>
      <c r="F11" s="261" t="s">
        <v>999</v>
      </c>
      <c r="G11" s="181"/>
      <c r="H11" s="181"/>
      <c r="K11" s="63"/>
      <c r="N11" s="32"/>
      <c r="O11" s="62" t="s">
        <v>306</v>
      </c>
      <c r="AH11" s="429"/>
      <c r="AI11" s="41" t="s">
        <v>170</v>
      </c>
      <c r="AJ11" s="41" t="s">
        <v>148</v>
      </c>
      <c r="AK11" s="41" t="s">
        <v>161</v>
      </c>
    </row>
    <row r="12" spans="1:52" ht="121.5" customHeight="1">
      <c r="D12" s="261" t="s">
        <v>961</v>
      </c>
      <c r="E12" s="261" t="s">
        <v>991</v>
      </c>
      <c r="F12" s="261" t="s">
        <v>1000</v>
      </c>
      <c r="G12" s="181"/>
      <c r="H12" s="181"/>
      <c r="N12" s="32"/>
      <c r="O12" s="62" t="s">
        <v>307</v>
      </c>
    </row>
    <row r="13" spans="1:52" ht="117" customHeight="1">
      <c r="D13" s="261" t="s">
        <v>890</v>
      </c>
      <c r="E13" s="261" t="s">
        <v>992</v>
      </c>
      <c r="F13" s="261" t="s">
        <v>1001</v>
      </c>
      <c r="G13" s="181"/>
      <c r="H13" s="181"/>
      <c r="J13" s="32"/>
      <c r="K13" s="60"/>
      <c r="L13" s="32"/>
      <c r="M13" s="32"/>
      <c r="N13" s="32"/>
      <c r="O13" s="62" t="s">
        <v>308</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2" t="s">
        <v>963</v>
      </c>
      <c r="E14" s="262" t="s">
        <v>993</v>
      </c>
      <c r="F14" s="262" t="s">
        <v>1002</v>
      </c>
      <c r="G14" s="181"/>
      <c r="H14" s="181"/>
      <c r="J14" s="32"/>
      <c r="K14" s="32"/>
      <c r="L14" s="32"/>
      <c r="M14" s="32"/>
      <c r="O14" s="62" t="s">
        <v>309</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2" t="s">
        <v>964</v>
      </c>
      <c r="E15" s="262" t="s">
        <v>986</v>
      </c>
      <c r="F15" s="262" t="s">
        <v>1003</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2" t="s">
        <v>962</v>
      </c>
      <c r="E16" s="262" t="s">
        <v>995</v>
      </c>
      <c r="F16" s="262" t="s">
        <v>1004</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40"/>
      <c r="E17" s="240"/>
      <c r="F17" s="240"/>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40"/>
      <c r="E18" s="240"/>
      <c r="F18" s="240"/>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zoomScale="25" zoomScaleNormal="55" zoomScaleSheetLayoutView="25" workbookViewId="0">
      <selection activeCell="AX30" sqref="AX30"/>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 customHeight="1">
      <c r="B2" s="698" t="s">
        <v>277</v>
      </c>
      <c r="C2" s="698"/>
      <c r="D2" s="698"/>
      <c r="E2" s="698"/>
      <c r="F2" s="698"/>
      <c r="G2" s="698"/>
      <c r="H2" s="698"/>
      <c r="I2" s="698"/>
      <c r="J2" s="699" t="s">
        <v>2</v>
      </c>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7"/>
      <c r="BI2" s="67"/>
      <c r="BJ2" s="67"/>
      <c r="BK2" s="67"/>
      <c r="BL2" s="67"/>
      <c r="BM2" s="67"/>
      <c r="BN2" s="67"/>
    </row>
    <row r="3" spans="1:66" ht="17" customHeight="1">
      <c r="B3" s="698"/>
      <c r="C3" s="698"/>
      <c r="D3" s="698"/>
      <c r="E3" s="698"/>
      <c r="F3" s="698"/>
      <c r="G3" s="698"/>
      <c r="H3" s="698"/>
      <c r="I3" s="698"/>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7"/>
      <c r="BI3" s="67"/>
      <c r="BJ3" s="67"/>
      <c r="BK3" s="67"/>
      <c r="BL3" s="67"/>
      <c r="BM3" s="67"/>
      <c r="BN3" s="67"/>
    </row>
    <row r="4" spans="1:66" ht="17" customHeight="1">
      <c r="B4" s="698"/>
      <c r="C4" s="698"/>
      <c r="D4" s="698"/>
      <c r="E4" s="698"/>
      <c r="F4" s="698"/>
      <c r="G4" s="698"/>
      <c r="H4" s="698"/>
      <c r="I4" s="698"/>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700" t="s">
        <v>1</v>
      </c>
      <c r="C6" s="700"/>
      <c r="D6" s="701"/>
      <c r="E6" s="688" t="s">
        <v>278</v>
      </c>
      <c r="F6" s="689"/>
      <c r="G6" s="689"/>
      <c r="H6" s="689"/>
      <c r="I6" s="690"/>
      <c r="J6" s="299" t="str">
        <f>IF(AND('MAPA DE RIESGOS'!$V$10="Muy Alta",'MAPA DE RIESGOS'!$Z$10="Leve"),CONCATENATE("R",'MAPA DE RIESGOS'!$H$10),"")</f>
        <v/>
      </c>
      <c r="K6" s="300" t="str">
        <f>IF(AND('MAPA DE RIESGOS'!$V$16="Muy Alta",'MAPA DE RIESGOS'!$Z$16="Leve"),CONCATENATE("R",'MAPA DE RIESGOS'!$H$16),"")</f>
        <v/>
      </c>
      <c r="L6" s="300" t="str">
        <f>IF(AND('MAPA DE RIESGOS'!$V$22="Muy Alta",'MAPA DE RIESGOS'!$Z$22="Leve"),CONCATENATE("R",'MAPA DE RIESGOS'!$H$22),"")</f>
        <v/>
      </c>
      <c r="M6" s="300" t="str">
        <f>IF(AND('MAPA DE RIESGOS'!$V$28="Muy Alta",'MAPA DE RIESGOS'!$Z$28="Leve"),CONCATENATE("R",'MAPA DE RIESGOS'!$H$28),"")</f>
        <v/>
      </c>
      <c r="N6" s="300" t="str">
        <f>IF(AND('MAPA DE RIESGOS'!$V$34="Muy Alta",'MAPA DE RIESGOS'!$Z$34="Leve"),CONCATENATE("R",'MAPA DE RIESGOS'!$H$34),"")</f>
        <v/>
      </c>
      <c r="O6" s="300" t="str">
        <f>IF(AND('MAPA DE RIESGOS'!$V$40="Muy Alta",'MAPA DE RIESGOS'!$Z$40="Leve"),CONCATENATE("R",'MAPA DE RIESGOS'!$H$40),"")</f>
        <v/>
      </c>
      <c r="P6" s="300" t="str">
        <f>IF(AND('MAPA DE RIESGOS'!$V$46="Muy Alta",'MAPA DE RIESGOS'!$Z$46="Leve"),CONCATENATE("R",'MAPA DE RIESGOS'!$H$46),"")</f>
        <v/>
      </c>
      <c r="Q6" s="300" t="str">
        <f>IF(AND('MAPA DE RIESGOS'!$V$52="Muy Alta",'MAPA DE RIESGOS'!$Z$52="Leve"),CONCATENATE("R",'MAPA DE RIESGOS'!$H$52),"")</f>
        <v/>
      </c>
      <c r="R6" s="300" t="str">
        <f>IF(AND('MAPA DE RIESGOS'!$V$58="Muy Alta",'MAPA DE RIESGOS'!$Z$58="Leve"),CONCATENATE("R",'MAPA DE RIESGOS'!$H$58),"")</f>
        <v/>
      </c>
      <c r="S6" s="300" t="str">
        <f>IF(AND('MAPA DE RIESGOS'!$V$64="Muy Alta",'MAPA DE RIESGOS'!$Z$64="Leve"),CONCATENATE("R",'MAPA DE RIESGOS'!$H$64),"")</f>
        <v/>
      </c>
      <c r="T6" s="299" t="str">
        <f>IF(AND('MAPA DE RIESGOS'!$V$10="Muy Alta",'MAPA DE RIESGOS'!$Z$10="Menor"),CONCATENATE("R",'MAPA DE RIESGOS'!$H$10),"")</f>
        <v/>
      </c>
      <c r="U6" s="300" t="str">
        <f>IF(AND('MAPA DE RIESGOS'!$V$16="Muy Alta",'MAPA DE RIESGOS'!$Z$16="Menor"),CONCATENATE("R",'MAPA DE RIESGOS'!$H$16),"")</f>
        <v/>
      </c>
      <c r="V6" s="300" t="str">
        <f>IF(AND('MAPA DE RIESGOS'!$V$22="Muy Alta",'MAPA DE RIESGOS'!$Z$22="Menor"),CONCATENATE("R",'MAPA DE RIESGOS'!$H$22),"")</f>
        <v/>
      </c>
      <c r="W6" s="300" t="str">
        <f>IF(AND('MAPA DE RIESGOS'!$V$28="Muy Alta",'MAPA DE RIESGOS'!$Z$28="Menor"),CONCATENATE("R",'MAPA DE RIESGOS'!$H$28),"")</f>
        <v/>
      </c>
      <c r="X6" s="300" t="str">
        <f>IF(AND('MAPA DE RIESGOS'!$V$34="Muy Alta",'MAPA DE RIESGOS'!$Z$34="Menor"),CONCATENATE("R",'MAPA DE RIESGOS'!$H$34),"")</f>
        <v/>
      </c>
      <c r="Y6" s="300" t="str">
        <f>IF(AND('MAPA DE RIESGOS'!$V$40="Muy Alta",'MAPA DE RIESGOS'!$Z$40="Menor"),CONCATENATE("R",'MAPA DE RIESGOS'!$H$40),"")</f>
        <v/>
      </c>
      <c r="Z6" s="300" t="str">
        <f>IF(AND('MAPA DE RIESGOS'!$V$46="Muy Alta",'MAPA DE RIESGOS'!$Z$46="Menor"),CONCATENATE("R",'MAPA DE RIESGOS'!$H$46),"")</f>
        <v/>
      </c>
      <c r="AA6" s="300" t="str">
        <f>IF(AND('MAPA DE RIESGOS'!$V$52="Muy Alta",'MAPA DE RIESGOS'!$Z$52="Menor"),CONCATENATE("R",'MAPA DE RIESGOS'!$H$52),"")</f>
        <v/>
      </c>
      <c r="AB6" s="300" t="str">
        <f>IF(AND('MAPA DE RIESGOS'!$V$58="Muy Alta",'MAPA DE RIESGOS'!$Z$58="Menor"),CONCATENATE("R",'MAPA DE RIESGOS'!$H$58),"")</f>
        <v/>
      </c>
      <c r="AC6" s="303" t="str">
        <f>IF(AND('MAPA DE RIESGOS'!$V$64="Muy Alta",'MAPA DE RIESGOS'!$Z$64="Menor"),CONCATENATE("R",'MAPA DE RIESGOS'!$H$64),"")</f>
        <v/>
      </c>
      <c r="AD6" s="299" t="str">
        <f>IF(AND('MAPA DE RIESGOS'!$V$10="Muy Alta",'MAPA DE RIESGOS'!$Z$10="Moderado"),CONCATENATE("R",'MAPA DE RIESGOS'!$H$10),"")</f>
        <v/>
      </c>
      <c r="AE6" s="300" t="str">
        <f>IF(AND('MAPA DE RIESGOS'!$V$16="Muy Alta",'MAPA DE RIESGOS'!$Z$16="Moderado"),CONCATENATE("R",'MAPA DE RIESGOS'!$H$16),"")</f>
        <v/>
      </c>
      <c r="AF6" s="300" t="str">
        <f>IF(AND('MAPA DE RIESGOS'!$V$22="Muy Alta",'MAPA DE RIESGOS'!$Z$22="Moderado"),CONCATENATE("R",'MAPA DE RIESGOS'!$H$22),"")</f>
        <v/>
      </c>
      <c r="AG6" s="300" t="str">
        <f>IF(AND('MAPA DE RIESGOS'!$V$28="Muy Alta",'MAPA DE RIESGOS'!$Z$28="Moderado"),CONCATENATE("R",'MAPA DE RIESGOS'!$H$28),"")</f>
        <v/>
      </c>
      <c r="AH6" s="300" t="str">
        <f>IF(AND('MAPA DE RIESGOS'!$V$34="Muy Alta",'MAPA DE RIESGOS'!$Z$34="Moderado"),CONCATENATE("R",'MAPA DE RIESGOS'!$H$34),"")</f>
        <v/>
      </c>
      <c r="AI6" s="300" t="str">
        <f>IF(AND('MAPA DE RIESGOS'!$V$40="Muy Alta",'MAPA DE RIESGOS'!$Z$40="Moderado"),CONCATENATE("R",'MAPA DE RIESGOS'!$H$40),"")</f>
        <v/>
      </c>
      <c r="AJ6" s="300" t="str">
        <f>IF(AND('MAPA DE RIESGOS'!$V$46="Muy Alta",'MAPA DE RIESGOS'!$Z$46="Moderado"),CONCATENATE("R",'MAPA DE RIESGOS'!$H$46),"")</f>
        <v/>
      </c>
      <c r="AK6" s="300" t="str">
        <f>IF(AND('MAPA DE RIESGOS'!$V$52="Muy Alta",'MAPA DE RIESGOS'!$Z$52="Moderado"),CONCATENATE("R",'MAPA DE RIESGOS'!$H$52),"")</f>
        <v/>
      </c>
      <c r="AL6" s="300" t="str">
        <f>IF(AND('MAPA DE RIESGOS'!$V$58="Muy Alta",'MAPA DE RIESGOS'!$Z$58="Moderado"),CONCATENATE("R",'MAPA DE RIESGOS'!$H$58),"")</f>
        <v/>
      </c>
      <c r="AM6" s="303" t="str">
        <f>IF(AND('MAPA DE RIESGOS'!$V$64="Muy Alta",'MAPA DE RIESGOS'!$Z$64="Moderado"),CONCATENATE("R",'MAPA DE RIESGOS'!$H$64),"")</f>
        <v/>
      </c>
      <c r="AN6" s="299" t="str">
        <f>IF(AND('MAPA DE RIESGOS'!$V$10="Muy Alta",'MAPA DE RIESGOS'!$Z$10="Mayor"),CONCATENATE("R",'MAPA DE RIESGOS'!$H$10),"")</f>
        <v/>
      </c>
      <c r="AO6" s="300" t="str">
        <f>IF(AND('MAPA DE RIESGOS'!$V$16="Muy Alta",'MAPA DE RIESGOS'!$Z$16="Mayor"),CONCATENATE("R",'MAPA DE RIESGOS'!$H$16),"")</f>
        <v/>
      </c>
      <c r="AP6" s="300" t="str">
        <f>IF(AND('MAPA DE RIESGOS'!$V$22="Muy Alta",'MAPA DE RIESGOS'!$Z$22="Mayor"),CONCATENATE("R",'MAPA DE RIESGOS'!$H$22),"")</f>
        <v/>
      </c>
      <c r="AQ6" s="300" t="str">
        <f>IF(AND('MAPA DE RIESGOS'!$V$28="Muy Alta",'MAPA DE RIESGOS'!$Z$28="Mayor"),CONCATENATE("R",'MAPA DE RIESGOS'!$H$28),"")</f>
        <v/>
      </c>
      <c r="AR6" s="300" t="str">
        <f>IF(AND('MAPA DE RIESGOS'!$V$34="Muy Alta",'MAPA DE RIESGOS'!$Z$34="Mayor"),CONCATENATE("R",'MAPA DE RIESGOS'!$H$34),"")</f>
        <v/>
      </c>
      <c r="AS6" s="300" t="str">
        <f>IF(AND('MAPA DE RIESGOS'!$V$40="Muy Alta",'MAPA DE RIESGOS'!$Z$40="Mayor"),CONCATENATE("R",'MAPA DE RIESGOS'!$H$40),"")</f>
        <v/>
      </c>
      <c r="AT6" s="300" t="str">
        <f>IF(AND('MAPA DE RIESGOS'!$V$46="Muy Alta",'MAPA DE RIESGOS'!$Z$46="Mayor"),CONCATENATE("R",'MAPA DE RIESGOS'!$H$46),"")</f>
        <v/>
      </c>
      <c r="AU6" s="300" t="str">
        <f>IF(AND('MAPA DE RIESGOS'!$V$52="Muy Alta",'MAPA DE RIESGOS'!$Z$52="Mayor"),CONCATENATE("R",'MAPA DE RIESGOS'!$H$52),"")</f>
        <v/>
      </c>
      <c r="AV6" s="300" t="str">
        <f>IF(AND('MAPA DE RIESGOS'!$V$58="Muy Alta",'MAPA DE RIESGOS'!$Z$58="Mayor"),CONCATENATE("R",'MAPA DE RIESGOS'!$H$58),"")</f>
        <v/>
      </c>
      <c r="AW6" s="303" t="str">
        <f>IF(AND('MAPA DE RIESGOS'!$V$64="Muy Alta",'MAPA DE RIESGOS'!$Z$64="Mayor"),CONCATENATE("R",'MAPA DE RIESGOS'!$H$64),"")</f>
        <v/>
      </c>
      <c r="AX6" s="305" t="str">
        <f>IF(AND('MAPA DE RIESGOS'!$V$10="Muy Alta",'MAPA DE RIESGOS'!$Z$10="Catastrófico"),CONCATENATE("R",'MAPA DE RIESGOS'!$H$10),"")</f>
        <v/>
      </c>
      <c r="AY6" s="306" t="str">
        <f>IF(AND('MAPA DE RIESGOS'!$V$16="Muy Alta",'MAPA DE RIESGOS'!$Z$16="Catastrófico"),CONCATENATE("R",'MAPA DE RIESGOS'!$H$16),"")</f>
        <v/>
      </c>
      <c r="AZ6" s="306" t="str">
        <f>IF(AND('MAPA DE RIESGOS'!$V$22="Muy Alta",'MAPA DE RIESGOS'!$Z$22="Catastrófico"),CONCATENATE("R",'MAPA DE RIESGOS'!$H$22),"")</f>
        <v/>
      </c>
      <c r="BA6" s="306" t="str">
        <f>IF(AND('MAPA DE RIESGOS'!$V$28="Muy Alta",'MAPA DE RIESGOS'!$Z$28="Catastrófico"),CONCATENATE("R",'MAPA DE RIESGOS'!$H$28),"")</f>
        <v/>
      </c>
      <c r="BB6" s="306" t="str">
        <f>IF(AND('MAPA DE RIESGOS'!$V$34="Muy Alta",'MAPA DE RIESGOS'!$Z$34="Catastrófico"),CONCATENATE("R",'MAPA DE RIESGOS'!$H$34),"")</f>
        <v/>
      </c>
      <c r="BC6" s="306" t="str">
        <f>IF(AND('MAPA DE RIESGOS'!$V$40="Muy Alta",'MAPA DE RIESGOS'!$Z$40="Catastrófico"),CONCATENATE("R",'MAPA DE RIESGOS'!$H$40),"")</f>
        <v/>
      </c>
      <c r="BD6" s="306" t="str">
        <f>IF(AND('MAPA DE RIESGOS'!$V$46="Muy Alta",'MAPA DE RIESGOS'!$Z$46="Catastrófico"),CONCATENATE("R",'MAPA DE RIESGOS'!$H$46),"")</f>
        <v/>
      </c>
      <c r="BE6" s="306" t="str">
        <f>IF(AND('MAPA DE RIESGOS'!$V$52="Muy Alta",'MAPA DE RIESGOS'!$Z$52="Catastrófico"),CONCATENATE("R",'MAPA DE RIESGOS'!$H$52),"")</f>
        <v/>
      </c>
      <c r="BF6" s="306" t="str">
        <f>IF(AND('MAPA DE RIESGOS'!$V$58="Muy Alta",'MAPA DE RIESGOS'!$Z$58="Catastrófico"),CONCATENATE("R",'MAPA DE RIESGOS'!$H$58),"")</f>
        <v/>
      </c>
      <c r="BG6" s="309" t="str">
        <f>IF(AND('MAPA DE RIESGOS'!$V$64="Muy Alta",'MAPA DE RIESGOS'!$Z$64="Catastrófico"),CONCATENATE("R",'MAPA DE RIESGOS'!$H$64),"")</f>
        <v/>
      </c>
      <c r="BH6" s="68"/>
      <c r="BI6" s="702" t="s">
        <v>279</v>
      </c>
      <c r="BJ6" s="703"/>
      <c r="BK6" s="703"/>
      <c r="BL6" s="703"/>
      <c r="BM6" s="703"/>
      <c r="BN6" s="704"/>
    </row>
    <row r="7" spans="1:66" ht="34.5" customHeight="1">
      <c r="B7" s="700"/>
      <c r="C7" s="700"/>
      <c r="D7" s="701"/>
      <c r="E7" s="691"/>
      <c r="F7" s="692"/>
      <c r="G7" s="692"/>
      <c r="H7" s="692"/>
      <c r="I7" s="693"/>
      <c r="J7" s="301" t="str">
        <f>IF(AND('MAPA DE RIESGOS'!$V$70="Muy Alta",'MAPA DE RIESGOS'!$Z$70="Leve"),CONCATENATE("R",'MAPA DE RIESGOS'!$H$70),"")</f>
        <v/>
      </c>
      <c r="K7" s="311" t="str">
        <f>IF(AND('MAPA DE RIESGOS'!$V$76="Muy Alta",'MAPA DE RIESGOS'!$Z$76="Leve"),CONCATENATE("R",'MAPA DE RIESGOS'!$H$76),"")</f>
        <v/>
      </c>
      <c r="L7" s="311" t="str">
        <f>IF(AND('MAPA DE RIESGOS'!$V$82="Muy Alta",'MAPA DE RIESGOS'!$Z$82="Leve"),CONCATENATE("R",'MAPA DE RIESGOS'!$H$82),"")</f>
        <v/>
      </c>
      <c r="M7" s="311" t="str">
        <f>IF(AND('MAPA DE RIESGOS'!$V$88="Muy Alta",'MAPA DE RIESGOS'!$Z$88="Leve"),CONCATENATE("R",'MAPA DE RIESGOS'!$H$88),"")</f>
        <v/>
      </c>
      <c r="N7" s="311" t="str">
        <f>IF(AND('MAPA DE RIESGOS'!$V$94="Muy Alta",'MAPA DE RIESGOS'!$Z$94="Leve"),CONCATENATE("R",'MAPA DE RIESGOS'!$H$94),"")</f>
        <v/>
      </c>
      <c r="O7" s="311" t="str">
        <f>IF(AND('MAPA DE RIESGOS'!$V$100="Muy Alta",'MAPA DE RIESGOS'!$Z$100="Leve"),CONCATENATE("R",'MAPA DE RIESGOS'!$H$100),"")</f>
        <v/>
      </c>
      <c r="P7" s="311" t="str">
        <f>IF(AND('MAPA DE RIESGOS'!$V$106="Muy Alta",'MAPA DE RIESGOS'!$Z$106="Leve"),CONCATENATE("R",'MAPA DE RIESGOS'!$H$106),"")</f>
        <v/>
      </c>
      <c r="Q7" s="311" t="str">
        <f>IF(AND('MAPA DE RIESGOS'!$V$112="Muy Alta",'MAPA DE RIESGOS'!$Z$112="Leve"),CONCATENATE("R",'MAPA DE RIESGOS'!$H$112),"")</f>
        <v/>
      </c>
      <c r="R7" s="311" t="str">
        <f>IF(AND('MAPA DE RIESGOS'!$V$118="Muy Alta",'MAPA DE RIESGOS'!$Z$118="Leve"),CONCATENATE("R",'MAPA DE RIESGOS'!$H$118),"")</f>
        <v/>
      </c>
      <c r="S7" s="304" t="str">
        <f>IF(AND('MAPA DE RIESGOS'!$V$124="Muy Alta",'MAPA DE RIESGOS'!$Z$124="Leve"),CONCATENATE("R",'MAPA DE RIESGOS'!$H$124),"")</f>
        <v/>
      </c>
      <c r="T7" s="301" t="str">
        <f>IF(AND('MAPA DE RIESGOS'!$V$70="Muy Alta",'MAPA DE RIESGOS'!$Z$70="Menor"),CONCATENATE("R",'MAPA DE RIESGOS'!$H$70),"")</f>
        <v/>
      </c>
      <c r="U7" s="311" t="str">
        <f>IF(AND('MAPA DE RIESGOS'!$V$76="Muy Alta",'MAPA DE RIESGOS'!$Z$76="Menor"),CONCATENATE("R",'MAPA DE RIESGOS'!$H$76),"")</f>
        <v/>
      </c>
      <c r="V7" s="311" t="str">
        <f>IF(AND('MAPA DE RIESGOS'!$V$82="Muy Alta",'MAPA DE RIESGOS'!$Z$82="Menor"),CONCATENATE("R",'MAPA DE RIESGOS'!$H$82),"")</f>
        <v/>
      </c>
      <c r="W7" s="311" t="str">
        <f>IF(AND('MAPA DE RIESGOS'!$V$88="Muy Alta",'MAPA DE RIESGOS'!$Z$88="Menor"),CONCATENATE("R",'MAPA DE RIESGOS'!$H$88),"")</f>
        <v/>
      </c>
      <c r="X7" s="311" t="str">
        <f>IF(AND('MAPA DE RIESGOS'!$V$94="Muy Alta",'MAPA DE RIESGOS'!$Z$94="Menor"),CONCATENATE("R",'MAPA DE RIESGOS'!$H$94),"")</f>
        <v/>
      </c>
      <c r="Y7" s="311" t="str">
        <f>IF(AND('MAPA DE RIESGOS'!$V$100="Muy Alta",'MAPA DE RIESGOS'!$Z$100="Menor"),CONCATENATE("R",'MAPA DE RIESGOS'!$H$100),"")</f>
        <v/>
      </c>
      <c r="Z7" s="311" t="str">
        <f>IF(AND('MAPA DE RIESGOS'!$V$106="Muy Alta",'MAPA DE RIESGOS'!$Z$106="Menor"),CONCATENATE("R",'MAPA DE RIESGOS'!$H$106),"")</f>
        <v/>
      </c>
      <c r="AA7" s="311" t="str">
        <f>IF(AND('MAPA DE RIESGOS'!$V$112="Muy Alta",'MAPA DE RIESGOS'!$Z$112="Menor"),CONCATENATE("R",'MAPA DE RIESGOS'!$H$112),"")</f>
        <v/>
      </c>
      <c r="AB7" s="311" t="str">
        <f>IF(AND('MAPA DE RIESGOS'!$V$118="Muy Alta",'MAPA DE RIESGOS'!$Z$118="Menor"),CONCATENATE("R",'MAPA DE RIESGOS'!$H$118),"")</f>
        <v/>
      </c>
      <c r="AC7" s="304" t="str">
        <f>IF(AND('MAPA DE RIESGOS'!$V$124="Muy Alta",'MAPA DE RIESGOS'!$Z$124="Menor"),CONCATENATE("R",'MAPA DE RIESGOS'!$H$124),"")</f>
        <v/>
      </c>
      <c r="AD7" s="301" t="str">
        <f>IF(AND('MAPA DE RIESGOS'!$V$70="Muy Alta",'MAPA DE RIESGOS'!$Z$70="Moderado"),CONCATENATE("R",'MAPA DE RIESGOS'!$H$70),"")</f>
        <v/>
      </c>
      <c r="AE7" s="311" t="str">
        <f>IF(AND('MAPA DE RIESGOS'!$V$76="Muy Alta",'MAPA DE RIESGOS'!$Z$76="Moderado"),CONCATENATE("R",'MAPA DE RIESGOS'!$H$76),"")</f>
        <v/>
      </c>
      <c r="AF7" s="311" t="str">
        <f>IF(AND('MAPA DE RIESGOS'!$V$82="Muy Alta",'MAPA DE RIESGOS'!$Z$82="Moderado"),CONCATENATE("R",'MAPA DE RIESGOS'!$H$82),"")</f>
        <v/>
      </c>
      <c r="AG7" s="311" t="str">
        <f>IF(AND('MAPA DE RIESGOS'!$V$88="Muy Alta",'MAPA DE RIESGOS'!$Z$88="Moderado"),CONCATENATE("R",'MAPA DE RIESGOS'!$H$88),"")</f>
        <v/>
      </c>
      <c r="AH7" s="311" t="str">
        <f>IF(AND('MAPA DE RIESGOS'!$V$94="Muy Alta",'MAPA DE RIESGOS'!$Z$94="Moderado"),CONCATENATE("R",'MAPA DE RIESGOS'!$H$94),"")</f>
        <v/>
      </c>
      <c r="AI7" s="311" t="str">
        <f>IF(AND('MAPA DE RIESGOS'!$V$100="Muy Alta",'MAPA DE RIESGOS'!$Z$100="Moderado"),CONCATENATE("R",'MAPA DE RIESGOS'!$H$100),"")</f>
        <v/>
      </c>
      <c r="AJ7" s="311" t="str">
        <f>IF(AND('MAPA DE RIESGOS'!$V$106="Muy Alta",'MAPA DE RIESGOS'!$Z$106="Moderado"),CONCATENATE("R",'MAPA DE RIESGOS'!$H$106),"")</f>
        <v/>
      </c>
      <c r="AK7" s="311" t="str">
        <f>IF(AND('MAPA DE RIESGOS'!$V$112="Muy Alta",'MAPA DE RIESGOS'!$Z$112="Moderado"),CONCATENATE("R",'MAPA DE RIESGOS'!$H$112),"")</f>
        <v/>
      </c>
      <c r="AL7" s="311" t="str">
        <f>IF(AND('MAPA DE RIESGOS'!$V$118="Muy Alta",'MAPA DE RIESGOS'!$Z$118="Moderado"),CONCATENATE("R",'MAPA DE RIESGOS'!$H$118),"")</f>
        <v/>
      </c>
      <c r="AM7" s="304" t="str">
        <f>IF(AND('MAPA DE RIESGOS'!$V$124="Muy Alta",'MAPA DE RIESGOS'!$Z$124="Moderado"),CONCATENATE("R",'MAPA DE RIESGOS'!$H$124),"")</f>
        <v/>
      </c>
      <c r="AN7" s="301" t="str">
        <f>IF(AND('MAPA DE RIESGOS'!$V$70="Muy Alta",'MAPA DE RIESGOS'!$Z$70="Mayor"),CONCATENATE("R",'MAPA DE RIESGOS'!$H$70),"")</f>
        <v/>
      </c>
      <c r="AO7" s="311" t="str">
        <f>IF(AND('MAPA DE RIESGOS'!$V$76="Muy Alta",'MAPA DE RIESGOS'!$Z$76="Mayor"),CONCATENATE("R",'MAPA DE RIESGOS'!$H$76),"")</f>
        <v/>
      </c>
      <c r="AP7" s="311" t="str">
        <f>IF(AND('MAPA DE RIESGOS'!$V$82="Muy Alta",'MAPA DE RIESGOS'!$Z$82="Mayor"),CONCATENATE("R",'MAPA DE RIESGOS'!$H$82),"")</f>
        <v/>
      </c>
      <c r="AQ7" s="311" t="str">
        <f>IF(AND('MAPA DE RIESGOS'!$V$88="Muy Alta",'MAPA DE RIESGOS'!$Z$88="Mayor"),CONCATENATE("R",'MAPA DE RIESGOS'!$H$88),"")</f>
        <v/>
      </c>
      <c r="AR7" s="311" t="str">
        <f>IF(AND('MAPA DE RIESGOS'!$V$94="Muy Alta",'MAPA DE RIESGOS'!$Z$94="Mayor"),CONCATENATE("R",'MAPA DE RIESGOS'!$H$94),"")</f>
        <v/>
      </c>
      <c r="AS7" s="311" t="str">
        <f>IF(AND('MAPA DE RIESGOS'!$V$100="Muy Alta",'MAPA DE RIESGOS'!$Z$100="Mayor"),CONCATENATE("R",'MAPA DE RIESGOS'!$H$100),"")</f>
        <v/>
      </c>
      <c r="AT7" s="311" t="str">
        <f>IF(AND('MAPA DE RIESGOS'!$V$106="Muy Alta",'MAPA DE RIESGOS'!$Z$106="Mayor"),CONCATENATE("R",'MAPA DE RIESGOS'!$H$106),"")</f>
        <v/>
      </c>
      <c r="AU7" s="311" t="str">
        <f>IF(AND('MAPA DE RIESGOS'!$V$112="Muy Alta",'MAPA DE RIESGOS'!$Z$112="Mayor"),CONCATENATE("R",'MAPA DE RIESGOS'!$H$112),"")</f>
        <v/>
      </c>
      <c r="AV7" s="311" t="str">
        <f>IF(AND('MAPA DE RIESGOS'!$V$118="Muy Alta",'MAPA DE RIESGOS'!$Z$118="Mayor"),CONCATENATE("R",'MAPA DE RIESGOS'!$H$118),"")</f>
        <v/>
      </c>
      <c r="AW7" s="304" t="str">
        <f>IF(AND('MAPA DE RIESGOS'!$V$124="Muy Alta",'MAPA DE RIESGOS'!$Z$124="Mayor"),CONCATENATE("R",'MAPA DE RIESGOS'!$H$124),"")</f>
        <v/>
      </c>
      <c r="AX7" s="307" t="str">
        <f>IF(AND('MAPA DE RIESGOS'!$V$70="Muy Alta",'MAPA DE RIESGOS'!$Z$70="Catastrófico"),CONCATENATE("R",'MAPA DE RIESGOS'!$H$70),"")</f>
        <v/>
      </c>
      <c r="AY7" s="312" t="str">
        <f>IF(AND('MAPA DE RIESGOS'!$V$76="Muy Alta",'MAPA DE RIESGOS'!$Z$76="Catastrófico"),CONCATENATE("R",'MAPA DE RIESGOS'!$H$76),"")</f>
        <v/>
      </c>
      <c r="AZ7" s="312" t="str">
        <f>IF(AND('MAPA DE RIESGOS'!$V$82="Muy Alta",'MAPA DE RIESGOS'!$Z$82="Catastrófico"),CONCATENATE("R",'MAPA DE RIESGOS'!$H$82),"")</f>
        <v/>
      </c>
      <c r="BA7" s="312" t="str">
        <f>IF(AND('MAPA DE RIESGOS'!$V$88="Muy Alta",'MAPA DE RIESGOS'!$Z$88="Catastrófico"),CONCATENATE("R",'MAPA DE RIESGOS'!$H$88),"")</f>
        <v/>
      </c>
      <c r="BB7" s="312" t="str">
        <f>IF(AND('MAPA DE RIESGOS'!$V$94="Muy Alta",'MAPA DE RIESGOS'!$Z$94="Catastrófico"),CONCATENATE("R",'MAPA DE RIESGOS'!$H$94),"")</f>
        <v/>
      </c>
      <c r="BC7" s="312" t="str">
        <f>IF(AND('MAPA DE RIESGOS'!$V$100="Muy Alta",'MAPA DE RIESGOS'!$Z$100="Catastrófico"),CONCATENATE("R",'MAPA DE RIESGOS'!$H$100),"")</f>
        <v/>
      </c>
      <c r="BD7" s="312" t="str">
        <f>IF(AND('MAPA DE RIESGOS'!$V$106="Muy Alta",'MAPA DE RIESGOS'!$Z$106="Catastrófico"),CONCATENATE("R",'MAPA DE RIESGOS'!$H$106),"")</f>
        <v/>
      </c>
      <c r="BE7" s="312" t="str">
        <f>IF(AND('MAPA DE RIESGOS'!$V$112="Muy Alta",'MAPA DE RIESGOS'!$Z$112="Catastrófico"),CONCATENATE("R",'MAPA DE RIESGOS'!$H$112),"")</f>
        <v/>
      </c>
      <c r="BF7" s="312" t="str">
        <f>IF(AND('MAPA DE RIESGOS'!$V$118="Muy Alta",'MAPA DE RIESGOS'!$Z$118="Catastrófico"),CONCATENATE("R",'MAPA DE RIESGOS'!$H$118),"")</f>
        <v/>
      </c>
      <c r="BG7" s="310" t="str">
        <f>IF(AND('MAPA DE RIESGOS'!$V$124="Muy Alta",'MAPA DE RIESGOS'!$Z$124="Catastrófico"),CONCATENATE("R",'MAPA DE RIESGOS'!$H$124),"")</f>
        <v/>
      </c>
      <c r="BH7" s="67"/>
      <c r="BI7" s="705"/>
      <c r="BJ7" s="706"/>
      <c r="BK7" s="706"/>
      <c r="BL7" s="706"/>
      <c r="BM7" s="706"/>
      <c r="BN7" s="707"/>
    </row>
    <row r="8" spans="1:66" ht="34.5" customHeight="1">
      <c r="B8" s="700"/>
      <c r="C8" s="700"/>
      <c r="D8" s="701"/>
      <c r="E8" s="691"/>
      <c r="F8" s="692"/>
      <c r="G8" s="692"/>
      <c r="H8" s="692"/>
      <c r="I8" s="693"/>
      <c r="J8" s="301" t="str">
        <f>IF(AND('MAPA DE RIESGOS'!$V$136="Muy Alta",'MAPA DE RIESGOS'!$Z$136="Leve"),CONCATENATE("R",'MAPA DE RIESGOS'!$H$136),"")</f>
        <v/>
      </c>
      <c r="K8" s="311" t="str">
        <f>IF(AND('MAPA DE RIESGOS'!$V$142="Muy Alta",'MAPA DE RIESGOS'!$Z$142="Leve"),CONCATENATE("R",'MAPA DE RIESGOS'!$H$142),"")</f>
        <v/>
      </c>
      <c r="L8" s="311" t="str">
        <f>IF(AND('MAPA DE RIESGOS'!$V$148="Muy Alta",'MAPA DE RIESGOS'!$Z$148="Leve"),CONCATENATE("R",'MAPA DE RIESGOS'!$H$148),"")</f>
        <v/>
      </c>
      <c r="M8" s="311" t="str">
        <f>IF(AND('MAPA DE RIESGOS'!$V$154="Muy Alta",'MAPA DE RIESGOS'!$Z$154="Leve"),CONCATENATE("R",'MAPA DE RIESGOS'!$H$154),"")</f>
        <v/>
      </c>
      <c r="N8" s="311" t="str">
        <f>IF(AND('MAPA DE RIESGOS'!$V$160="Muy Alta",'MAPA DE RIESGOS'!$Z$160="Leve"),CONCATENATE("R",'MAPA DE RIESGOS'!$H$160),"")</f>
        <v/>
      </c>
      <c r="O8" s="311" t="str">
        <f>IF(AND('MAPA DE RIESGOS'!$V$166="Muy Alta",'MAPA DE RIESGOS'!$Z$166="Leve"),CONCATENATE("R",'MAPA DE RIESGOS'!$H$166),"")</f>
        <v/>
      </c>
      <c r="P8" s="311" t="str">
        <f>IF(AND('MAPA DE RIESGOS'!$V$172="Muy Alta",'MAPA DE RIESGOS'!$Z$172="Leve"),CONCATENATE("R",'MAPA DE RIESGOS'!$H$172),"")</f>
        <v/>
      </c>
      <c r="Q8" s="311" t="str">
        <f>IF(AND('MAPA DE RIESGOS'!$V$178="Muy Alta",'MAPA DE RIESGOS'!$Z$178="Leve"),CONCATENATE("R",'MAPA DE RIESGOS'!$H$178),"")</f>
        <v/>
      </c>
      <c r="R8" s="311" t="str">
        <f>IF(AND('MAPA DE RIESGOS'!$V$184="Muy Alta",'MAPA DE RIESGOS'!$Z$184="Leve"),CONCATENATE("R",'MAPA DE RIESGOS'!$H$184),"")</f>
        <v/>
      </c>
      <c r="S8" s="304" t="str">
        <f>IF(AND('MAPA DE RIESGOS'!$V$190="Muy Alta",'MAPA DE RIESGOS'!$Z$190="Leve"),CONCATENATE("R",'MAPA DE RIESGOS'!$H$190),"")</f>
        <v/>
      </c>
      <c r="T8" s="301" t="str">
        <f>IF(AND('MAPA DE RIESGOS'!$V$136="Muy Alta",'MAPA DE RIESGOS'!$Z$136="Menor"),CONCATENATE("R",'MAPA DE RIESGOS'!$H$136),"")</f>
        <v/>
      </c>
      <c r="U8" s="311" t="str">
        <f>IF(AND('MAPA DE RIESGOS'!$V$142="Muy Alta",'MAPA DE RIESGOS'!$Z$142="Menor"),CONCATENATE("R",'MAPA DE RIESGOS'!$H$142),"")</f>
        <v/>
      </c>
      <c r="V8" s="311" t="str">
        <f>IF(AND('MAPA DE RIESGOS'!$V$148="Muy Alta",'MAPA DE RIESGOS'!$Z$148="Menor"),CONCATENATE("R",'MAPA DE RIESGOS'!$H$148),"")</f>
        <v/>
      </c>
      <c r="W8" s="311" t="str">
        <f>IF(AND('MAPA DE RIESGOS'!$V$154="Muy Alta",'MAPA DE RIESGOS'!$Z$154="Menor"),CONCATENATE("R",'MAPA DE RIESGOS'!$H$154),"")</f>
        <v/>
      </c>
      <c r="X8" s="311" t="str">
        <f>IF(AND('MAPA DE RIESGOS'!$V$160="Muy Alta",'MAPA DE RIESGOS'!$Z$160="Menor"),CONCATENATE("R",'MAPA DE RIESGOS'!$H$160),"")</f>
        <v/>
      </c>
      <c r="Y8" s="311" t="str">
        <f>IF(AND('MAPA DE RIESGOS'!$V$166="Muy Alta",'MAPA DE RIESGOS'!$Z$166="Menor"),CONCATENATE("R",'MAPA DE RIESGOS'!$H$166),"")</f>
        <v/>
      </c>
      <c r="Z8" s="311" t="str">
        <f>IF(AND('MAPA DE RIESGOS'!$V$172="Muy Alta",'MAPA DE RIESGOS'!$Z$172="Menor"),CONCATENATE("R",'MAPA DE RIESGOS'!$H$172),"")</f>
        <v/>
      </c>
      <c r="AA8" s="311" t="str">
        <f>IF(AND('MAPA DE RIESGOS'!$V$178="Muy Alta",'MAPA DE RIESGOS'!$Z$178="Menor"),CONCATENATE("R",'MAPA DE RIESGOS'!$H$178),"")</f>
        <v/>
      </c>
      <c r="AB8" s="311" t="str">
        <f>IF(AND('MAPA DE RIESGOS'!$V$184="Muy Alta",'MAPA DE RIESGOS'!$Z$184="Menor"),CONCATENATE("R",'MAPA DE RIESGOS'!$H$184),"")</f>
        <v/>
      </c>
      <c r="AC8" s="304" t="str">
        <f>IF(AND('MAPA DE RIESGOS'!$V$190="Muy Alta",'MAPA DE RIESGOS'!$Z$190="Menor"),CONCATENATE("R",'MAPA DE RIESGOS'!$H$190),"")</f>
        <v/>
      </c>
      <c r="AD8" s="301" t="str">
        <f>IF(AND('MAPA DE RIESGOS'!$V$136="Muy Alta",'MAPA DE RIESGOS'!$Z$136="Moderado"),CONCATENATE("R",'MAPA DE RIESGOS'!$H$136),"")</f>
        <v/>
      </c>
      <c r="AE8" s="311" t="str">
        <f>IF(AND('MAPA DE RIESGOS'!$V$142="Muy Alta",'MAPA DE RIESGOS'!$Z$142="Moderado"),CONCATENATE("R",'MAPA DE RIESGOS'!$H$142),"")</f>
        <v/>
      </c>
      <c r="AF8" s="311" t="str">
        <f>IF(AND('MAPA DE RIESGOS'!$V$148="Muy Alta",'MAPA DE RIESGOS'!$Z$148="Moderado"),CONCATENATE("R",'MAPA DE RIESGOS'!$H$148),"")</f>
        <v/>
      </c>
      <c r="AG8" s="311" t="str">
        <f>IF(AND('MAPA DE RIESGOS'!$V$154="Muy Alta",'MAPA DE RIESGOS'!$Z$154="Moderado"),CONCATENATE("R",'MAPA DE RIESGOS'!$H$154),"")</f>
        <v/>
      </c>
      <c r="AH8" s="311" t="str">
        <f>IF(AND('MAPA DE RIESGOS'!$V$160="Muy Alta",'MAPA DE RIESGOS'!$Z$160="Moderado"),CONCATENATE("R",'MAPA DE RIESGOS'!$H$160),"")</f>
        <v/>
      </c>
      <c r="AI8" s="311" t="str">
        <f>IF(AND('MAPA DE RIESGOS'!$V$166="Muy Alta",'MAPA DE RIESGOS'!$Z$166="Moderado"),CONCATENATE("R",'MAPA DE RIESGOS'!$H$166),"")</f>
        <v/>
      </c>
      <c r="AJ8" s="311" t="str">
        <f>IF(AND('MAPA DE RIESGOS'!$V$172="Muy Alta",'MAPA DE RIESGOS'!$Z$172="Moderado"),CONCATENATE("R",'MAPA DE RIESGOS'!$H$172),"")</f>
        <v/>
      </c>
      <c r="AK8" s="311" t="str">
        <f>IF(AND('MAPA DE RIESGOS'!$V$178="Muy Alta",'MAPA DE RIESGOS'!$Z$178="Moderado"),CONCATENATE("R",'MAPA DE RIESGOS'!$H$178),"")</f>
        <v/>
      </c>
      <c r="AL8" s="311" t="str">
        <f>IF(AND('MAPA DE RIESGOS'!$V$184="Muy Alta",'MAPA DE RIESGOS'!$Z$184="Moderado"),CONCATENATE("R",'MAPA DE RIESGOS'!$H$184),"")</f>
        <v/>
      </c>
      <c r="AM8" s="304" t="str">
        <f>IF(AND('MAPA DE RIESGOS'!$V$190="Muy Alta",'MAPA DE RIESGOS'!$Z$190="Moderado"),CONCATENATE("R",'MAPA DE RIESGOS'!$H$190),"")</f>
        <v/>
      </c>
      <c r="AN8" s="301" t="str">
        <f>IF(AND('MAPA DE RIESGOS'!$V$136="Muy Alta",'MAPA DE RIESGOS'!$Z$136="Mayor"),CONCATENATE("R",'MAPA DE RIESGOS'!$H$136),"")</f>
        <v/>
      </c>
      <c r="AO8" s="311" t="str">
        <f>IF(AND('MAPA DE RIESGOS'!$V$142="Muy Alta",'MAPA DE RIESGOS'!$Z$142="Mayor"),CONCATENATE("R",'MAPA DE RIESGOS'!$H$142),"")</f>
        <v/>
      </c>
      <c r="AP8" s="311" t="str">
        <f>IF(AND('MAPA DE RIESGOS'!$V$148="Muy Alta",'MAPA DE RIESGOS'!$Z$148="Mayor"),CONCATENATE("R",'MAPA DE RIESGOS'!$H$148),"")</f>
        <v/>
      </c>
      <c r="AQ8" s="311" t="str">
        <f>IF(AND('MAPA DE RIESGOS'!$V$154="Muy Alta",'MAPA DE RIESGOS'!$Z$154="Mayor"),CONCATENATE("R",'MAPA DE RIESGOS'!$H$154),"")</f>
        <v/>
      </c>
      <c r="AR8" s="311" t="str">
        <f>IF(AND('MAPA DE RIESGOS'!$V$160="Muy Alta",'MAPA DE RIESGOS'!$Z$160="Mayor"),CONCATENATE("R",'MAPA DE RIESGOS'!$H$160),"")</f>
        <v/>
      </c>
      <c r="AS8" s="311" t="str">
        <f>IF(AND('MAPA DE RIESGOS'!$V$166="Muy Alta",'MAPA DE RIESGOS'!$Z$166="Mayor"),CONCATENATE("R",'MAPA DE RIESGOS'!$H$166),"")</f>
        <v/>
      </c>
      <c r="AT8" s="311" t="str">
        <f>IF(AND('MAPA DE RIESGOS'!$V$172="Muy Alta",'MAPA DE RIESGOS'!$Z$172="Mayor"),CONCATENATE("R",'MAPA DE RIESGOS'!$H$172),"")</f>
        <v/>
      </c>
      <c r="AU8" s="311" t="str">
        <f>IF(AND('MAPA DE RIESGOS'!$V$178="Muy Alta",'MAPA DE RIESGOS'!$Z$178="Mayor"),CONCATENATE("R",'MAPA DE RIESGOS'!$H$178),"")</f>
        <v/>
      </c>
      <c r="AV8" s="311" t="str">
        <f>IF(AND('MAPA DE RIESGOS'!$V$184="Muy Alta",'MAPA DE RIESGOS'!$Z$184="Mayor"),CONCATENATE("R",'MAPA DE RIESGOS'!$H$184),"")</f>
        <v/>
      </c>
      <c r="AW8" s="304" t="str">
        <f>IF(AND('MAPA DE RIESGOS'!$V$190="Muy Alta",'MAPA DE RIESGOS'!$Z$190="Mayor"),CONCATENATE("R",'MAPA DE RIESGOS'!$H$190),"")</f>
        <v/>
      </c>
      <c r="AX8" s="307" t="str">
        <f>IF(AND('MAPA DE RIESGOS'!$V$136="Muy Alta",'MAPA DE RIESGOS'!$Z$136="Catastrófico"),CONCATENATE("R",'MAPA DE RIESGOS'!$H$136),"")</f>
        <v/>
      </c>
      <c r="AY8" s="312" t="str">
        <f>IF(AND('MAPA DE RIESGOS'!$V$142="Muy Alta",'MAPA DE RIESGOS'!$Z$142="Catastrófico"),CONCATENATE("R",'MAPA DE RIESGOS'!$H$142),"")</f>
        <v/>
      </c>
      <c r="AZ8" s="312" t="str">
        <f>IF(AND('MAPA DE RIESGOS'!$V$148="Muy Alta",'MAPA DE RIESGOS'!$Z$148="Catastrófico"),CONCATENATE("R",'MAPA DE RIESGOS'!$H$148),"")</f>
        <v/>
      </c>
      <c r="BA8" s="312" t="str">
        <f>IF(AND('MAPA DE RIESGOS'!$V$154="Muy Alta",'MAPA DE RIESGOS'!$Z$154="Catastrófico"),CONCATENATE("R",'MAPA DE RIESGOS'!$H$154),"")</f>
        <v/>
      </c>
      <c r="BB8" s="312" t="str">
        <f>IF(AND('MAPA DE RIESGOS'!$V$160="Muy Alta",'MAPA DE RIESGOS'!$Z$160="Catastrófico"),CONCATENATE("R",'MAPA DE RIESGOS'!$H$160),"")</f>
        <v/>
      </c>
      <c r="BC8" s="312" t="str">
        <f>IF(AND('MAPA DE RIESGOS'!$V$166="Muy Alta",'MAPA DE RIESGOS'!$Z$166="Catastrófico"),CONCATENATE("R",'MAPA DE RIESGOS'!$H$166),"")</f>
        <v/>
      </c>
      <c r="BD8" s="312" t="str">
        <f>IF(AND('MAPA DE RIESGOS'!$V$172="Muy Alta",'MAPA DE RIESGOS'!$Z$172="Catastrófico"),CONCATENATE("R",'MAPA DE RIESGOS'!$H$172),"")</f>
        <v/>
      </c>
      <c r="BE8" s="312" t="str">
        <f>IF(AND('MAPA DE RIESGOS'!$V$178="Muy Alta",'MAPA DE RIESGOS'!$Z$178="Catastrófico"),CONCATENATE("R",'MAPA DE RIESGOS'!$H$178),"")</f>
        <v/>
      </c>
      <c r="BF8" s="312" t="str">
        <f>IF(AND('MAPA DE RIESGOS'!$V$184="Muy Alta",'MAPA DE RIESGOS'!$Z$184="Catastrófico"),CONCATENATE("R",'MAPA DE RIESGOS'!$H$184),"")</f>
        <v/>
      </c>
      <c r="BG8" s="310" t="str">
        <f>IF(AND('MAPA DE RIESGOS'!$V$190="Muy Alta",'MAPA DE RIESGOS'!$Z$190="Catastrófico"),CONCATENATE("R",'MAPA DE RIESGOS'!$H$190),"")</f>
        <v/>
      </c>
      <c r="BH8" s="67"/>
      <c r="BI8" s="705"/>
      <c r="BJ8" s="706"/>
      <c r="BK8" s="706"/>
      <c r="BL8" s="706"/>
      <c r="BM8" s="706"/>
      <c r="BN8" s="707"/>
    </row>
    <row r="9" spans="1:66" ht="34.5" customHeight="1">
      <c r="B9" s="700"/>
      <c r="C9" s="700"/>
      <c r="D9" s="701"/>
      <c r="E9" s="691"/>
      <c r="F9" s="692"/>
      <c r="G9" s="692"/>
      <c r="H9" s="692"/>
      <c r="I9" s="693"/>
      <c r="J9" s="301" t="str">
        <f>IF(AND('MAPA DE RIESGOS'!$V$196="Muy Alta",'MAPA DE RIESGOS'!$Z$196="Leve"),CONCATENATE("R",'MAPA DE RIESGOS'!$H$196),"")</f>
        <v/>
      </c>
      <c r="K9" s="311" t="str">
        <f>IF(AND('MAPA DE RIESGOS'!$V$202="Muy Alta",'MAPA DE RIESGOS'!$Z$202="Leve"),CONCATENATE("R",'MAPA DE RIESGOS'!$H$202),"")</f>
        <v/>
      </c>
      <c r="L9" s="311" t="str">
        <f>IF(AND('MAPA DE RIESGOS'!$V$208="Muy Alta",'MAPA DE RIESGOS'!$Z$208="Leve"),CONCATENATE("R",'MAPA DE RIESGOS'!$H$208),"")</f>
        <v/>
      </c>
      <c r="M9" s="311" t="str">
        <f>IF(AND('MAPA DE RIESGOS'!$V$214="Muy Alta",'MAPA DE RIESGOS'!$Z$214="Leve"),CONCATENATE("R",'MAPA DE RIESGOS'!$H$214),"")</f>
        <v/>
      </c>
      <c r="N9" s="311" t="str">
        <f>IF(AND('MAPA DE RIESGOS'!$V$220="Muy Alta",'MAPA DE RIESGOS'!$Z$220="Leve"),CONCATENATE("R",'MAPA DE RIESGOS'!$H$220),"")</f>
        <v/>
      </c>
      <c r="O9" s="311" t="str">
        <f>IF(AND('MAPA DE RIESGOS'!$V$226="Muy Alta",'MAPA DE RIESGOS'!$Z$226="Leve"),CONCATENATE("R",'MAPA DE RIESGOS'!$H$226),"")</f>
        <v/>
      </c>
      <c r="P9" s="311" t="str">
        <f>IF(AND('MAPA DE RIESGOS'!$V$232="Muy Alta",'MAPA DE RIESGOS'!$Z$232="Leve"),CONCATENATE("R",'MAPA DE RIESGOS'!$H$232),"")</f>
        <v/>
      </c>
      <c r="Q9" s="311" t="str">
        <f>IF(AND('MAPA DE RIESGOS'!$V$238="Muy Alta",'MAPA DE RIESGOS'!$Z$238="Leve"),CONCATENATE("R",'MAPA DE RIESGOS'!$H$238),"")</f>
        <v/>
      </c>
      <c r="R9" s="311" t="str">
        <f>IF(AND('MAPA DE RIESGOS'!$V$244="Muy Alta",'MAPA DE RIESGOS'!$Z$244="Leve"),CONCATENATE("R",'MAPA DE RIESGOS'!$H$244),"")</f>
        <v/>
      </c>
      <c r="S9" s="304" t="str">
        <f>IF(AND('MAPA DE RIESGOS'!$V$250="Muy Alta",'MAPA DE RIESGOS'!$Z$250="Leve"),CONCATENATE("R",'MAPA DE RIESGOS'!$H$250),"")</f>
        <v/>
      </c>
      <c r="T9" s="301" t="str">
        <f>IF(AND('MAPA DE RIESGOS'!$V$196="Muy Alta",'MAPA DE RIESGOS'!$Z$196="Menor"),CONCATENATE("R",'MAPA DE RIESGOS'!$H$196),"")</f>
        <v/>
      </c>
      <c r="U9" s="311" t="str">
        <f>IF(AND('MAPA DE RIESGOS'!$V$202="Muy Alta",'MAPA DE RIESGOS'!$Z$202="Menor"),CONCATENATE("R",'MAPA DE RIESGOS'!$H$202),"")</f>
        <v/>
      </c>
      <c r="V9" s="311" t="str">
        <f>IF(AND('MAPA DE RIESGOS'!$V$208="Muy Alta",'MAPA DE RIESGOS'!$Z$208="Menor"),CONCATENATE("R",'MAPA DE RIESGOS'!$H$208),"")</f>
        <v/>
      </c>
      <c r="W9" s="311" t="str">
        <f>IF(AND('MAPA DE RIESGOS'!$V$214="Muy Alta",'MAPA DE RIESGOS'!$Z$214="Menor"),CONCATENATE("R",'MAPA DE RIESGOS'!$H$214),"")</f>
        <v/>
      </c>
      <c r="X9" s="311" t="str">
        <f>IF(AND('MAPA DE RIESGOS'!$V$220="Muy Alta",'MAPA DE RIESGOS'!$Z$220="Menor"),CONCATENATE("R",'MAPA DE RIESGOS'!$H$220),"")</f>
        <v/>
      </c>
      <c r="Y9" s="311" t="str">
        <f>IF(AND('MAPA DE RIESGOS'!$V$226="Muy Alta",'MAPA DE RIESGOS'!$Z$226="Menor"),CONCATENATE("R",'MAPA DE RIESGOS'!$H$226),"")</f>
        <v/>
      </c>
      <c r="Z9" s="311" t="str">
        <f>IF(AND('MAPA DE RIESGOS'!$V$232="Muy Alta",'MAPA DE RIESGOS'!$Z$232="Menor"),CONCATENATE("R",'MAPA DE RIESGOS'!$H$232),"")</f>
        <v/>
      </c>
      <c r="AA9" s="311" t="str">
        <f>IF(AND('MAPA DE RIESGOS'!$V$238="Muy Alta",'MAPA DE RIESGOS'!$Z$238="Menor"),CONCATENATE("R",'MAPA DE RIESGOS'!$H$238),"")</f>
        <v/>
      </c>
      <c r="AB9" s="311" t="str">
        <f>IF(AND('MAPA DE RIESGOS'!$V$244="Muy Alta",'MAPA DE RIESGOS'!$Z$244="Menor"),CONCATENATE("R",'MAPA DE RIESGOS'!$H$244),"")</f>
        <v/>
      </c>
      <c r="AC9" s="304" t="str">
        <f>IF(AND('MAPA DE RIESGOS'!$V$250="Muy Alta",'MAPA DE RIESGOS'!$Z$250="Menor"),CONCATENATE("R",'MAPA DE RIESGOS'!$H$250),"")</f>
        <v/>
      </c>
      <c r="AD9" s="301" t="str">
        <f>IF(AND('MAPA DE RIESGOS'!$V$196="Muy Alta",'MAPA DE RIESGOS'!$Z$196="Moderado"),CONCATENATE("R",'MAPA DE RIESGOS'!$H$196),"")</f>
        <v/>
      </c>
      <c r="AE9" s="311" t="str">
        <f>IF(AND('MAPA DE RIESGOS'!$V$202="Muy Alta",'MAPA DE RIESGOS'!$Z$202="Moderado"),CONCATENATE("R",'MAPA DE RIESGOS'!$H$202),"")</f>
        <v/>
      </c>
      <c r="AF9" s="311" t="str">
        <f>IF(AND('MAPA DE RIESGOS'!$V$208="Muy Alta",'MAPA DE RIESGOS'!$Z$208="Moderado"),CONCATENATE("R",'MAPA DE RIESGOS'!$H$208),"")</f>
        <v/>
      </c>
      <c r="AG9" s="311" t="str">
        <f>IF(AND('MAPA DE RIESGOS'!$V$214="Muy Alta",'MAPA DE RIESGOS'!$Z$214="Moderado"),CONCATENATE("R",'MAPA DE RIESGOS'!$H$214),"")</f>
        <v/>
      </c>
      <c r="AH9" s="311" t="str">
        <f>IF(AND('MAPA DE RIESGOS'!$V$220="Muy Alta",'MAPA DE RIESGOS'!$Z$220="Moderado"),CONCATENATE("R",'MAPA DE RIESGOS'!$H$220),"")</f>
        <v/>
      </c>
      <c r="AI9" s="311" t="str">
        <f>IF(AND('MAPA DE RIESGOS'!$V$226="Muy Alta",'MAPA DE RIESGOS'!$Z$226="Moderado"),CONCATENATE("R",'MAPA DE RIESGOS'!$H$226),"")</f>
        <v/>
      </c>
      <c r="AJ9" s="311" t="str">
        <f>IF(AND('MAPA DE RIESGOS'!$V$232="Muy Alta",'MAPA DE RIESGOS'!$Z$232="Moderado"),CONCATENATE("R",'MAPA DE RIESGOS'!$H$232),"")</f>
        <v/>
      </c>
      <c r="AK9" s="311" t="str">
        <f>IF(AND('MAPA DE RIESGOS'!$V$238="Muy Alta",'MAPA DE RIESGOS'!$Z$238="Moderado"),CONCATENATE("R",'MAPA DE RIESGOS'!$H$238),"")</f>
        <v/>
      </c>
      <c r="AL9" s="311" t="str">
        <f>IF(AND('MAPA DE RIESGOS'!$V$244="Muy Alta",'MAPA DE RIESGOS'!$Z$244="Moderado"),CONCATENATE("R",'MAPA DE RIESGOS'!$H$244),"")</f>
        <v/>
      </c>
      <c r="AM9" s="304" t="str">
        <f>IF(AND('MAPA DE RIESGOS'!$V$250="Muy Alta",'MAPA DE RIESGOS'!$Z$250="Moderado"),CONCATENATE("R",'MAPA DE RIESGOS'!$H$250),"")</f>
        <v/>
      </c>
      <c r="AN9" s="301" t="str">
        <f>IF(AND('MAPA DE RIESGOS'!$V$196="Muy Alta",'MAPA DE RIESGOS'!$Z$196="Mayor"),CONCATENATE("R",'MAPA DE RIESGOS'!$H$196),"")</f>
        <v/>
      </c>
      <c r="AO9" s="311" t="str">
        <f>IF(AND('MAPA DE RIESGOS'!$V$202="Muy Alta",'MAPA DE RIESGOS'!$Z$202="Mayor"),CONCATENATE("R",'MAPA DE RIESGOS'!$H$202),"")</f>
        <v/>
      </c>
      <c r="AP9" s="311" t="str">
        <f>IF(AND('MAPA DE RIESGOS'!$V$208="Muy Alta",'MAPA DE RIESGOS'!$Z$208="Mayor"),CONCATENATE("R",'MAPA DE RIESGOS'!$H$208),"")</f>
        <v/>
      </c>
      <c r="AQ9" s="311" t="str">
        <f>IF(AND('MAPA DE RIESGOS'!$V$214="Muy Alta",'MAPA DE RIESGOS'!$Z$214="Mayor"),CONCATENATE("R",'MAPA DE RIESGOS'!$H$214),"")</f>
        <v/>
      </c>
      <c r="AR9" s="311" t="str">
        <f>IF(AND('MAPA DE RIESGOS'!$V$220="Muy Alta",'MAPA DE RIESGOS'!$Z$220="Mayor"),CONCATENATE("R",'MAPA DE RIESGOS'!$H$220),"")</f>
        <v/>
      </c>
      <c r="AS9" s="311" t="str">
        <f>IF(AND('MAPA DE RIESGOS'!$V$226="Muy Alta",'MAPA DE RIESGOS'!$Z$226="Mayor"),CONCATENATE("R",'MAPA DE RIESGOS'!$H$226),"")</f>
        <v/>
      </c>
      <c r="AT9" s="311" t="str">
        <f>IF(AND('MAPA DE RIESGOS'!$V$232="Muy Alta",'MAPA DE RIESGOS'!$Z$232="Mayor"),CONCATENATE("R",'MAPA DE RIESGOS'!$H$232),"")</f>
        <v/>
      </c>
      <c r="AU9" s="311" t="str">
        <f>IF(AND('MAPA DE RIESGOS'!$V$238="Muy Alta",'MAPA DE RIESGOS'!$Z$238="Mayor"),CONCATENATE("R",'MAPA DE RIESGOS'!$H$238),"")</f>
        <v/>
      </c>
      <c r="AV9" s="311" t="str">
        <f>IF(AND('MAPA DE RIESGOS'!$V$244="Muy Alta",'MAPA DE RIESGOS'!$Z$244="Mayor"),CONCATENATE("R",'MAPA DE RIESGOS'!$H$244),"")</f>
        <v/>
      </c>
      <c r="AW9" s="304" t="str">
        <f>IF(AND('MAPA DE RIESGOS'!$V$250="Muy Alta",'MAPA DE RIESGOS'!$Z$250="Mayor"),CONCATENATE("R",'MAPA DE RIESGOS'!$H$250),"")</f>
        <v/>
      </c>
      <c r="AX9" s="307" t="str">
        <f>IF(AND('MAPA DE RIESGOS'!$V$196="Muy Alta",'MAPA DE RIESGOS'!$Z$196="Catastrófico"),CONCATENATE("R",'MAPA DE RIESGOS'!$H$196),"")</f>
        <v/>
      </c>
      <c r="AY9" s="312" t="str">
        <f>IF(AND('MAPA DE RIESGOS'!$V$202="Muy Alta",'MAPA DE RIESGOS'!$Z$202="Catastrófico"),CONCATENATE("R",'MAPA DE RIESGOS'!$H$202),"")</f>
        <v/>
      </c>
      <c r="AZ9" s="312" t="str">
        <f>IF(AND('MAPA DE RIESGOS'!$V$208="Muy Alta",'MAPA DE RIESGOS'!$Z$208="Catastrófico"),CONCATENATE("R",'MAPA DE RIESGOS'!$H$208),"")</f>
        <v/>
      </c>
      <c r="BA9" s="312" t="str">
        <f>IF(AND('MAPA DE RIESGOS'!$V$214="Muy Alta",'MAPA DE RIESGOS'!$Z$214="Catastrófico"),CONCATENATE("R",'MAPA DE RIESGOS'!$H$214),"")</f>
        <v/>
      </c>
      <c r="BB9" s="312" t="str">
        <f>IF(AND('MAPA DE RIESGOS'!$V$220="Muy Alta",'MAPA DE RIESGOS'!$Z$220="Catastrófico"),CONCATENATE("R",'MAPA DE RIESGOS'!$H$220),"")</f>
        <v/>
      </c>
      <c r="BC9" s="312" t="str">
        <f>IF(AND('MAPA DE RIESGOS'!$V$226="Muy Alta",'MAPA DE RIESGOS'!$Z$226="Catastrófico"),CONCATENATE("R",'MAPA DE RIESGOS'!$H$226),"")</f>
        <v/>
      </c>
      <c r="BD9" s="312" t="str">
        <f>IF(AND('MAPA DE RIESGOS'!$V$232="Muy Alta",'MAPA DE RIESGOS'!$Z$232="Catastrófico"),CONCATENATE("R",'MAPA DE RIESGOS'!$H$232),"")</f>
        <v/>
      </c>
      <c r="BE9" s="312" t="str">
        <f>IF(AND('MAPA DE RIESGOS'!$V$238="Muy Alta",'MAPA DE RIESGOS'!$Z$238="Catastrófico"),CONCATENATE("R",'MAPA DE RIESGOS'!$H$238),"")</f>
        <v/>
      </c>
      <c r="BF9" s="312" t="str">
        <f>IF(AND('MAPA DE RIESGOS'!$V$244="Muy Alta",'MAPA DE RIESGOS'!$Z$244="Catastrófico"),CONCATENATE("R",'MAPA DE RIESGOS'!$H$244),"")</f>
        <v/>
      </c>
      <c r="BG9" s="310" t="str">
        <f>IF(AND('MAPA DE RIESGOS'!$V$250="Muy Alta",'MAPA DE RIESGOS'!$Z$250="Catastrófico"),CONCATENATE("R",'MAPA DE RIESGOS'!$H$250),"")</f>
        <v/>
      </c>
      <c r="BH9" s="67"/>
      <c r="BI9" s="705"/>
      <c r="BJ9" s="706"/>
      <c r="BK9" s="706"/>
      <c r="BL9" s="706"/>
      <c r="BM9" s="706"/>
      <c r="BN9" s="707"/>
    </row>
    <row r="10" spans="1:66" ht="34.5" customHeight="1">
      <c r="B10" s="700"/>
      <c r="C10" s="700"/>
      <c r="D10" s="701"/>
      <c r="E10" s="691"/>
      <c r="F10" s="692"/>
      <c r="G10" s="692"/>
      <c r="H10" s="692"/>
      <c r="I10" s="693"/>
      <c r="J10" s="301" t="str">
        <f>IF(AND('MAPA DE RIESGOS'!$V$256="Muy Alta",'MAPA DE RIESGOS'!$Z$256="Leve"),CONCATENATE("R",'MAPA DE RIESGOS'!$H$256),"")</f>
        <v/>
      </c>
      <c r="K10" s="311" t="str">
        <f>IF(AND('MAPA DE RIESGOS'!$V$262="Muy Alta",'MAPA DE RIESGOS'!$Z$262="Leve"),CONCATENATE("R",'MAPA DE RIESGOS'!$H$262),"")</f>
        <v/>
      </c>
      <c r="L10" s="311" t="str">
        <f>IF(AND('MAPA DE RIESGOS'!$V$268="Muy Alta",'MAPA DE RIESGOS'!$Z$268="Leve"),CONCATENATE("R",'MAPA DE RIESGOS'!$H$268),"")</f>
        <v/>
      </c>
      <c r="M10" s="311" t="str">
        <f>IF(AND('MAPA DE RIESGOS'!$V$274="Muy Alta",'MAPA DE RIESGOS'!$Z$274="Leve"),CONCATENATE("R",'MAPA DE RIESGOS'!$H$274),"")</f>
        <v/>
      </c>
      <c r="N10" s="311" t="str">
        <f>IF(AND('MAPA DE RIESGOS'!$V$280="Muy Alta",'MAPA DE RIESGOS'!$Z$280="Leve"),CONCATENATE("R",'MAPA DE RIESGOS'!$H$280),"")</f>
        <v/>
      </c>
      <c r="O10" s="311" t="str">
        <f>IF(AND('MAPA DE RIESGOS'!$V$286="Muy Alta",'MAPA DE RIESGOS'!$Z$286="Leve"),CONCATENATE("R",'MAPA DE RIESGOS'!$H$286),"")</f>
        <v/>
      </c>
      <c r="P10" s="311" t="str">
        <f>IF(AND('MAPA DE RIESGOS'!$V$292="Muy Alta",'MAPA DE RIESGOS'!$Z$292="Leve"),CONCATENATE("R",'MAPA DE RIESGOS'!$H$292),"")</f>
        <v/>
      </c>
      <c r="Q10" s="311" t="str">
        <f>IF(AND('MAPA DE RIESGOS'!$V$298="Muy Alta",'MAPA DE RIESGOS'!$Z$298="Leve"),CONCATENATE("R",'MAPA DE RIESGOS'!$H$298),"")</f>
        <v/>
      </c>
      <c r="R10" s="311" t="str">
        <f>IF(AND('MAPA DE RIESGOS'!$V$304="Muy Alta",'MAPA DE RIESGOS'!$Z$304="Leve"),CONCATENATE("R",'MAPA DE RIESGOS'!$H$304),"")</f>
        <v/>
      </c>
      <c r="S10" s="304" t="str">
        <f>IF(AND('MAPA DE RIESGOS'!$V$310="Muy Alta",'MAPA DE RIESGOS'!$Z$310="Leve"),CONCATENATE("R",'MAPA DE RIESGOS'!$H$310),"")</f>
        <v/>
      </c>
      <c r="T10" s="301" t="str">
        <f>IF(AND('MAPA DE RIESGOS'!$V$256="Muy Alta",'MAPA DE RIESGOS'!$Z$256="Menor"),CONCATENATE("R",'MAPA DE RIESGOS'!$H$256),"")</f>
        <v/>
      </c>
      <c r="U10" s="311" t="str">
        <f>IF(AND('MAPA DE RIESGOS'!$V$262="Muy Alta",'MAPA DE RIESGOS'!$Z$262="Menor"),CONCATENATE("R",'MAPA DE RIESGOS'!$H$262),"")</f>
        <v/>
      </c>
      <c r="V10" s="311" t="str">
        <f>IF(AND('MAPA DE RIESGOS'!$V$268="Muy Alta",'MAPA DE RIESGOS'!$Z$268="Menor"),CONCATENATE("R",'MAPA DE RIESGOS'!$H$268),"")</f>
        <v/>
      </c>
      <c r="W10" s="311" t="str">
        <f>IF(AND('MAPA DE RIESGOS'!$V$274="Muy Alta",'MAPA DE RIESGOS'!$Z$274="Menor"),CONCATENATE("R",'MAPA DE RIESGOS'!$H$274),"")</f>
        <v/>
      </c>
      <c r="X10" s="311" t="str">
        <f>IF(AND('MAPA DE RIESGOS'!$V$280="Muy Alta",'MAPA DE RIESGOS'!$Z$280="Menor"),CONCATENATE("R",'MAPA DE RIESGOS'!$H$280),"")</f>
        <v/>
      </c>
      <c r="Y10" s="311" t="str">
        <f>IF(AND('MAPA DE RIESGOS'!$V$286="Muy Alta",'MAPA DE RIESGOS'!$Z$286="Menor"),CONCATENATE("R",'MAPA DE RIESGOS'!$H$286),"")</f>
        <v/>
      </c>
      <c r="Z10" s="311" t="str">
        <f>IF(AND('MAPA DE RIESGOS'!$V$292="Muy Alta",'MAPA DE RIESGOS'!$Z$292="Menor"),CONCATENATE("R",'MAPA DE RIESGOS'!$H$292),"")</f>
        <v/>
      </c>
      <c r="AA10" s="311" t="str">
        <f>IF(AND('MAPA DE RIESGOS'!$V$298="Muy Alta",'MAPA DE RIESGOS'!$Z$298="Menor"),CONCATENATE("R",'MAPA DE RIESGOS'!$H$298),"")</f>
        <v/>
      </c>
      <c r="AB10" s="311" t="str">
        <f>IF(AND('MAPA DE RIESGOS'!$V$304="Muy Alta",'MAPA DE RIESGOS'!$Z$304="Menor"),CONCATENATE("R",'MAPA DE RIESGOS'!$H$304),"")</f>
        <v/>
      </c>
      <c r="AC10" s="304" t="str">
        <f>IF(AND('MAPA DE RIESGOS'!$V$310="Muy Alta",'MAPA DE RIESGOS'!$Z$310="Menor"),CONCATENATE("R",'MAPA DE RIESGOS'!$H$310),"")</f>
        <v/>
      </c>
      <c r="AD10" s="301" t="str">
        <f>IF(AND('MAPA DE RIESGOS'!$V$256="Muy Alta",'MAPA DE RIESGOS'!$Z$256="Moderado"),CONCATENATE("R",'MAPA DE RIESGOS'!$H$256),"")</f>
        <v/>
      </c>
      <c r="AE10" s="311" t="str">
        <f>IF(AND('MAPA DE RIESGOS'!$V$262="Muy Alta",'MAPA DE RIESGOS'!$Z$262="Moderado"),CONCATENATE("R",'MAPA DE RIESGOS'!$H$262),"")</f>
        <v/>
      </c>
      <c r="AF10" s="311" t="str">
        <f>IF(AND('MAPA DE RIESGOS'!$V$268="Muy Alta",'MAPA DE RIESGOS'!$Z$268="Moderado"),CONCATENATE("R",'MAPA DE RIESGOS'!$H$268),"")</f>
        <v/>
      </c>
      <c r="AG10" s="311" t="str">
        <f>IF(AND('MAPA DE RIESGOS'!$V$274="Muy Alta",'MAPA DE RIESGOS'!$Z$274="Moderado"),CONCATENATE("R",'MAPA DE RIESGOS'!$H$274),"")</f>
        <v/>
      </c>
      <c r="AH10" s="311" t="str">
        <f>IF(AND('MAPA DE RIESGOS'!$V$280="Muy Alta",'MAPA DE RIESGOS'!$Z$280="Moderado"),CONCATENATE("R",'MAPA DE RIESGOS'!$H$280),"")</f>
        <v/>
      </c>
      <c r="AI10" s="311" t="str">
        <f>IF(AND('MAPA DE RIESGOS'!$V$286="Muy Alta",'MAPA DE RIESGOS'!$Z$286="Moderado"),CONCATENATE("R",'MAPA DE RIESGOS'!$H$286),"")</f>
        <v/>
      </c>
      <c r="AJ10" s="311" t="str">
        <f>IF(AND('MAPA DE RIESGOS'!$V$292="Muy Alta",'MAPA DE RIESGOS'!$Z$292="Moderado"),CONCATENATE("R",'MAPA DE RIESGOS'!$H$292),"")</f>
        <v/>
      </c>
      <c r="AK10" s="311" t="str">
        <f>IF(AND('MAPA DE RIESGOS'!$V$298="Muy Alta",'MAPA DE RIESGOS'!$Z$298="Moderado"),CONCATENATE("R",'MAPA DE RIESGOS'!$H$298),"")</f>
        <v/>
      </c>
      <c r="AL10" s="311" t="str">
        <f>IF(AND('MAPA DE RIESGOS'!$V$304="Muy Alta",'MAPA DE RIESGOS'!$Z$304="Moderado"),CONCATENATE("R",'MAPA DE RIESGOS'!$H$304),"")</f>
        <v/>
      </c>
      <c r="AM10" s="304" t="str">
        <f>IF(AND('MAPA DE RIESGOS'!$V$310="Muy Alta",'MAPA DE RIESGOS'!$Z$310="Moderado"),CONCATENATE("R",'MAPA DE RIESGOS'!$H$310),"")</f>
        <v/>
      </c>
      <c r="AN10" s="301" t="str">
        <f>IF(AND('MAPA DE RIESGOS'!$V$256="Muy Alta",'MAPA DE RIESGOS'!$Z$256="Mayor"),CONCATENATE("R",'MAPA DE RIESGOS'!$H$256),"")</f>
        <v/>
      </c>
      <c r="AO10" s="311" t="str">
        <f>IF(AND('MAPA DE RIESGOS'!$V$262="Muy Alta",'MAPA DE RIESGOS'!$Z$262="Mayor"),CONCATENATE("R",'MAPA DE RIESGOS'!$H$262),"")</f>
        <v/>
      </c>
      <c r="AP10" s="311" t="str">
        <f>IF(AND('MAPA DE RIESGOS'!$V$268="Muy Alta",'MAPA DE RIESGOS'!$Z$268="Mayor"),CONCATENATE("R",'MAPA DE RIESGOS'!$H$268),"")</f>
        <v/>
      </c>
      <c r="AQ10" s="311" t="str">
        <f>IF(AND('MAPA DE RIESGOS'!$V$274="Muy Alta",'MAPA DE RIESGOS'!$Z$274="Mayor"),CONCATENATE("R",'MAPA DE RIESGOS'!$H$274),"")</f>
        <v/>
      </c>
      <c r="AR10" s="311" t="str">
        <f>IF(AND('MAPA DE RIESGOS'!$V$280="Muy Alta",'MAPA DE RIESGOS'!$Z$280="Mayor"),CONCATENATE("R",'MAPA DE RIESGOS'!$H$280),"")</f>
        <v/>
      </c>
      <c r="AS10" s="311" t="str">
        <f>IF(AND('MAPA DE RIESGOS'!$V$286="Muy Alta",'MAPA DE RIESGOS'!$Z$286="Mayor"),CONCATENATE("R",'MAPA DE RIESGOS'!$H$286),"")</f>
        <v/>
      </c>
      <c r="AT10" s="311" t="str">
        <f>IF(AND('MAPA DE RIESGOS'!$V$292="Muy Alta",'MAPA DE RIESGOS'!$Z$292="Mayor"),CONCATENATE("R",'MAPA DE RIESGOS'!$H$292),"")</f>
        <v/>
      </c>
      <c r="AU10" s="311" t="str">
        <f>IF(AND('MAPA DE RIESGOS'!$V$298="Muy Alta",'MAPA DE RIESGOS'!$Z$298="Mayor"),CONCATENATE("R",'MAPA DE RIESGOS'!$H$298),"")</f>
        <v/>
      </c>
      <c r="AV10" s="311" t="str">
        <f>IF(AND('MAPA DE RIESGOS'!$V$304="Muy Alta",'MAPA DE RIESGOS'!$Z$304="Mayor"),CONCATENATE("R",'MAPA DE RIESGOS'!$H$304),"")</f>
        <v/>
      </c>
      <c r="AW10" s="304" t="str">
        <f>IF(AND('MAPA DE RIESGOS'!$V$310="Muy Alta",'MAPA DE RIESGOS'!$Z$310="Mayor"),CONCATENATE("R",'MAPA DE RIESGOS'!$H$310),"")</f>
        <v/>
      </c>
      <c r="AX10" s="307" t="str">
        <f>IF(AND('MAPA DE RIESGOS'!$V$256="Muy Alta",'MAPA DE RIESGOS'!$Z$256="Catastrófico"),CONCATENATE("R",'MAPA DE RIESGOS'!$H$256),"")</f>
        <v/>
      </c>
      <c r="AY10" s="312" t="str">
        <f>IF(AND('MAPA DE RIESGOS'!$V$262="Muy Alta",'MAPA DE RIESGOS'!$Z$262="Catastrófico"),CONCATENATE("R",'MAPA DE RIESGOS'!$H$262),"")</f>
        <v/>
      </c>
      <c r="AZ10" s="312" t="str">
        <f>IF(AND('MAPA DE RIESGOS'!$V$268="Muy Alta",'MAPA DE RIESGOS'!$Z$268="Catastrófico"),CONCATENATE("R",'MAPA DE RIESGOS'!$H$268),"")</f>
        <v/>
      </c>
      <c r="BA10" s="312" t="str">
        <f>IF(AND('MAPA DE RIESGOS'!$V$274="Muy Alta",'MAPA DE RIESGOS'!$Z$274="Catastrófico"),CONCATENATE("R",'MAPA DE RIESGOS'!$H$274),"")</f>
        <v/>
      </c>
      <c r="BB10" s="312" t="str">
        <f>IF(AND('MAPA DE RIESGOS'!$V$280="Muy Alta",'MAPA DE RIESGOS'!$Z$280="Catastrófico"),CONCATENATE("R",'MAPA DE RIESGOS'!$H$280),"")</f>
        <v/>
      </c>
      <c r="BC10" s="312" t="str">
        <f>IF(AND('MAPA DE RIESGOS'!$V$286="Muy Alta",'MAPA DE RIESGOS'!$Z$286="Catastrófico"),CONCATENATE("R",'MAPA DE RIESGOS'!$H$286),"")</f>
        <v/>
      </c>
      <c r="BD10" s="312" t="str">
        <f>IF(AND('MAPA DE RIESGOS'!$V$292="Muy Alta",'MAPA DE RIESGOS'!$Z$292="Catastrófico"),CONCATENATE("R",'MAPA DE RIESGOS'!$H$292),"")</f>
        <v/>
      </c>
      <c r="BE10" s="312" t="str">
        <f>IF(AND('MAPA DE RIESGOS'!$V$298="Muy Alta",'MAPA DE RIESGOS'!$Z$298="Catastrófico"),CONCATENATE("R",'MAPA DE RIESGOS'!$H$298),"")</f>
        <v/>
      </c>
      <c r="BF10" s="312" t="str">
        <f>IF(AND('MAPA DE RIESGOS'!$V$304="Muy Alta",'MAPA DE RIESGOS'!$Z$304="Catastrófico"),CONCATENATE("R",'MAPA DE RIESGOS'!$H$304),"")</f>
        <v/>
      </c>
      <c r="BG10" s="310" t="str">
        <f>IF(AND('MAPA DE RIESGOS'!$V$310="Muy Alta",'MAPA DE RIESGOS'!$Z$310="Catastrófico"),CONCATENATE("R",'MAPA DE RIESGOS'!$H$310),"")</f>
        <v/>
      </c>
      <c r="BH10" s="67"/>
      <c r="BI10" s="705"/>
      <c r="BJ10" s="706"/>
      <c r="BK10" s="706"/>
      <c r="BL10" s="706"/>
      <c r="BM10" s="706"/>
      <c r="BN10" s="707"/>
    </row>
    <row r="11" spans="1:66" ht="34.5" customHeight="1">
      <c r="A11" s="66" t="s">
        <v>39</v>
      </c>
      <c r="B11" s="700"/>
      <c r="C11" s="700"/>
      <c r="D11" s="701"/>
      <c r="E11" s="691"/>
      <c r="F11" s="692"/>
      <c r="G11" s="692"/>
      <c r="H11" s="692"/>
      <c r="I11" s="693"/>
      <c r="J11" s="301" t="str">
        <f>IF(AND('MAPA DE RIESGOS'!$V$316="Muy Alta",'MAPA DE RIESGOS'!$Z$316="Leve"),CONCATENATE("R",'MAPA DE RIESGOS'!$H$316),"")</f>
        <v/>
      </c>
      <c r="K11" s="311" t="str">
        <f>IF(AND('MAPA DE RIESGOS'!$V$322="Muy Alta",'MAPA DE RIESGOS'!$Z$322="Leve"),CONCATENATE("R",'MAPA DE RIESGOS'!$H$322),"")</f>
        <v/>
      </c>
      <c r="L11" s="311" t="str">
        <f>IF(AND('MAPA DE RIESGOS'!$V$328="Muy Alta",'MAPA DE RIESGOS'!$Z$328="Leve"),CONCATENATE("R",'MAPA DE RIESGOS'!$H$328),"")</f>
        <v/>
      </c>
      <c r="M11" s="311" t="str">
        <f>IF(AND('MAPA DE RIESGOS'!$V$334="Muy Alta",'MAPA DE RIESGOS'!$Z$334="Leve"),CONCATENATE("R",'MAPA DE RIESGOS'!$H$334),"")</f>
        <v/>
      </c>
      <c r="N11" s="311" t="str">
        <f>IF(AND('MAPA DE RIESGOS'!$V$340="Muy Alta",'MAPA DE RIESGOS'!$Z$340="Leve"),CONCATENATE("R",'MAPA DE RIESGOS'!$H$340),"")</f>
        <v/>
      </c>
      <c r="O11" s="311" t="str">
        <f>IF(AND('MAPA DE RIESGOS'!$V$346="Muy Alta",'MAPA DE RIESGOS'!$Z$346="Leve"),CONCATENATE("R",'MAPA DE RIESGOS'!$H$346),"")</f>
        <v/>
      </c>
      <c r="P11" s="311" t="str">
        <f>IF(AND('MAPA DE RIESGOS'!$V$352="Muy Alta",'MAPA DE RIESGOS'!$Z$352="Leve"),CONCATENATE("R",'MAPA DE RIESGOS'!$H$352),"")</f>
        <v/>
      </c>
      <c r="Q11" s="311" t="str">
        <f>IF(AND('MAPA DE RIESGOS'!$V$358="Muy Alta",'MAPA DE RIESGOS'!$Z$358="Leve"),CONCATENATE("R",'MAPA DE RIESGOS'!$H$358),"")</f>
        <v/>
      </c>
      <c r="R11" s="311" t="str">
        <f>IF(AND('MAPA DE RIESGOS'!$V$364="Muy Alta",'MAPA DE RIESGOS'!$Z$364="Leve"),CONCATENATE("R",'MAPA DE RIESGOS'!$H$364),"")</f>
        <v/>
      </c>
      <c r="S11" s="304" t="str">
        <f>IF(AND('MAPA DE RIESGOS'!$V$370="Muy Alta",'MAPA DE RIESGOS'!$Z$370="Leve"),CONCATENATE("R",'MAPA DE RIESGOS'!$H$370),"")</f>
        <v/>
      </c>
      <c r="T11" s="301" t="str">
        <f>IF(AND('MAPA DE RIESGOS'!$V$316="Muy Alta",'MAPA DE RIESGOS'!$Z$316="Menor"),CONCATENATE("R",'MAPA DE RIESGOS'!$H$316),"")</f>
        <v/>
      </c>
      <c r="U11" s="311" t="str">
        <f>IF(AND('MAPA DE RIESGOS'!$V$322="Muy Alta",'MAPA DE RIESGOS'!$Z$322="Menor"),CONCATENATE("R",'MAPA DE RIESGOS'!$H$322),"")</f>
        <v/>
      </c>
      <c r="V11" s="311" t="str">
        <f>IF(AND('MAPA DE RIESGOS'!$V$328="Muy Alta",'MAPA DE RIESGOS'!$Z$328="Menor"),CONCATENATE("R",'MAPA DE RIESGOS'!$H$328),"")</f>
        <v/>
      </c>
      <c r="W11" s="311" t="str">
        <f>IF(AND('MAPA DE RIESGOS'!$V$334="Muy Alta",'MAPA DE RIESGOS'!$Z$334="Menor"),CONCATENATE("R",'MAPA DE RIESGOS'!$H$334),"")</f>
        <v/>
      </c>
      <c r="X11" s="311" t="str">
        <f>IF(AND('MAPA DE RIESGOS'!$V$340="Muy Alta",'MAPA DE RIESGOS'!$Z$340="Menor"),CONCATENATE("R",'MAPA DE RIESGOS'!$H$340),"")</f>
        <v/>
      </c>
      <c r="Y11" s="311" t="str">
        <f>IF(AND('MAPA DE RIESGOS'!$V$346="Muy Alta",'MAPA DE RIESGOS'!$Z$346="Menor"),CONCATENATE("R",'MAPA DE RIESGOS'!$H$346),"")</f>
        <v/>
      </c>
      <c r="Z11" s="311" t="str">
        <f>IF(AND('MAPA DE RIESGOS'!$V$352="Muy Alta",'MAPA DE RIESGOS'!$Z$352="Menor"),CONCATENATE("R",'MAPA DE RIESGOS'!$H$352),"")</f>
        <v/>
      </c>
      <c r="AA11" s="311" t="str">
        <f>IF(AND('MAPA DE RIESGOS'!$V$358="Muy Alta",'MAPA DE RIESGOS'!$Z$358="Menor"),CONCATENATE("R",'MAPA DE RIESGOS'!$H$358),"")</f>
        <v/>
      </c>
      <c r="AB11" s="311" t="str">
        <f>IF(AND('MAPA DE RIESGOS'!$V$364="Muy Alta",'MAPA DE RIESGOS'!$Z$364="Menor"),CONCATENATE("R",'MAPA DE RIESGOS'!$H$364),"")</f>
        <v/>
      </c>
      <c r="AC11" s="304" t="str">
        <f>IF(AND('MAPA DE RIESGOS'!$V$370="Muy Alta",'MAPA DE RIESGOS'!$Z$370="Menor"),CONCATENATE("R",'MAPA DE RIESGOS'!$H$370),"")</f>
        <v/>
      </c>
      <c r="AD11" s="301" t="str">
        <f>IF(AND('MAPA DE RIESGOS'!$V$316="Muy Alta",'MAPA DE RIESGOS'!$Z$316="Moderado"),CONCATENATE("R",'MAPA DE RIESGOS'!$H$316),"")</f>
        <v/>
      </c>
      <c r="AE11" s="311" t="str">
        <f>IF(AND('MAPA DE RIESGOS'!$V$322="Muy Alta",'MAPA DE RIESGOS'!$Z$322="Moderado"),CONCATENATE("R",'MAPA DE RIESGOS'!$H$322),"")</f>
        <v/>
      </c>
      <c r="AF11" s="311" t="str">
        <f>IF(AND('MAPA DE RIESGOS'!$V$328="Muy Alta",'MAPA DE RIESGOS'!$Z$328="Moderado"),CONCATENATE("R",'MAPA DE RIESGOS'!$H$328),"")</f>
        <v/>
      </c>
      <c r="AG11" s="311" t="str">
        <f>IF(AND('MAPA DE RIESGOS'!$V$334="Muy Alta",'MAPA DE RIESGOS'!$Z$334="Moderado"),CONCATENATE("R",'MAPA DE RIESGOS'!$H$334),"")</f>
        <v/>
      </c>
      <c r="AH11" s="311" t="str">
        <f>IF(AND('MAPA DE RIESGOS'!$V$340="Muy Alta",'MAPA DE RIESGOS'!$Z$340="Moderado"),CONCATENATE("R",'MAPA DE RIESGOS'!$H$340),"")</f>
        <v/>
      </c>
      <c r="AI11" s="311" t="str">
        <f>IF(AND('MAPA DE RIESGOS'!$V$346="Muy Alta",'MAPA DE RIESGOS'!$Z$346="Moderado"),CONCATENATE("R",'MAPA DE RIESGOS'!$H$346),"")</f>
        <v/>
      </c>
      <c r="AJ11" s="311" t="str">
        <f>IF(AND('MAPA DE RIESGOS'!$V$352="Muy Alta",'MAPA DE RIESGOS'!$Z$352="Moderado"),CONCATENATE("R",'MAPA DE RIESGOS'!$H$352),"")</f>
        <v/>
      </c>
      <c r="AK11" s="311" t="str">
        <f>IF(AND('MAPA DE RIESGOS'!$V$358="Muy Alta",'MAPA DE RIESGOS'!$Z$358="Moderado"),CONCATENATE("R",'MAPA DE RIESGOS'!$H$358),"")</f>
        <v/>
      </c>
      <c r="AL11" s="311" t="str">
        <f>IF(AND('MAPA DE RIESGOS'!$V$364="Muy Alta",'MAPA DE RIESGOS'!$Z$364="Moderado"),CONCATENATE("R",'MAPA DE RIESGOS'!$H$364),"")</f>
        <v/>
      </c>
      <c r="AM11" s="304" t="str">
        <f>IF(AND('MAPA DE RIESGOS'!$V$370="Muy Alta",'MAPA DE RIESGOS'!$Z$370="Moderado"),CONCATENATE("R",'MAPA DE RIESGOS'!$H$370),"")</f>
        <v/>
      </c>
      <c r="AN11" s="301" t="str">
        <f>IF(AND('MAPA DE RIESGOS'!$V$316="Muy Alta",'MAPA DE RIESGOS'!$Z$316="Mayor"),CONCATENATE("R",'MAPA DE RIESGOS'!$H$316),"")</f>
        <v/>
      </c>
      <c r="AO11" s="311" t="str">
        <f>IF(AND('MAPA DE RIESGOS'!$V$322="Muy Alta",'MAPA DE RIESGOS'!$Z$322="Mayor"),CONCATENATE("R",'MAPA DE RIESGOS'!$H$322),"")</f>
        <v/>
      </c>
      <c r="AP11" s="311" t="str">
        <f>IF(AND('MAPA DE RIESGOS'!$V$328="Muy Alta",'MAPA DE RIESGOS'!$Z$328="Mayor"),CONCATENATE("R",'MAPA DE RIESGOS'!$H$328),"")</f>
        <v/>
      </c>
      <c r="AQ11" s="311" t="str">
        <f>IF(AND('MAPA DE RIESGOS'!$V$334="Muy Alta",'MAPA DE RIESGOS'!$Z$334="Mayor"),CONCATENATE("R",'MAPA DE RIESGOS'!$H$334),"")</f>
        <v/>
      </c>
      <c r="AR11" s="311" t="str">
        <f>IF(AND('MAPA DE RIESGOS'!$V$340="Muy Alta",'MAPA DE RIESGOS'!$Z$340="Mayor"),CONCATENATE("R",'MAPA DE RIESGOS'!$H$340),"")</f>
        <v/>
      </c>
      <c r="AS11" s="311" t="str">
        <f>IF(AND('MAPA DE RIESGOS'!$V$346="Muy Alta",'MAPA DE RIESGOS'!$Z$346="Mayor"),CONCATENATE("R",'MAPA DE RIESGOS'!$H$346),"")</f>
        <v/>
      </c>
      <c r="AT11" s="311" t="str">
        <f>IF(AND('MAPA DE RIESGOS'!$V$352="Muy Alta",'MAPA DE RIESGOS'!$Z$352="Mayor"),CONCATENATE("R",'MAPA DE RIESGOS'!$H$352),"")</f>
        <v/>
      </c>
      <c r="AU11" s="311" t="str">
        <f>IF(AND('MAPA DE RIESGOS'!$V$358="Muy Alta",'MAPA DE RIESGOS'!$Z$358="Mayor"),CONCATENATE("R",'MAPA DE RIESGOS'!$H$358),"")</f>
        <v/>
      </c>
      <c r="AV11" s="311" t="str">
        <f>IF(AND('MAPA DE RIESGOS'!$V$364="Muy Alta",'MAPA DE RIESGOS'!$Z$364="Mayor"),CONCATENATE("R",'MAPA DE RIESGOS'!$H$364),"")</f>
        <v/>
      </c>
      <c r="AW11" s="304" t="str">
        <f>IF(AND('MAPA DE RIESGOS'!$V$370="Muy Alta",'MAPA DE RIESGOS'!$Z$370="Mayor"),CONCATENATE("R",'MAPA DE RIESGOS'!$H$370),"")</f>
        <v/>
      </c>
      <c r="AX11" s="307" t="str">
        <f>IF(AND('MAPA DE RIESGOS'!$V$316="Muy Alta",'MAPA DE RIESGOS'!$Z$316="Catastrófico"),CONCATENATE("R",'MAPA DE RIESGOS'!$H$316),"")</f>
        <v/>
      </c>
      <c r="AY11" s="312" t="str">
        <f>IF(AND('MAPA DE RIESGOS'!$V$322="Muy Alta",'MAPA DE RIESGOS'!$Z$322="Catastrófico"),CONCATENATE("R",'MAPA DE RIESGOS'!$H$322),"")</f>
        <v/>
      </c>
      <c r="AZ11" s="312" t="str">
        <f>IF(AND('MAPA DE RIESGOS'!$V$328="Muy Alta",'MAPA DE RIESGOS'!$Z$328="Catastrófico"),CONCATENATE("R",'MAPA DE RIESGOS'!$H$328),"")</f>
        <v/>
      </c>
      <c r="BA11" s="312" t="str">
        <f>IF(AND('MAPA DE RIESGOS'!$V$334="Muy Alta",'MAPA DE RIESGOS'!$Z$334="Catastrófico"),CONCATENATE("R",'MAPA DE RIESGOS'!$H$334),"")</f>
        <v/>
      </c>
      <c r="BB11" s="312" t="str">
        <f>IF(AND('MAPA DE RIESGOS'!$V$340="Muy Alta",'MAPA DE RIESGOS'!$Z$340="Catastrófico"),CONCATENATE("R",'MAPA DE RIESGOS'!$H$340),"")</f>
        <v/>
      </c>
      <c r="BC11" s="312" t="str">
        <f>IF(AND('MAPA DE RIESGOS'!$V$346="Muy Alta",'MAPA DE RIESGOS'!$Z$346="Catastrófico"),CONCATENATE("R",'MAPA DE RIESGOS'!$H$346),"")</f>
        <v/>
      </c>
      <c r="BD11" s="312" t="str">
        <f>IF(AND('MAPA DE RIESGOS'!$V$352="Muy Alta",'MAPA DE RIESGOS'!$Z$352="Catastrófico"),CONCATENATE("R",'MAPA DE RIESGOS'!$H$352),"")</f>
        <v/>
      </c>
      <c r="BE11" s="312" t="str">
        <f>IF(AND('MAPA DE RIESGOS'!$V$358="Muy Alta",'MAPA DE RIESGOS'!$Z$358="Catastrófico"),CONCATENATE("R",'MAPA DE RIESGOS'!$H$358),"")</f>
        <v/>
      </c>
      <c r="BF11" s="312" t="str">
        <f>IF(AND('MAPA DE RIESGOS'!$V$364="Muy Alta",'MAPA DE RIESGOS'!$Z$364="Catastrófico"),CONCATENATE("R",'MAPA DE RIESGOS'!$H$364),"")</f>
        <v/>
      </c>
      <c r="BG11" s="310" t="str">
        <f>IF(AND('MAPA DE RIESGOS'!$V$370="Muy Alta",'MAPA DE RIESGOS'!$Z$370="Catastrófico"),CONCATENATE("R",'MAPA DE RIESGOS'!$H$370),"")</f>
        <v/>
      </c>
      <c r="BH11" s="67"/>
      <c r="BI11" s="705"/>
      <c r="BJ11" s="706"/>
      <c r="BK11" s="706"/>
      <c r="BL11" s="706"/>
      <c r="BM11" s="706"/>
      <c r="BN11" s="707"/>
    </row>
    <row r="12" spans="1:66" ht="34.5" customHeight="1">
      <c r="A12" s="66" t="s">
        <v>39</v>
      </c>
      <c r="B12" s="700"/>
      <c r="C12" s="700"/>
      <c r="D12" s="701"/>
      <c r="E12" s="691"/>
      <c r="F12" s="692"/>
      <c r="G12" s="692"/>
      <c r="H12" s="692"/>
      <c r="I12" s="693"/>
      <c r="J12" s="301" t="str">
        <f>IF(AND('MAPA DE RIESGOS'!$V$376="Muy Alta",'MAPA DE RIESGOS'!$Z$376="Leve"),CONCATENATE("R",'MAPA DE RIESGOS'!$H$376),"")</f>
        <v/>
      </c>
      <c r="K12" s="311" t="str">
        <f>IF(AND('MAPA DE RIESGOS'!$V$382="Muy Alta",'MAPA DE RIESGOS'!$Z$382="Leve"),CONCATENATE("R",'MAPA DE RIESGOS'!$H$382),"")</f>
        <v/>
      </c>
      <c r="L12" s="311" t="str">
        <f>IF(AND('MAPA DE RIESGOS'!$V$388="Muy Alta",'MAPA DE RIESGOS'!$Z$388="Leve"),CONCATENATE("R",'MAPA DE RIESGOS'!$H$388),"")</f>
        <v/>
      </c>
      <c r="M12" s="311" t="str">
        <f>IF(AND('MAPA DE RIESGOS'!$V$394="Muy Alta",'MAPA DE RIESGOS'!$Z$394="Leve"),CONCATENATE("R",'MAPA DE RIESGOS'!$H$394),"")</f>
        <v/>
      </c>
      <c r="N12" s="311" t="str">
        <f>IF(AND('MAPA DE RIESGOS'!$V$400="Muy Alta",'MAPA DE RIESGOS'!$Z$400="Leve"),CONCATENATE("R",'MAPA DE RIESGOS'!$H$400),"")</f>
        <v/>
      </c>
      <c r="O12" s="311" t="str">
        <f>IF(AND('MAPA DE RIESGOS'!$V$406="Muy Alta",'MAPA DE RIESGOS'!$Z$406="Leve"),CONCATENATE("R",'MAPA DE RIESGOS'!$H$406),"")</f>
        <v/>
      </c>
      <c r="P12" s="311" t="str">
        <f>IF(AND('MAPA DE RIESGOS'!$V$412="Muy Alta",'MAPA DE RIESGOS'!$Z$412="Leve"),CONCATENATE("R",'MAPA DE RIESGOS'!$H$412),"")</f>
        <v/>
      </c>
      <c r="Q12" s="311" t="str">
        <f>IF(AND('MAPA DE RIESGOS'!$V$418="Muy Alta",'MAPA DE RIESGOS'!$Z$418="Leve"),CONCATENATE("R",'MAPA DE RIESGOS'!$H$418),"")</f>
        <v/>
      </c>
      <c r="R12" s="311" t="str">
        <f>IF(AND('MAPA DE RIESGOS'!$V$424="Muy Alta",'MAPA DE RIESGOS'!$Z$424="Leve"),CONCATENATE("R",'MAPA DE RIESGOS'!$H$424),"")</f>
        <v/>
      </c>
      <c r="S12" s="304" t="str">
        <f>IF(AND('MAPA DE RIESGOS'!$V$430="Muy Alta",'MAPA DE RIESGOS'!$Z$430="Leve"),CONCATENATE("R",'MAPA DE RIESGOS'!$H$430),"")</f>
        <v/>
      </c>
      <c r="T12" s="301" t="str">
        <f>IF(AND('MAPA DE RIESGOS'!$V$376="Muy Alta",'MAPA DE RIESGOS'!$Z$376="Menor"),CONCATENATE("R",'MAPA DE RIESGOS'!$H$376),"")</f>
        <v/>
      </c>
      <c r="U12" s="311" t="str">
        <f>IF(AND('MAPA DE RIESGOS'!$V$382="Muy Alta",'MAPA DE RIESGOS'!$Z$382="Menor"),CONCATENATE("R",'MAPA DE RIESGOS'!$H$382),"")</f>
        <v/>
      </c>
      <c r="V12" s="311" t="str">
        <f>IF(AND('MAPA DE RIESGOS'!$V$388="Muy Alta",'MAPA DE RIESGOS'!$Z$388="Menor"),CONCATENATE("R",'MAPA DE RIESGOS'!$H$388),"")</f>
        <v/>
      </c>
      <c r="W12" s="311" t="str">
        <f>IF(AND('MAPA DE RIESGOS'!$V$394="Muy Alta",'MAPA DE RIESGOS'!$Z$394="Menor"),CONCATENATE("R",'MAPA DE RIESGOS'!$H$394),"")</f>
        <v/>
      </c>
      <c r="X12" s="311" t="str">
        <f>IF(AND('MAPA DE RIESGOS'!$V$400="Muy Alta",'MAPA DE RIESGOS'!$Z$400="Menor"),CONCATENATE("R",'MAPA DE RIESGOS'!$H$400),"")</f>
        <v/>
      </c>
      <c r="Y12" s="311" t="str">
        <f>IF(AND('MAPA DE RIESGOS'!$V$406="Muy Alta",'MAPA DE RIESGOS'!$Z$406="Menor"),CONCATENATE("R",'MAPA DE RIESGOS'!$H$406),"")</f>
        <v/>
      </c>
      <c r="Z12" s="311" t="str">
        <f>IF(AND('MAPA DE RIESGOS'!$V$412="Muy Alta",'MAPA DE RIESGOS'!$Z$412="Menor"),CONCATENATE("R",'MAPA DE RIESGOS'!$H$412),"")</f>
        <v/>
      </c>
      <c r="AA12" s="311" t="str">
        <f>IF(AND('MAPA DE RIESGOS'!$V$418="Muy Alta",'MAPA DE RIESGOS'!$Z$418="Menor"),CONCATENATE("R",'MAPA DE RIESGOS'!$H$418),"")</f>
        <v/>
      </c>
      <c r="AB12" s="311" t="str">
        <f>IF(AND('MAPA DE RIESGOS'!$V$424="Muy Alta",'MAPA DE RIESGOS'!$Z$424="Menor"),CONCATENATE("R",'MAPA DE RIESGOS'!$H$424),"")</f>
        <v/>
      </c>
      <c r="AC12" s="304" t="str">
        <f>IF(AND('MAPA DE RIESGOS'!$V$430="Muy Alta",'MAPA DE RIESGOS'!$Z$430="Menor"),CONCATENATE("R",'MAPA DE RIESGOS'!$H$430),"")</f>
        <v/>
      </c>
      <c r="AD12" s="301" t="str">
        <f>IF(AND('MAPA DE RIESGOS'!$V$376="Muy Alta",'MAPA DE RIESGOS'!$Z$376="Moderado"),CONCATENATE("R",'MAPA DE RIESGOS'!$H$376),"")</f>
        <v/>
      </c>
      <c r="AE12" s="311" t="str">
        <f>IF(AND('MAPA DE RIESGOS'!$V$382="Muy Alta",'MAPA DE RIESGOS'!$Z$382="Moderado"),CONCATENATE("R",'MAPA DE RIESGOS'!$H$382),"")</f>
        <v/>
      </c>
      <c r="AF12" s="311" t="str">
        <f>IF(AND('MAPA DE RIESGOS'!$V$388="Muy Alta",'MAPA DE RIESGOS'!$Z$388="Moderado"),CONCATENATE("R",'MAPA DE RIESGOS'!$H$388),"")</f>
        <v/>
      </c>
      <c r="AG12" s="311" t="str">
        <f>IF(AND('MAPA DE RIESGOS'!$V$394="Muy Alta",'MAPA DE RIESGOS'!$Z$394="Moderado"),CONCATENATE("R",'MAPA DE RIESGOS'!$H$394),"")</f>
        <v/>
      </c>
      <c r="AH12" s="311" t="str">
        <f>IF(AND('MAPA DE RIESGOS'!$V$400="Muy Alta",'MAPA DE RIESGOS'!$Z$400="Moderado"),CONCATENATE("R",'MAPA DE RIESGOS'!$H$400),"")</f>
        <v/>
      </c>
      <c r="AI12" s="311" t="str">
        <f>IF(AND('MAPA DE RIESGOS'!$V$406="Muy Alta",'MAPA DE RIESGOS'!$Z$406="Moderado"),CONCATENATE("R",'MAPA DE RIESGOS'!$H$406),"")</f>
        <v/>
      </c>
      <c r="AJ12" s="311" t="str">
        <f>IF(AND('MAPA DE RIESGOS'!$V$412="Muy Alta",'MAPA DE RIESGOS'!$Z$412="Moderado"),CONCATENATE("R",'MAPA DE RIESGOS'!$H$412),"")</f>
        <v/>
      </c>
      <c r="AK12" s="311" t="str">
        <f>IF(AND('MAPA DE RIESGOS'!$V$418="Muy Alta",'MAPA DE RIESGOS'!$Z$418="Moderado"),CONCATENATE("R",'MAPA DE RIESGOS'!$H$418),"")</f>
        <v/>
      </c>
      <c r="AL12" s="311" t="str">
        <f>IF(AND('MAPA DE RIESGOS'!$V$424="Muy Alta",'MAPA DE RIESGOS'!$Z$424="Moderado"),CONCATENATE("R",'MAPA DE RIESGOS'!$H$424),"")</f>
        <v/>
      </c>
      <c r="AM12" s="304" t="str">
        <f>IF(AND('MAPA DE RIESGOS'!$V$430="Muy Alta",'MAPA DE RIESGOS'!$Z$430="Moderado"),CONCATENATE("R",'MAPA DE RIESGOS'!$H$430),"")</f>
        <v/>
      </c>
      <c r="AN12" s="301" t="str">
        <f>IF(AND('MAPA DE RIESGOS'!$V$376="Muy Alta",'MAPA DE RIESGOS'!$Z$376="Mayor"),CONCATENATE("R",'MAPA DE RIESGOS'!$H$376),"")</f>
        <v/>
      </c>
      <c r="AO12" s="311" t="str">
        <f>IF(AND('MAPA DE RIESGOS'!$V$382="Muy Alta",'MAPA DE RIESGOS'!$Z$382="Mayor"),CONCATENATE("R",'MAPA DE RIESGOS'!$H$382),"")</f>
        <v/>
      </c>
      <c r="AP12" s="311" t="str">
        <f>IF(AND('MAPA DE RIESGOS'!$V$388="Muy Alta",'MAPA DE RIESGOS'!$Z$388="Mayor"),CONCATENATE("R",'MAPA DE RIESGOS'!$H$388),"")</f>
        <v/>
      </c>
      <c r="AQ12" s="311" t="str">
        <f>IF(AND('MAPA DE RIESGOS'!$V$394="Muy Alta",'MAPA DE RIESGOS'!$Z$394="Mayor"),CONCATENATE("R",'MAPA DE RIESGOS'!$H$394),"")</f>
        <v/>
      </c>
      <c r="AR12" s="311" t="str">
        <f>IF(AND('MAPA DE RIESGOS'!$V$400="Muy Alta",'MAPA DE RIESGOS'!$Z$400="Mayor"),CONCATENATE("R",'MAPA DE RIESGOS'!$H$400),"")</f>
        <v/>
      </c>
      <c r="AS12" s="311" t="str">
        <f>IF(AND('MAPA DE RIESGOS'!$V$406="Muy Alta",'MAPA DE RIESGOS'!$Z$406="Mayor"),CONCATENATE("R",'MAPA DE RIESGOS'!$H$406),"")</f>
        <v/>
      </c>
      <c r="AT12" s="311" t="str">
        <f>IF(AND('MAPA DE RIESGOS'!$V$412="Muy Alta",'MAPA DE RIESGOS'!$Z$412="Mayor"),CONCATENATE("R",'MAPA DE RIESGOS'!$H$412),"")</f>
        <v/>
      </c>
      <c r="AU12" s="311" t="str">
        <f>IF(AND('MAPA DE RIESGOS'!$V$418="Muy Alta",'MAPA DE RIESGOS'!$Z$418="Mayor"),CONCATENATE("R",'MAPA DE RIESGOS'!$H$418),"")</f>
        <v/>
      </c>
      <c r="AV12" s="311" t="str">
        <f>IF(AND('MAPA DE RIESGOS'!$V$424="Muy Alta",'MAPA DE RIESGOS'!$Z$424="Mayor"),CONCATENATE("R",'MAPA DE RIESGOS'!$H$424),"")</f>
        <v/>
      </c>
      <c r="AW12" s="304" t="str">
        <f>IF(AND('MAPA DE RIESGOS'!$V$430="Muy Alta",'MAPA DE RIESGOS'!$Z$430="Mayor"),CONCATENATE("R",'MAPA DE RIESGOS'!$H$430),"")</f>
        <v/>
      </c>
      <c r="AX12" s="307" t="str">
        <f>IF(AND('MAPA DE RIESGOS'!$V$376="Muy Alta",'MAPA DE RIESGOS'!$Z$376="Catastrófico"),CONCATENATE("R",'MAPA DE RIESGOS'!$H$376),"")</f>
        <v/>
      </c>
      <c r="AY12" s="312" t="str">
        <f>IF(AND('MAPA DE RIESGOS'!$V$382="Muy Alta",'MAPA DE RIESGOS'!$Z$382="Catastrófico"),CONCATENATE("R",'MAPA DE RIESGOS'!$H$382),"")</f>
        <v/>
      </c>
      <c r="AZ12" s="312" t="str">
        <f>IF(AND('MAPA DE RIESGOS'!$V$388="Muy Alta",'MAPA DE RIESGOS'!$Z$388="Catastrófico"),CONCATENATE("R",'MAPA DE RIESGOS'!$H$388),"")</f>
        <v/>
      </c>
      <c r="BA12" s="312" t="str">
        <f>IF(AND('MAPA DE RIESGOS'!$V$394="Muy Alta",'MAPA DE RIESGOS'!$Z$394="Catastrófico"),CONCATENATE("R",'MAPA DE RIESGOS'!$H$394),"")</f>
        <v/>
      </c>
      <c r="BB12" s="312" t="str">
        <f>IF(AND('MAPA DE RIESGOS'!$V$400="Muy Alta",'MAPA DE RIESGOS'!$Z$400="Catastrófico"),CONCATENATE("R",'MAPA DE RIESGOS'!$H$400),"")</f>
        <v/>
      </c>
      <c r="BC12" s="312" t="str">
        <f>IF(AND('MAPA DE RIESGOS'!$V$406="Muy Alta",'MAPA DE RIESGOS'!$Z$406="Catastrófico"),CONCATENATE("R",'MAPA DE RIESGOS'!$H$406),"")</f>
        <v/>
      </c>
      <c r="BD12" s="312" t="str">
        <f>IF(AND('MAPA DE RIESGOS'!$V$412="Muy Alta",'MAPA DE RIESGOS'!$Z$412="Catastrófico"),CONCATENATE("R",'MAPA DE RIESGOS'!$H$412),"")</f>
        <v/>
      </c>
      <c r="BE12" s="312" t="str">
        <f>IF(AND('MAPA DE RIESGOS'!$V$418="Muy Alta",'MAPA DE RIESGOS'!$Z$418="Catastrófico"),CONCATENATE("R",'MAPA DE RIESGOS'!$H$418),"")</f>
        <v/>
      </c>
      <c r="BF12" s="312" t="str">
        <f>IF(AND('MAPA DE RIESGOS'!$V$424="Muy Alta",'MAPA DE RIESGOS'!$Z$424="Catastrófico"),CONCATENATE("R",'MAPA DE RIESGOS'!$H$424),"")</f>
        <v/>
      </c>
      <c r="BG12" s="310" t="str">
        <f>IF(AND('MAPA DE RIESGOS'!$V$430="Muy Alta",'MAPA DE RIESGOS'!$Z$430="Catastrófico"),CONCATENATE("R",'MAPA DE RIESGOS'!$H$430),"")</f>
        <v/>
      </c>
      <c r="BH12" s="67"/>
      <c r="BI12" s="705"/>
      <c r="BJ12" s="706"/>
      <c r="BK12" s="706"/>
      <c r="BL12" s="706"/>
      <c r="BM12" s="706"/>
      <c r="BN12" s="707"/>
    </row>
    <row r="13" spans="1:66" ht="34.5" customHeight="1">
      <c r="B13" s="700"/>
      <c r="C13" s="700"/>
      <c r="D13" s="701"/>
      <c r="E13" s="691"/>
      <c r="F13" s="692"/>
      <c r="G13" s="692"/>
      <c r="H13" s="692"/>
      <c r="I13" s="693"/>
      <c r="J13" s="301" t="str">
        <f>IF(AND('MAPA DE RIESGOS'!$V$436="Muy Alta",'MAPA DE RIESGOS'!$Z$436="Leve"),CONCATENATE("R",'MAPA DE RIESGOS'!$H$436),"")</f>
        <v/>
      </c>
      <c r="K13" s="311" t="str">
        <f>IF(AND('MAPA DE RIESGOS'!$V$442="Muy Alta",'MAPA DE RIESGOS'!$Z$442="Leve"),CONCATENATE("R",'MAPA DE RIESGOS'!$H$442),"")</f>
        <v/>
      </c>
      <c r="L13" s="311" t="str">
        <f>IF(AND('MAPA DE RIESGOS'!$V$448="Muy Alta",'MAPA DE RIESGOS'!$Z$448="Leve"),CONCATENATE("R",'MAPA DE RIESGOS'!$H$448),"")</f>
        <v/>
      </c>
      <c r="M13" s="311" t="str">
        <f>IF(AND('MAPA DE RIESGOS'!$V$454="Muy Alta",'MAPA DE RIESGOS'!$Z$454="Leve"),CONCATENATE("R",'MAPA DE RIESGOS'!$H$454),"")</f>
        <v/>
      </c>
      <c r="N13" s="311" t="str">
        <f>IF(AND('MAPA DE RIESGOS'!$V$460="Muy Alta",'MAPA DE RIESGOS'!$Z$460="Leve"),CONCATENATE("R",'MAPA DE RIESGOS'!$H$460),"")</f>
        <v/>
      </c>
      <c r="O13" s="311" t="str">
        <f>IF(AND('MAPA DE RIESGOS'!$V$466="Muy Alta",'MAPA DE RIESGOS'!$Z$466="Leve"),CONCATENATE("R",'MAPA DE RIESGOS'!$H$466),"")</f>
        <v/>
      </c>
      <c r="P13" s="311" t="str">
        <f>IF(AND('MAPA DE RIESGOS'!$V$472="Muy Alta",'MAPA DE RIESGOS'!$Z$472="Leve"),CONCATENATE("R",'MAPA DE RIESGOS'!$H$472),"")</f>
        <v/>
      </c>
      <c r="Q13" s="311" t="str">
        <f>IF(AND('MAPA DE RIESGOS'!$V$478="Muy Alta",'MAPA DE RIESGOS'!$Z$478="Leve"),CONCATENATE("R",'MAPA DE RIESGOS'!$H$478),"")</f>
        <v/>
      </c>
      <c r="R13" s="311" t="str">
        <f>IF(AND('MAPA DE RIESGOS'!$V$484="Muy Alta",'MAPA DE RIESGOS'!$Z$484="Leve"),CONCATENATE("R",'MAPA DE RIESGOS'!$H$484),"")</f>
        <v/>
      </c>
      <c r="S13" s="304" t="str">
        <f>IF(AND('MAPA DE RIESGOS'!$V$490="Muy Alta",'MAPA DE RIESGOS'!$Z$490="Leve"),CONCATENATE("R",'MAPA DE RIESGOS'!$H$490),"")</f>
        <v/>
      </c>
      <c r="T13" s="301" t="str">
        <f>IF(AND('MAPA DE RIESGOS'!$V$436="Muy Alta",'MAPA DE RIESGOS'!$Z$436="Menor"),CONCATENATE("R",'MAPA DE RIESGOS'!$H$436),"")</f>
        <v/>
      </c>
      <c r="U13" s="311" t="str">
        <f>IF(AND('MAPA DE RIESGOS'!$V$442="Muy Alta",'MAPA DE RIESGOS'!$Z$442="Menor"),CONCATENATE("R",'MAPA DE RIESGOS'!$H$442),"")</f>
        <v/>
      </c>
      <c r="V13" s="311" t="str">
        <f>IF(AND('MAPA DE RIESGOS'!$V$448="Muy Alta",'MAPA DE RIESGOS'!$Z$448="Menor"),CONCATENATE("R",'MAPA DE RIESGOS'!$H$448),"")</f>
        <v/>
      </c>
      <c r="W13" s="311" t="str">
        <f>IF(AND('MAPA DE RIESGOS'!$V$454="Muy Alta",'MAPA DE RIESGOS'!$Z$454="Menor"),CONCATENATE("R",'MAPA DE RIESGOS'!$H$454),"")</f>
        <v/>
      </c>
      <c r="X13" s="311" t="str">
        <f>IF(AND('MAPA DE RIESGOS'!$V$460="Muy Alta",'MAPA DE RIESGOS'!$Z$460="Menor"),CONCATENATE("R",'MAPA DE RIESGOS'!$H$460),"")</f>
        <v/>
      </c>
      <c r="Y13" s="311" t="str">
        <f>IF(AND('MAPA DE RIESGOS'!$V$466="Muy Alta",'MAPA DE RIESGOS'!$Z$466="Menor"),CONCATENATE("R",'MAPA DE RIESGOS'!$H$466),"")</f>
        <v/>
      </c>
      <c r="Z13" s="311" t="str">
        <f>IF(AND('MAPA DE RIESGOS'!$V$472="Muy Alta",'MAPA DE RIESGOS'!$Z$472="Menor"),CONCATENATE("R",'MAPA DE RIESGOS'!$H$472),"")</f>
        <v/>
      </c>
      <c r="AA13" s="311" t="str">
        <f>IF(AND('MAPA DE RIESGOS'!$V$478="Muy Alta",'MAPA DE RIESGOS'!$Z$478="Menor"),CONCATENATE("R",'MAPA DE RIESGOS'!$H$478),"")</f>
        <v/>
      </c>
      <c r="AB13" s="311" t="str">
        <f>IF(AND('MAPA DE RIESGOS'!$V$484="Muy Alta",'MAPA DE RIESGOS'!$Z$484="Menor"),CONCATENATE("R",'MAPA DE RIESGOS'!$H$484),"")</f>
        <v/>
      </c>
      <c r="AC13" s="304" t="str">
        <f>IF(AND('MAPA DE RIESGOS'!$V$490="Muy Alta",'MAPA DE RIESGOS'!$Z$490="Menor"),CONCATENATE("R",'MAPA DE RIESGOS'!$H$490),"")</f>
        <v/>
      </c>
      <c r="AD13" s="301" t="str">
        <f>IF(AND('MAPA DE RIESGOS'!$V$436="Muy Alta",'MAPA DE RIESGOS'!$Z$436="Moderado"),CONCATENATE("R",'MAPA DE RIESGOS'!$H$436),"")</f>
        <v/>
      </c>
      <c r="AE13" s="311" t="str">
        <f>IF(AND('MAPA DE RIESGOS'!$V$442="Muy Alta",'MAPA DE RIESGOS'!$Z$442="Moderado"),CONCATENATE("R",'MAPA DE RIESGOS'!$H$442),"")</f>
        <v/>
      </c>
      <c r="AF13" s="311" t="str">
        <f>IF(AND('MAPA DE RIESGOS'!$V$448="Muy Alta",'MAPA DE RIESGOS'!$Z$448="Moderado"),CONCATENATE("R",'MAPA DE RIESGOS'!$H$448),"")</f>
        <v/>
      </c>
      <c r="AG13" s="311" t="str">
        <f>IF(AND('MAPA DE RIESGOS'!$V$454="Muy Alta",'MAPA DE RIESGOS'!$Z$454="Moderado"),CONCATENATE("R",'MAPA DE RIESGOS'!$H$454),"")</f>
        <v/>
      </c>
      <c r="AH13" s="311" t="str">
        <f>IF(AND('MAPA DE RIESGOS'!$V$460="Muy Alta",'MAPA DE RIESGOS'!$Z$460="Moderado"),CONCATENATE("R",'MAPA DE RIESGOS'!$H$460),"")</f>
        <v/>
      </c>
      <c r="AI13" s="311" t="str">
        <f>IF(AND('MAPA DE RIESGOS'!$V$466="Muy Alta",'MAPA DE RIESGOS'!$Z$466="Moderado"),CONCATENATE("R",'MAPA DE RIESGOS'!$H$466),"")</f>
        <v/>
      </c>
      <c r="AJ13" s="311" t="str">
        <f>IF(AND('MAPA DE RIESGOS'!$V$472="Muy Alta",'MAPA DE RIESGOS'!$Z$472="Moderado"),CONCATENATE("R",'MAPA DE RIESGOS'!$H$472),"")</f>
        <v/>
      </c>
      <c r="AK13" s="311" t="str">
        <f>IF(AND('MAPA DE RIESGOS'!$V$478="Muy Alta",'MAPA DE RIESGOS'!$Z$478="Moderado"),CONCATENATE("R",'MAPA DE RIESGOS'!$H$478),"")</f>
        <v/>
      </c>
      <c r="AL13" s="311" t="str">
        <f>IF(AND('MAPA DE RIESGOS'!$V$484="Muy Alta",'MAPA DE RIESGOS'!$Z$484="Moderado"),CONCATENATE("R",'MAPA DE RIESGOS'!$H$484),"")</f>
        <v/>
      </c>
      <c r="AM13" s="304" t="str">
        <f>IF(AND('MAPA DE RIESGOS'!$V$490="Muy Alta",'MAPA DE RIESGOS'!$Z$490="Moderado"),CONCATENATE("R",'MAPA DE RIESGOS'!$H$490),"")</f>
        <v/>
      </c>
      <c r="AN13" s="301" t="str">
        <f>IF(AND('MAPA DE RIESGOS'!$V$436="Muy Alta",'MAPA DE RIESGOS'!$Z$436="Mayor"),CONCATENATE("R",'MAPA DE RIESGOS'!$H$436),"")</f>
        <v/>
      </c>
      <c r="AO13" s="311" t="str">
        <f>IF(AND('MAPA DE RIESGOS'!$V$442="Muy Alta",'MAPA DE RIESGOS'!$Z$442="Mayor"),CONCATENATE("R",'MAPA DE RIESGOS'!$H$442),"")</f>
        <v/>
      </c>
      <c r="AP13" s="311" t="str">
        <f>IF(AND('MAPA DE RIESGOS'!$V$448="Muy Alta",'MAPA DE RIESGOS'!$Z$448="Mayor"),CONCATENATE("R",'MAPA DE RIESGOS'!$H$448),"")</f>
        <v/>
      </c>
      <c r="AQ13" s="311" t="str">
        <f>IF(AND('MAPA DE RIESGOS'!$V$454="Muy Alta",'MAPA DE RIESGOS'!$Z$454="Mayor"),CONCATENATE("R",'MAPA DE RIESGOS'!$H$454),"")</f>
        <v/>
      </c>
      <c r="AR13" s="311" t="str">
        <f>IF(AND('MAPA DE RIESGOS'!$V$460="Muy Alta",'MAPA DE RIESGOS'!$Z$460="Mayor"),CONCATENATE("R",'MAPA DE RIESGOS'!$H$460),"")</f>
        <v/>
      </c>
      <c r="AS13" s="311" t="str">
        <f>IF(AND('MAPA DE RIESGOS'!$V$466="Muy Alta",'MAPA DE RIESGOS'!$Z$466="Mayor"),CONCATENATE("R",'MAPA DE RIESGOS'!$H$466),"")</f>
        <v/>
      </c>
      <c r="AT13" s="311" t="str">
        <f>IF(AND('MAPA DE RIESGOS'!$V$472="Muy Alta",'MAPA DE RIESGOS'!$Z$472="Mayor"),CONCATENATE("R",'MAPA DE RIESGOS'!$H$472),"")</f>
        <v/>
      </c>
      <c r="AU13" s="311" t="str">
        <f>IF(AND('MAPA DE RIESGOS'!$V$478="Muy Alta",'MAPA DE RIESGOS'!$Z$478="Mayor"),CONCATENATE("R",'MAPA DE RIESGOS'!$H$478),"")</f>
        <v/>
      </c>
      <c r="AV13" s="311" t="str">
        <f>IF(AND('MAPA DE RIESGOS'!$V$484="Muy Alta",'MAPA DE RIESGOS'!$Z$484="Mayor"),CONCATENATE("R",'MAPA DE RIESGOS'!$H$484),"")</f>
        <v/>
      </c>
      <c r="AW13" s="304" t="str">
        <f>IF(AND('MAPA DE RIESGOS'!$V$490="Muy Alta",'MAPA DE RIESGOS'!$Z$490="Mayor"),CONCATENATE("R",'MAPA DE RIESGOS'!$H$490),"")</f>
        <v/>
      </c>
      <c r="AX13" s="307" t="str">
        <f>IF(AND('MAPA DE RIESGOS'!$V$436="Muy Alta",'MAPA DE RIESGOS'!$Z$436="Catastrófico"),CONCATENATE("R",'MAPA DE RIESGOS'!$H$436),"")</f>
        <v/>
      </c>
      <c r="AY13" s="312" t="str">
        <f>IF(AND('MAPA DE RIESGOS'!$V$442="Muy Alta",'MAPA DE RIESGOS'!$Z$442="Catastrófico"),CONCATENATE("R",'MAPA DE RIESGOS'!$H$442),"")</f>
        <v/>
      </c>
      <c r="AZ13" s="312" t="str">
        <f>IF(AND('MAPA DE RIESGOS'!$V$448="Muy Alta",'MAPA DE RIESGOS'!$Z$448="Catastrófico"),CONCATENATE("R",'MAPA DE RIESGOS'!$H$448),"")</f>
        <v/>
      </c>
      <c r="BA13" s="312" t="str">
        <f>IF(AND('MAPA DE RIESGOS'!$V$454="Muy Alta",'MAPA DE RIESGOS'!$Z$454="Catastrófico"),CONCATENATE("R",'MAPA DE RIESGOS'!$H$454),"")</f>
        <v/>
      </c>
      <c r="BB13" s="312" t="str">
        <f>IF(AND('MAPA DE RIESGOS'!$V$460="Muy Alta",'MAPA DE RIESGOS'!$Z$460="Catastrófico"),CONCATENATE("R",'MAPA DE RIESGOS'!$H$460),"")</f>
        <v/>
      </c>
      <c r="BC13" s="312" t="str">
        <f>IF(AND('MAPA DE RIESGOS'!$V$466="Muy Alta",'MAPA DE RIESGOS'!$Z$466="Catastrófico"),CONCATENATE("R",'MAPA DE RIESGOS'!$H$466),"")</f>
        <v/>
      </c>
      <c r="BD13" s="312" t="str">
        <f>IF(AND('MAPA DE RIESGOS'!$V$472="Muy Alta",'MAPA DE RIESGOS'!$Z$472="Catastrófico"),CONCATENATE("R",'MAPA DE RIESGOS'!$H$472),"")</f>
        <v/>
      </c>
      <c r="BE13" s="312" t="str">
        <f>IF(AND('MAPA DE RIESGOS'!$V$478="Muy Alta",'MAPA DE RIESGOS'!$Z$478="Catastrófico"),CONCATENATE("R",'MAPA DE RIESGOS'!$H$478),"")</f>
        <v/>
      </c>
      <c r="BF13" s="312" t="str">
        <f>IF(AND('MAPA DE RIESGOS'!$V$484="Muy Alta",'MAPA DE RIESGOS'!$Z$484="Catastrófico"),CONCATENATE("R",'MAPA DE RIESGOS'!$H$484),"")</f>
        <v/>
      </c>
      <c r="BG13" s="310" t="str">
        <f>IF(AND('MAPA DE RIESGOS'!$V$490="Muy Alta",'MAPA DE RIESGOS'!$Z$490="Catastrófico"),CONCATENATE("R",'MAPA DE RIESGOS'!$H$490),"")</f>
        <v/>
      </c>
      <c r="BH13" s="67"/>
      <c r="BI13" s="705"/>
      <c r="BJ13" s="706"/>
      <c r="BK13" s="706"/>
      <c r="BL13" s="706"/>
      <c r="BM13" s="706"/>
      <c r="BN13" s="707"/>
    </row>
    <row r="14" spans="1:66" ht="34.5" customHeight="1" thickBot="1">
      <c r="B14" s="700"/>
      <c r="C14" s="700"/>
      <c r="D14" s="701"/>
      <c r="E14" s="694"/>
      <c r="F14" s="695"/>
      <c r="G14" s="695"/>
      <c r="H14" s="695"/>
      <c r="I14" s="696"/>
      <c r="J14" s="301" t="str">
        <f>IF(AND('MAPA DE RIESGOS'!$V$496="Muy Alta",'MAPA DE RIESGOS'!$Z$496="Leve"),CONCATENATE("R",'MAPA DE RIESGOS'!$H$496),"")</f>
        <v/>
      </c>
      <c r="K14" s="311" t="str">
        <f>IF(AND('MAPA DE RIESGOS'!$V$502="Muy Alta",'MAPA DE RIESGOS'!$Z$502="Leve"),CONCATENATE("R",'MAPA DE RIESGOS'!$H$502),"")</f>
        <v/>
      </c>
      <c r="L14" s="311" t="str">
        <f>IF(AND('MAPA DE RIESGOS'!$V$508="Muy Alta",'MAPA DE RIESGOS'!$Z$508="Leve"),CONCATENATE("R",'MAPA DE RIESGOS'!$H$508),"")</f>
        <v/>
      </c>
      <c r="M14" s="311" t="str">
        <f>IF(AND('MAPA DE RIESGOS'!$V$514="Muy Alta",'MAPA DE RIESGOS'!$Z$514="Leve"),CONCATENATE("R",'MAPA DE RIESGOS'!$H$514),"")</f>
        <v/>
      </c>
      <c r="N14" s="311" t="str">
        <f>IF(AND('MAPA DE RIESGOS'!$V$520="Muy Alta",'MAPA DE RIESGOS'!$Z$520="Leve"),CONCATENATE("R",'MAPA DE RIESGOS'!$H$520),"")</f>
        <v/>
      </c>
      <c r="O14" s="311" t="str">
        <f>IF(AND('MAPA DE RIESGOS'!$V$526="Muy Alta",'MAPA DE RIESGOS'!$Z$526="Leve"),CONCATENATE("R",'MAPA DE RIESGOS'!$H$526),"")</f>
        <v/>
      </c>
      <c r="P14" s="311" t="str">
        <f>IF(AND('MAPA DE RIESGOS'!$V$532="Muy Alta",'MAPA DE RIESGOS'!$Z$532="Leve"),CONCATENATE("R",'MAPA DE RIESGOS'!$H$532),"")</f>
        <v/>
      </c>
      <c r="Q14" s="311"/>
      <c r="R14" s="314"/>
      <c r="S14" s="315"/>
      <c r="T14" s="313" t="str">
        <f>IF(AND('MAPA DE RIESGOS'!$V$496="Muy Alta",'MAPA DE RIESGOS'!$Z$496="Menor"),CONCATENATE("R",'MAPA DE RIESGOS'!$H$496),"")</f>
        <v/>
      </c>
      <c r="U14" s="314" t="str">
        <f>IF(AND('MAPA DE RIESGOS'!$V$502="Muy Alta",'MAPA DE RIESGOS'!$Z$502="Menor"),CONCATENATE("R",'MAPA DE RIESGOS'!$H$502),"")</f>
        <v/>
      </c>
      <c r="V14" s="314" t="str">
        <f>IF(AND('MAPA DE RIESGOS'!$V$508="Muy Alta",'MAPA DE RIESGOS'!$Z$508="Menor"),CONCATENATE("R",'MAPA DE RIESGOS'!$H$508),"")</f>
        <v/>
      </c>
      <c r="W14" s="314" t="str">
        <f>IF(AND('MAPA DE RIESGOS'!$V$514="Muy Alta",'MAPA DE RIESGOS'!$Z$514="Menor"),CONCATENATE("R",'MAPA DE RIESGOS'!$H$514),"")</f>
        <v/>
      </c>
      <c r="X14" s="314" t="str">
        <f>IF(AND('MAPA DE RIESGOS'!$V$520="Muy Alta",'MAPA DE RIESGOS'!$Z$520="Menor"),CONCATENATE("R",'MAPA DE RIESGOS'!$H$520),"")</f>
        <v/>
      </c>
      <c r="Y14" s="314" t="str">
        <f>IF(AND('MAPA DE RIESGOS'!$V$526="Muy Alta",'MAPA DE RIESGOS'!$Z$526="Menor"),CONCATENATE("R",'MAPA DE RIESGOS'!$H$526),"")</f>
        <v/>
      </c>
      <c r="Z14" s="314" t="str">
        <f>IF(AND('MAPA DE RIESGOS'!$V$532="Muy Alta",'MAPA DE RIESGOS'!$Z$532="Menor"),CONCATENATE("R",'MAPA DE RIESGOS'!$H$532),"")</f>
        <v/>
      </c>
      <c r="AA14" s="314"/>
      <c r="AB14" s="314"/>
      <c r="AC14" s="315"/>
      <c r="AD14" s="313" t="str">
        <f>IF(AND('MAPA DE RIESGOS'!$V$496="Muy Alta",'MAPA DE RIESGOS'!$Z$496="Moderado"),CONCATENATE("R",'MAPA DE RIESGOS'!$H$496),"")</f>
        <v/>
      </c>
      <c r="AE14" s="314" t="str">
        <f>IF(AND('MAPA DE RIESGOS'!$V$502="Muy Alta",'MAPA DE RIESGOS'!$Z$502="Moderado"),CONCATENATE("R",'MAPA DE RIESGOS'!$H$502),"")</f>
        <v/>
      </c>
      <c r="AF14" s="314" t="str">
        <f>IF(AND('MAPA DE RIESGOS'!$V$508="Muy Alta",'MAPA DE RIESGOS'!$Z$508="Moderado"),CONCATENATE("R",'MAPA DE RIESGOS'!$H$508),"")</f>
        <v/>
      </c>
      <c r="AG14" s="314" t="str">
        <f>IF(AND('MAPA DE RIESGOS'!$V$514="Muy Alta",'MAPA DE RIESGOS'!$Z$514="Moderado"),CONCATENATE("R",'MAPA DE RIESGOS'!$H$514),"")</f>
        <v/>
      </c>
      <c r="AH14" s="314" t="str">
        <f>IF(AND('MAPA DE RIESGOS'!$V$520="Muy Alta",'MAPA DE RIESGOS'!$Z$520="Moderado"),CONCATENATE("R",'MAPA DE RIESGOS'!$H$520),"")</f>
        <v/>
      </c>
      <c r="AI14" s="314" t="str">
        <f>IF(AND('MAPA DE RIESGOS'!$V$526="Muy Alta",'MAPA DE RIESGOS'!$Z$526="Moderado"),CONCATENATE("R",'MAPA DE RIESGOS'!$H$526),"")</f>
        <v/>
      </c>
      <c r="AJ14" s="314" t="str">
        <f>IF(AND('MAPA DE RIESGOS'!$V$532="Muy Alta",'MAPA DE RIESGOS'!$Z$532="Moderado"),CONCATENATE("R",'MAPA DE RIESGOS'!$H$532),"")</f>
        <v/>
      </c>
      <c r="AK14" s="314"/>
      <c r="AL14" s="314"/>
      <c r="AM14" s="315"/>
      <c r="AN14" s="313" t="str">
        <f>IF(AND('MAPA DE RIESGOS'!$V$496="Muy Alta",'MAPA DE RIESGOS'!$Z$496="Mayor"),CONCATENATE("R",'MAPA DE RIESGOS'!$H$496),"")</f>
        <v/>
      </c>
      <c r="AO14" s="314" t="str">
        <f>IF(AND('MAPA DE RIESGOS'!$V$502="Muy Alta",'MAPA DE RIESGOS'!$Z$502="Mayor"),CONCATENATE("R",'MAPA DE RIESGOS'!$H$502),"")</f>
        <v/>
      </c>
      <c r="AP14" s="314" t="str">
        <f>IF(AND('MAPA DE RIESGOS'!$V$508="Muy Alta",'MAPA DE RIESGOS'!$Z$508="Mayor"),CONCATENATE("R",'MAPA DE RIESGOS'!$H$508),"")</f>
        <v/>
      </c>
      <c r="AQ14" s="314" t="str">
        <f>IF(AND('MAPA DE RIESGOS'!$V$514="Muy Alta",'MAPA DE RIESGOS'!$Z$514="Mayor"),CONCATENATE("R",'MAPA DE RIESGOS'!$H$514),"")</f>
        <v/>
      </c>
      <c r="AR14" s="314" t="str">
        <f>IF(AND('MAPA DE RIESGOS'!$V$520="Muy Alta",'MAPA DE RIESGOS'!$Z$520="Mayor"),CONCATENATE("R",'MAPA DE RIESGOS'!$H$520),"")</f>
        <v/>
      </c>
      <c r="AS14" s="314" t="str">
        <f>IF(AND('MAPA DE RIESGOS'!$V$526="Muy Alta",'MAPA DE RIESGOS'!$Z$526="Mayor"),CONCATENATE("R",'MAPA DE RIESGOS'!$H$526),"")</f>
        <v/>
      </c>
      <c r="AT14" s="314" t="str">
        <f>IF(AND('MAPA DE RIESGOS'!$V$532="Muy Alta",'MAPA DE RIESGOS'!$Z$532="Mayor"),CONCATENATE("R",'MAPA DE RIESGOS'!$H$532),"")</f>
        <v/>
      </c>
      <c r="AU14" s="314"/>
      <c r="AV14" s="314"/>
      <c r="AW14" s="315"/>
      <c r="AX14" s="324" t="str">
        <f>IF(AND('MAPA DE RIESGOS'!$V$496="Muy Alta",'MAPA DE RIESGOS'!$Z$496="Catastrófico"),CONCATENATE("R",'MAPA DE RIESGOS'!$H$496),"")</f>
        <v/>
      </c>
      <c r="AY14" s="316" t="str">
        <f>IF(AND('MAPA DE RIESGOS'!$V$502="Muy Alta",'MAPA DE RIESGOS'!$Z$502="Catastrófico"),CONCATENATE("R",'MAPA DE RIESGOS'!$H$502),"")</f>
        <v/>
      </c>
      <c r="AZ14" s="316" t="str">
        <f>IF(AND('MAPA DE RIESGOS'!$V$508="Muy Alta",'MAPA DE RIESGOS'!$Z$508="Catastrófico"),CONCATENATE("R",'MAPA DE RIESGOS'!$H$508),"")</f>
        <v/>
      </c>
      <c r="BA14" s="316" t="str">
        <f>IF(AND('MAPA DE RIESGOS'!$V$514="Muy Alta",'MAPA DE RIESGOS'!$Z$514="Catastrófico"),CONCATENATE("R",'MAPA DE RIESGOS'!$H$514),"")</f>
        <v/>
      </c>
      <c r="BB14" s="316" t="str">
        <f>IF(AND('MAPA DE RIESGOS'!$V$520="Muy Alta",'MAPA DE RIESGOS'!$Z$520="Catastrófico"),CONCATENATE("R",'MAPA DE RIESGOS'!$H$520),"")</f>
        <v/>
      </c>
      <c r="BC14" s="316" t="str">
        <f>IF(AND('MAPA DE RIESGOS'!$V$526="Muy Alta",'MAPA DE RIESGOS'!$Z$526="Catastrófico"),CONCATENATE("R",'MAPA DE RIESGOS'!$H$526),"")</f>
        <v/>
      </c>
      <c r="BD14" s="316" t="str">
        <f>IF(AND('MAPA DE RIESGOS'!$V$532="Muy Alta",'MAPA DE RIESGOS'!$Z$532="Catastrófico"),CONCATENATE("R",'MAPA DE RIESGOS'!$H$532),"")</f>
        <v/>
      </c>
      <c r="BE14" s="316"/>
      <c r="BF14" s="316"/>
      <c r="BG14" s="317"/>
      <c r="BH14" s="67"/>
      <c r="BI14" s="708"/>
      <c r="BJ14" s="709"/>
      <c r="BK14" s="709"/>
      <c r="BL14" s="709"/>
      <c r="BM14" s="709"/>
      <c r="BN14" s="710"/>
    </row>
    <row r="15" spans="1:66" ht="34.5" customHeight="1">
      <c r="B15" s="700"/>
      <c r="C15" s="700"/>
      <c r="D15" s="701"/>
      <c r="E15" s="688" t="s">
        <v>280</v>
      </c>
      <c r="F15" s="689"/>
      <c r="G15" s="689"/>
      <c r="H15" s="689"/>
      <c r="I15" s="689"/>
      <c r="J15" s="318" t="str">
        <f>IF(AND('MAPA DE RIESGOS'!$V$10="Alta",'MAPA DE RIESGOS'!$Z$10="Leve"),CONCATENATE("R",'MAPA DE RIESGOS'!$H$10),"")</f>
        <v/>
      </c>
      <c r="K15" s="319" t="str">
        <f>IF(AND('MAPA DE RIESGOS'!$V$16="Alta",'MAPA DE RIESGOS'!$Z$16="Leve"),CONCATENATE("R",'MAPA DE RIESGOS'!$H$16),"")</f>
        <v/>
      </c>
      <c r="L15" s="319" t="str">
        <f>IF(AND('MAPA DE RIESGOS'!$V$22="Alta",'MAPA DE RIESGOS'!$Z$22="Leve"),CONCATENATE("R",'MAPA DE RIESGOS'!$H$22),"")</f>
        <v/>
      </c>
      <c r="M15" s="319" t="str">
        <f>IF(AND('MAPA DE RIESGOS'!$V$28="Alta",'MAPA DE RIESGOS'!$Z$28="Leve"),CONCATENATE("R",'MAPA DE RIESGOS'!$H$28),"")</f>
        <v/>
      </c>
      <c r="N15" s="319" t="str">
        <f>IF(AND('MAPA DE RIESGOS'!$V$34="Alta",'MAPA DE RIESGOS'!$Z$34="Leve"),CONCATENATE("R",'MAPA DE RIESGOS'!$H$34),"")</f>
        <v/>
      </c>
      <c r="O15" s="319" t="str">
        <f>IF(AND('MAPA DE RIESGOS'!$V$40="Alta",'MAPA DE RIESGOS'!$Z$40="Leve"),CONCATENATE("R",'MAPA DE RIESGOS'!$H$40),"")</f>
        <v/>
      </c>
      <c r="P15" s="319" t="str">
        <f>IF(AND('MAPA DE RIESGOS'!$V$46="Alta",'MAPA DE RIESGOS'!$Z$46="Leve"),CONCATENATE("R",'MAPA DE RIESGOS'!$H$46),"")</f>
        <v/>
      </c>
      <c r="Q15" s="319" t="str">
        <f>IF(AND('MAPA DE RIESGOS'!$V$52="Alta",'MAPA DE RIESGOS'!$Z$52="Leve"),CONCATENATE("R",'MAPA DE RIESGOS'!$H$52),"")</f>
        <v/>
      </c>
      <c r="R15" s="319" t="str">
        <f>IF(AND('MAPA DE RIESGOS'!$V$58="Alta",'MAPA DE RIESGOS'!$Z$58="Leve"),CONCATENATE("R",'MAPA DE RIESGOS'!$H$58),"")</f>
        <v/>
      </c>
      <c r="S15" s="322" t="str">
        <f>IF(AND('MAPA DE RIESGOS'!$V$64="Alta",'MAPA DE RIESGOS'!$Z$64="Leve"),CONCATENATE("R",'MAPA DE RIESGOS'!$H$64),"")</f>
        <v/>
      </c>
      <c r="T15" s="318" t="str">
        <f>IF(AND('MAPA DE RIESGOS'!$V$10="Alta",'MAPA DE RIESGOS'!$Z$10="Menor"),CONCATENATE("R",'MAPA DE RIESGOS'!$H$10),"")</f>
        <v/>
      </c>
      <c r="U15" s="319" t="str">
        <f>IF(AND('MAPA DE RIESGOS'!$V$16="Alta",'MAPA DE RIESGOS'!$Z$16="Menor"),CONCATENATE("R",'MAPA DE RIESGOS'!$H$16),"")</f>
        <v/>
      </c>
      <c r="V15" s="319" t="str">
        <f>IF(AND('MAPA DE RIESGOS'!$V$22="Alta",'MAPA DE RIESGOS'!$Z$22="Menor"),CONCATENATE("R",'MAPA DE RIESGOS'!$H$22),"")</f>
        <v/>
      </c>
      <c r="W15" s="319" t="str">
        <f>IF(AND('MAPA DE RIESGOS'!$V$28="Alta",'MAPA DE RIESGOS'!$Z$28="Menor"),CONCATENATE("R",'MAPA DE RIESGOS'!$H$28),"")</f>
        <v/>
      </c>
      <c r="X15" s="319" t="str">
        <f>IF(AND('MAPA DE RIESGOS'!$V$34="Alta",'MAPA DE RIESGOS'!$Z$34="Menor"),CONCATENATE("R",'MAPA DE RIESGOS'!$H$34),"")</f>
        <v/>
      </c>
      <c r="Y15" s="319" t="str">
        <f>IF(AND('MAPA DE RIESGOS'!$V$40="Alta",'MAPA DE RIESGOS'!$Z$40="Menor"),CONCATENATE("R",'MAPA DE RIESGOS'!$H$40),"")</f>
        <v/>
      </c>
      <c r="Z15" s="319" t="str">
        <f>IF(AND('MAPA DE RIESGOS'!$V$46="Alta",'MAPA DE RIESGOS'!$Z$46="Menor"),CONCATENATE("R",'MAPA DE RIESGOS'!$H$46),"")</f>
        <v/>
      </c>
      <c r="AA15" s="319" t="str">
        <f>IF(AND('MAPA DE RIESGOS'!$V$52="Alta",'MAPA DE RIESGOS'!$Z$52="Menor"),CONCATENATE("R",'MAPA DE RIESGOS'!$H$52),"")</f>
        <v/>
      </c>
      <c r="AB15" s="319" t="str">
        <f>IF(AND('MAPA DE RIESGOS'!$V$58="Alta",'MAPA DE RIESGOS'!$Z$58="Menor"),CONCATENATE("R",'MAPA DE RIESGOS'!$H$58),"")</f>
        <v/>
      </c>
      <c r="AC15" s="322" t="str">
        <f>IF(AND('MAPA DE RIESGOS'!$V$64="Alta",'MAPA DE RIESGOS'!$Z$64="Menor"),CONCATENATE("R",'MAPA DE RIESGOS'!$H$64),"")</f>
        <v/>
      </c>
      <c r="AD15" s="299" t="str">
        <f>IF(AND('MAPA DE RIESGOS'!$V$10="Alta",'MAPA DE RIESGOS'!$Z$10="Moderado"),CONCATENATE("R",'MAPA DE RIESGOS'!$H$10),"")</f>
        <v/>
      </c>
      <c r="AE15" s="300" t="str">
        <f>IF(AND('MAPA DE RIESGOS'!$V$16="Alta",'MAPA DE RIESGOS'!$Z$16="Moderado"),CONCATENATE("R",'MAPA DE RIESGOS'!$H$16),"")</f>
        <v/>
      </c>
      <c r="AF15" s="300" t="str">
        <f>IF(AND('MAPA DE RIESGOS'!$V$22="Alta",'MAPA DE RIESGOS'!$Z$22="Moderado"),CONCATENATE("R",'MAPA DE RIESGOS'!$H$22),"")</f>
        <v/>
      </c>
      <c r="AG15" s="300" t="str">
        <f>IF(AND('MAPA DE RIESGOS'!$V$28="Alta",'MAPA DE RIESGOS'!$Z$28="Moderado"),CONCATENATE("R",'MAPA DE RIESGOS'!$H$28),"")</f>
        <v/>
      </c>
      <c r="AH15" s="300" t="str">
        <f>IF(AND('MAPA DE RIESGOS'!$V$34="Alta",'MAPA DE RIESGOS'!$Z$34="Moderado"),CONCATENATE("R",'MAPA DE RIESGOS'!$H$34),"")</f>
        <v/>
      </c>
      <c r="AI15" s="300" t="str">
        <f>IF(AND('MAPA DE RIESGOS'!$V$40="Alta",'MAPA DE RIESGOS'!$Z$40="Moderado"),CONCATENATE("R",'MAPA DE RIESGOS'!$H$40),"")</f>
        <v/>
      </c>
      <c r="AJ15" s="300" t="str">
        <f>IF(AND('MAPA DE RIESGOS'!$V$46="Alta",'MAPA DE RIESGOS'!$Z$46="Moderado"),CONCATENATE("R",'MAPA DE RIESGOS'!$H$46),"")</f>
        <v/>
      </c>
      <c r="AK15" s="300" t="str">
        <f>IF(AND('MAPA DE RIESGOS'!$V$52="Alta",'MAPA DE RIESGOS'!$Z$52="Moderado"),CONCATENATE("R",'MAPA DE RIESGOS'!$H$52),"")</f>
        <v/>
      </c>
      <c r="AL15" s="300" t="str">
        <f>IF(AND('MAPA DE RIESGOS'!$V$58="Alta",'MAPA DE RIESGOS'!$Z$58="Moderado"),CONCATENATE("R",'MAPA DE RIESGOS'!$H$58),"")</f>
        <v/>
      </c>
      <c r="AM15" s="303" t="str">
        <f>IF(AND('MAPA DE RIESGOS'!$V$64="Alta",'MAPA DE RIESGOS'!$Z$64="Moderado"),CONCATENATE("R",'MAPA DE RIESGOS'!$H$64),"")</f>
        <v/>
      </c>
      <c r="AN15" s="299" t="str">
        <f>IF(AND('MAPA DE RIESGOS'!$V$10="Alta",'MAPA DE RIESGOS'!$Z$10="Mayor"),CONCATENATE("R",'MAPA DE RIESGOS'!$H$10),"")</f>
        <v/>
      </c>
      <c r="AO15" s="300" t="str">
        <f>IF(AND('MAPA DE RIESGOS'!$V$16="Alta",'MAPA DE RIESGOS'!$Z$16="Mayor"),CONCATENATE("R",'MAPA DE RIESGOS'!$H$16),"")</f>
        <v/>
      </c>
      <c r="AP15" s="300" t="str">
        <f>IF(AND('MAPA DE RIESGOS'!$V$22="Alta",'MAPA DE RIESGOS'!$Z$22="Mayor"),CONCATENATE("R",'MAPA DE RIESGOS'!$H$22),"")</f>
        <v/>
      </c>
      <c r="AQ15" s="300" t="str">
        <f>IF(AND('MAPA DE RIESGOS'!$V$28="Alta",'MAPA DE RIESGOS'!$Z$28="Mayor"),CONCATENATE("R",'MAPA DE RIESGOS'!$H$28),"")</f>
        <v/>
      </c>
      <c r="AR15" s="300" t="str">
        <f>IF(AND('MAPA DE RIESGOS'!$V$34="Alta",'MAPA DE RIESGOS'!$Z$34="Mayor"),CONCATENATE("R",'MAPA DE RIESGOS'!$H$34),"")</f>
        <v/>
      </c>
      <c r="AS15" s="300" t="str">
        <f>IF(AND('MAPA DE RIESGOS'!$V$40="Alta",'MAPA DE RIESGOS'!$Z$40="Mayor"),CONCATENATE("R",'MAPA DE RIESGOS'!$H$40),"")</f>
        <v/>
      </c>
      <c r="AT15" s="300" t="str">
        <f>IF(AND('MAPA DE RIESGOS'!$V$46="Alta",'MAPA DE RIESGOS'!$Z$46="Mayor"),CONCATENATE("R",'MAPA DE RIESGOS'!$H$46),"")</f>
        <v/>
      </c>
      <c r="AU15" s="300" t="str">
        <f>IF(AND('MAPA DE RIESGOS'!$V$52="Alta",'MAPA DE RIESGOS'!$Z$52="Mayor"),CONCATENATE("R",'MAPA DE RIESGOS'!$H$52),"")</f>
        <v/>
      </c>
      <c r="AV15" s="300" t="str">
        <f>IF(AND('MAPA DE RIESGOS'!$V$58="Alta",'MAPA DE RIESGOS'!$Z$58="Mayor"),CONCATENATE("R",'MAPA DE RIESGOS'!$H$58),"")</f>
        <v/>
      </c>
      <c r="AW15" s="303" t="str">
        <f>IF(AND('MAPA DE RIESGOS'!$V$64="Alta",'MAPA DE RIESGOS'!$Z$64="Mayor"),CONCATENATE("R",'MAPA DE RIESGOS'!$H$64),"")</f>
        <v/>
      </c>
      <c r="AX15" s="305" t="str">
        <f>IF(AND('MAPA DE RIESGOS'!$V$10="Alta",'MAPA DE RIESGOS'!$Z$10="Catastrófico"),CONCATENATE("R",'MAPA DE RIESGOS'!$H$10),"")</f>
        <v/>
      </c>
      <c r="AY15" s="306" t="str">
        <f>IF(AND('MAPA DE RIESGOS'!$V$16="Alta",'MAPA DE RIESGOS'!$Z$16="Catastrófico"),CONCATENATE("R",'MAPA DE RIESGOS'!$H$16),"")</f>
        <v/>
      </c>
      <c r="AZ15" s="306" t="str">
        <f>IF(AND('MAPA DE RIESGOS'!$V$22="Alta",'MAPA DE RIESGOS'!$Z$22="Catastrófico"),CONCATENATE("R",'MAPA DE RIESGOS'!$H$22),"")</f>
        <v/>
      </c>
      <c r="BA15" s="306" t="str">
        <f>IF(AND('MAPA DE RIESGOS'!$V$28="Alta",'MAPA DE RIESGOS'!$Z$28="Catastrófico"),CONCATENATE("R",'MAPA DE RIESGOS'!$H$28),"")</f>
        <v/>
      </c>
      <c r="BB15" s="306" t="str">
        <f>IF(AND('MAPA DE RIESGOS'!$V$34="Alta",'MAPA DE RIESGOS'!$Z$34="Catastrófico"),CONCATENATE("R",'MAPA DE RIESGOS'!$H$34),"")</f>
        <v/>
      </c>
      <c r="BC15" s="306" t="str">
        <f>IF(AND('MAPA DE RIESGOS'!$V$40="Alta",'MAPA DE RIESGOS'!$Z$40="Catastrófico"),CONCATENATE("R",'MAPA DE RIESGOS'!$H$40),"")</f>
        <v/>
      </c>
      <c r="BD15" s="306" t="str">
        <f>IF(AND('MAPA DE RIESGOS'!$V$46="Alta",'MAPA DE RIESGOS'!$Z$46="Catastrófico"),CONCATENATE("R",'MAPA DE RIESGOS'!$H$46),"")</f>
        <v/>
      </c>
      <c r="BE15" s="306" t="str">
        <f>IF(AND('MAPA DE RIESGOS'!$V$52="Alta",'MAPA DE RIESGOS'!$Z$52="Catastrófico"),CONCATENATE("R",'MAPA DE RIESGOS'!$H$52),"")</f>
        <v/>
      </c>
      <c r="BF15" s="306" t="str">
        <f>IF(AND('MAPA DE RIESGOS'!$V$58="Alta",'MAPA DE RIESGOS'!$Z$58="Catastrófico"),CONCATENATE("R",'MAPA DE RIESGOS'!$H$58),"")</f>
        <v/>
      </c>
      <c r="BG15" s="309" t="str">
        <f>IF(AND('MAPA DE RIESGOS'!$V$64="Alta",'MAPA DE RIESGOS'!$Z$64="Catastrófico"),CONCATENATE("R",'MAPA DE RIESGOS'!$H$64),"")</f>
        <v/>
      </c>
      <c r="BH15" s="67"/>
      <c r="BI15" s="711" t="s">
        <v>281</v>
      </c>
      <c r="BJ15" s="712"/>
      <c r="BK15" s="712"/>
      <c r="BL15" s="712"/>
      <c r="BM15" s="712"/>
      <c r="BN15" s="713"/>
    </row>
    <row r="16" spans="1:66" ht="34.5" customHeight="1">
      <c r="B16" s="700"/>
      <c r="C16" s="700"/>
      <c r="D16" s="701"/>
      <c r="E16" s="691"/>
      <c r="F16" s="692"/>
      <c r="G16" s="692"/>
      <c r="H16" s="692"/>
      <c r="I16" s="692"/>
      <c r="J16" s="320" t="str">
        <f>IF(AND('MAPA DE RIESGOS'!$V$70="Alta",'MAPA DE RIESGOS'!$Z$70="Leve"),CONCATENATE("R",'MAPA DE RIESGOS'!$H$70),"")</f>
        <v/>
      </c>
      <c r="K16" s="321" t="str">
        <f>IF(AND('MAPA DE RIESGOS'!$V$76="Alta",'MAPA DE RIESGOS'!$Z$76="Leve"),CONCATENATE("R",'MAPA DE RIESGOS'!$H$76),"")</f>
        <v/>
      </c>
      <c r="L16" s="321" t="str">
        <f>IF(AND('MAPA DE RIESGOS'!$V$82="Alta",'MAPA DE RIESGOS'!$Z$82="Leve"),CONCATENATE("R",'MAPA DE RIESGOS'!$H$82),"")</f>
        <v/>
      </c>
      <c r="M16" s="321" t="str">
        <f>IF(AND('MAPA DE RIESGOS'!$V$88="Alta",'MAPA DE RIESGOS'!$Z$88="Leve"),CONCATENATE("R",'MAPA DE RIESGOS'!$H$88),"")</f>
        <v/>
      </c>
      <c r="N16" s="321" t="str">
        <f>IF(AND('MAPA DE RIESGOS'!$V$94="Alta",'MAPA DE RIESGOS'!$Z$94="Leve"),CONCATENATE("R",'MAPA DE RIESGOS'!$H$94),"")</f>
        <v/>
      </c>
      <c r="O16" s="321" t="str">
        <f>IF(AND('MAPA DE RIESGOS'!$V$100="Alta",'MAPA DE RIESGOS'!$Z$100="Leve"),CONCATENATE("R",'MAPA DE RIESGOS'!$H$100),"")</f>
        <v/>
      </c>
      <c r="P16" s="321" t="str">
        <f>IF(AND('MAPA DE RIESGOS'!$V$106="Alta",'MAPA DE RIESGOS'!$Z$106="Leve"),CONCATENATE("R",'MAPA DE RIESGOS'!$H$106),"")</f>
        <v/>
      </c>
      <c r="Q16" s="321" t="str">
        <f>IF(AND('MAPA DE RIESGOS'!$V$112="Alta",'MAPA DE RIESGOS'!$Z$112="Leve"),CONCATENATE("R",'MAPA DE RIESGOS'!$H$112),"")</f>
        <v/>
      </c>
      <c r="R16" s="321" t="str">
        <f>IF(AND('MAPA DE RIESGOS'!$V$118="Alta",'MAPA DE RIESGOS'!$Z$118="Leve"),CONCATENATE("R",'MAPA DE RIESGOS'!$H$118),"")</f>
        <v/>
      </c>
      <c r="S16" s="323" t="str">
        <f>IF(AND('MAPA DE RIESGOS'!$V$124="Alta",'MAPA DE RIESGOS'!$Z$124="Leve"),CONCATENATE("R",'MAPA DE RIESGOS'!$H$124),"")</f>
        <v/>
      </c>
      <c r="T16" s="320" t="str">
        <f>IF(AND('MAPA DE RIESGOS'!$V$70="Alta",'MAPA DE RIESGOS'!$Z$70="Menor"),CONCATENATE("R",'MAPA DE RIESGOS'!$H$70),"")</f>
        <v/>
      </c>
      <c r="U16" s="321" t="str">
        <f>IF(AND('MAPA DE RIESGOS'!$V$76="Alta",'MAPA DE RIESGOS'!$Z$76="Menor"),CONCATENATE("R",'MAPA DE RIESGOS'!$H$76),"")</f>
        <v/>
      </c>
      <c r="V16" s="321" t="str">
        <f>IF(AND('MAPA DE RIESGOS'!$V$82="Alta",'MAPA DE RIESGOS'!$Z$82="Menor"),CONCATENATE("R",'MAPA DE RIESGOS'!$H$82),"")</f>
        <v/>
      </c>
      <c r="W16" s="321" t="str">
        <f>IF(AND('MAPA DE RIESGOS'!$V$88="Alta",'MAPA DE RIESGOS'!$Z$88="Menor"),CONCATENATE("R",'MAPA DE RIESGOS'!$H$88),"")</f>
        <v/>
      </c>
      <c r="X16" s="321" t="str">
        <f>IF(AND('MAPA DE RIESGOS'!$V$94="Alta",'MAPA DE RIESGOS'!$Z$94="Menor"),CONCATENATE("R",'MAPA DE RIESGOS'!$H$94),"")</f>
        <v/>
      </c>
      <c r="Y16" s="321" t="str">
        <f>IF(AND('MAPA DE RIESGOS'!$V$100="Alta",'MAPA DE RIESGOS'!$Z$100="Menor"),CONCATENATE("R",'MAPA DE RIESGOS'!$H$100),"")</f>
        <v/>
      </c>
      <c r="Z16" s="321" t="str">
        <f>IF(AND('MAPA DE RIESGOS'!$V$106="Alta",'MAPA DE RIESGOS'!$Z$106="Menor"),CONCATENATE("R",'MAPA DE RIESGOS'!$H$106),"")</f>
        <v/>
      </c>
      <c r="AA16" s="321" t="str">
        <f>IF(AND('MAPA DE RIESGOS'!$V$112="Alta",'MAPA DE RIESGOS'!$Z$112="Menor"),CONCATENATE("R",'MAPA DE RIESGOS'!$H$112),"")</f>
        <v/>
      </c>
      <c r="AB16" s="321" t="str">
        <f>IF(AND('MAPA DE RIESGOS'!$V$118="Alta",'MAPA DE RIESGOS'!$Z$118="Menor"),CONCATENATE("R",'MAPA DE RIESGOS'!$H$118),"")</f>
        <v/>
      </c>
      <c r="AC16" s="323" t="str">
        <f>IF(AND('MAPA DE RIESGOS'!$V$124="Alta",'MAPA DE RIESGOS'!$Z$124="Menor"),CONCATENATE("R",'MAPA DE RIESGOS'!$H$124),"")</f>
        <v/>
      </c>
      <c r="AD16" s="301" t="str">
        <f>IF(AND('MAPA DE RIESGOS'!$V$70="Alta",'MAPA DE RIESGOS'!$Z$70="Moderado"),CONCATENATE("R",'MAPA DE RIESGOS'!$H$70),"")</f>
        <v/>
      </c>
      <c r="AE16" s="302" t="str">
        <f>IF(AND('MAPA DE RIESGOS'!$V$76="Alta",'MAPA DE RIESGOS'!$Z$76="Moderado"),CONCATENATE("R",'MAPA DE RIESGOS'!$H$76),"")</f>
        <v/>
      </c>
      <c r="AF16" s="302" t="str">
        <f>IF(AND('MAPA DE RIESGOS'!$V$82="Alta",'MAPA DE RIESGOS'!$Z$82="Moderado"),CONCATENATE("R",'MAPA DE RIESGOS'!$H$82),"")</f>
        <v/>
      </c>
      <c r="AG16" s="302" t="str">
        <f>IF(AND('MAPA DE RIESGOS'!$V$88="Alta",'MAPA DE RIESGOS'!$Z$88="Moderado"),CONCATENATE("R",'MAPA DE RIESGOS'!$H$88),"")</f>
        <v/>
      </c>
      <c r="AH16" s="302" t="str">
        <f>IF(AND('MAPA DE RIESGOS'!$V$94="Alta",'MAPA DE RIESGOS'!$Z$94="Moderado"),CONCATENATE("R",'MAPA DE RIESGOS'!$H$94),"")</f>
        <v/>
      </c>
      <c r="AI16" s="302" t="str">
        <f>IF(AND('MAPA DE RIESGOS'!$V$100="Alta",'MAPA DE RIESGOS'!$Z$100="Moderado"),CONCATENATE("R",'MAPA DE RIESGOS'!$H$100),"")</f>
        <v/>
      </c>
      <c r="AJ16" s="302" t="str">
        <f>IF(AND('MAPA DE RIESGOS'!$V$106="Alta",'MAPA DE RIESGOS'!$Z$106="Moderado"),CONCATENATE("R",'MAPA DE RIESGOS'!$H$106),"")</f>
        <v/>
      </c>
      <c r="AK16" s="302" t="str">
        <f>IF(AND('MAPA DE RIESGOS'!$V$112="Alta",'MAPA DE RIESGOS'!$Z$112="Moderado"),CONCATENATE("R",'MAPA DE RIESGOS'!$H$112),"")</f>
        <v/>
      </c>
      <c r="AL16" s="302" t="str">
        <f>IF(AND('MAPA DE RIESGOS'!$V$118="Alta",'MAPA DE RIESGOS'!$Z$118="Moderado"),CONCATENATE("R",'MAPA DE RIESGOS'!$H$118),"")</f>
        <v/>
      </c>
      <c r="AM16" s="304" t="str">
        <f>IF(AND('MAPA DE RIESGOS'!$V$124="Alta",'MAPA DE RIESGOS'!$Z$124="Moderado"),CONCATENATE("R",'MAPA DE RIESGOS'!$H$124),"")</f>
        <v/>
      </c>
      <c r="AN16" s="301" t="str">
        <f>IF(AND('MAPA DE RIESGOS'!$V$70="Alta",'MAPA DE RIESGOS'!$Z$70="Mayor"),CONCATENATE("R",'MAPA DE RIESGOS'!$H$70),"")</f>
        <v/>
      </c>
      <c r="AO16" s="302" t="str">
        <f>IF(AND('MAPA DE RIESGOS'!$V$76="Alta",'MAPA DE RIESGOS'!$Z$76="Mayor"),CONCATENATE("R",'MAPA DE RIESGOS'!$H$76),"")</f>
        <v/>
      </c>
      <c r="AP16" s="302" t="str">
        <f>IF(AND('MAPA DE RIESGOS'!$V$82="Alta",'MAPA DE RIESGOS'!$Z$82="Mayor"),CONCATENATE("R",'MAPA DE RIESGOS'!$H$82),"")</f>
        <v/>
      </c>
      <c r="AQ16" s="302" t="str">
        <f>IF(AND('MAPA DE RIESGOS'!$V$88="Alta",'MAPA DE RIESGOS'!$Z$88="Mayor"),CONCATENATE("R",'MAPA DE RIESGOS'!$H$88),"")</f>
        <v/>
      </c>
      <c r="AR16" s="302" t="str">
        <f>IF(AND('MAPA DE RIESGOS'!$V$94="Alta",'MAPA DE RIESGOS'!$Z$94="Mayor"),CONCATENATE("R",'MAPA DE RIESGOS'!$H$94),"")</f>
        <v/>
      </c>
      <c r="AS16" s="302" t="str">
        <f>IF(AND('MAPA DE RIESGOS'!$V$100="Alta",'MAPA DE RIESGOS'!$Z$100="Mayor"),CONCATENATE("R",'MAPA DE RIESGOS'!$H$100),"")</f>
        <v/>
      </c>
      <c r="AT16" s="302" t="str">
        <f>IF(AND('MAPA DE RIESGOS'!$V$106="Alta",'MAPA DE RIESGOS'!$Z$106="Mayor"),CONCATENATE("R",'MAPA DE RIESGOS'!$H$106),"")</f>
        <v/>
      </c>
      <c r="AU16" s="302" t="str">
        <f>IF(AND('MAPA DE RIESGOS'!$V$112="Alta",'MAPA DE RIESGOS'!$Z$112="Mayor"),CONCATENATE("R",'MAPA DE RIESGOS'!$H$112),"")</f>
        <v/>
      </c>
      <c r="AV16" s="302" t="str">
        <f>IF(AND('MAPA DE RIESGOS'!$V$118="Alta",'MAPA DE RIESGOS'!$Z$118="Mayor"),CONCATENATE("R",'MAPA DE RIESGOS'!$H$118),"")</f>
        <v/>
      </c>
      <c r="AW16" s="304" t="str">
        <f>IF(AND('MAPA DE RIESGOS'!$V$124="Alta",'MAPA DE RIESGOS'!$Z$124="Mayor"),CONCATENATE("R",'MAPA DE RIESGOS'!$H$124),"")</f>
        <v/>
      </c>
      <c r="AX16" s="307" t="str">
        <f>IF(AND('MAPA DE RIESGOS'!$V$70="Alta",'MAPA DE RIESGOS'!$Z$70="Catastrófico"),CONCATENATE("R",'MAPA DE RIESGOS'!$H$70),"")</f>
        <v/>
      </c>
      <c r="AY16" s="308" t="str">
        <f>IF(AND('MAPA DE RIESGOS'!$V$76="Alta",'MAPA DE RIESGOS'!$Z$76="Catastrófico"),CONCATENATE("R",'MAPA DE RIESGOS'!$H$76),"")</f>
        <v/>
      </c>
      <c r="AZ16" s="308" t="str">
        <f>IF(AND('MAPA DE RIESGOS'!$V$82="Alta",'MAPA DE RIESGOS'!$Z$82="Catastrófico"),CONCATENATE("R",'MAPA DE RIESGOS'!$H$82),"")</f>
        <v/>
      </c>
      <c r="BA16" s="308" t="str">
        <f>IF(AND('MAPA DE RIESGOS'!$V$88="Alta",'MAPA DE RIESGOS'!$Z$88="Catastrófico"),CONCATENATE("R",'MAPA DE RIESGOS'!$H$88),"")</f>
        <v/>
      </c>
      <c r="BB16" s="308" t="str">
        <f>IF(AND('MAPA DE RIESGOS'!$V$94="Alta",'MAPA DE RIESGOS'!$Z$94="Catastrófico"),CONCATENATE("R",'MAPA DE RIESGOS'!$H$94),"")</f>
        <v/>
      </c>
      <c r="BC16" s="308" t="str">
        <f>IF(AND('MAPA DE RIESGOS'!$V$100="Alta",'MAPA DE RIESGOS'!$Z$100="Catastrófico"),CONCATENATE("R",'MAPA DE RIESGOS'!$H$100),"")</f>
        <v/>
      </c>
      <c r="BD16" s="308" t="str">
        <f>IF(AND('MAPA DE RIESGOS'!$V$106="Alta",'MAPA DE RIESGOS'!$Z$106="Catastrófico"),CONCATENATE("R",'MAPA DE RIESGOS'!$H$106),"")</f>
        <v/>
      </c>
      <c r="BE16" s="308" t="str">
        <f>IF(AND('MAPA DE RIESGOS'!$V$112="Alta",'MAPA DE RIESGOS'!$Z$112="Catastrófico"),CONCATENATE("R",'MAPA DE RIESGOS'!$H$112),"")</f>
        <v/>
      </c>
      <c r="BF16" s="308" t="str">
        <f>IF(AND('MAPA DE RIESGOS'!$V$118="Alta",'MAPA DE RIESGOS'!$Z$118="Catastrófico"),CONCATENATE("R",'MAPA DE RIESGOS'!$H$118),"")</f>
        <v/>
      </c>
      <c r="BG16" s="310" t="str">
        <f>IF(AND('MAPA DE RIESGOS'!$V$124="Alta",'MAPA DE RIESGOS'!$Z$124="Catastrófico"),CONCATENATE("R",'MAPA DE RIESGOS'!$H$124),"")</f>
        <v/>
      </c>
      <c r="BH16" s="67"/>
      <c r="BI16" s="714"/>
      <c r="BJ16" s="715"/>
      <c r="BK16" s="715"/>
      <c r="BL16" s="715"/>
      <c r="BM16" s="715"/>
      <c r="BN16" s="716"/>
    </row>
    <row r="17" spans="2:66" ht="34.5" customHeight="1">
      <c r="B17" s="700"/>
      <c r="C17" s="700"/>
      <c r="D17" s="701"/>
      <c r="E17" s="691"/>
      <c r="F17" s="692"/>
      <c r="G17" s="692"/>
      <c r="H17" s="692"/>
      <c r="I17" s="692"/>
      <c r="J17" s="320" t="str">
        <f>IF(AND('MAPA DE RIESGOS'!$V$136="Alta",'MAPA DE RIESGOS'!$Z$136="Leve"),CONCATENATE("R",'MAPA DE RIESGOS'!$H$136),"")</f>
        <v/>
      </c>
      <c r="K17" s="325" t="str">
        <f>IF(AND('MAPA DE RIESGOS'!$V$142="Alta",'MAPA DE RIESGOS'!$Z$142="Leve"),CONCATENATE("R",'MAPA DE RIESGOS'!$H$142),"")</f>
        <v/>
      </c>
      <c r="L17" s="325" t="str">
        <f>IF(AND('MAPA DE RIESGOS'!$V$148="Alta",'MAPA DE RIESGOS'!$Z$148="Leve"),CONCATENATE("R",'MAPA DE RIESGOS'!$H$148),"")</f>
        <v/>
      </c>
      <c r="M17" s="325" t="str">
        <f>IF(AND('MAPA DE RIESGOS'!$V$154="Alta",'MAPA DE RIESGOS'!$Z$154="Leve"),CONCATENATE("R",'MAPA DE RIESGOS'!$H$154),"")</f>
        <v/>
      </c>
      <c r="N17" s="325" t="str">
        <f>IF(AND('MAPA DE RIESGOS'!$V$160="Alta",'MAPA DE RIESGOS'!$Z$160="Leve"),CONCATENATE("R",'MAPA DE RIESGOS'!$H$160),"")</f>
        <v/>
      </c>
      <c r="O17" s="325" t="str">
        <f>IF(AND('MAPA DE RIESGOS'!$V$166="Alta",'MAPA DE RIESGOS'!$Z$166="Leve"),CONCATENATE("R",'MAPA DE RIESGOS'!$H$166),"")</f>
        <v/>
      </c>
      <c r="P17" s="325" t="str">
        <f>IF(AND('MAPA DE RIESGOS'!$V$172="Alta",'MAPA DE RIESGOS'!$Z$172="Leve"),CONCATENATE("R",'MAPA DE RIESGOS'!$H$172),"")</f>
        <v/>
      </c>
      <c r="Q17" s="325" t="str">
        <f>IF(AND('MAPA DE RIESGOS'!$V$178="Alta",'MAPA DE RIESGOS'!$Z$178="Leve"),CONCATENATE("R",'MAPA DE RIESGOS'!$H$178),"")</f>
        <v/>
      </c>
      <c r="R17" s="325" t="str">
        <f>IF(AND('MAPA DE RIESGOS'!$V$184="Alta",'MAPA DE RIESGOS'!$Z$184="Leve"),CONCATENATE("R",'MAPA DE RIESGOS'!$H$184),"")</f>
        <v/>
      </c>
      <c r="S17" s="323" t="str">
        <f>IF(AND('MAPA DE RIESGOS'!$V$190="Alta",'MAPA DE RIESGOS'!$Z$190="Leve"),CONCATENATE("R",'MAPA DE RIESGOS'!$H$190),"")</f>
        <v/>
      </c>
      <c r="T17" s="320" t="str">
        <f>IF(AND('MAPA DE RIESGOS'!$V$136="Alta",'MAPA DE RIESGOS'!$Z$136="Menor"),CONCATENATE("R",'MAPA DE RIESGOS'!$H$136),"")</f>
        <v/>
      </c>
      <c r="U17" s="325" t="str">
        <f>IF(AND('MAPA DE RIESGOS'!$V$142="Alta",'MAPA DE RIESGOS'!$Z$142="Menor"),CONCATENATE("R",'MAPA DE RIESGOS'!$H$142),"")</f>
        <v/>
      </c>
      <c r="V17" s="325" t="str">
        <f>IF(AND('MAPA DE RIESGOS'!$V$148="Alta",'MAPA DE RIESGOS'!$Z$148="Menor"),CONCATENATE("R",'MAPA DE RIESGOS'!$H$148),"")</f>
        <v/>
      </c>
      <c r="W17" s="325" t="str">
        <f>IF(AND('MAPA DE RIESGOS'!$V$154="Alta",'MAPA DE RIESGOS'!$Z$154="Menor"),CONCATENATE("R",'MAPA DE RIESGOS'!$H$154),"")</f>
        <v/>
      </c>
      <c r="X17" s="325" t="str">
        <f>IF(AND('MAPA DE RIESGOS'!$V$160="Alta",'MAPA DE RIESGOS'!$Z$160="Menor"),CONCATENATE("R",'MAPA DE RIESGOS'!$H$160),"")</f>
        <v/>
      </c>
      <c r="Y17" s="325" t="str">
        <f>IF(AND('MAPA DE RIESGOS'!$V$166="Alta",'MAPA DE RIESGOS'!$Z$166="Menor"),CONCATENATE("R",'MAPA DE RIESGOS'!$H$166),"")</f>
        <v/>
      </c>
      <c r="Z17" s="325" t="str">
        <f>IF(AND('MAPA DE RIESGOS'!$V$172="Alta",'MAPA DE RIESGOS'!$Z$172="Menor"),CONCATENATE("R",'MAPA DE RIESGOS'!$H$172),"")</f>
        <v/>
      </c>
      <c r="AA17" s="325" t="str">
        <f>IF(AND('MAPA DE RIESGOS'!$V$178="Alta",'MAPA DE RIESGOS'!$Z$178="Menor"),CONCATENATE("R",'MAPA DE RIESGOS'!$H$178),"")</f>
        <v/>
      </c>
      <c r="AB17" s="325" t="str">
        <f>IF(AND('MAPA DE RIESGOS'!$V$184="Alta",'MAPA DE RIESGOS'!$Z$184="Menor"),CONCATENATE("R",'MAPA DE RIESGOS'!$H$184),"")</f>
        <v/>
      </c>
      <c r="AC17" s="323" t="str">
        <f>IF(AND('MAPA DE RIESGOS'!$V$190="Alta",'MAPA DE RIESGOS'!$Z$190="Menor"),CONCATENATE("R",'MAPA DE RIESGOS'!$H$190),"")</f>
        <v/>
      </c>
      <c r="AD17" s="301" t="str">
        <f>IF(AND('MAPA DE RIESGOS'!$V$136="Alta",'MAPA DE RIESGOS'!$Z$136="Moderado"),CONCATENATE("R",'MAPA DE RIESGOS'!$H$136),"")</f>
        <v/>
      </c>
      <c r="AE17" s="311" t="str">
        <f>IF(AND('MAPA DE RIESGOS'!$V$142="Alta",'MAPA DE RIESGOS'!$Z$142="Moderado"),CONCATENATE("R",'MAPA DE RIESGOS'!$H$142),"")</f>
        <v/>
      </c>
      <c r="AF17" s="311" t="str">
        <f>IF(AND('MAPA DE RIESGOS'!$V$148="Alta",'MAPA DE RIESGOS'!$Z$148="Moderado"),CONCATENATE("R",'MAPA DE RIESGOS'!$H$148),"")</f>
        <v/>
      </c>
      <c r="AG17" s="311" t="str">
        <f>IF(AND('MAPA DE RIESGOS'!$V$154="Alta",'MAPA DE RIESGOS'!$Z$154="Moderado"),CONCATENATE("R",'MAPA DE RIESGOS'!$H$154),"")</f>
        <v/>
      </c>
      <c r="AH17" s="311" t="str">
        <f>IF(AND('MAPA DE RIESGOS'!$V$160="Alta",'MAPA DE RIESGOS'!$Z$160="Moderado"),CONCATENATE("R",'MAPA DE RIESGOS'!$H$160),"")</f>
        <v/>
      </c>
      <c r="AI17" s="311" t="str">
        <f>IF(AND('MAPA DE RIESGOS'!$V$166="Alta",'MAPA DE RIESGOS'!$Z$166="Moderado"),CONCATENATE("R",'MAPA DE RIESGOS'!$H$166),"")</f>
        <v/>
      </c>
      <c r="AJ17" s="311" t="str">
        <f>IF(AND('MAPA DE RIESGOS'!$V$172="Alta",'MAPA DE RIESGOS'!$Z$172="Moderado"),CONCATENATE("R",'MAPA DE RIESGOS'!$H$172),"")</f>
        <v/>
      </c>
      <c r="AK17" s="311" t="str">
        <f>IF(AND('MAPA DE RIESGOS'!$V$178="Alta",'MAPA DE RIESGOS'!$Z$178="Moderado"),CONCATENATE("R",'MAPA DE RIESGOS'!$H$178),"")</f>
        <v/>
      </c>
      <c r="AL17" s="311" t="str">
        <f>IF(AND('MAPA DE RIESGOS'!$V$184="Alta",'MAPA DE RIESGOS'!$Z$184="Moderado"),CONCATENATE("R",'MAPA DE RIESGOS'!$H$184),"")</f>
        <v/>
      </c>
      <c r="AM17" s="304" t="str">
        <f>IF(AND('MAPA DE RIESGOS'!$V$190="Alta",'MAPA DE RIESGOS'!$Z$190="Moderado"),CONCATENATE("R",'MAPA DE RIESGOS'!$H$190),"")</f>
        <v/>
      </c>
      <c r="AN17" s="301" t="str">
        <f>IF(AND('MAPA DE RIESGOS'!$V$136="Alta",'MAPA DE RIESGOS'!$Z$136="Mayor"),CONCATENATE("R",'MAPA DE RIESGOS'!$H$136),"")</f>
        <v/>
      </c>
      <c r="AO17" s="311" t="str">
        <f>IF(AND('MAPA DE RIESGOS'!$V$142="Alta",'MAPA DE RIESGOS'!$Z$142="Mayor"),CONCATENATE("R",'MAPA DE RIESGOS'!$H$142),"")</f>
        <v/>
      </c>
      <c r="AP17" s="311" t="str">
        <f>IF(AND('MAPA DE RIESGOS'!$V$148="Alta",'MAPA DE RIESGOS'!$Z$148="Mayor"),CONCATENATE("R",'MAPA DE RIESGOS'!$H$148),"")</f>
        <v/>
      </c>
      <c r="AQ17" s="311" t="str">
        <f>IF(AND('MAPA DE RIESGOS'!$V$154="Alta",'MAPA DE RIESGOS'!$Z$154="Mayor"),CONCATENATE("R",'MAPA DE RIESGOS'!$H$154),"")</f>
        <v/>
      </c>
      <c r="AR17" s="311" t="str">
        <f>IF(AND('MAPA DE RIESGOS'!$V$160="Alta",'MAPA DE RIESGOS'!$Z$160="Mayor"),CONCATENATE("R",'MAPA DE RIESGOS'!$H$160),"")</f>
        <v/>
      </c>
      <c r="AS17" s="311" t="str">
        <f>IF(AND('MAPA DE RIESGOS'!$V$166="Alta",'MAPA DE RIESGOS'!$Z$166="Mayor"),CONCATENATE("R",'MAPA DE RIESGOS'!$H$166),"")</f>
        <v/>
      </c>
      <c r="AT17" s="311" t="str">
        <f>IF(AND('MAPA DE RIESGOS'!$V$172="Alta",'MAPA DE RIESGOS'!$Z$172="Mayor"),CONCATENATE("R",'MAPA DE RIESGOS'!$H$172),"")</f>
        <v/>
      </c>
      <c r="AU17" s="311" t="str">
        <f>IF(AND('MAPA DE RIESGOS'!$V$178="Alta",'MAPA DE RIESGOS'!$Z$178="Mayor"),CONCATENATE("R",'MAPA DE RIESGOS'!$H$178),"")</f>
        <v/>
      </c>
      <c r="AV17" s="311" t="str">
        <f>IF(AND('MAPA DE RIESGOS'!$V$184="Alta",'MAPA DE RIESGOS'!$Z$184="Mayor"),CONCATENATE("R",'MAPA DE RIESGOS'!$H$184),"")</f>
        <v/>
      </c>
      <c r="AW17" s="304" t="str">
        <f>IF(AND('MAPA DE RIESGOS'!$V$190="Alta",'MAPA DE RIESGOS'!$Z$190="Mayor"),CONCATENATE("R",'MAPA DE RIESGOS'!$H$190),"")</f>
        <v/>
      </c>
      <c r="AX17" s="307" t="str">
        <f>IF(AND('MAPA DE RIESGOS'!$V$136="Alta",'MAPA DE RIESGOS'!$Z$136="Catastrófico"),CONCATENATE("R",'MAPA DE RIESGOS'!$H$136),"")</f>
        <v/>
      </c>
      <c r="AY17" s="312" t="str">
        <f>IF(AND('MAPA DE RIESGOS'!$V$142="Alta",'MAPA DE RIESGOS'!$Z$142="Catastrófico"),CONCATENATE("R",'MAPA DE RIESGOS'!$H$142),"")</f>
        <v/>
      </c>
      <c r="AZ17" s="312" t="str">
        <f>IF(AND('MAPA DE RIESGOS'!$V$148="Alta",'MAPA DE RIESGOS'!$Z$148="Catastrófico"),CONCATENATE("R",'MAPA DE RIESGOS'!$H$148),"")</f>
        <v/>
      </c>
      <c r="BA17" s="312" t="str">
        <f>IF(AND('MAPA DE RIESGOS'!$V$154="Alta",'MAPA DE RIESGOS'!$Z$154="Catastrófico"),CONCATENATE("R",'MAPA DE RIESGOS'!$H$154),"")</f>
        <v/>
      </c>
      <c r="BB17" s="312" t="str">
        <f>IF(AND('MAPA DE RIESGOS'!$V$160="Alta",'MAPA DE RIESGOS'!$Z$160="Catastrófico"),CONCATENATE("R",'MAPA DE RIESGOS'!$H$160),"")</f>
        <v/>
      </c>
      <c r="BC17" s="312" t="str">
        <f>IF(AND('MAPA DE RIESGOS'!$V$166="Alta",'MAPA DE RIESGOS'!$Z$166="Catastrófico"),CONCATENATE("R",'MAPA DE RIESGOS'!$H$166),"")</f>
        <v/>
      </c>
      <c r="BD17" s="312" t="str">
        <f>IF(AND('MAPA DE RIESGOS'!$V$172="Alta",'MAPA DE RIESGOS'!$Z$172="Catastrófico"),CONCATENATE("R",'MAPA DE RIESGOS'!$H$172),"")</f>
        <v/>
      </c>
      <c r="BE17" s="312" t="str">
        <f>IF(AND('MAPA DE RIESGOS'!$V$178="Alta",'MAPA DE RIESGOS'!$Z$178="Catastrófico"),CONCATENATE("R",'MAPA DE RIESGOS'!$H$178),"")</f>
        <v/>
      </c>
      <c r="BF17" s="312" t="str">
        <f>IF(AND('MAPA DE RIESGOS'!$V$184="Alta",'MAPA DE RIESGOS'!$Z$184="Catastrófico"),CONCATENATE("R",'MAPA DE RIESGOS'!$H$184),"")</f>
        <v/>
      </c>
      <c r="BG17" s="310" t="str">
        <f>IF(AND('MAPA DE RIESGOS'!$V$190="Alta",'MAPA DE RIESGOS'!$Z$190="Catastrófico"),CONCATENATE("R",'MAPA DE RIESGOS'!$H$190),"")</f>
        <v/>
      </c>
      <c r="BH17" s="67"/>
      <c r="BI17" s="714"/>
      <c r="BJ17" s="715"/>
      <c r="BK17" s="715"/>
      <c r="BL17" s="715"/>
      <c r="BM17" s="715"/>
      <c r="BN17" s="716"/>
    </row>
    <row r="18" spans="2:66" ht="34.5" customHeight="1">
      <c r="B18" s="700"/>
      <c r="C18" s="700"/>
      <c r="D18" s="701"/>
      <c r="E18" s="691"/>
      <c r="F18" s="692"/>
      <c r="G18" s="692"/>
      <c r="H18" s="692"/>
      <c r="I18" s="692"/>
      <c r="J18" s="320" t="str">
        <f>IF(AND('MAPA DE RIESGOS'!$V$196="Alta",'MAPA DE RIESGOS'!$Z$196="Leve"),CONCATENATE("R",'MAPA DE RIESGOS'!$H$196),"")</f>
        <v/>
      </c>
      <c r="K18" s="325" t="str">
        <f>IF(AND('MAPA DE RIESGOS'!$V$202="Alta",'MAPA DE RIESGOS'!$Z$202="Leve"),CONCATENATE("R",'MAPA DE RIESGOS'!$H$202),"")</f>
        <v/>
      </c>
      <c r="L18" s="325" t="str">
        <f>IF(AND('MAPA DE RIESGOS'!$V$208="Alta",'MAPA DE RIESGOS'!$Z$208="Leve"),CONCATENATE("R",'MAPA DE RIESGOS'!$H$208),"")</f>
        <v/>
      </c>
      <c r="M18" s="325" t="str">
        <f>IF(AND('MAPA DE RIESGOS'!$V$214="Alta",'MAPA DE RIESGOS'!$Z$214="Leve"),CONCATENATE("R",'MAPA DE RIESGOS'!$H$214),"")</f>
        <v/>
      </c>
      <c r="N18" s="325" t="str">
        <f>IF(AND('MAPA DE RIESGOS'!$V$220="Alta",'MAPA DE RIESGOS'!$Z$220="Leve"),CONCATENATE("R",'MAPA DE RIESGOS'!$H$220),"")</f>
        <v/>
      </c>
      <c r="O18" s="325" t="str">
        <f>IF(AND('MAPA DE RIESGOS'!$V$226="Alta",'MAPA DE RIESGOS'!$Z$226="Leve"),CONCATENATE("R",'MAPA DE RIESGOS'!$H$226),"")</f>
        <v/>
      </c>
      <c r="P18" s="325" t="str">
        <f>IF(AND('MAPA DE RIESGOS'!$V$232="Alta",'MAPA DE RIESGOS'!$Z$232="Leve"),CONCATENATE("R",'MAPA DE RIESGOS'!$H$232),"")</f>
        <v/>
      </c>
      <c r="Q18" s="325" t="str">
        <f>IF(AND('MAPA DE RIESGOS'!$V$238="Alta",'MAPA DE RIESGOS'!$Z$238="Leve"),CONCATENATE("R",'MAPA DE RIESGOS'!$H$238),"")</f>
        <v/>
      </c>
      <c r="R18" s="325" t="str">
        <f>IF(AND('MAPA DE RIESGOS'!$V$244="Alta",'MAPA DE RIESGOS'!$Z$244="Leve"),CONCATENATE("R",'MAPA DE RIESGOS'!$H$244),"")</f>
        <v/>
      </c>
      <c r="S18" s="323" t="str">
        <f>IF(AND('MAPA DE RIESGOS'!$V$250="Alta",'MAPA DE RIESGOS'!$Z$250="Leve"),CONCATENATE("R",'MAPA DE RIESGOS'!$H$250),"")</f>
        <v/>
      </c>
      <c r="T18" s="320" t="str">
        <f>IF(AND('MAPA DE RIESGOS'!$V$196="Alta",'MAPA DE RIESGOS'!$Z$196="Menor"),CONCATENATE("R",'MAPA DE RIESGOS'!$H$196),"")</f>
        <v/>
      </c>
      <c r="U18" s="325" t="str">
        <f>IF(AND('MAPA DE RIESGOS'!$V$202="Alta",'MAPA DE RIESGOS'!$Z$202="Menor"),CONCATENATE("R",'MAPA DE RIESGOS'!$H$202),"")</f>
        <v/>
      </c>
      <c r="V18" s="325" t="str">
        <f>IF(AND('MAPA DE RIESGOS'!$V$208="Alta",'MAPA DE RIESGOS'!$Z$208="Menor"),CONCATENATE("R",'MAPA DE RIESGOS'!$H$208),"")</f>
        <v/>
      </c>
      <c r="W18" s="325" t="str">
        <f>IF(AND('MAPA DE RIESGOS'!$V$214="Alta",'MAPA DE RIESGOS'!$Z$214="Menor"),CONCATENATE("R",'MAPA DE RIESGOS'!$H$214),"")</f>
        <v/>
      </c>
      <c r="X18" s="325" t="str">
        <f>IF(AND('MAPA DE RIESGOS'!$V$220="Alta",'MAPA DE RIESGOS'!$Z$220="Menor"),CONCATENATE("R",'MAPA DE RIESGOS'!$H$220),"")</f>
        <v/>
      </c>
      <c r="Y18" s="325" t="str">
        <f>IF(AND('MAPA DE RIESGOS'!$V$226="Alta",'MAPA DE RIESGOS'!$Z$226="Menor"),CONCATENATE("R",'MAPA DE RIESGOS'!$H$226),"")</f>
        <v/>
      </c>
      <c r="Z18" s="325" t="str">
        <f>IF(AND('MAPA DE RIESGOS'!$V$232="Alta",'MAPA DE RIESGOS'!$Z$232="Menor"),CONCATENATE("R",'MAPA DE RIESGOS'!$H$232),"")</f>
        <v/>
      </c>
      <c r="AA18" s="325" t="str">
        <f>IF(AND('MAPA DE RIESGOS'!$V$238="Alta",'MAPA DE RIESGOS'!$Z$238="Menor"),CONCATENATE("R",'MAPA DE RIESGOS'!$H$238),"")</f>
        <v/>
      </c>
      <c r="AB18" s="325" t="str">
        <f>IF(AND('MAPA DE RIESGOS'!$V$244="Alta",'MAPA DE RIESGOS'!$Z$244="Menor"),CONCATENATE("R",'MAPA DE RIESGOS'!$H$244),"")</f>
        <v/>
      </c>
      <c r="AC18" s="323" t="str">
        <f>IF(AND('MAPA DE RIESGOS'!$V$250="Alta",'MAPA DE RIESGOS'!$Z$250="Menor"),CONCATENATE("R",'MAPA DE RIESGOS'!$H$250),"")</f>
        <v/>
      </c>
      <c r="AD18" s="301" t="str">
        <f>IF(AND('MAPA DE RIESGOS'!$V$196="Alta",'MAPA DE RIESGOS'!$Z$196="Moderado"),CONCATENATE("R",'MAPA DE RIESGOS'!$H$196),"")</f>
        <v/>
      </c>
      <c r="AE18" s="311" t="str">
        <f>IF(AND('MAPA DE RIESGOS'!$V$202="Alta",'MAPA DE RIESGOS'!$Z$202="Moderado"),CONCATENATE("R",'MAPA DE RIESGOS'!$H$202),"")</f>
        <v/>
      </c>
      <c r="AF18" s="311" t="str">
        <f>IF(AND('MAPA DE RIESGOS'!$V$208="Alta",'MAPA DE RIESGOS'!$Z$208="Moderado"),CONCATENATE("R",'MAPA DE RIESGOS'!$H$208),"")</f>
        <v/>
      </c>
      <c r="AG18" s="311" t="str">
        <f>IF(AND('MAPA DE RIESGOS'!$V$214="Alta",'MAPA DE RIESGOS'!$Z$214="Moderado"),CONCATENATE("R",'MAPA DE RIESGOS'!$H$214),"")</f>
        <v/>
      </c>
      <c r="AH18" s="311" t="str">
        <f>IF(AND('MAPA DE RIESGOS'!$V$220="Alta",'MAPA DE RIESGOS'!$Z$220="Moderado"),CONCATENATE("R",'MAPA DE RIESGOS'!$H$220),"")</f>
        <v/>
      </c>
      <c r="AI18" s="311" t="str">
        <f>IF(AND('MAPA DE RIESGOS'!$V$226="Alta",'MAPA DE RIESGOS'!$Z$226="Moderado"),CONCATENATE("R",'MAPA DE RIESGOS'!$H$226),"")</f>
        <v/>
      </c>
      <c r="AJ18" s="311" t="str">
        <f>IF(AND('MAPA DE RIESGOS'!$V$232="Alta",'MAPA DE RIESGOS'!$Z$232="Moderado"),CONCATENATE("R",'MAPA DE RIESGOS'!$H$232),"")</f>
        <v/>
      </c>
      <c r="AK18" s="311" t="str">
        <f>IF(AND('MAPA DE RIESGOS'!$V$238="Alta",'MAPA DE RIESGOS'!$Z$238="Moderado"),CONCATENATE("R",'MAPA DE RIESGOS'!$H$238),"")</f>
        <v/>
      </c>
      <c r="AL18" s="311" t="str">
        <f>IF(AND('MAPA DE RIESGOS'!$V$244="Alta",'MAPA DE RIESGOS'!$Z$244="Moderado"),CONCATENATE("R",'MAPA DE RIESGOS'!$H$244),"")</f>
        <v/>
      </c>
      <c r="AM18" s="304" t="str">
        <f>IF(AND('MAPA DE RIESGOS'!$V$250="Alta",'MAPA DE RIESGOS'!$Z$250="Moderado"),CONCATENATE("R",'MAPA DE RIESGOS'!$H$250),"")</f>
        <v/>
      </c>
      <c r="AN18" s="301" t="str">
        <f>IF(AND('MAPA DE RIESGOS'!$V$196="Alta",'MAPA DE RIESGOS'!$Z$196="Mayor"),CONCATENATE("R",'MAPA DE RIESGOS'!$H$196),"")</f>
        <v/>
      </c>
      <c r="AO18" s="311" t="str">
        <f>IF(AND('MAPA DE RIESGOS'!$V$202="Alta",'MAPA DE RIESGOS'!$Z$202="Mayor"),CONCATENATE("R",'MAPA DE RIESGOS'!$H$202),"")</f>
        <v/>
      </c>
      <c r="AP18" s="311" t="str">
        <f>IF(AND('MAPA DE RIESGOS'!$V$208="Alta",'MAPA DE RIESGOS'!$Z$208="Mayor"),CONCATENATE("R",'MAPA DE RIESGOS'!$H$208),"")</f>
        <v/>
      </c>
      <c r="AQ18" s="311" t="str">
        <f>IF(AND('MAPA DE RIESGOS'!$V$214="Alta",'MAPA DE RIESGOS'!$Z$214="Mayor"),CONCATENATE("R",'MAPA DE RIESGOS'!$H$214),"")</f>
        <v/>
      </c>
      <c r="AR18" s="311" t="str">
        <f>IF(AND('MAPA DE RIESGOS'!$V$220="Alta",'MAPA DE RIESGOS'!$Z$220="Mayor"),CONCATENATE("R",'MAPA DE RIESGOS'!$H$220),"")</f>
        <v/>
      </c>
      <c r="AS18" s="311" t="str">
        <f>IF(AND('MAPA DE RIESGOS'!$V$226="Alta",'MAPA DE RIESGOS'!$Z$226="Mayor"),CONCATENATE("R",'MAPA DE RIESGOS'!$H$226),"")</f>
        <v/>
      </c>
      <c r="AT18" s="311" t="str">
        <f>IF(AND('MAPA DE RIESGOS'!$V$232="Alta",'MAPA DE RIESGOS'!$Z$232="Mayor"),CONCATENATE("R",'MAPA DE RIESGOS'!$H$232),"")</f>
        <v/>
      </c>
      <c r="AU18" s="311" t="str">
        <f>IF(AND('MAPA DE RIESGOS'!$V$238="Alta",'MAPA DE RIESGOS'!$Z$238="Mayor"),CONCATENATE("R",'MAPA DE RIESGOS'!$H$238),"")</f>
        <v/>
      </c>
      <c r="AV18" s="311" t="str">
        <f>IF(AND('MAPA DE RIESGOS'!$V$244="Alta",'MAPA DE RIESGOS'!$Z$244="Mayor"),CONCATENATE("R",'MAPA DE RIESGOS'!$H$244),"")</f>
        <v/>
      </c>
      <c r="AW18" s="304" t="str">
        <f>IF(AND('MAPA DE RIESGOS'!$V$250="Alta",'MAPA DE RIESGOS'!$Z$250="Mayor"),CONCATENATE("R",'MAPA DE RIESGOS'!$H$250),"")</f>
        <v/>
      </c>
      <c r="AX18" s="307" t="str">
        <f>IF(AND('MAPA DE RIESGOS'!$V$196="Alta",'MAPA DE RIESGOS'!$Z$196="Catastrófico"),CONCATENATE("R",'MAPA DE RIESGOS'!$H$196),"")</f>
        <v/>
      </c>
      <c r="AY18" s="312" t="str">
        <f>IF(AND('MAPA DE RIESGOS'!$V$202="Alta",'MAPA DE RIESGOS'!$Z$202="Catastrófico"),CONCATENATE("R",'MAPA DE RIESGOS'!$H$202),"")</f>
        <v/>
      </c>
      <c r="AZ18" s="312" t="str">
        <f>IF(AND('MAPA DE RIESGOS'!$V$208="Alta",'MAPA DE RIESGOS'!$Z$208="Catastrófico"),CONCATENATE("R",'MAPA DE RIESGOS'!$H$208),"")</f>
        <v/>
      </c>
      <c r="BA18" s="312" t="str">
        <f>IF(AND('MAPA DE RIESGOS'!$V$214="Alta",'MAPA DE RIESGOS'!$Z$214="Catastrófico"),CONCATENATE("R",'MAPA DE RIESGOS'!$H$214),"")</f>
        <v/>
      </c>
      <c r="BB18" s="312" t="str">
        <f>IF(AND('MAPA DE RIESGOS'!$V$220="Alta",'MAPA DE RIESGOS'!$Z$220="Catastrófico"),CONCATENATE("R",'MAPA DE RIESGOS'!$H$220),"")</f>
        <v/>
      </c>
      <c r="BC18" s="312" t="str">
        <f>IF(AND('MAPA DE RIESGOS'!$V$226="Alta",'MAPA DE RIESGOS'!$Z$226="Catastrófico"),CONCATENATE("R",'MAPA DE RIESGOS'!$H$226),"")</f>
        <v/>
      </c>
      <c r="BD18" s="312" t="str">
        <f>IF(AND('MAPA DE RIESGOS'!$V$232="Alta",'MAPA DE RIESGOS'!$Z$232="Catastrófico"),CONCATENATE("R",'MAPA DE RIESGOS'!$H$232),"")</f>
        <v/>
      </c>
      <c r="BE18" s="312" t="str">
        <f>IF(AND('MAPA DE RIESGOS'!$V$238="Alta",'MAPA DE RIESGOS'!$Z$238="Catastrófico"),CONCATENATE("R",'MAPA DE RIESGOS'!$H$238),"")</f>
        <v/>
      </c>
      <c r="BF18" s="312" t="str">
        <f>IF(AND('MAPA DE RIESGOS'!$V$244="Alta",'MAPA DE RIESGOS'!$Z$244="Catastrófico"),CONCATENATE("R",'MAPA DE RIESGOS'!$H$244),"")</f>
        <v/>
      </c>
      <c r="BG18" s="310" t="str">
        <f>IF(AND('MAPA DE RIESGOS'!$V$250="Alta",'MAPA DE RIESGOS'!$Z$250="Catastrófico"),CONCATENATE("R",'MAPA DE RIESGOS'!$H$250),"")</f>
        <v/>
      </c>
      <c r="BH18" s="67"/>
      <c r="BI18" s="714"/>
      <c r="BJ18" s="715"/>
      <c r="BK18" s="715"/>
      <c r="BL18" s="715"/>
      <c r="BM18" s="715"/>
      <c r="BN18" s="716"/>
    </row>
    <row r="19" spans="2:66" ht="34.5" customHeight="1">
      <c r="B19" s="700"/>
      <c r="C19" s="700"/>
      <c r="D19" s="701"/>
      <c r="E19" s="691"/>
      <c r="F19" s="692"/>
      <c r="G19" s="692"/>
      <c r="H19" s="692"/>
      <c r="I19" s="692"/>
      <c r="J19" s="320" t="str">
        <f>IF(AND('MAPA DE RIESGOS'!$V$256="Alta",'MAPA DE RIESGOS'!$Z$256="Leve"),CONCATENATE("R",'MAPA DE RIESGOS'!$H$256),"")</f>
        <v/>
      </c>
      <c r="K19" s="325" t="str">
        <f>IF(AND('MAPA DE RIESGOS'!$V$262="Alta",'MAPA DE RIESGOS'!$Z$262="Leve"),CONCATENATE("R",'MAPA DE RIESGOS'!$H$262),"")</f>
        <v/>
      </c>
      <c r="L19" s="325" t="str">
        <f>IF(AND('MAPA DE RIESGOS'!$V$268="Alta",'MAPA DE RIESGOS'!$Z$268="Leve"),CONCATENATE("R",'MAPA DE RIESGOS'!$H$268),"")</f>
        <v/>
      </c>
      <c r="M19" s="325" t="str">
        <f>IF(AND('MAPA DE RIESGOS'!$V$274="Alta",'MAPA DE RIESGOS'!$Z$274="Leve"),CONCATENATE("R",'MAPA DE RIESGOS'!$H$274),"")</f>
        <v/>
      </c>
      <c r="N19" s="325" t="str">
        <f>IF(AND('MAPA DE RIESGOS'!$V$280="Alta",'MAPA DE RIESGOS'!$Z$280="Leve"),CONCATENATE("R",'MAPA DE RIESGOS'!$H$280),"")</f>
        <v/>
      </c>
      <c r="O19" s="325" t="str">
        <f>IF(AND('MAPA DE RIESGOS'!$V$286="Alta",'MAPA DE RIESGOS'!$Z$286="Leve"),CONCATENATE("R",'MAPA DE RIESGOS'!$H$286),"")</f>
        <v/>
      </c>
      <c r="P19" s="325" t="str">
        <f>IF(AND('MAPA DE RIESGOS'!$V$292="Alta",'MAPA DE RIESGOS'!$Z$292="Leve"),CONCATENATE("R",'MAPA DE RIESGOS'!$H$292),"")</f>
        <v/>
      </c>
      <c r="Q19" s="325" t="str">
        <f>IF(AND('MAPA DE RIESGOS'!$V$298="Alta",'MAPA DE RIESGOS'!$Z$298="Leve"),CONCATENATE("R",'MAPA DE RIESGOS'!$H$298),"")</f>
        <v/>
      </c>
      <c r="R19" s="325" t="str">
        <f>IF(AND('MAPA DE RIESGOS'!$V$304="Alta",'MAPA DE RIESGOS'!$Z$304="Leve"),CONCATENATE("R",'MAPA DE RIESGOS'!$H$304),"")</f>
        <v/>
      </c>
      <c r="S19" s="323" t="str">
        <f>IF(AND('MAPA DE RIESGOS'!$V$310="Alta",'MAPA DE RIESGOS'!$Z$310="Leve"),CONCATENATE("R",'MAPA DE RIESGOS'!$H$310),"")</f>
        <v/>
      </c>
      <c r="T19" s="320" t="str">
        <f>IF(AND('MAPA DE RIESGOS'!$V$256="Alta",'MAPA DE RIESGOS'!$Z$256="Menor"),CONCATENATE("R",'MAPA DE RIESGOS'!$H$256),"")</f>
        <v/>
      </c>
      <c r="U19" s="325" t="str">
        <f>IF(AND('MAPA DE RIESGOS'!$V$262="Alta",'MAPA DE RIESGOS'!$Z$262="Menor"),CONCATENATE("R",'MAPA DE RIESGOS'!$H$262),"")</f>
        <v/>
      </c>
      <c r="V19" s="325" t="str">
        <f>IF(AND('MAPA DE RIESGOS'!$V$268="Alta",'MAPA DE RIESGOS'!$Z$268="Menor"),CONCATENATE("R",'MAPA DE RIESGOS'!$H$268),"")</f>
        <v/>
      </c>
      <c r="W19" s="325" t="str">
        <f>IF(AND('MAPA DE RIESGOS'!$V$274="Alta",'MAPA DE RIESGOS'!$Z$274="Menor"),CONCATENATE("R",'MAPA DE RIESGOS'!$H$274),"")</f>
        <v/>
      </c>
      <c r="X19" s="325" t="str">
        <f>IF(AND('MAPA DE RIESGOS'!$V$280="Alta",'MAPA DE RIESGOS'!$Z$280="Menor"),CONCATENATE("R",'MAPA DE RIESGOS'!$H$280),"")</f>
        <v/>
      </c>
      <c r="Y19" s="325" t="str">
        <f>IF(AND('MAPA DE RIESGOS'!$V$286="Alta",'MAPA DE RIESGOS'!$Z$286="Menor"),CONCATENATE("R",'MAPA DE RIESGOS'!$H$286),"")</f>
        <v/>
      </c>
      <c r="Z19" s="325" t="str">
        <f>IF(AND('MAPA DE RIESGOS'!$V$292="Alta",'MAPA DE RIESGOS'!$Z$292="Menor"),CONCATENATE("R",'MAPA DE RIESGOS'!$H$292),"")</f>
        <v/>
      </c>
      <c r="AA19" s="325" t="str">
        <f>IF(AND('MAPA DE RIESGOS'!$V$298="Alta",'MAPA DE RIESGOS'!$Z$298="Menor"),CONCATENATE("R",'MAPA DE RIESGOS'!$H$298),"")</f>
        <v/>
      </c>
      <c r="AB19" s="325" t="str">
        <f>IF(AND('MAPA DE RIESGOS'!$V$304="Alta",'MAPA DE RIESGOS'!$Z$304="Menor"),CONCATENATE("R",'MAPA DE RIESGOS'!$H$304),"")</f>
        <v/>
      </c>
      <c r="AC19" s="323" t="str">
        <f>IF(AND('MAPA DE RIESGOS'!$V$310="Alta",'MAPA DE RIESGOS'!$Z$310="Menor"),CONCATENATE("R",'MAPA DE RIESGOS'!$H$310),"")</f>
        <v/>
      </c>
      <c r="AD19" s="301" t="str">
        <f>IF(AND('MAPA DE RIESGOS'!$V$256="Alta",'MAPA DE RIESGOS'!$Z$256="Moderado"),CONCATENATE("R",'MAPA DE RIESGOS'!$H$256),"")</f>
        <v/>
      </c>
      <c r="AE19" s="311" t="str">
        <f>IF(AND('MAPA DE RIESGOS'!$V$262="Alta",'MAPA DE RIESGOS'!$Z$262="Moderado"),CONCATENATE("R",'MAPA DE RIESGOS'!$H$262),"")</f>
        <v/>
      </c>
      <c r="AF19" s="311" t="str">
        <f>IF(AND('MAPA DE RIESGOS'!$V$268="Alta",'MAPA DE RIESGOS'!$Z$268="Moderado"),CONCATENATE("R",'MAPA DE RIESGOS'!$H$268),"")</f>
        <v/>
      </c>
      <c r="AG19" s="311" t="str">
        <f>IF(AND('MAPA DE RIESGOS'!$V$274="Alta",'MAPA DE RIESGOS'!$Z$274="Moderado"),CONCATENATE("R",'MAPA DE RIESGOS'!$H$274),"")</f>
        <v/>
      </c>
      <c r="AH19" s="311" t="str">
        <f>IF(AND('MAPA DE RIESGOS'!$V$280="Alta",'MAPA DE RIESGOS'!$Z$280="Moderado"),CONCATENATE("R",'MAPA DE RIESGOS'!$H$280),"")</f>
        <v/>
      </c>
      <c r="AI19" s="311" t="str">
        <f>IF(AND('MAPA DE RIESGOS'!$V$286="Alta",'MAPA DE RIESGOS'!$Z$286="Moderado"),CONCATENATE("R",'MAPA DE RIESGOS'!$H$286),"")</f>
        <v/>
      </c>
      <c r="AJ19" s="311" t="str">
        <f>IF(AND('MAPA DE RIESGOS'!$V$292="Alta",'MAPA DE RIESGOS'!$Z$292="Moderado"),CONCATENATE("R",'MAPA DE RIESGOS'!$H$292),"")</f>
        <v/>
      </c>
      <c r="AK19" s="311" t="str">
        <f>IF(AND('MAPA DE RIESGOS'!$V$298="Alta",'MAPA DE RIESGOS'!$Z$298="Moderado"),CONCATENATE("R",'MAPA DE RIESGOS'!$H$298),"")</f>
        <v/>
      </c>
      <c r="AL19" s="311" t="str">
        <f>IF(AND('MAPA DE RIESGOS'!$V$304="Alta",'MAPA DE RIESGOS'!$Z$304="Moderado"),CONCATENATE("R",'MAPA DE RIESGOS'!$H$304),"")</f>
        <v/>
      </c>
      <c r="AM19" s="304" t="str">
        <f>IF(AND('MAPA DE RIESGOS'!$V$310="Alta",'MAPA DE RIESGOS'!$Z$310="Moderado"),CONCATENATE("R",'MAPA DE RIESGOS'!$H$310),"")</f>
        <v/>
      </c>
      <c r="AN19" s="301" t="str">
        <f>IF(AND('MAPA DE RIESGOS'!$V$256="Alta",'MAPA DE RIESGOS'!$Z$256="Mayor"),CONCATENATE("R",'MAPA DE RIESGOS'!$H$256),"")</f>
        <v/>
      </c>
      <c r="AO19" s="311" t="str">
        <f>IF(AND('MAPA DE RIESGOS'!$V$262="Alta",'MAPA DE RIESGOS'!$Z$262="Mayor"),CONCATENATE("R",'MAPA DE RIESGOS'!$H$262),"")</f>
        <v/>
      </c>
      <c r="AP19" s="311" t="str">
        <f>IF(AND('MAPA DE RIESGOS'!$V$268="Alta",'MAPA DE RIESGOS'!$Z$268="Mayor"),CONCATENATE("R",'MAPA DE RIESGOS'!$H$268),"")</f>
        <v/>
      </c>
      <c r="AQ19" s="311" t="str">
        <f>IF(AND('MAPA DE RIESGOS'!$V$274="Alta",'MAPA DE RIESGOS'!$Z$274="Mayor"),CONCATENATE("R",'MAPA DE RIESGOS'!$H$274),"")</f>
        <v/>
      </c>
      <c r="AR19" s="311" t="str">
        <f>IF(AND('MAPA DE RIESGOS'!$V$280="Alta",'MAPA DE RIESGOS'!$Z$280="Mayor"),CONCATENATE("R",'MAPA DE RIESGOS'!$H$280),"")</f>
        <v/>
      </c>
      <c r="AS19" s="311" t="str">
        <f>IF(AND('MAPA DE RIESGOS'!$V$286="Alta",'MAPA DE RIESGOS'!$Z$286="Mayor"),CONCATENATE("R",'MAPA DE RIESGOS'!$H$286),"")</f>
        <v/>
      </c>
      <c r="AT19" s="311" t="str">
        <f>IF(AND('MAPA DE RIESGOS'!$V$292="Alta",'MAPA DE RIESGOS'!$Z$292="Mayor"),CONCATENATE("R",'MAPA DE RIESGOS'!$H$292),"")</f>
        <v/>
      </c>
      <c r="AU19" s="311" t="str">
        <f>IF(AND('MAPA DE RIESGOS'!$V$298="Alta",'MAPA DE RIESGOS'!$Z$298="Mayor"),CONCATENATE("R",'MAPA DE RIESGOS'!$H$298),"")</f>
        <v/>
      </c>
      <c r="AV19" s="311" t="str">
        <f>IF(AND('MAPA DE RIESGOS'!$V$304="Alta",'MAPA DE RIESGOS'!$Z$304="Mayor"),CONCATENATE("R",'MAPA DE RIESGOS'!$H$304),"")</f>
        <v/>
      </c>
      <c r="AW19" s="304" t="str">
        <f>IF(AND('MAPA DE RIESGOS'!$V$310="Alta",'MAPA DE RIESGOS'!$Z$310="Mayor"),CONCATENATE("R",'MAPA DE RIESGOS'!$H$310),"")</f>
        <v/>
      </c>
      <c r="AX19" s="307" t="str">
        <f>IF(AND('MAPA DE RIESGOS'!$V$256="Alta",'MAPA DE RIESGOS'!$Z$256="Catastrófico"),CONCATENATE("R",'MAPA DE RIESGOS'!$H$256),"")</f>
        <v/>
      </c>
      <c r="AY19" s="312" t="str">
        <f>IF(AND('MAPA DE RIESGOS'!$V$262="Alta",'MAPA DE RIESGOS'!$Z$262="Catastrófico"),CONCATENATE("R",'MAPA DE RIESGOS'!$H$262),"")</f>
        <v/>
      </c>
      <c r="AZ19" s="312" t="str">
        <f>IF(AND('MAPA DE RIESGOS'!$V$268="Alta",'MAPA DE RIESGOS'!$Z$268="Catastrófico"),CONCATENATE("R",'MAPA DE RIESGOS'!$H$268),"")</f>
        <v/>
      </c>
      <c r="BA19" s="312" t="str">
        <f>IF(AND('MAPA DE RIESGOS'!$V$274="Alta",'MAPA DE RIESGOS'!$Z$274="Catastrófico"),CONCATENATE("R",'MAPA DE RIESGOS'!$H$274),"")</f>
        <v/>
      </c>
      <c r="BB19" s="312" t="str">
        <f>IF(AND('MAPA DE RIESGOS'!$V$280="Alta",'MAPA DE RIESGOS'!$Z$280="Catastrófico"),CONCATENATE("R",'MAPA DE RIESGOS'!$H$280),"")</f>
        <v/>
      </c>
      <c r="BC19" s="312" t="str">
        <f>IF(AND('MAPA DE RIESGOS'!$V$286="Alta",'MAPA DE RIESGOS'!$Z$286="Catastrófico"),CONCATENATE("R",'MAPA DE RIESGOS'!$H$286),"")</f>
        <v/>
      </c>
      <c r="BD19" s="312" t="str">
        <f>IF(AND('MAPA DE RIESGOS'!$V$292="Alta",'MAPA DE RIESGOS'!$Z$292="Catastrófico"),CONCATENATE("R",'MAPA DE RIESGOS'!$H$292),"")</f>
        <v/>
      </c>
      <c r="BE19" s="312" t="str">
        <f>IF(AND('MAPA DE RIESGOS'!$V$298="Alta",'MAPA DE RIESGOS'!$Z$298="Catastrófico"),CONCATENATE("R",'MAPA DE RIESGOS'!$H$298),"")</f>
        <v/>
      </c>
      <c r="BF19" s="312" t="str">
        <f>IF(AND('MAPA DE RIESGOS'!$V$304="Alta",'MAPA DE RIESGOS'!$Z$304="Catastrófico"),CONCATENATE("R",'MAPA DE RIESGOS'!$H$304),"")</f>
        <v/>
      </c>
      <c r="BG19" s="310" t="str">
        <f>IF(AND('MAPA DE RIESGOS'!$V$310="Alta",'MAPA DE RIESGOS'!$Z$310="Catastrófico"),CONCATENATE("R",'MAPA DE RIESGOS'!$H$310),"")</f>
        <v/>
      </c>
      <c r="BH19" s="67"/>
      <c r="BI19" s="714"/>
      <c r="BJ19" s="715"/>
      <c r="BK19" s="715"/>
      <c r="BL19" s="715"/>
      <c r="BM19" s="715"/>
      <c r="BN19" s="716"/>
    </row>
    <row r="20" spans="2:66" ht="34.5" customHeight="1">
      <c r="B20" s="700"/>
      <c r="C20" s="700"/>
      <c r="D20" s="701"/>
      <c r="E20" s="691"/>
      <c r="F20" s="692"/>
      <c r="G20" s="692"/>
      <c r="H20" s="692"/>
      <c r="I20" s="692"/>
      <c r="J20" s="320" t="str">
        <f>IF(AND('MAPA DE RIESGOS'!$V$316="Alta",'MAPA DE RIESGOS'!$Z$316="Leve"),CONCATENATE("R",'MAPA DE RIESGOS'!$H$316),"")</f>
        <v/>
      </c>
      <c r="K20" s="325" t="str">
        <f>IF(AND('MAPA DE RIESGOS'!$V$322="Alta",'MAPA DE RIESGOS'!$Z$322="Leve"),CONCATENATE("R",'MAPA DE RIESGOS'!$H$322),"")</f>
        <v/>
      </c>
      <c r="L20" s="325" t="str">
        <f>IF(AND('MAPA DE RIESGOS'!$V$328="Alta",'MAPA DE RIESGOS'!$Z$328="Leve"),CONCATENATE("R",'MAPA DE RIESGOS'!$H$328),"")</f>
        <v/>
      </c>
      <c r="M20" s="325" t="str">
        <f>IF(AND('MAPA DE RIESGOS'!$V$334="Alta",'MAPA DE RIESGOS'!$Z$334="Leve"),CONCATENATE("R",'MAPA DE RIESGOS'!$H$334),"")</f>
        <v/>
      </c>
      <c r="N20" s="325" t="str">
        <f>IF(AND('MAPA DE RIESGOS'!$V$340="Alta",'MAPA DE RIESGOS'!$Z$340="Leve"),CONCATENATE("R",'MAPA DE RIESGOS'!$H$340),"")</f>
        <v/>
      </c>
      <c r="O20" s="325" t="str">
        <f>IF(AND('MAPA DE RIESGOS'!$V$346="Alta",'MAPA DE RIESGOS'!$Z$346="Leve"),CONCATENATE("R",'MAPA DE RIESGOS'!$H$346),"")</f>
        <v/>
      </c>
      <c r="P20" s="325" t="str">
        <f>IF(AND('MAPA DE RIESGOS'!$V$352="Alta",'MAPA DE RIESGOS'!$Z$352="Leve"),CONCATENATE("R",'MAPA DE RIESGOS'!$H$352),"")</f>
        <v/>
      </c>
      <c r="Q20" s="325" t="str">
        <f>IF(AND('MAPA DE RIESGOS'!$V$358="Alta",'MAPA DE RIESGOS'!$Z$358="Leve"),CONCATENATE("R",'MAPA DE RIESGOS'!$H$358),"")</f>
        <v/>
      </c>
      <c r="R20" s="325" t="str">
        <f>IF(AND('MAPA DE RIESGOS'!$V$364="Alta",'MAPA DE RIESGOS'!$Z$364="Leve"),CONCATENATE("R",'MAPA DE RIESGOS'!$H$364),"")</f>
        <v/>
      </c>
      <c r="S20" s="323" t="str">
        <f>IF(AND('MAPA DE RIESGOS'!$V$370="Alta",'MAPA DE RIESGOS'!$Z$370="Leve"),CONCATENATE("R",'MAPA DE RIESGOS'!$H$370),"")</f>
        <v/>
      </c>
      <c r="T20" s="320" t="str">
        <f>IF(AND('MAPA DE RIESGOS'!$V$316="Alta",'MAPA DE RIESGOS'!$Z$316="Menor"),CONCATENATE("R",'MAPA DE RIESGOS'!$H$316),"")</f>
        <v/>
      </c>
      <c r="U20" s="325" t="str">
        <f>IF(AND('MAPA DE RIESGOS'!$V$322="Alta",'MAPA DE RIESGOS'!$Z$322="Menor"),CONCATENATE("R",'MAPA DE RIESGOS'!$H$322),"")</f>
        <v/>
      </c>
      <c r="V20" s="325" t="str">
        <f>IF(AND('MAPA DE RIESGOS'!$V$328="Alta",'MAPA DE RIESGOS'!$Z$328="Menor"),CONCATENATE("R",'MAPA DE RIESGOS'!$H$328),"")</f>
        <v/>
      </c>
      <c r="W20" s="325" t="str">
        <f>IF(AND('MAPA DE RIESGOS'!$V$334="Alta",'MAPA DE RIESGOS'!$Z$334="Menor"),CONCATENATE("R",'MAPA DE RIESGOS'!$H$334),"")</f>
        <v/>
      </c>
      <c r="X20" s="325" t="str">
        <f>IF(AND('MAPA DE RIESGOS'!$V$340="Alta",'MAPA DE RIESGOS'!$Z$340="Menor"),CONCATENATE("R",'MAPA DE RIESGOS'!$H$340),"")</f>
        <v/>
      </c>
      <c r="Y20" s="325" t="str">
        <f>IF(AND('MAPA DE RIESGOS'!$V$346="Alta",'MAPA DE RIESGOS'!$Z$346="Menor"),CONCATENATE("R",'MAPA DE RIESGOS'!$H$346),"")</f>
        <v/>
      </c>
      <c r="Z20" s="325" t="str">
        <f>IF(AND('MAPA DE RIESGOS'!$V$352="Alta",'MAPA DE RIESGOS'!$Z$352="Menor"),CONCATENATE("R",'MAPA DE RIESGOS'!$H$352),"")</f>
        <v/>
      </c>
      <c r="AA20" s="325" t="str">
        <f>IF(AND('MAPA DE RIESGOS'!$V$358="Alta",'MAPA DE RIESGOS'!$Z$358="Menor"),CONCATENATE("R",'MAPA DE RIESGOS'!$H$358),"")</f>
        <v/>
      </c>
      <c r="AB20" s="325" t="str">
        <f>IF(AND('MAPA DE RIESGOS'!$V$364="Alta",'MAPA DE RIESGOS'!$Z$364="Menor"),CONCATENATE("R",'MAPA DE RIESGOS'!$H$364),"")</f>
        <v/>
      </c>
      <c r="AC20" s="323" t="str">
        <f>IF(AND('MAPA DE RIESGOS'!$V$370="Alta",'MAPA DE RIESGOS'!$Z$370="Menor"),CONCATENATE("R",'MAPA DE RIESGOS'!$H$370),"")</f>
        <v/>
      </c>
      <c r="AD20" s="301" t="str">
        <f>IF(AND('MAPA DE RIESGOS'!$V$316="Alta",'MAPA DE RIESGOS'!$Z$316="Moderado"),CONCATENATE("R",'MAPA DE RIESGOS'!$H$316),"")</f>
        <v/>
      </c>
      <c r="AE20" s="311" t="str">
        <f>IF(AND('MAPA DE RIESGOS'!$V$322="Alta",'MAPA DE RIESGOS'!$Z$322="Moderado"),CONCATENATE("R",'MAPA DE RIESGOS'!$H$322),"")</f>
        <v/>
      </c>
      <c r="AF20" s="311" t="str">
        <f>IF(AND('MAPA DE RIESGOS'!$V$328="Alta",'MAPA DE RIESGOS'!$Z$328="Moderado"),CONCATENATE("R",'MAPA DE RIESGOS'!$H$328),"")</f>
        <v/>
      </c>
      <c r="AG20" s="311" t="str">
        <f>IF(AND('MAPA DE RIESGOS'!$V$334="Alta",'MAPA DE RIESGOS'!$Z$334="Moderado"),CONCATENATE("R",'MAPA DE RIESGOS'!$H$334),"")</f>
        <v/>
      </c>
      <c r="AH20" s="311" t="str">
        <f>IF(AND('MAPA DE RIESGOS'!$V$340="Alta",'MAPA DE RIESGOS'!$Z$340="Moderado"),CONCATENATE("R",'MAPA DE RIESGOS'!$H$340),"")</f>
        <v/>
      </c>
      <c r="AI20" s="311" t="str">
        <f>IF(AND('MAPA DE RIESGOS'!$V$346="Alta",'MAPA DE RIESGOS'!$Z$346="Moderado"),CONCATENATE("R",'MAPA DE RIESGOS'!$H$346),"")</f>
        <v/>
      </c>
      <c r="AJ20" s="311" t="str">
        <f>IF(AND('MAPA DE RIESGOS'!$V$352="Alta",'MAPA DE RIESGOS'!$Z$352="Moderado"),CONCATENATE("R",'MAPA DE RIESGOS'!$H$352),"")</f>
        <v/>
      </c>
      <c r="AK20" s="311" t="str">
        <f>IF(AND('MAPA DE RIESGOS'!$V$358="Alta",'MAPA DE RIESGOS'!$Z$358="Moderado"),CONCATENATE("R",'MAPA DE RIESGOS'!$H$358),"")</f>
        <v/>
      </c>
      <c r="AL20" s="311" t="str">
        <f>IF(AND('MAPA DE RIESGOS'!$V$364="Alta",'MAPA DE RIESGOS'!$Z$364="Moderado"),CONCATENATE("R",'MAPA DE RIESGOS'!$H$364),"")</f>
        <v/>
      </c>
      <c r="AM20" s="304" t="str">
        <f>IF(AND('MAPA DE RIESGOS'!$V$370="Alta",'MAPA DE RIESGOS'!$Z$370="Moderado"),CONCATENATE("R",'MAPA DE RIESGOS'!$H$370),"")</f>
        <v/>
      </c>
      <c r="AN20" s="301" t="str">
        <f>IF(AND('MAPA DE RIESGOS'!$V$316="Alta",'MAPA DE RIESGOS'!$Z$316="Mayor"),CONCATENATE("R",'MAPA DE RIESGOS'!$H$316),"")</f>
        <v/>
      </c>
      <c r="AO20" s="311" t="str">
        <f>IF(AND('MAPA DE RIESGOS'!$V$322="Alta",'MAPA DE RIESGOS'!$Z$322="Mayor"),CONCATENATE("R",'MAPA DE RIESGOS'!$H$322),"")</f>
        <v/>
      </c>
      <c r="AP20" s="311" t="str">
        <f>IF(AND('MAPA DE RIESGOS'!$V$328="Alta",'MAPA DE RIESGOS'!$Z$328="Mayor"),CONCATENATE("R",'MAPA DE RIESGOS'!$H$328),"")</f>
        <v/>
      </c>
      <c r="AQ20" s="311" t="str">
        <f>IF(AND('MAPA DE RIESGOS'!$V$334="Alta",'MAPA DE RIESGOS'!$Z$334="Mayor"),CONCATENATE("R",'MAPA DE RIESGOS'!$H$334),"")</f>
        <v/>
      </c>
      <c r="AR20" s="311" t="str">
        <f>IF(AND('MAPA DE RIESGOS'!$V$340="Alta",'MAPA DE RIESGOS'!$Z$340="Mayor"),CONCATENATE("R",'MAPA DE RIESGOS'!$H$340),"")</f>
        <v/>
      </c>
      <c r="AS20" s="311" t="str">
        <f>IF(AND('MAPA DE RIESGOS'!$V$346="Alta",'MAPA DE RIESGOS'!$Z$346="Mayor"),CONCATENATE("R",'MAPA DE RIESGOS'!$H$346),"")</f>
        <v/>
      </c>
      <c r="AT20" s="311" t="str">
        <f>IF(AND('MAPA DE RIESGOS'!$V$352="Alta",'MAPA DE RIESGOS'!$Z$352="Mayor"),CONCATENATE("R",'MAPA DE RIESGOS'!$H$352),"")</f>
        <v/>
      </c>
      <c r="AU20" s="311" t="str">
        <f>IF(AND('MAPA DE RIESGOS'!$V$358="Alta",'MAPA DE RIESGOS'!$Z$358="Mayor"),CONCATENATE("R",'MAPA DE RIESGOS'!$H$358),"")</f>
        <v/>
      </c>
      <c r="AV20" s="311" t="str">
        <f>IF(AND('MAPA DE RIESGOS'!$V$364="Alta",'MAPA DE RIESGOS'!$Z$364="Mayor"),CONCATENATE("R",'MAPA DE RIESGOS'!$H$364),"")</f>
        <v/>
      </c>
      <c r="AW20" s="304" t="str">
        <f>IF(AND('MAPA DE RIESGOS'!$V$370="Alta",'MAPA DE RIESGOS'!$Z$370="Mayor"),CONCATENATE("R",'MAPA DE RIESGOS'!$H$370),"")</f>
        <v/>
      </c>
      <c r="AX20" s="307" t="str">
        <f>IF(AND('MAPA DE RIESGOS'!$V$316="Alta",'MAPA DE RIESGOS'!$Z$316="Catastrófico"),CONCATENATE("R",'MAPA DE RIESGOS'!$H$316),"")</f>
        <v/>
      </c>
      <c r="AY20" s="312" t="str">
        <f>IF(AND('MAPA DE RIESGOS'!$V$322="Alta",'MAPA DE RIESGOS'!$Z$322="Catastrófico"),CONCATENATE("R",'MAPA DE RIESGOS'!$H$322),"")</f>
        <v/>
      </c>
      <c r="AZ20" s="312" t="str">
        <f>IF(AND('MAPA DE RIESGOS'!$V$328="Alta",'MAPA DE RIESGOS'!$Z$328="Catastrófico"),CONCATENATE("R",'MAPA DE RIESGOS'!$H$328),"")</f>
        <v/>
      </c>
      <c r="BA20" s="312" t="str">
        <f>IF(AND('MAPA DE RIESGOS'!$V$334="Alta",'MAPA DE RIESGOS'!$Z$334="Catastrófico"),CONCATENATE("R",'MAPA DE RIESGOS'!$H$334),"")</f>
        <v/>
      </c>
      <c r="BB20" s="312" t="str">
        <f>IF(AND('MAPA DE RIESGOS'!$V$340="Alta",'MAPA DE RIESGOS'!$Z$340="Catastrófico"),CONCATENATE("R",'MAPA DE RIESGOS'!$H$340),"")</f>
        <v/>
      </c>
      <c r="BC20" s="312" t="str">
        <f>IF(AND('MAPA DE RIESGOS'!$V$346="Alta",'MAPA DE RIESGOS'!$Z$346="Catastrófico"),CONCATENATE("R",'MAPA DE RIESGOS'!$H$346),"")</f>
        <v/>
      </c>
      <c r="BD20" s="312" t="str">
        <f>IF(AND('MAPA DE RIESGOS'!$V$352="Alta",'MAPA DE RIESGOS'!$Z$352="Catastrófico"),CONCATENATE("R",'MAPA DE RIESGOS'!$H$352),"")</f>
        <v/>
      </c>
      <c r="BE20" s="312" t="str">
        <f>IF(AND('MAPA DE RIESGOS'!$V$358="Alta",'MAPA DE RIESGOS'!$Z$358="Catastrófico"),CONCATENATE("R",'MAPA DE RIESGOS'!$H$358),"")</f>
        <v/>
      </c>
      <c r="BF20" s="312" t="str">
        <f>IF(AND('MAPA DE RIESGOS'!$V$364="Alta",'MAPA DE RIESGOS'!$Z$364="Catastrófico"),CONCATENATE("R",'MAPA DE RIESGOS'!$H$364),"")</f>
        <v/>
      </c>
      <c r="BG20" s="310" t="str">
        <f>IF(AND('MAPA DE RIESGOS'!$V$370="Alta",'MAPA DE RIESGOS'!$Z$370="Catastrófico"),CONCATENATE("R",'MAPA DE RIESGOS'!$H$370),"")</f>
        <v/>
      </c>
      <c r="BH20" s="67"/>
      <c r="BI20" s="714"/>
      <c r="BJ20" s="715"/>
      <c r="BK20" s="715"/>
      <c r="BL20" s="715"/>
      <c r="BM20" s="715"/>
      <c r="BN20" s="716"/>
    </row>
    <row r="21" spans="2:66" ht="34.5" customHeight="1">
      <c r="B21" s="700"/>
      <c r="C21" s="700"/>
      <c r="D21" s="701"/>
      <c r="E21" s="691"/>
      <c r="F21" s="692"/>
      <c r="G21" s="692"/>
      <c r="H21" s="692"/>
      <c r="I21" s="692"/>
      <c r="J21" s="320" t="str">
        <f>IF(AND('MAPA DE RIESGOS'!$V$376="Alta",'MAPA DE RIESGOS'!$Z$376="Leve"),CONCATENATE("R",'MAPA DE RIESGOS'!$H$376),"")</f>
        <v/>
      </c>
      <c r="K21" s="325" t="str">
        <f>IF(AND('MAPA DE RIESGOS'!$V$382="Alta",'MAPA DE RIESGOS'!$Z$382="Leve"),CONCATENATE("R",'MAPA DE RIESGOS'!$H$382),"")</f>
        <v/>
      </c>
      <c r="L21" s="325" t="str">
        <f>IF(AND('MAPA DE RIESGOS'!$V$388="Alta",'MAPA DE RIESGOS'!$Z$388="Leve"),CONCATENATE("R",'MAPA DE RIESGOS'!$H$388),"")</f>
        <v/>
      </c>
      <c r="M21" s="325" t="str">
        <f>IF(AND('MAPA DE RIESGOS'!$V$394="Alta",'MAPA DE RIESGOS'!$Z$394="Leve"),CONCATENATE("R",'MAPA DE RIESGOS'!$H$394),"")</f>
        <v/>
      </c>
      <c r="N21" s="325" t="str">
        <f>IF(AND('MAPA DE RIESGOS'!$V$400="Alta",'MAPA DE RIESGOS'!$Z$400="Leve"),CONCATENATE("R",'MAPA DE RIESGOS'!$H$400),"")</f>
        <v/>
      </c>
      <c r="O21" s="325" t="str">
        <f>IF(AND('MAPA DE RIESGOS'!$V$406="Alta",'MAPA DE RIESGOS'!$Z$406="Leve"),CONCATENATE("R",'MAPA DE RIESGOS'!$H$406),"")</f>
        <v/>
      </c>
      <c r="P21" s="325" t="str">
        <f>IF(AND('MAPA DE RIESGOS'!$V$412="Alta",'MAPA DE RIESGOS'!$Z$412="Leve"),CONCATENATE("R",'MAPA DE RIESGOS'!$H$412),"")</f>
        <v/>
      </c>
      <c r="Q21" s="325" t="str">
        <f>IF(AND('MAPA DE RIESGOS'!$V$418="Alta",'MAPA DE RIESGOS'!$Z$418="Leve"),CONCATENATE("R",'MAPA DE RIESGOS'!$H$418),"")</f>
        <v/>
      </c>
      <c r="R21" s="325" t="str">
        <f>IF(AND('MAPA DE RIESGOS'!$V$424="Alta",'MAPA DE RIESGOS'!$Z$424="Leve"),CONCATENATE("R",'MAPA DE RIESGOS'!$H$424),"")</f>
        <v/>
      </c>
      <c r="S21" s="323" t="str">
        <f>IF(AND('MAPA DE RIESGOS'!$V$430="Alta",'MAPA DE RIESGOS'!$Z$430="Leve"),CONCATENATE("R",'MAPA DE RIESGOS'!$H$430),"")</f>
        <v/>
      </c>
      <c r="T21" s="320" t="str">
        <f>IF(AND('MAPA DE RIESGOS'!$V$376="Alta",'MAPA DE RIESGOS'!$Z$376="Menor"),CONCATENATE("R",'MAPA DE RIESGOS'!$H$376),"")</f>
        <v/>
      </c>
      <c r="U21" s="325" t="str">
        <f>IF(AND('MAPA DE RIESGOS'!$V$382="Alta",'MAPA DE RIESGOS'!$Z$382="Menor"),CONCATENATE("R",'MAPA DE RIESGOS'!$H$382),"")</f>
        <v/>
      </c>
      <c r="V21" s="325" t="str">
        <f>IF(AND('MAPA DE RIESGOS'!$V$388="Alta",'MAPA DE RIESGOS'!$Z$388="Menor"),CONCATENATE("R",'MAPA DE RIESGOS'!$H$388),"")</f>
        <v/>
      </c>
      <c r="W21" s="325" t="str">
        <f>IF(AND('MAPA DE RIESGOS'!$V$394="Alta",'MAPA DE RIESGOS'!$Z$394="Menor"),CONCATENATE("R",'MAPA DE RIESGOS'!$H$394),"")</f>
        <v/>
      </c>
      <c r="X21" s="325" t="str">
        <f>IF(AND('MAPA DE RIESGOS'!$V$400="Alta",'MAPA DE RIESGOS'!$Z$400="Menor"),CONCATENATE("R",'MAPA DE RIESGOS'!$H$400),"")</f>
        <v/>
      </c>
      <c r="Y21" s="325" t="str">
        <f>IF(AND('MAPA DE RIESGOS'!$V$406="Alta",'MAPA DE RIESGOS'!$Z$406="Menor"),CONCATENATE("R",'MAPA DE RIESGOS'!$H$406),"")</f>
        <v/>
      </c>
      <c r="Z21" s="325" t="str">
        <f>IF(AND('MAPA DE RIESGOS'!$V$412="Alta",'MAPA DE RIESGOS'!$Z$412="Menor"),CONCATENATE("R",'MAPA DE RIESGOS'!$H$412),"")</f>
        <v/>
      </c>
      <c r="AA21" s="325" t="str">
        <f>IF(AND('MAPA DE RIESGOS'!$V$418="Alta",'MAPA DE RIESGOS'!$Z$418="Menor"),CONCATENATE("R",'MAPA DE RIESGOS'!$H$418),"")</f>
        <v/>
      </c>
      <c r="AB21" s="325" t="str">
        <f>IF(AND('MAPA DE RIESGOS'!$V$424="Alta",'MAPA DE RIESGOS'!$Z$424="Menor"),CONCATENATE("R",'MAPA DE RIESGOS'!$H$424),"")</f>
        <v/>
      </c>
      <c r="AC21" s="323" t="str">
        <f>IF(AND('MAPA DE RIESGOS'!$V$430="Alta",'MAPA DE RIESGOS'!$Z$430="Menor"),CONCATENATE("R",'MAPA DE RIESGOS'!$H$430),"")</f>
        <v/>
      </c>
      <c r="AD21" s="301" t="str">
        <f>IF(AND('MAPA DE RIESGOS'!$V$376="Alta",'MAPA DE RIESGOS'!$Z$376="Moderado"),CONCATENATE("R",'MAPA DE RIESGOS'!$H$376),"")</f>
        <v/>
      </c>
      <c r="AE21" s="311" t="str">
        <f>IF(AND('MAPA DE RIESGOS'!$V$382="Alta",'MAPA DE RIESGOS'!$Z$382="Moderado"),CONCATENATE("R",'MAPA DE RIESGOS'!$H$382),"")</f>
        <v/>
      </c>
      <c r="AF21" s="311" t="str">
        <f>IF(AND('MAPA DE RIESGOS'!$V$388="Alta",'MAPA DE RIESGOS'!$Z$388="Moderado"),CONCATENATE("R",'MAPA DE RIESGOS'!$H$388),"")</f>
        <v/>
      </c>
      <c r="AG21" s="311" t="str">
        <f>IF(AND('MAPA DE RIESGOS'!$V$394="Alta",'MAPA DE RIESGOS'!$Z$394="Moderado"),CONCATENATE("R",'MAPA DE RIESGOS'!$H$394),"")</f>
        <v/>
      </c>
      <c r="AH21" s="311" t="str">
        <f>IF(AND('MAPA DE RIESGOS'!$V$400="Alta",'MAPA DE RIESGOS'!$Z$400="Moderado"),CONCATENATE("R",'MAPA DE RIESGOS'!$H$400),"")</f>
        <v/>
      </c>
      <c r="AI21" s="311" t="str">
        <f>IF(AND('MAPA DE RIESGOS'!$V$406="Alta",'MAPA DE RIESGOS'!$Z$406="Moderado"),CONCATENATE("R",'MAPA DE RIESGOS'!$H$406),"")</f>
        <v/>
      </c>
      <c r="AJ21" s="311" t="str">
        <f>IF(AND('MAPA DE RIESGOS'!$V$412="Alta",'MAPA DE RIESGOS'!$Z$412="Moderado"),CONCATENATE("R",'MAPA DE RIESGOS'!$H$412),"")</f>
        <v/>
      </c>
      <c r="AK21" s="311" t="str">
        <f>IF(AND('MAPA DE RIESGOS'!$V$418="Alta",'MAPA DE RIESGOS'!$Z$418="Moderado"),CONCATENATE("R",'MAPA DE RIESGOS'!$H$418),"")</f>
        <v/>
      </c>
      <c r="AL21" s="311" t="str">
        <f>IF(AND('MAPA DE RIESGOS'!$V$424="Alta",'MAPA DE RIESGOS'!$Z$424="Moderado"),CONCATENATE("R",'MAPA DE RIESGOS'!$H$424),"")</f>
        <v/>
      </c>
      <c r="AM21" s="304" t="str">
        <f>IF(AND('MAPA DE RIESGOS'!$V$430="Alta",'MAPA DE RIESGOS'!$Z$430="Moderado"),CONCATENATE("R",'MAPA DE RIESGOS'!$H$430),"")</f>
        <v/>
      </c>
      <c r="AN21" s="301" t="str">
        <f>IF(AND('MAPA DE RIESGOS'!$V$376="Alta",'MAPA DE RIESGOS'!$Z$376="Mayor"),CONCATENATE("R",'MAPA DE RIESGOS'!$H$376),"")</f>
        <v/>
      </c>
      <c r="AO21" s="311" t="str">
        <f>IF(AND('MAPA DE RIESGOS'!$V$382="Alta",'MAPA DE RIESGOS'!$Z$382="Mayor"),CONCATENATE("R",'MAPA DE RIESGOS'!$H$382),"")</f>
        <v/>
      </c>
      <c r="AP21" s="311" t="str">
        <f>IF(AND('MAPA DE RIESGOS'!$V$388="Alta",'MAPA DE RIESGOS'!$Z$388="Mayor"),CONCATENATE("R",'MAPA DE RIESGOS'!$H$388),"")</f>
        <v/>
      </c>
      <c r="AQ21" s="311" t="str">
        <f>IF(AND('MAPA DE RIESGOS'!$V$394="Alta",'MAPA DE RIESGOS'!$Z$394="Mayor"),CONCATENATE("R",'MAPA DE RIESGOS'!$H$394),"")</f>
        <v/>
      </c>
      <c r="AR21" s="311" t="str">
        <f>IF(AND('MAPA DE RIESGOS'!$V$400="Alta",'MAPA DE RIESGOS'!$Z$400="Mayor"),CONCATENATE("R",'MAPA DE RIESGOS'!$H$400),"")</f>
        <v/>
      </c>
      <c r="AS21" s="311" t="str">
        <f>IF(AND('MAPA DE RIESGOS'!$V$406="Alta",'MAPA DE RIESGOS'!$Z$406="Mayor"),CONCATENATE("R",'MAPA DE RIESGOS'!$H$406),"")</f>
        <v/>
      </c>
      <c r="AT21" s="311" t="str">
        <f>IF(AND('MAPA DE RIESGOS'!$V$412="Alta",'MAPA DE RIESGOS'!$Z$412="Mayor"),CONCATENATE("R",'MAPA DE RIESGOS'!$H$412),"")</f>
        <v/>
      </c>
      <c r="AU21" s="311" t="str">
        <f>IF(AND('MAPA DE RIESGOS'!$V$418="Alta",'MAPA DE RIESGOS'!$Z$418="Mayor"),CONCATENATE("R",'MAPA DE RIESGOS'!$H$418),"")</f>
        <v/>
      </c>
      <c r="AV21" s="311" t="str">
        <f>IF(AND('MAPA DE RIESGOS'!$V$424="Alta",'MAPA DE RIESGOS'!$Z$424="Mayor"),CONCATENATE("R",'MAPA DE RIESGOS'!$H$424),"")</f>
        <v/>
      </c>
      <c r="AW21" s="304" t="str">
        <f>IF(AND('MAPA DE RIESGOS'!$V$430="Alta",'MAPA DE RIESGOS'!$Z$430="Mayor"),CONCATENATE("R",'MAPA DE RIESGOS'!$H$430),"")</f>
        <v/>
      </c>
      <c r="AX21" s="307" t="str">
        <f>IF(AND('MAPA DE RIESGOS'!$V$376="Alta",'MAPA DE RIESGOS'!$Z$376="Catastrófico"),CONCATENATE("R",'MAPA DE RIESGOS'!$H$376),"")</f>
        <v/>
      </c>
      <c r="AY21" s="312" t="str">
        <f>IF(AND('MAPA DE RIESGOS'!$V$382="Alta",'MAPA DE RIESGOS'!$Z$382="Catastrófico"),CONCATENATE("R",'MAPA DE RIESGOS'!$H$382),"")</f>
        <v/>
      </c>
      <c r="AZ21" s="312" t="str">
        <f>IF(AND('MAPA DE RIESGOS'!$V$388="Alta",'MAPA DE RIESGOS'!$Z$388="Catastrófico"),CONCATENATE("R",'MAPA DE RIESGOS'!$H$388),"")</f>
        <v/>
      </c>
      <c r="BA21" s="312" t="str">
        <f>IF(AND('MAPA DE RIESGOS'!$V$394="Alta",'MAPA DE RIESGOS'!$Z$394="Catastrófico"),CONCATENATE("R",'MAPA DE RIESGOS'!$H$394),"")</f>
        <v/>
      </c>
      <c r="BB21" s="312" t="str">
        <f>IF(AND('MAPA DE RIESGOS'!$V$400="Alta",'MAPA DE RIESGOS'!$Z$400="Catastrófico"),CONCATENATE("R",'MAPA DE RIESGOS'!$H$400),"")</f>
        <v/>
      </c>
      <c r="BC21" s="312" t="str">
        <f>IF(AND('MAPA DE RIESGOS'!$V$406="Alta",'MAPA DE RIESGOS'!$Z$406="Catastrófico"),CONCATENATE("R",'MAPA DE RIESGOS'!$H$406),"")</f>
        <v/>
      </c>
      <c r="BD21" s="312" t="str">
        <f>IF(AND('MAPA DE RIESGOS'!$V$412="Alta",'MAPA DE RIESGOS'!$Z$412="Catastrófico"),CONCATENATE("R",'MAPA DE RIESGOS'!$H$412),"")</f>
        <v/>
      </c>
      <c r="BE21" s="312" t="str">
        <f>IF(AND('MAPA DE RIESGOS'!$V$418="Alta",'MAPA DE RIESGOS'!$Z$418="Catastrófico"),CONCATENATE("R",'MAPA DE RIESGOS'!$H$418),"")</f>
        <v/>
      </c>
      <c r="BF21" s="312" t="str">
        <f>IF(AND('MAPA DE RIESGOS'!$V$424="Alta",'MAPA DE RIESGOS'!$Z$424="Catastrófico"),CONCATENATE("R",'MAPA DE RIESGOS'!$H$424),"")</f>
        <v/>
      </c>
      <c r="BG21" s="310" t="str">
        <f>IF(AND('MAPA DE RIESGOS'!$V$430="Alta",'MAPA DE RIESGOS'!$Z$430="Catastrófico"),CONCATENATE("R",'MAPA DE RIESGOS'!$H$430),"")</f>
        <v/>
      </c>
      <c r="BH21" s="67"/>
      <c r="BI21" s="714"/>
      <c r="BJ21" s="715"/>
      <c r="BK21" s="715"/>
      <c r="BL21" s="715"/>
      <c r="BM21" s="715"/>
      <c r="BN21" s="716"/>
    </row>
    <row r="22" spans="2:66" ht="34.5" customHeight="1">
      <c r="B22" s="700"/>
      <c r="C22" s="700"/>
      <c r="D22" s="701"/>
      <c r="E22" s="691"/>
      <c r="F22" s="692"/>
      <c r="G22" s="692"/>
      <c r="H22" s="692"/>
      <c r="I22" s="692"/>
      <c r="J22" s="320" t="str">
        <f>IF(AND('MAPA DE RIESGOS'!$V$436="Alta",'MAPA DE RIESGOS'!$Z$436="Leve"),CONCATENATE("R",'MAPA DE RIESGOS'!$H$436),"")</f>
        <v/>
      </c>
      <c r="K22" s="325" t="str">
        <f>IF(AND('MAPA DE RIESGOS'!$V$442="Alta",'MAPA DE RIESGOS'!$Z$442="Leve"),CONCATENATE("R",'MAPA DE RIESGOS'!$H$442),"")</f>
        <v/>
      </c>
      <c r="L22" s="325" t="str">
        <f>IF(AND('MAPA DE RIESGOS'!$V$448="Alta",'MAPA DE RIESGOS'!$Z$448="Leve"),CONCATENATE("R",'MAPA DE RIESGOS'!$H$448),"")</f>
        <v/>
      </c>
      <c r="M22" s="325" t="str">
        <f>IF(AND('MAPA DE RIESGOS'!$V$454="Alta",'MAPA DE RIESGOS'!$Z$454="Leve"),CONCATENATE("R",'MAPA DE RIESGOS'!$H$454),"")</f>
        <v/>
      </c>
      <c r="N22" s="325" t="str">
        <f>IF(AND('MAPA DE RIESGOS'!$V$460="Alta",'MAPA DE RIESGOS'!$Z$460="Leve"),CONCATENATE("R",'MAPA DE RIESGOS'!$H$460),"")</f>
        <v/>
      </c>
      <c r="O22" s="325" t="str">
        <f>IF(AND('MAPA DE RIESGOS'!$V$466="Alta",'MAPA DE RIESGOS'!$Z$466="Leve"),CONCATENATE("R",'MAPA DE RIESGOS'!$H$466),"")</f>
        <v/>
      </c>
      <c r="P22" s="325" t="str">
        <f>IF(AND('MAPA DE RIESGOS'!$V$472="Alta",'MAPA DE RIESGOS'!$Z$472="Leve"),CONCATENATE("R",'MAPA DE RIESGOS'!$H$472),"")</f>
        <v/>
      </c>
      <c r="Q22" s="325" t="str">
        <f>IF(AND('MAPA DE RIESGOS'!$V$478="Alta",'MAPA DE RIESGOS'!$Z$478="Leve"),CONCATENATE("R",'MAPA DE RIESGOS'!$H$478),"")</f>
        <v/>
      </c>
      <c r="R22" s="325" t="str">
        <f>IF(AND('MAPA DE RIESGOS'!$V$484="Alta",'MAPA DE RIESGOS'!$Z$484="Leve"),CONCATENATE("R",'MAPA DE RIESGOS'!$H$484),"")</f>
        <v/>
      </c>
      <c r="S22" s="323" t="str">
        <f>IF(AND('MAPA DE RIESGOS'!$V$490="Alta",'MAPA DE RIESGOS'!$Z$490="Leve"),CONCATENATE("R",'MAPA DE RIESGOS'!$H$490),"")</f>
        <v/>
      </c>
      <c r="T22" s="320" t="str">
        <f>IF(AND('MAPA DE RIESGOS'!$V$436="Alta",'MAPA DE RIESGOS'!$Z$436="Menor"),CONCATENATE("R",'MAPA DE RIESGOS'!$H$436),"")</f>
        <v/>
      </c>
      <c r="U22" s="325" t="str">
        <f>IF(AND('MAPA DE RIESGOS'!$V$442="Alta",'MAPA DE RIESGOS'!$Z$442="Menor"),CONCATENATE("R",'MAPA DE RIESGOS'!$H$442),"")</f>
        <v/>
      </c>
      <c r="V22" s="325" t="str">
        <f>IF(AND('MAPA DE RIESGOS'!$V$448="Alta",'MAPA DE RIESGOS'!$Z$448="Menor"),CONCATENATE("R",'MAPA DE RIESGOS'!$H$448),"")</f>
        <v/>
      </c>
      <c r="W22" s="325" t="str">
        <f>IF(AND('MAPA DE RIESGOS'!$V$454="Alta",'MAPA DE RIESGOS'!$Z$454="Menor"),CONCATENATE("R",'MAPA DE RIESGOS'!$H$454),"")</f>
        <v/>
      </c>
      <c r="X22" s="325" t="str">
        <f>IF(AND('MAPA DE RIESGOS'!$V$460="Alta",'MAPA DE RIESGOS'!$Z$460="Menor"),CONCATENATE("R",'MAPA DE RIESGOS'!$H$460),"")</f>
        <v/>
      </c>
      <c r="Y22" s="325" t="str">
        <f>IF(AND('MAPA DE RIESGOS'!$V$466="Alta",'MAPA DE RIESGOS'!$Z$466="Menor"),CONCATENATE("R",'MAPA DE RIESGOS'!$H$466),"")</f>
        <v/>
      </c>
      <c r="Z22" s="325" t="str">
        <f>IF(AND('MAPA DE RIESGOS'!$V$472="Alta",'MAPA DE RIESGOS'!$Z$472="Menor"),CONCATENATE("R",'MAPA DE RIESGOS'!$H$472),"")</f>
        <v/>
      </c>
      <c r="AA22" s="325" t="str">
        <f>IF(AND('MAPA DE RIESGOS'!$V$478="Alta",'MAPA DE RIESGOS'!$Z$478="Menor"),CONCATENATE("R",'MAPA DE RIESGOS'!$H$478),"")</f>
        <v/>
      </c>
      <c r="AB22" s="325" t="str">
        <f>IF(AND('MAPA DE RIESGOS'!$V$484="Alta",'MAPA DE RIESGOS'!$Z$484="Menor"),CONCATENATE("R",'MAPA DE RIESGOS'!$H$484),"")</f>
        <v/>
      </c>
      <c r="AC22" s="323" t="str">
        <f>IF(AND('MAPA DE RIESGOS'!$V$490="Alta",'MAPA DE RIESGOS'!$Z$490="Menor"),CONCATENATE("R",'MAPA DE RIESGOS'!$H$490),"")</f>
        <v/>
      </c>
      <c r="AD22" s="301" t="str">
        <f>IF(AND('MAPA DE RIESGOS'!$V$436="Alta",'MAPA DE RIESGOS'!$Z$436="Moderado"),CONCATENATE("R",'MAPA DE RIESGOS'!$H$436),"")</f>
        <v/>
      </c>
      <c r="AE22" s="311" t="str">
        <f>IF(AND('MAPA DE RIESGOS'!$V$442="Alta",'MAPA DE RIESGOS'!$Z$442="Moderado"),CONCATENATE("R",'MAPA DE RIESGOS'!$H$442),"")</f>
        <v/>
      </c>
      <c r="AF22" s="311" t="str">
        <f>IF(AND('MAPA DE RIESGOS'!$V$448="Alta",'MAPA DE RIESGOS'!$Z$448="Moderado"),CONCATENATE("R",'MAPA DE RIESGOS'!$H$448),"")</f>
        <v/>
      </c>
      <c r="AG22" s="311" t="str">
        <f>IF(AND('MAPA DE RIESGOS'!$V$454="Alta",'MAPA DE RIESGOS'!$Z$454="Moderado"),CONCATENATE("R",'MAPA DE RIESGOS'!$H$454),"")</f>
        <v/>
      </c>
      <c r="AH22" s="311" t="str">
        <f>IF(AND('MAPA DE RIESGOS'!$V$460="Alta",'MAPA DE RIESGOS'!$Z$460="Moderado"),CONCATENATE("R",'MAPA DE RIESGOS'!$H$460),"")</f>
        <v/>
      </c>
      <c r="AI22" s="311" t="str">
        <f>IF(AND('MAPA DE RIESGOS'!$V$466="Alta",'MAPA DE RIESGOS'!$Z$466="Moderado"),CONCATENATE("R",'MAPA DE RIESGOS'!$H$466),"")</f>
        <v/>
      </c>
      <c r="AJ22" s="311" t="str">
        <f>IF(AND('MAPA DE RIESGOS'!$V$472="Alta",'MAPA DE RIESGOS'!$Z$472="Moderado"),CONCATENATE("R",'MAPA DE RIESGOS'!$H$472),"")</f>
        <v/>
      </c>
      <c r="AK22" s="311" t="str">
        <f>IF(AND('MAPA DE RIESGOS'!$V$478="Alta",'MAPA DE RIESGOS'!$Z$478="Moderado"),CONCATENATE("R",'MAPA DE RIESGOS'!$H$478),"")</f>
        <v/>
      </c>
      <c r="AL22" s="311" t="str">
        <f>IF(AND('MAPA DE RIESGOS'!$V$484="Alta",'MAPA DE RIESGOS'!$Z$484="Moderado"),CONCATENATE("R",'MAPA DE RIESGOS'!$H$484),"")</f>
        <v/>
      </c>
      <c r="AM22" s="304" t="str">
        <f>IF(AND('MAPA DE RIESGOS'!$V$490="Alta",'MAPA DE RIESGOS'!$Z$490="Moderado"),CONCATENATE("R",'MAPA DE RIESGOS'!$H$490),"")</f>
        <v/>
      </c>
      <c r="AN22" s="301" t="str">
        <f>IF(AND('MAPA DE RIESGOS'!$V$436="Alta",'MAPA DE RIESGOS'!$Z$436="Mayor"),CONCATENATE("R",'MAPA DE RIESGOS'!$H$436),"")</f>
        <v/>
      </c>
      <c r="AO22" s="311" t="str">
        <f>IF(AND('MAPA DE RIESGOS'!$V$442="Alta",'MAPA DE RIESGOS'!$Z$442="Mayor"),CONCATENATE("R",'MAPA DE RIESGOS'!$H$442),"")</f>
        <v/>
      </c>
      <c r="AP22" s="311" t="str">
        <f>IF(AND('MAPA DE RIESGOS'!$V$448="Alta",'MAPA DE RIESGOS'!$Z$448="Mayor"),CONCATENATE("R",'MAPA DE RIESGOS'!$H$448),"")</f>
        <v/>
      </c>
      <c r="AQ22" s="311" t="str">
        <f>IF(AND('MAPA DE RIESGOS'!$V$454="Alta",'MAPA DE RIESGOS'!$Z$454="Mayor"),CONCATENATE("R",'MAPA DE RIESGOS'!$H$454),"")</f>
        <v/>
      </c>
      <c r="AR22" s="311" t="str">
        <f>IF(AND('MAPA DE RIESGOS'!$V$460="Alta",'MAPA DE RIESGOS'!$Z$460="Mayor"),CONCATENATE("R",'MAPA DE RIESGOS'!$H$460),"")</f>
        <v/>
      </c>
      <c r="AS22" s="311" t="str">
        <f>IF(AND('MAPA DE RIESGOS'!$V$466="Alta",'MAPA DE RIESGOS'!$Z$466="Mayor"),CONCATENATE("R",'MAPA DE RIESGOS'!$H$466),"")</f>
        <v/>
      </c>
      <c r="AT22" s="311" t="str">
        <f>IF(AND('MAPA DE RIESGOS'!$V$472="Alta",'MAPA DE RIESGOS'!$Z$472="Mayor"),CONCATENATE("R",'MAPA DE RIESGOS'!$H$472),"")</f>
        <v/>
      </c>
      <c r="AU22" s="311" t="str">
        <f>IF(AND('MAPA DE RIESGOS'!$V$478="Alta",'MAPA DE RIESGOS'!$Z$478="Mayor"),CONCATENATE("R",'MAPA DE RIESGOS'!$H$478),"")</f>
        <v/>
      </c>
      <c r="AV22" s="311" t="str">
        <f>IF(AND('MAPA DE RIESGOS'!$V$484="Alta",'MAPA DE RIESGOS'!$Z$484="Mayor"),CONCATENATE("R",'MAPA DE RIESGOS'!$H$484),"")</f>
        <v/>
      </c>
      <c r="AW22" s="304" t="str">
        <f>IF(AND('MAPA DE RIESGOS'!$V$490="Alta",'MAPA DE RIESGOS'!$Z$490="Mayor"),CONCATENATE("R",'MAPA DE RIESGOS'!$H$490),"")</f>
        <v/>
      </c>
      <c r="AX22" s="307" t="str">
        <f>IF(AND('MAPA DE RIESGOS'!$V$436="Alta",'MAPA DE RIESGOS'!$Z$436="Catastrófico"),CONCATENATE("R",'MAPA DE RIESGOS'!$H$436),"")</f>
        <v/>
      </c>
      <c r="AY22" s="312" t="str">
        <f>IF(AND('MAPA DE RIESGOS'!$V$442="Alta",'MAPA DE RIESGOS'!$Z$442="Catastrófico"),CONCATENATE("R",'MAPA DE RIESGOS'!$H$442),"")</f>
        <v/>
      </c>
      <c r="AZ22" s="312" t="str">
        <f>IF(AND('MAPA DE RIESGOS'!$V$448="Alta",'MAPA DE RIESGOS'!$Z$448="Catastrófico"),CONCATENATE("R",'MAPA DE RIESGOS'!$H$448),"")</f>
        <v/>
      </c>
      <c r="BA22" s="312" t="str">
        <f>IF(AND('MAPA DE RIESGOS'!$V$454="Alta",'MAPA DE RIESGOS'!$Z$454="Catastrófico"),CONCATENATE("R",'MAPA DE RIESGOS'!$H$454),"")</f>
        <v/>
      </c>
      <c r="BB22" s="312" t="str">
        <f>IF(AND('MAPA DE RIESGOS'!$V$460="Alta",'MAPA DE RIESGOS'!$Z$460="Catastrófico"),CONCATENATE("R",'MAPA DE RIESGOS'!$H$460),"")</f>
        <v/>
      </c>
      <c r="BC22" s="312" t="str">
        <f>IF(AND('MAPA DE RIESGOS'!$V$466="Alta",'MAPA DE RIESGOS'!$Z$466="Catastrófico"),CONCATENATE("R",'MAPA DE RIESGOS'!$H$466),"")</f>
        <v/>
      </c>
      <c r="BD22" s="312" t="str">
        <f>IF(AND('MAPA DE RIESGOS'!$V$472="Alta",'MAPA DE RIESGOS'!$Z$472="Catastrófico"),CONCATENATE("R",'MAPA DE RIESGOS'!$H$472),"")</f>
        <v/>
      </c>
      <c r="BE22" s="312" t="str">
        <f>IF(AND('MAPA DE RIESGOS'!$V$478="Alta",'MAPA DE RIESGOS'!$Z$478="Catastrófico"),CONCATENATE("R",'MAPA DE RIESGOS'!$H$478),"")</f>
        <v/>
      </c>
      <c r="BF22" s="312" t="str">
        <f>IF(AND('MAPA DE RIESGOS'!$V$484="Alta",'MAPA DE RIESGOS'!$Z$484="Catastrófico"),CONCATENATE("R",'MAPA DE RIESGOS'!$H$484),"")</f>
        <v/>
      </c>
      <c r="BG22" s="310" t="str">
        <f>IF(AND('MAPA DE RIESGOS'!$V$490="Alta",'MAPA DE RIESGOS'!$Z$490="Catastrófico"),CONCATENATE("R",'MAPA DE RIESGOS'!$H$490),"")</f>
        <v/>
      </c>
      <c r="BH22" s="67"/>
      <c r="BI22" s="714"/>
      <c r="BJ22" s="715"/>
      <c r="BK22" s="715"/>
      <c r="BL22" s="715"/>
      <c r="BM22" s="715"/>
      <c r="BN22" s="716"/>
    </row>
    <row r="23" spans="2:66" ht="34.5" customHeight="1" thickBot="1">
      <c r="B23" s="700"/>
      <c r="C23" s="700"/>
      <c r="D23" s="701"/>
      <c r="E23" s="694"/>
      <c r="F23" s="695"/>
      <c r="G23" s="695"/>
      <c r="H23" s="695"/>
      <c r="I23" s="695"/>
      <c r="J23" s="326" t="str">
        <f>IF(AND('MAPA DE RIESGOS'!$V$496="Alta",'MAPA DE RIESGOS'!$Z$496="Leve"),CONCATENATE("R",'MAPA DE RIESGOS'!$H$496),"")</f>
        <v/>
      </c>
      <c r="K23" s="327" t="str">
        <f>IF(AND('MAPA DE RIESGOS'!$V$502="Alta",'MAPA DE RIESGOS'!$Z$502="Leve"),CONCATENATE("R",'MAPA DE RIESGOS'!$H$502),"")</f>
        <v/>
      </c>
      <c r="L23" s="327" t="str">
        <f>IF(AND('MAPA DE RIESGOS'!$V$508="Alta",'MAPA DE RIESGOS'!$Z$508="Leve"),CONCATENATE("R",'MAPA DE RIESGOS'!$H$508),"")</f>
        <v/>
      </c>
      <c r="M23" s="327" t="str">
        <f>IF(AND('MAPA DE RIESGOS'!$V$514="Alta",'MAPA DE RIESGOS'!$Z$514="Leve"),CONCATENATE("R",'MAPA DE RIESGOS'!$H$514),"")</f>
        <v/>
      </c>
      <c r="N23" s="327" t="str">
        <f>IF(AND('MAPA DE RIESGOS'!$V$520="Alta",'MAPA DE RIESGOS'!$Z$520="Leve"),CONCATENATE("R",'MAPA DE RIESGOS'!$H$520),"")</f>
        <v/>
      </c>
      <c r="O23" s="327" t="str">
        <f>IF(AND('MAPA DE RIESGOS'!$V$526="Alta",'MAPA DE RIESGOS'!$Z$526="Leve"),CONCATENATE("R",'MAPA DE RIESGOS'!$H$526),"")</f>
        <v/>
      </c>
      <c r="P23" s="327" t="str">
        <f>IF(AND('MAPA DE RIESGOS'!$V$532="Alta",'MAPA DE RIESGOS'!$Z$532="Leve"),CONCATENATE("R",'MAPA DE RIESGOS'!$H$532),"")</f>
        <v/>
      </c>
      <c r="Q23" s="327"/>
      <c r="R23" s="327"/>
      <c r="S23" s="328"/>
      <c r="T23" s="326" t="str">
        <f>IF(AND('MAPA DE RIESGOS'!$V$496="Alta",'MAPA DE RIESGOS'!$Z$496="Menor"),CONCATENATE("R",'MAPA DE RIESGOS'!$H$496),"")</f>
        <v/>
      </c>
      <c r="U23" s="327" t="str">
        <f>IF(AND('MAPA DE RIESGOS'!$V$502="Alta",'MAPA DE RIESGOS'!$Z$502="Menor"),CONCATENATE("R",'MAPA DE RIESGOS'!$H$502),"")</f>
        <v/>
      </c>
      <c r="V23" s="327" t="str">
        <f>IF(AND('MAPA DE RIESGOS'!$V$508="Alta",'MAPA DE RIESGOS'!$Z$508="Menor"),CONCATENATE("R",'MAPA DE RIESGOS'!$H$508),"")</f>
        <v/>
      </c>
      <c r="W23" s="327" t="str">
        <f>IF(AND('MAPA DE RIESGOS'!$V$514="Alta",'MAPA DE RIESGOS'!$Z$514="Menor"),CONCATENATE("R",'MAPA DE RIESGOS'!$H$514),"")</f>
        <v/>
      </c>
      <c r="X23" s="327" t="str">
        <f>IF(AND('MAPA DE RIESGOS'!$V$520="Alta",'MAPA DE RIESGOS'!$Z$520="Menor"),CONCATENATE("R",'MAPA DE RIESGOS'!$H$520),"")</f>
        <v/>
      </c>
      <c r="Y23" s="327" t="str">
        <f>IF(AND('MAPA DE RIESGOS'!$V$526="Alta",'MAPA DE RIESGOS'!$Z$526="Menor"),CONCATENATE("R",'MAPA DE RIESGOS'!$H$526),"")</f>
        <v/>
      </c>
      <c r="Z23" s="327" t="str">
        <f>IF(AND('MAPA DE RIESGOS'!$V$532="Alta",'MAPA DE RIESGOS'!$Z$532="Menor"),CONCATENATE("R",'MAPA DE RIESGOS'!$H$532),"")</f>
        <v/>
      </c>
      <c r="AA23" s="327"/>
      <c r="AB23" s="327"/>
      <c r="AC23" s="328"/>
      <c r="AD23" s="313" t="str">
        <f>IF(AND('MAPA DE RIESGOS'!$V$496="Alta",'MAPA DE RIESGOS'!$Z$496="Moderado"),CONCATENATE("R",'MAPA DE RIESGOS'!$H$496),"")</f>
        <v/>
      </c>
      <c r="AE23" s="314" t="str">
        <f>IF(AND('MAPA DE RIESGOS'!$V$502="Alta",'MAPA DE RIESGOS'!$Z$502="Moderado"),CONCATENATE("R",'MAPA DE RIESGOS'!$H$502),"")</f>
        <v/>
      </c>
      <c r="AF23" s="314" t="str">
        <f>IF(AND('MAPA DE RIESGOS'!$V$508="Alta",'MAPA DE RIESGOS'!$Z$508="Moderado"),CONCATENATE("R",'MAPA DE RIESGOS'!$H$508),"")</f>
        <v/>
      </c>
      <c r="AG23" s="314" t="str">
        <f>IF(AND('MAPA DE RIESGOS'!$V$514="Alta",'MAPA DE RIESGOS'!$Z$514="Moderado"),CONCATENATE("R",'MAPA DE RIESGOS'!$H$514),"")</f>
        <v/>
      </c>
      <c r="AH23" s="314" t="str">
        <f>IF(AND('MAPA DE RIESGOS'!$V$520="Alta",'MAPA DE RIESGOS'!$Z$520="Moderado"),CONCATENATE("R",'MAPA DE RIESGOS'!$H$520),"")</f>
        <v/>
      </c>
      <c r="AI23" s="314" t="str">
        <f>IF(AND('MAPA DE RIESGOS'!$V$526="Alta",'MAPA DE RIESGOS'!$Z$526="Moderado"),CONCATENATE("R",'MAPA DE RIESGOS'!$H$526),"")</f>
        <v/>
      </c>
      <c r="AJ23" s="314" t="str">
        <f>IF(AND('MAPA DE RIESGOS'!$V$532="Alta",'MAPA DE RIESGOS'!$Z$532="Moderado"),CONCATENATE("R",'MAPA DE RIESGOS'!$H$532),"")</f>
        <v/>
      </c>
      <c r="AK23" s="314"/>
      <c r="AL23" s="314"/>
      <c r="AM23" s="315"/>
      <c r="AN23" s="313" t="str">
        <f>IF(AND('MAPA DE RIESGOS'!$V$496="Alta",'MAPA DE RIESGOS'!$Z$496="Mayor"),CONCATENATE("R",'MAPA DE RIESGOS'!$H$496),"")</f>
        <v/>
      </c>
      <c r="AO23" s="314" t="str">
        <f>IF(AND('MAPA DE RIESGOS'!$V$502="Alta",'MAPA DE RIESGOS'!$Z$502="Mayor"),CONCATENATE("R",'MAPA DE RIESGOS'!$H$502),"")</f>
        <v/>
      </c>
      <c r="AP23" s="314" t="str">
        <f>IF(AND('MAPA DE RIESGOS'!$V$508="Alta",'MAPA DE RIESGOS'!$Z$508="Mayor"),CONCATENATE("R",'MAPA DE RIESGOS'!$H$508),"")</f>
        <v/>
      </c>
      <c r="AQ23" s="314" t="str">
        <f>IF(AND('MAPA DE RIESGOS'!$V$514="Alta",'MAPA DE RIESGOS'!$Z$514="Mayor"),CONCATENATE("R",'MAPA DE RIESGOS'!$H$514),"")</f>
        <v/>
      </c>
      <c r="AR23" s="314" t="str">
        <f>IF(AND('MAPA DE RIESGOS'!$V$520="Alta",'MAPA DE RIESGOS'!$Z$520="Mayor"),CONCATENATE("R",'MAPA DE RIESGOS'!$H$520),"")</f>
        <v/>
      </c>
      <c r="AS23" s="314" t="str">
        <f>IF(AND('MAPA DE RIESGOS'!$V$526="Alta",'MAPA DE RIESGOS'!$Z$526="Mayor"),CONCATENATE("R",'MAPA DE RIESGOS'!$H$526),"")</f>
        <v/>
      </c>
      <c r="AT23" s="314" t="str">
        <f>IF(AND('MAPA DE RIESGOS'!$V$532="Alta",'MAPA DE RIESGOS'!$Z$532="Mayor"),CONCATENATE("R",'MAPA DE RIESGOS'!$H$532),"")</f>
        <v/>
      </c>
      <c r="AU23" s="314"/>
      <c r="AV23" s="314"/>
      <c r="AW23" s="315"/>
      <c r="AX23" s="324" t="str">
        <f>IF(AND('MAPA DE RIESGOS'!$V$496="Alta",'MAPA DE RIESGOS'!$Z$496="Catastrófico"),CONCATENATE("R",'MAPA DE RIESGOS'!$H$496),"")</f>
        <v/>
      </c>
      <c r="AY23" s="316" t="str">
        <f>IF(AND('MAPA DE RIESGOS'!$V$502="Alta",'MAPA DE RIESGOS'!$Z$502="Catastrófico"),CONCATENATE("R",'MAPA DE RIESGOS'!$H$502),"")</f>
        <v/>
      </c>
      <c r="AZ23" s="316" t="str">
        <f>IF(AND('MAPA DE RIESGOS'!$V$508="Alta",'MAPA DE RIESGOS'!$Z$508="Catastrófico"),CONCATENATE("R",'MAPA DE RIESGOS'!$H$508),"")</f>
        <v/>
      </c>
      <c r="BA23" s="316" t="str">
        <f>IF(AND('MAPA DE RIESGOS'!$V$514="Alta",'MAPA DE RIESGOS'!$Z$514="Catastrófico"),CONCATENATE("R",'MAPA DE RIESGOS'!$H$514),"")</f>
        <v/>
      </c>
      <c r="BB23" s="316" t="str">
        <f>IF(AND('MAPA DE RIESGOS'!$V$520="Alta",'MAPA DE RIESGOS'!$Z$520="Catastrófico"),CONCATENATE("R",'MAPA DE RIESGOS'!$H$520),"")</f>
        <v/>
      </c>
      <c r="BC23" s="316" t="str">
        <f>IF(AND('MAPA DE RIESGOS'!$V$526="Alta",'MAPA DE RIESGOS'!$Z$526="Catastrófico"),CONCATENATE("R",'MAPA DE RIESGOS'!$H$526),"")</f>
        <v/>
      </c>
      <c r="BD23" s="316" t="str">
        <f>IF(AND('MAPA DE RIESGOS'!$V$532="Alta",'MAPA DE RIESGOS'!$Z$532="Catastrófico"),CONCATENATE("R",'MAPA DE RIESGOS'!$H$532),"")</f>
        <v/>
      </c>
      <c r="BE23" s="316"/>
      <c r="BF23" s="316"/>
      <c r="BG23" s="317"/>
      <c r="BH23" s="67"/>
      <c r="BI23" s="717"/>
      <c r="BJ23" s="718"/>
      <c r="BK23" s="718"/>
      <c r="BL23" s="718"/>
      <c r="BM23" s="718"/>
      <c r="BN23" s="719"/>
    </row>
    <row r="24" spans="2:66" ht="34.5" customHeight="1">
      <c r="B24" s="700"/>
      <c r="C24" s="700"/>
      <c r="D24" s="701"/>
      <c r="E24" s="688" t="s">
        <v>282</v>
      </c>
      <c r="F24" s="689"/>
      <c r="G24" s="689"/>
      <c r="H24" s="689"/>
      <c r="I24" s="690"/>
      <c r="J24" s="318" t="str">
        <f>IF(AND('MAPA DE RIESGOS'!$V$10="Media",'MAPA DE RIESGOS'!$Z$10="Leve"),CONCATENATE("R",'MAPA DE RIESGOS'!$H$10),"")</f>
        <v/>
      </c>
      <c r="K24" s="319" t="str">
        <f>IF(AND('MAPA DE RIESGOS'!$V$16="Media",'MAPA DE RIESGOS'!$Z$16="Leve"),CONCATENATE("R",'MAPA DE RIESGOS'!$H$16),"")</f>
        <v/>
      </c>
      <c r="L24" s="319" t="str">
        <f>IF(AND('MAPA DE RIESGOS'!$V$22="Media",'MAPA DE RIESGOS'!$Z$22="Leve"),CONCATENATE("R",'MAPA DE RIESGOS'!$H$22),"")</f>
        <v/>
      </c>
      <c r="M24" s="319" t="str">
        <f>IF(AND('MAPA DE RIESGOS'!$V$28="Media",'MAPA DE RIESGOS'!$Z$28="Leve"),CONCATENATE("R",'MAPA DE RIESGOS'!$H$28),"")</f>
        <v/>
      </c>
      <c r="N24" s="319" t="str">
        <f>IF(AND('MAPA DE RIESGOS'!$V$34="Media",'MAPA DE RIESGOS'!$Z$34="Leve"),CONCATENATE("R",'MAPA DE RIESGOS'!$H$34),"")</f>
        <v/>
      </c>
      <c r="O24" s="319" t="str">
        <f>IF(AND('MAPA DE RIESGOS'!$V$40="Media",'MAPA DE RIESGOS'!$Z$40="Leve"),CONCATENATE("R",'MAPA DE RIESGOS'!$H$40),"")</f>
        <v/>
      </c>
      <c r="P24" s="319" t="str">
        <f>IF(AND('MAPA DE RIESGOS'!$V$46="Media",'MAPA DE RIESGOS'!$Z$46="Leve"),CONCATENATE("R",'MAPA DE RIESGOS'!$H$46),"")</f>
        <v/>
      </c>
      <c r="Q24" s="319" t="str">
        <f>IF(AND('MAPA DE RIESGOS'!$V$52="Media",'MAPA DE RIESGOS'!$Z$52="Leve"),CONCATENATE("R",'MAPA DE RIESGOS'!$H$52),"")</f>
        <v/>
      </c>
      <c r="R24" s="319" t="str">
        <f>IF(AND('MAPA DE RIESGOS'!$V$58="Media",'MAPA DE RIESGOS'!$Z$58="Leve"),CONCATENATE("R",'MAPA DE RIESGOS'!$H$58),"")</f>
        <v/>
      </c>
      <c r="S24" s="322" t="str">
        <f>IF(AND('MAPA DE RIESGOS'!$V$64="Media",'MAPA DE RIESGOS'!$Z$64="Leve"),CONCATENATE("R",'MAPA DE RIESGOS'!$H$64),"")</f>
        <v/>
      </c>
      <c r="T24" s="318" t="str">
        <f>IF(AND('MAPA DE RIESGOS'!$V$10="Media",'MAPA DE RIESGOS'!$Z$10="Menor"),CONCATENATE("R",'MAPA DE RIESGOS'!$H$10),"")</f>
        <v/>
      </c>
      <c r="U24" s="319" t="str">
        <f>IF(AND('MAPA DE RIESGOS'!$V$16="Media",'MAPA DE RIESGOS'!$Z$16="Menor"),CONCATENATE("R",'MAPA DE RIESGOS'!$H$16),"")</f>
        <v/>
      </c>
      <c r="V24" s="319" t="str">
        <f>IF(AND('MAPA DE RIESGOS'!$V$22="Media",'MAPA DE RIESGOS'!$Z$22="Menor"),CONCATENATE("R",'MAPA DE RIESGOS'!$H$22),"")</f>
        <v/>
      </c>
      <c r="W24" s="319" t="str">
        <f>IF(AND('MAPA DE RIESGOS'!$V$28="Media",'MAPA DE RIESGOS'!$Z$28="Menor"),CONCATENATE("R",'MAPA DE RIESGOS'!$H$28),"")</f>
        <v/>
      </c>
      <c r="X24" s="319" t="str">
        <f>IF(AND('MAPA DE RIESGOS'!$V$34="Media",'MAPA DE RIESGOS'!$Z$34="Menor"),CONCATENATE("R",'MAPA DE RIESGOS'!$H$34),"")</f>
        <v/>
      </c>
      <c r="Y24" s="319" t="str">
        <f>IF(AND('MAPA DE RIESGOS'!$V$40="Media",'MAPA DE RIESGOS'!$Z$40="Menor"),CONCATENATE("R",'MAPA DE RIESGOS'!$H$40),"")</f>
        <v/>
      </c>
      <c r="Z24" s="319" t="str">
        <f>IF(AND('MAPA DE RIESGOS'!$V$46="Media",'MAPA DE RIESGOS'!$Z$46="Menor"),CONCATENATE("R",'MAPA DE RIESGOS'!$H$46),"")</f>
        <v/>
      </c>
      <c r="AA24" s="319" t="str">
        <f>IF(AND('MAPA DE RIESGOS'!$V$52="Media",'MAPA DE RIESGOS'!$Z$52="Menor"),CONCATENATE("R",'MAPA DE RIESGOS'!$H$52),"")</f>
        <v/>
      </c>
      <c r="AB24" s="319" t="str">
        <f>IF(AND('MAPA DE RIESGOS'!$V$58="Media",'MAPA DE RIESGOS'!$Z$58="Menor"),CONCATENATE("R",'MAPA DE RIESGOS'!$H$58),"")</f>
        <v/>
      </c>
      <c r="AC24" s="322" t="str">
        <f>IF(AND('MAPA DE RIESGOS'!$V$64="Media",'MAPA DE RIESGOS'!$Z$64="Menor"),CONCATENATE("R",'MAPA DE RIESGOS'!$H$64),"")</f>
        <v/>
      </c>
      <c r="AD24" s="318" t="str">
        <f>IF(AND('MAPA DE RIESGOS'!$V$10="Media",'MAPA DE RIESGOS'!$Z$10="Moderado"),CONCATENATE("R",'MAPA DE RIESGOS'!$H$10),"")</f>
        <v/>
      </c>
      <c r="AE24" s="319" t="str">
        <f>IF(AND('MAPA DE RIESGOS'!$V$16="Media",'MAPA DE RIESGOS'!$Z$16="Moderado"),CONCATENATE("R",'MAPA DE RIESGOS'!$H$16),"")</f>
        <v/>
      </c>
      <c r="AF24" s="319" t="str">
        <f>IF(AND('MAPA DE RIESGOS'!$V$22="Media",'MAPA DE RIESGOS'!$Z$22="Moderado"),CONCATENATE("R",'MAPA DE RIESGOS'!$H$22),"")</f>
        <v/>
      </c>
      <c r="AG24" s="319" t="str">
        <f>IF(AND('MAPA DE RIESGOS'!$V$28="Media",'MAPA DE RIESGOS'!$Z$28="Moderado"),CONCATENATE("R",'MAPA DE RIESGOS'!$H$28),"")</f>
        <v>R4</v>
      </c>
      <c r="AH24" s="319" t="str">
        <f>IF(AND('MAPA DE RIESGOS'!$V$34="Media",'MAPA DE RIESGOS'!$Z$34="Moderado"),CONCATENATE("R",'MAPA DE RIESGOS'!$H$34),"")</f>
        <v/>
      </c>
      <c r="AI24" s="319" t="str">
        <f>IF(AND('MAPA DE RIESGOS'!$V$40="Media",'MAPA DE RIESGOS'!$Z$40="Moderado"),CONCATENATE("R",'MAPA DE RIESGOS'!$H$40),"")</f>
        <v/>
      </c>
      <c r="AJ24" s="319" t="str">
        <f>IF(AND('MAPA DE RIESGOS'!$V$46="Media",'MAPA DE RIESGOS'!$Z$46="Moderado"),CONCATENATE("R",'MAPA DE RIESGOS'!$H$46),"")</f>
        <v/>
      </c>
      <c r="AK24" s="319" t="str">
        <f>IF(AND('MAPA DE RIESGOS'!$V$52="Media",'MAPA DE RIESGOS'!$Z$52="Moderado"),CONCATENATE("R",'MAPA DE RIESGOS'!$H$52),"")</f>
        <v/>
      </c>
      <c r="AL24" s="319" t="str">
        <f>IF(AND('MAPA DE RIESGOS'!$V$58="Media",'MAPA DE RIESGOS'!$Z$58="Moderado"),CONCATENATE("R",'MAPA DE RIESGOS'!$H$58),"")</f>
        <v/>
      </c>
      <c r="AM24" s="322" t="str">
        <f>IF(AND('MAPA DE RIESGOS'!$V$64="Media",'MAPA DE RIESGOS'!$Z$64="Moderado"),CONCATENATE("R",'MAPA DE RIESGOS'!$H$64),"")</f>
        <v/>
      </c>
      <c r="AN24" s="299" t="str">
        <f>IF(AND('MAPA DE RIESGOS'!$V$10="Media",'MAPA DE RIESGOS'!$Z$10="Mayor"),CONCATENATE("R",'MAPA DE RIESGOS'!$H$10),"")</f>
        <v/>
      </c>
      <c r="AO24" s="300" t="str">
        <f>IF(AND('MAPA DE RIESGOS'!$V$16="Media",'MAPA DE RIESGOS'!$Z$16="Mayor"),CONCATENATE("R",'MAPA DE RIESGOS'!$H$16),"")</f>
        <v/>
      </c>
      <c r="AP24" s="300" t="str">
        <f>IF(AND('MAPA DE RIESGOS'!$V$22="Media",'MAPA DE RIESGOS'!$Z$22="Mayor"),CONCATENATE("R",'MAPA DE RIESGOS'!$H$22),"")</f>
        <v/>
      </c>
      <c r="AQ24" s="300" t="str">
        <f>IF(AND('MAPA DE RIESGOS'!$V$28="Media",'MAPA DE RIESGOS'!$Z$28="Mayor"),CONCATENATE("R",'MAPA DE RIESGOS'!$H$28),"")</f>
        <v/>
      </c>
      <c r="AR24" s="300" t="str">
        <f>IF(AND('MAPA DE RIESGOS'!$V$34="Media",'MAPA DE RIESGOS'!$Z$34="Mayor"),CONCATENATE("R",'MAPA DE RIESGOS'!$H$34),"")</f>
        <v/>
      </c>
      <c r="AS24" s="300" t="str">
        <f>IF(AND('MAPA DE RIESGOS'!$V$40="Media",'MAPA DE RIESGOS'!$Z$40="Mayor"),CONCATENATE("R",'MAPA DE RIESGOS'!$H$40),"")</f>
        <v/>
      </c>
      <c r="AT24" s="300" t="str">
        <f>IF(AND('MAPA DE RIESGOS'!$V$46="Media",'MAPA DE RIESGOS'!$Z$46="Mayor"),CONCATENATE("R",'MAPA DE RIESGOS'!$H$46),"")</f>
        <v/>
      </c>
      <c r="AU24" s="300" t="str">
        <f>IF(AND('MAPA DE RIESGOS'!$V$52="Media",'MAPA DE RIESGOS'!$Z$52="Mayor"),CONCATENATE("R",'MAPA DE RIESGOS'!$H$52),"")</f>
        <v/>
      </c>
      <c r="AV24" s="300" t="str">
        <f>IF(AND('MAPA DE RIESGOS'!$V$58="Media",'MAPA DE RIESGOS'!$Z$58="Mayor"),CONCATENATE("R",'MAPA DE RIESGOS'!$H$58),"")</f>
        <v/>
      </c>
      <c r="AW24" s="303" t="str">
        <f>IF(AND('MAPA DE RIESGOS'!$V$64="Media",'MAPA DE RIESGOS'!$Z$64="Mayor"),CONCATENATE("R",'MAPA DE RIESGOS'!$H$64),"")</f>
        <v/>
      </c>
      <c r="AX24" s="305" t="str">
        <f>IF(AND('MAPA DE RIESGOS'!$V$10="Media",'MAPA DE RIESGOS'!$Z$10="Catastrófico"),CONCATENATE("R",'MAPA DE RIESGOS'!$H$10),"")</f>
        <v/>
      </c>
      <c r="AY24" s="306" t="str">
        <f>IF(AND('MAPA DE RIESGOS'!$V$16="Media",'MAPA DE RIESGOS'!$Z$16="Catastrófico"),CONCATENATE("R",'MAPA DE RIESGOS'!$H$16),"")</f>
        <v/>
      </c>
      <c r="AZ24" s="306" t="str">
        <f>IF(AND('MAPA DE RIESGOS'!$V$22="Media",'MAPA DE RIESGOS'!$Z$22="Catastrófico"),CONCATENATE("R",'MAPA DE RIESGOS'!$H$22),"")</f>
        <v/>
      </c>
      <c r="BA24" s="306" t="str">
        <f>IF(AND('MAPA DE RIESGOS'!$V$28="Media",'MAPA DE RIESGOS'!$Z$28="Catastrófico"),CONCATENATE("R",'MAPA DE RIESGOS'!$H$28),"")</f>
        <v/>
      </c>
      <c r="BB24" s="306" t="str">
        <f>IF(AND('MAPA DE RIESGOS'!$V$34="Media",'MAPA DE RIESGOS'!$Z$34="Catastrófico"),CONCATENATE("R",'MAPA DE RIESGOS'!$H$34),"")</f>
        <v/>
      </c>
      <c r="BC24" s="306" t="str">
        <f>IF(AND('MAPA DE RIESGOS'!$V$40="Media",'MAPA DE RIESGOS'!$Z$40="Catastrófico"),CONCATENATE("R",'MAPA DE RIESGOS'!$H$40),"")</f>
        <v/>
      </c>
      <c r="BD24" s="306" t="str">
        <f>IF(AND('MAPA DE RIESGOS'!$V$46="Media",'MAPA DE RIESGOS'!$Z$46="Catastrófico"),CONCATENATE("R",'MAPA DE RIESGOS'!$H$46),"")</f>
        <v/>
      </c>
      <c r="BE24" s="306" t="str">
        <f>IF(AND('MAPA DE RIESGOS'!$V$52="Media",'MAPA DE RIESGOS'!$Z$52="Catastrófico"),CONCATENATE("R",'MAPA DE RIESGOS'!$H$52),"")</f>
        <v/>
      </c>
      <c r="BF24" s="306" t="str">
        <f>IF(AND('MAPA DE RIESGOS'!$V$58="Media",'MAPA DE RIESGOS'!$Z$58="Catastrófico"),CONCATENATE("R",'MAPA DE RIESGOS'!$H$58),"")</f>
        <v/>
      </c>
      <c r="BG24" s="309" t="str">
        <f>IF(AND('MAPA DE RIESGOS'!$V$64="Media",'MAPA DE RIESGOS'!$Z$64="Catastrófico"),CONCATENATE("R",'MAPA DE RIESGOS'!$H$64),"")</f>
        <v/>
      </c>
      <c r="BH24" s="67"/>
      <c r="BI24" s="720" t="s">
        <v>12</v>
      </c>
      <c r="BJ24" s="721"/>
      <c r="BK24" s="721"/>
      <c r="BL24" s="721"/>
      <c r="BM24" s="721"/>
      <c r="BN24" s="722"/>
    </row>
    <row r="25" spans="2:66" ht="34.5" customHeight="1">
      <c r="B25" s="700"/>
      <c r="C25" s="700"/>
      <c r="D25" s="701"/>
      <c r="E25" s="691"/>
      <c r="F25" s="692"/>
      <c r="G25" s="692"/>
      <c r="H25" s="692"/>
      <c r="I25" s="693"/>
      <c r="J25" s="320" t="str">
        <f>IF(AND('MAPA DE RIESGOS'!$V$70="Media",'MAPA DE RIESGOS'!$Z$70="Leve"),CONCATENATE("R",'MAPA DE RIESGOS'!$H$70),"")</f>
        <v/>
      </c>
      <c r="K25" s="321" t="str">
        <f>IF(AND('MAPA DE RIESGOS'!$V$76="Media",'MAPA DE RIESGOS'!$Z$76="Leve"),CONCATENATE("R",'MAPA DE RIESGOS'!$H$76),"")</f>
        <v/>
      </c>
      <c r="L25" s="321" t="str">
        <f>IF(AND('MAPA DE RIESGOS'!$V$82="Media",'MAPA DE RIESGOS'!$Z$82="Leve"),CONCATENATE("R",'MAPA DE RIESGOS'!$H$82),"")</f>
        <v/>
      </c>
      <c r="M25" s="321" t="str">
        <f>IF(AND('MAPA DE RIESGOS'!$V$88="Media",'MAPA DE RIESGOS'!$Z$88="Leve"),CONCATENATE("R",'MAPA DE RIESGOS'!$H$88),"")</f>
        <v/>
      </c>
      <c r="N25" s="321" t="str">
        <f>IF(AND('MAPA DE RIESGOS'!$V$94="Media",'MAPA DE RIESGOS'!$Z$94="Leve"),CONCATENATE("R",'MAPA DE RIESGOS'!$H$94),"")</f>
        <v/>
      </c>
      <c r="O25" s="321" t="str">
        <f>IF(AND('MAPA DE RIESGOS'!$V$100="Media",'MAPA DE RIESGOS'!$Z$100="Leve"),CONCATENATE("R",'MAPA DE RIESGOS'!$H$100),"")</f>
        <v>R16</v>
      </c>
      <c r="P25" s="321" t="str">
        <f>IF(AND('MAPA DE RIESGOS'!$V$106="Media",'MAPA DE RIESGOS'!$Z$106="Leve"),CONCATENATE("R",'MAPA DE RIESGOS'!$H$106),"")</f>
        <v/>
      </c>
      <c r="Q25" s="321" t="str">
        <f>IF(AND('MAPA DE RIESGOS'!$V$112="Media",'MAPA DE RIESGOS'!$Z$112="Leve"),CONCATENATE("R",'MAPA DE RIESGOS'!$H$112),"")</f>
        <v/>
      </c>
      <c r="R25" s="321" t="str">
        <f>IF(AND('MAPA DE RIESGOS'!$V$118="Media",'MAPA DE RIESGOS'!$Z$118="Leve"),CONCATENATE("R",'MAPA DE RIESGOS'!$H$118),"")</f>
        <v/>
      </c>
      <c r="S25" s="323" t="str">
        <f>IF(AND('MAPA DE RIESGOS'!$V$124="Media",'MAPA DE RIESGOS'!$Z$124="Leve"),CONCATENATE("R",'MAPA DE RIESGOS'!$H$124),"")</f>
        <v/>
      </c>
      <c r="T25" s="320" t="str">
        <f>IF(AND('MAPA DE RIESGOS'!$V$70="Media",'MAPA DE RIESGOS'!$Z$70="Menor"),CONCATENATE("R",'MAPA DE RIESGOS'!$H$70),"")</f>
        <v/>
      </c>
      <c r="U25" s="321" t="str">
        <f>IF(AND('MAPA DE RIESGOS'!$V$76="Media",'MAPA DE RIESGOS'!$Z$76="Menor"),CONCATENATE("R",'MAPA DE RIESGOS'!$H$76),"")</f>
        <v/>
      </c>
      <c r="V25" s="321" t="str">
        <f>IF(AND('MAPA DE RIESGOS'!$V$82="Media",'MAPA DE RIESGOS'!$Z$82="Menor"),CONCATENATE("R",'MAPA DE RIESGOS'!$H$82),"")</f>
        <v/>
      </c>
      <c r="W25" s="321" t="str">
        <f>IF(AND('MAPA DE RIESGOS'!$V$88="Media",'MAPA DE RIESGOS'!$Z$88="Menor"),CONCATENATE("R",'MAPA DE RIESGOS'!$H$88),"")</f>
        <v/>
      </c>
      <c r="X25" s="321" t="str">
        <f>IF(AND('MAPA DE RIESGOS'!$V$94="Media",'MAPA DE RIESGOS'!$Z$94="Menor"),CONCATENATE("R",'MAPA DE RIESGOS'!$H$94),"")</f>
        <v/>
      </c>
      <c r="Y25" s="321" t="str">
        <f>IF(AND('MAPA DE RIESGOS'!$V$100="Media",'MAPA DE RIESGOS'!$Z$100="Menor"),CONCATENATE("R",'MAPA DE RIESGOS'!$H$100),"")</f>
        <v/>
      </c>
      <c r="Z25" s="321" t="str">
        <f>IF(AND('MAPA DE RIESGOS'!$V$106="Media",'MAPA DE RIESGOS'!$Z$106="Menor"),CONCATENATE("R",'MAPA DE RIESGOS'!$H$106),"")</f>
        <v/>
      </c>
      <c r="AA25" s="321" t="str">
        <f>IF(AND('MAPA DE RIESGOS'!$V$112="Media",'MAPA DE RIESGOS'!$Z$112="Menor"),CONCATENATE("R",'MAPA DE RIESGOS'!$H$112),"")</f>
        <v/>
      </c>
      <c r="AB25" s="321" t="str">
        <f>IF(AND('MAPA DE RIESGOS'!$V$118="Media",'MAPA DE RIESGOS'!$Z$118="Menor"),CONCATENATE("R",'MAPA DE RIESGOS'!$H$118),"")</f>
        <v/>
      </c>
      <c r="AC25" s="323" t="str">
        <f>IF(AND('MAPA DE RIESGOS'!$V$124="Media",'MAPA DE RIESGOS'!$Z$124="Menor"),CONCATENATE("R",'MAPA DE RIESGOS'!$H$124),"")</f>
        <v/>
      </c>
      <c r="AD25" s="320" t="str">
        <f>IF(AND('MAPA DE RIESGOS'!$V$70="Media",'MAPA DE RIESGOS'!$Z$70="Moderado"),CONCATENATE("R",'MAPA DE RIESGOS'!$H$70),"")</f>
        <v/>
      </c>
      <c r="AE25" s="321" t="str">
        <f>IF(AND('MAPA DE RIESGOS'!$V$76="Media",'MAPA DE RIESGOS'!$Z$76="Moderado"),CONCATENATE("R",'MAPA DE RIESGOS'!$H$76),"")</f>
        <v/>
      </c>
      <c r="AF25" s="321" t="str">
        <f>IF(AND('MAPA DE RIESGOS'!$V$82="Media",'MAPA DE RIESGOS'!$Z$82="Moderado"),CONCATENATE("R",'MAPA DE RIESGOS'!$H$82),"")</f>
        <v/>
      </c>
      <c r="AG25" s="321" t="str">
        <f>IF(AND('MAPA DE RIESGOS'!$V$88="Media",'MAPA DE RIESGOS'!$Z$88="Moderado"),CONCATENATE("R",'MAPA DE RIESGOS'!$H$88),"")</f>
        <v/>
      </c>
      <c r="AH25" s="321" t="str">
        <f>IF(AND('MAPA DE RIESGOS'!$V$94="Media",'MAPA DE RIESGOS'!$Z$94="Moderado"),CONCATENATE("R",'MAPA DE RIESGOS'!$H$94),"")</f>
        <v/>
      </c>
      <c r="AI25" s="321" t="str">
        <f>IF(AND('MAPA DE RIESGOS'!$V$100="Media",'MAPA DE RIESGOS'!$Z$100="Moderado"),CONCATENATE("R",'MAPA DE RIESGOS'!$H$100),"")</f>
        <v/>
      </c>
      <c r="AJ25" s="321" t="str">
        <f>IF(AND('MAPA DE RIESGOS'!$V$106="Media",'MAPA DE RIESGOS'!$Z$106="Moderado"),CONCATENATE("R",'MAPA DE RIESGOS'!$H$106),"")</f>
        <v/>
      </c>
      <c r="AK25" s="321" t="str">
        <f>IF(AND('MAPA DE RIESGOS'!$V$112="Media",'MAPA DE RIESGOS'!$Z$112="Moderado"),CONCATENATE("R",'MAPA DE RIESGOS'!$H$112),"")</f>
        <v/>
      </c>
      <c r="AL25" s="321" t="str">
        <f>IF(AND('MAPA DE RIESGOS'!$V$118="Media",'MAPA DE RIESGOS'!$Z$118="Moderado"),CONCATENATE("R",'MAPA DE RIESGOS'!$H$118),"")</f>
        <v/>
      </c>
      <c r="AM25" s="323" t="str">
        <f>IF(AND('MAPA DE RIESGOS'!$V$124="Media",'MAPA DE RIESGOS'!$Z$124="Moderado"),CONCATENATE("R",'MAPA DE RIESGOS'!$H$124),"")</f>
        <v/>
      </c>
      <c r="AN25" s="301" t="str">
        <f>IF(AND('MAPA DE RIESGOS'!$V$70="Media",'MAPA DE RIESGOS'!$Z$70="Mayor"),CONCATENATE("R",'MAPA DE RIESGOS'!$H$70),"")</f>
        <v/>
      </c>
      <c r="AO25" s="302" t="str">
        <f>IF(AND('MAPA DE RIESGOS'!$V$76="Media",'MAPA DE RIESGOS'!$Z$76="Mayor"),CONCATENATE("R",'MAPA DE RIESGOS'!$H$76),"")</f>
        <v/>
      </c>
      <c r="AP25" s="302" t="str">
        <f>IF(AND('MAPA DE RIESGOS'!$V$82="Media",'MAPA DE RIESGOS'!$Z$82="Mayor"),CONCATENATE("R",'MAPA DE RIESGOS'!$H$82),"")</f>
        <v/>
      </c>
      <c r="AQ25" s="302" t="str">
        <f>IF(AND('MAPA DE RIESGOS'!$V$88="Media",'MAPA DE RIESGOS'!$Z$88="Mayor"),CONCATENATE("R",'MAPA DE RIESGOS'!$H$88),"")</f>
        <v/>
      </c>
      <c r="AR25" s="302" t="str">
        <f>IF(AND('MAPA DE RIESGOS'!$V$94="Media",'MAPA DE RIESGOS'!$Z$94="Mayor"),CONCATENATE("R",'MAPA DE RIESGOS'!$H$94),"")</f>
        <v/>
      </c>
      <c r="AS25" s="302" t="str">
        <f>IF(AND('MAPA DE RIESGOS'!$V$100="Media",'MAPA DE RIESGOS'!$Z$100="Mayor"),CONCATENATE("R",'MAPA DE RIESGOS'!$H$100),"")</f>
        <v/>
      </c>
      <c r="AT25" s="302" t="str">
        <f>IF(AND('MAPA DE RIESGOS'!$V$106="Media",'MAPA DE RIESGOS'!$Z$106="Mayor"),CONCATENATE("R",'MAPA DE RIESGOS'!$H$106),"")</f>
        <v/>
      </c>
      <c r="AU25" s="302" t="str">
        <f>IF(AND('MAPA DE RIESGOS'!$V$112="Media",'MAPA DE RIESGOS'!$Z$112="Mayor"),CONCATENATE("R",'MAPA DE RIESGOS'!$H$112),"")</f>
        <v/>
      </c>
      <c r="AV25" s="302" t="str">
        <f>IF(AND('MAPA DE RIESGOS'!$V$118="Media",'MAPA DE RIESGOS'!$Z$118="Mayor"),CONCATENATE("R",'MAPA DE RIESGOS'!$H$118),"")</f>
        <v/>
      </c>
      <c r="AW25" s="304" t="str">
        <f>IF(AND('MAPA DE RIESGOS'!$V$124="Media",'MAPA DE RIESGOS'!$Z$124="Mayor"),CONCATENATE("R",'MAPA DE RIESGOS'!$H$124),"")</f>
        <v/>
      </c>
      <c r="AX25" s="307" t="str">
        <f>IF(AND('MAPA DE RIESGOS'!$V$70="Media",'MAPA DE RIESGOS'!$Z$70="Catastrófico"),CONCATENATE("R",'MAPA DE RIESGOS'!$H$70),"")</f>
        <v/>
      </c>
      <c r="AY25" s="308" t="str">
        <f>IF(AND('MAPA DE RIESGOS'!$V$76="Media",'MAPA DE RIESGOS'!$Z$76="Catastrófico"),CONCATENATE("R",'MAPA DE RIESGOS'!$H$76),"")</f>
        <v/>
      </c>
      <c r="AZ25" s="308" t="str">
        <f>IF(AND('MAPA DE RIESGOS'!$V$82="Media",'MAPA DE RIESGOS'!$Z$82="Catastrófico"),CONCATENATE("R",'MAPA DE RIESGOS'!$H$82),"")</f>
        <v/>
      </c>
      <c r="BA25" s="308" t="str">
        <f>IF(AND('MAPA DE RIESGOS'!$V$88="Media",'MAPA DE RIESGOS'!$Z$88="Catastrófico"),CONCATENATE("R",'MAPA DE RIESGOS'!$H$88),"")</f>
        <v/>
      </c>
      <c r="BB25" s="308" t="str">
        <f>IF(AND('MAPA DE RIESGOS'!$V$94="Media",'MAPA DE RIESGOS'!$Z$94="Catastrófico"),CONCATENATE("R",'MAPA DE RIESGOS'!$H$94),"")</f>
        <v/>
      </c>
      <c r="BC25" s="308" t="str">
        <f>IF(AND('MAPA DE RIESGOS'!$V$100="Media",'MAPA DE RIESGOS'!$Z$100="Catastrófico"),CONCATENATE("R",'MAPA DE RIESGOS'!$H$100),"")</f>
        <v/>
      </c>
      <c r="BD25" s="308" t="str">
        <f>IF(AND('MAPA DE RIESGOS'!$V$106="Media",'MAPA DE RIESGOS'!$Z$106="Catastrófico"),CONCATENATE("R",'MAPA DE RIESGOS'!$H$106),"")</f>
        <v/>
      </c>
      <c r="BE25" s="308" t="str">
        <f>IF(AND('MAPA DE RIESGOS'!$V$112="Media",'MAPA DE RIESGOS'!$Z$112="Catastrófico"),CONCATENATE("R",'MAPA DE RIESGOS'!$H$112),"")</f>
        <v/>
      </c>
      <c r="BF25" s="308" t="str">
        <f>IF(AND('MAPA DE RIESGOS'!$V$118="Media",'MAPA DE RIESGOS'!$Z$118="Catastrófico"),CONCATENATE("R",'MAPA DE RIESGOS'!$H$118),"")</f>
        <v/>
      </c>
      <c r="BG25" s="310" t="str">
        <f>IF(AND('MAPA DE RIESGOS'!$V$124="Media",'MAPA DE RIESGOS'!$Z$124="Catastrófico"),CONCATENATE("R",'MAPA DE RIESGOS'!$H$124),"")</f>
        <v/>
      </c>
      <c r="BH25" s="67"/>
      <c r="BI25" s="723"/>
      <c r="BJ25" s="724"/>
      <c r="BK25" s="724"/>
      <c r="BL25" s="724"/>
      <c r="BM25" s="724"/>
      <c r="BN25" s="725"/>
    </row>
    <row r="26" spans="2:66" ht="34.5" customHeight="1">
      <c r="B26" s="700"/>
      <c r="C26" s="700"/>
      <c r="D26" s="701"/>
      <c r="E26" s="691"/>
      <c r="F26" s="692"/>
      <c r="G26" s="692"/>
      <c r="H26" s="692"/>
      <c r="I26" s="693"/>
      <c r="J26" s="320" t="str">
        <f>IF(AND('MAPA DE RIESGOS'!$V$136="Media",'MAPA DE RIESGOS'!$Z$136="Leve"),CONCATENATE("R",'MAPA DE RIESGOS'!$H$136),"")</f>
        <v/>
      </c>
      <c r="K26" s="325" t="str">
        <f>IF(AND('MAPA DE RIESGOS'!$V$142="Media",'MAPA DE RIESGOS'!$Z$142="Leve"),CONCATENATE("R",'MAPA DE RIESGOS'!$H$142),"")</f>
        <v/>
      </c>
      <c r="L26" s="325" t="str">
        <f>IF(AND('MAPA DE RIESGOS'!$V$148="Media",'MAPA DE RIESGOS'!$Z$148="Leve"),CONCATENATE("R",'MAPA DE RIESGOS'!$H$148),"")</f>
        <v>R23</v>
      </c>
      <c r="M26" s="325" t="str">
        <f>IF(AND('MAPA DE RIESGOS'!$V$154="Media",'MAPA DE RIESGOS'!$Z$154="Leve"),CONCATENATE("R",'MAPA DE RIESGOS'!$H$154),"")</f>
        <v/>
      </c>
      <c r="N26" s="325" t="str">
        <f>IF(AND('MAPA DE RIESGOS'!$V$160="Media",'MAPA DE RIESGOS'!$Z$160="Leve"),CONCATENATE("R",'MAPA DE RIESGOS'!$H$160),"")</f>
        <v/>
      </c>
      <c r="O26" s="325" t="str">
        <f>IF(AND('MAPA DE RIESGOS'!$V$166="Media",'MAPA DE RIESGOS'!$Z$166="Leve"),CONCATENATE("R",'MAPA DE RIESGOS'!$H$166),"")</f>
        <v/>
      </c>
      <c r="P26" s="325" t="str">
        <f>IF(AND('MAPA DE RIESGOS'!$V$172="Media",'MAPA DE RIESGOS'!$Z$172="Leve"),CONCATENATE("R",'MAPA DE RIESGOS'!$H$172),"")</f>
        <v/>
      </c>
      <c r="Q26" s="325" t="str">
        <f>IF(AND('MAPA DE RIESGOS'!$V$178="Media",'MAPA DE RIESGOS'!$Z$178="Leve"),CONCATENATE("R",'MAPA DE RIESGOS'!$H$178),"")</f>
        <v/>
      </c>
      <c r="R26" s="325" t="str">
        <f>IF(AND('MAPA DE RIESGOS'!$V$184="Media",'MAPA DE RIESGOS'!$Z$184="Leve"),CONCATENATE("R",'MAPA DE RIESGOS'!$H$184),"")</f>
        <v/>
      </c>
      <c r="S26" s="323" t="str">
        <f>IF(AND('MAPA DE RIESGOS'!$V$190="Media",'MAPA DE RIESGOS'!$Z$190="Leve"),CONCATENATE("R",'MAPA DE RIESGOS'!$H$190),"")</f>
        <v/>
      </c>
      <c r="T26" s="320" t="str">
        <f>IF(AND('MAPA DE RIESGOS'!$V$136="Media",'MAPA DE RIESGOS'!$Z$136="Menor"),CONCATENATE("R",'MAPA DE RIESGOS'!$H$136),"")</f>
        <v/>
      </c>
      <c r="U26" s="325" t="str">
        <f>IF(AND('MAPA DE RIESGOS'!$V$142="Media",'MAPA DE RIESGOS'!$Z$142="Menor"),CONCATENATE("R",'MAPA DE RIESGOS'!$H$142),"")</f>
        <v/>
      </c>
      <c r="V26" s="325" t="str">
        <f>IF(AND('MAPA DE RIESGOS'!$V$148="Media",'MAPA DE RIESGOS'!$Z$148="Menor"),CONCATENATE("R",'MAPA DE RIESGOS'!$H$148),"")</f>
        <v/>
      </c>
      <c r="W26" s="325" t="str">
        <f>IF(AND('MAPA DE RIESGOS'!$V$154="Media",'MAPA DE RIESGOS'!$Z$154="Menor"),CONCATENATE("R",'MAPA DE RIESGOS'!$H$154),"")</f>
        <v/>
      </c>
      <c r="X26" s="325" t="str">
        <f>IF(AND('MAPA DE RIESGOS'!$V$160="Media",'MAPA DE RIESGOS'!$Z$160="Menor"),CONCATENATE("R",'MAPA DE RIESGOS'!$H$160),"")</f>
        <v/>
      </c>
      <c r="Y26" s="325" t="str">
        <f>IF(AND('MAPA DE RIESGOS'!$V$166="Media",'MAPA DE RIESGOS'!$Z$166="Menor"),CONCATENATE("R",'MAPA DE RIESGOS'!$H$166),"")</f>
        <v/>
      </c>
      <c r="Z26" s="325" t="str">
        <f>IF(AND('MAPA DE RIESGOS'!$V$172="Media",'MAPA DE RIESGOS'!$Z$172="Menor"),CONCATENATE("R",'MAPA DE RIESGOS'!$H$172),"")</f>
        <v/>
      </c>
      <c r="AA26" s="325" t="str">
        <f>IF(AND('MAPA DE RIESGOS'!$V$178="Media",'MAPA DE RIESGOS'!$Z$178="Menor"),CONCATENATE("R",'MAPA DE RIESGOS'!$H$178),"")</f>
        <v/>
      </c>
      <c r="AB26" s="325" t="str">
        <f>IF(AND('MAPA DE RIESGOS'!$V$184="Media",'MAPA DE RIESGOS'!$Z$184="Menor"),CONCATENATE("R",'MAPA DE RIESGOS'!$H$184),"")</f>
        <v/>
      </c>
      <c r="AC26" s="323" t="str">
        <f>IF(AND('MAPA DE RIESGOS'!$V$190="Media",'MAPA DE RIESGOS'!$Z$190="Menor"),CONCATENATE("R",'MAPA DE RIESGOS'!$H$190),"")</f>
        <v/>
      </c>
      <c r="AD26" s="320" t="str">
        <f>IF(AND('MAPA DE RIESGOS'!$V$136="Media",'MAPA DE RIESGOS'!$Z$136="Moderado"),CONCATENATE("R",'MAPA DE RIESGOS'!$H$136),"")</f>
        <v>R21</v>
      </c>
      <c r="AE26" s="325" t="str">
        <f>IF(AND('MAPA DE RIESGOS'!$V$142="Media",'MAPA DE RIESGOS'!$Z$142="Moderado"),CONCATENATE("R",'MAPA DE RIESGOS'!$H$142),"")</f>
        <v/>
      </c>
      <c r="AF26" s="325" t="str">
        <f>IF(AND('MAPA DE RIESGOS'!$V$148="Media",'MAPA DE RIESGOS'!$Z$148="Moderado"),CONCATENATE("R",'MAPA DE RIESGOS'!$H$148),"")</f>
        <v/>
      </c>
      <c r="AG26" s="325" t="str">
        <f>IF(AND('MAPA DE RIESGOS'!$V$154="Media",'MAPA DE RIESGOS'!$Z$154="Moderado"),CONCATENATE("R",'MAPA DE RIESGOS'!$H$154),"")</f>
        <v/>
      </c>
      <c r="AH26" s="325" t="str">
        <f>IF(AND('MAPA DE RIESGOS'!$V$160="Media",'MAPA DE RIESGOS'!$Z$160="Moderado"),CONCATENATE("R",'MAPA DE RIESGOS'!$H$160),"")</f>
        <v/>
      </c>
      <c r="AI26" s="325" t="str">
        <f>IF(AND('MAPA DE RIESGOS'!$V$166="Media",'MAPA DE RIESGOS'!$Z$166="Moderado"),CONCATENATE("R",'MAPA DE RIESGOS'!$H$166),"")</f>
        <v/>
      </c>
      <c r="AJ26" s="325" t="str">
        <f>IF(AND('MAPA DE RIESGOS'!$V$172="Media",'MAPA DE RIESGOS'!$Z$172="Moderado"),CONCATENATE("R",'MAPA DE RIESGOS'!$H$172),"")</f>
        <v/>
      </c>
      <c r="AK26" s="325" t="str">
        <f>IF(AND('MAPA DE RIESGOS'!$V$178="Media",'MAPA DE RIESGOS'!$Z$178="Moderado"),CONCATENATE("R",'MAPA DE RIESGOS'!$H$178),"")</f>
        <v/>
      </c>
      <c r="AL26" s="325" t="str">
        <f>IF(AND('MAPA DE RIESGOS'!$V$184="Media",'MAPA DE RIESGOS'!$Z$184="Moderado"),CONCATENATE("R",'MAPA DE RIESGOS'!$H$184),"")</f>
        <v/>
      </c>
      <c r="AM26" s="323" t="str">
        <f>IF(AND('MAPA DE RIESGOS'!$V$190="Media",'MAPA DE RIESGOS'!$Z$190="Moderado"),CONCATENATE("R",'MAPA DE RIESGOS'!$H$190),"")</f>
        <v/>
      </c>
      <c r="AN26" s="301" t="str">
        <f>IF(AND('MAPA DE RIESGOS'!$V$136="Media",'MAPA DE RIESGOS'!$Z$136="Mayor"),CONCATENATE("R",'MAPA DE RIESGOS'!$H$136),"")</f>
        <v/>
      </c>
      <c r="AO26" s="311" t="str">
        <f>IF(AND('MAPA DE RIESGOS'!$V$142="Media",'MAPA DE RIESGOS'!$Z$142="Mayor"),CONCATENATE("R",'MAPA DE RIESGOS'!$H$142),"")</f>
        <v/>
      </c>
      <c r="AP26" s="311" t="str">
        <f>IF(AND('MAPA DE RIESGOS'!$V$148="Media",'MAPA DE RIESGOS'!$Z$148="Mayor"),CONCATENATE("R",'MAPA DE RIESGOS'!$H$148),"")</f>
        <v/>
      </c>
      <c r="AQ26" s="311" t="str">
        <f>IF(AND('MAPA DE RIESGOS'!$V$154="Media",'MAPA DE RIESGOS'!$Z$154="Mayor"),CONCATENATE("R",'MAPA DE RIESGOS'!$H$154),"")</f>
        <v/>
      </c>
      <c r="AR26" s="311" t="str">
        <f>IF(AND('MAPA DE RIESGOS'!$V$160="Media",'MAPA DE RIESGOS'!$Z$160="Mayor"),CONCATENATE("R",'MAPA DE RIESGOS'!$H$160),"")</f>
        <v/>
      </c>
      <c r="AS26" s="311" t="str">
        <f>IF(AND('MAPA DE RIESGOS'!$V$166="Media",'MAPA DE RIESGOS'!$Z$166="Mayor"),CONCATENATE("R",'MAPA DE RIESGOS'!$H$166),"")</f>
        <v/>
      </c>
      <c r="AT26" s="311" t="str">
        <f>IF(AND('MAPA DE RIESGOS'!$V$172="Media",'MAPA DE RIESGOS'!$Z$172="Mayor"),CONCATENATE("R",'MAPA DE RIESGOS'!$H$172),"")</f>
        <v/>
      </c>
      <c r="AU26" s="311" t="str">
        <f>IF(AND('MAPA DE RIESGOS'!$V$178="Media",'MAPA DE RIESGOS'!$Z$178="Mayor"),CONCATENATE("R",'MAPA DE RIESGOS'!$H$178),"")</f>
        <v/>
      </c>
      <c r="AV26" s="311" t="str">
        <f>IF(AND('MAPA DE RIESGOS'!$V$184="Media",'MAPA DE RIESGOS'!$Z$184="Mayor"),CONCATENATE("R",'MAPA DE RIESGOS'!$H$184),"")</f>
        <v/>
      </c>
      <c r="AW26" s="304" t="str">
        <f>IF(AND('MAPA DE RIESGOS'!$V$190="Media",'MAPA DE RIESGOS'!$Z$190="Mayor"),CONCATENATE("R",'MAPA DE RIESGOS'!$H$190),"")</f>
        <v/>
      </c>
      <c r="AX26" s="307" t="str">
        <f>IF(AND('MAPA DE RIESGOS'!$V$136="Media",'MAPA DE RIESGOS'!$Z$136="Catastrófico"),CONCATENATE("R",'MAPA DE RIESGOS'!$H$136),"")</f>
        <v/>
      </c>
      <c r="AY26" s="312" t="str">
        <f>IF(AND('MAPA DE RIESGOS'!$V$142="Media",'MAPA DE RIESGOS'!$Z$142="Catastrófico"),CONCATENATE("R",'MAPA DE RIESGOS'!$H$142),"")</f>
        <v/>
      </c>
      <c r="AZ26" s="312" t="str">
        <f>IF(AND('MAPA DE RIESGOS'!$V$148="Media",'MAPA DE RIESGOS'!$Z$148="Catastrófico"),CONCATENATE("R",'MAPA DE RIESGOS'!$H$148),"")</f>
        <v/>
      </c>
      <c r="BA26" s="312" t="str">
        <f>IF(AND('MAPA DE RIESGOS'!$V$154="Media",'MAPA DE RIESGOS'!$Z$154="Catastrófico"),CONCATENATE("R",'MAPA DE RIESGOS'!$H$154),"")</f>
        <v/>
      </c>
      <c r="BB26" s="312" t="str">
        <f>IF(AND('MAPA DE RIESGOS'!$V$160="Media",'MAPA DE RIESGOS'!$Z$160="Catastrófico"),CONCATENATE("R",'MAPA DE RIESGOS'!$H$160),"")</f>
        <v/>
      </c>
      <c r="BC26" s="312" t="str">
        <f>IF(AND('MAPA DE RIESGOS'!$V$166="Media",'MAPA DE RIESGOS'!$Z$166="Catastrófico"),CONCATENATE("R",'MAPA DE RIESGOS'!$H$166),"")</f>
        <v/>
      </c>
      <c r="BD26" s="312" t="str">
        <f>IF(AND('MAPA DE RIESGOS'!$V$172="Media",'MAPA DE RIESGOS'!$Z$172="Catastrófico"),CONCATENATE("R",'MAPA DE RIESGOS'!$H$172),"")</f>
        <v/>
      </c>
      <c r="BE26" s="312" t="str">
        <f>IF(AND('MAPA DE RIESGOS'!$V$178="Media",'MAPA DE RIESGOS'!$Z$178="Catastrófico"),CONCATENATE("R",'MAPA DE RIESGOS'!$H$178),"")</f>
        <v/>
      </c>
      <c r="BF26" s="312" t="str">
        <f>IF(AND('MAPA DE RIESGOS'!$V$184="Media",'MAPA DE RIESGOS'!$Z$184="Catastrófico"),CONCATENATE("R",'MAPA DE RIESGOS'!$H$184),"")</f>
        <v/>
      </c>
      <c r="BG26" s="310" t="str">
        <f>IF(AND('MAPA DE RIESGOS'!$V$190="Media",'MAPA DE RIESGOS'!$Z$190="Catastrófico"),CONCATENATE("R",'MAPA DE RIESGOS'!$H$190),"")</f>
        <v/>
      </c>
      <c r="BH26" s="67"/>
      <c r="BI26" s="723"/>
      <c r="BJ26" s="724"/>
      <c r="BK26" s="724"/>
      <c r="BL26" s="724"/>
      <c r="BM26" s="724"/>
      <c r="BN26" s="725"/>
    </row>
    <row r="27" spans="2:66" ht="34.5" customHeight="1">
      <c r="B27" s="700"/>
      <c r="C27" s="700"/>
      <c r="D27" s="701"/>
      <c r="E27" s="691"/>
      <c r="F27" s="692"/>
      <c r="G27" s="692"/>
      <c r="H27" s="692"/>
      <c r="I27" s="693"/>
      <c r="J27" s="320" t="str">
        <f>IF(AND('MAPA DE RIESGOS'!$V$196="Media",'MAPA DE RIESGOS'!$Z$196="Leve"),CONCATENATE("R",'MAPA DE RIESGOS'!$H$196),"")</f>
        <v/>
      </c>
      <c r="K27" s="325" t="str">
        <f>IF(AND('MAPA DE RIESGOS'!$V$202="Media",'MAPA DE RIESGOS'!$Z$202="Leve"),CONCATENATE("R",'MAPA DE RIESGOS'!$H$202),"")</f>
        <v/>
      </c>
      <c r="L27" s="325" t="str">
        <f>IF(AND('MAPA DE RIESGOS'!$V$208="Media",'MAPA DE RIESGOS'!$Z$208="Leve"),CONCATENATE("R",'MAPA DE RIESGOS'!$H$208),"")</f>
        <v/>
      </c>
      <c r="M27" s="325" t="str">
        <f>IF(AND('MAPA DE RIESGOS'!$V$214="Media",'MAPA DE RIESGOS'!$Z$214="Leve"),CONCATENATE("R",'MAPA DE RIESGOS'!$H$214),"")</f>
        <v/>
      </c>
      <c r="N27" s="325" t="str">
        <f>IF(AND('MAPA DE RIESGOS'!$V$220="Media",'MAPA DE RIESGOS'!$Z$220="Leve"),CONCATENATE("R",'MAPA DE RIESGOS'!$H$220),"")</f>
        <v/>
      </c>
      <c r="O27" s="325" t="str">
        <f>IF(AND('MAPA DE RIESGOS'!$V$226="Media",'MAPA DE RIESGOS'!$Z$226="Leve"),CONCATENATE("R",'MAPA DE RIESGOS'!$H$226),"")</f>
        <v/>
      </c>
      <c r="P27" s="325" t="str">
        <f>IF(AND('MAPA DE RIESGOS'!$V$232="Media",'MAPA DE RIESGOS'!$Z$232="Leve"),CONCATENATE("R",'MAPA DE RIESGOS'!$H$232),"")</f>
        <v/>
      </c>
      <c r="Q27" s="325" t="str">
        <f>IF(AND('MAPA DE RIESGOS'!$V$238="Media",'MAPA DE RIESGOS'!$Z$238="Leve"),CONCATENATE("R",'MAPA DE RIESGOS'!$H$238),"")</f>
        <v/>
      </c>
      <c r="R27" s="325" t="str">
        <f>IF(AND('MAPA DE RIESGOS'!$V$244="Media",'MAPA DE RIESGOS'!$Z$244="Leve"),CONCATENATE("R",'MAPA DE RIESGOS'!$H$244),"")</f>
        <v/>
      </c>
      <c r="S27" s="323" t="str">
        <f>IF(AND('MAPA DE RIESGOS'!$V$250="Media",'MAPA DE RIESGOS'!$Z$250="Leve"),CONCATENATE("R",'MAPA DE RIESGOS'!$H$250),"")</f>
        <v/>
      </c>
      <c r="T27" s="320" t="str">
        <f>IF(AND('MAPA DE RIESGOS'!$V$196="Media",'MAPA DE RIESGOS'!$Z$196="Menor"),CONCATENATE("R",'MAPA DE RIESGOS'!$H$196),"")</f>
        <v/>
      </c>
      <c r="U27" s="325" t="str">
        <f>IF(AND('MAPA DE RIESGOS'!$V$202="Media",'MAPA DE RIESGOS'!$Z$202="Menor"),CONCATENATE("R",'MAPA DE RIESGOS'!$H$202),"")</f>
        <v/>
      </c>
      <c r="V27" s="325" t="str">
        <f>IF(AND('MAPA DE RIESGOS'!$V$208="Media",'MAPA DE RIESGOS'!$Z$208="Menor"),CONCATENATE("R",'MAPA DE RIESGOS'!$H$208),"")</f>
        <v/>
      </c>
      <c r="W27" s="325" t="str">
        <f>IF(AND('MAPA DE RIESGOS'!$V$214="Media",'MAPA DE RIESGOS'!$Z$214="Menor"),CONCATENATE("R",'MAPA DE RIESGOS'!$H$214),"")</f>
        <v/>
      </c>
      <c r="X27" s="325" t="str">
        <f>IF(AND('MAPA DE RIESGOS'!$V$220="Media",'MAPA DE RIESGOS'!$Z$220="Menor"),CONCATENATE("R",'MAPA DE RIESGOS'!$H$220),"")</f>
        <v/>
      </c>
      <c r="Y27" s="325" t="str">
        <f>IF(AND('MAPA DE RIESGOS'!$V$226="Media",'MAPA DE RIESGOS'!$Z$226="Menor"),CONCATENATE("R",'MAPA DE RIESGOS'!$H$226),"")</f>
        <v/>
      </c>
      <c r="Z27" s="325" t="str">
        <f>IF(AND('MAPA DE RIESGOS'!$V$232="Media",'MAPA DE RIESGOS'!$Z$232="Menor"),CONCATENATE("R",'MAPA DE RIESGOS'!$H$232),"")</f>
        <v/>
      </c>
      <c r="AA27" s="325" t="str">
        <f>IF(AND('MAPA DE RIESGOS'!$V$238="Media",'MAPA DE RIESGOS'!$Z$238="Menor"),CONCATENATE("R",'MAPA DE RIESGOS'!$H$238),"")</f>
        <v/>
      </c>
      <c r="AB27" s="325" t="str">
        <f>IF(AND('MAPA DE RIESGOS'!$V$244="Media",'MAPA DE RIESGOS'!$Z$244="Menor"),CONCATENATE("R",'MAPA DE RIESGOS'!$H$244),"")</f>
        <v/>
      </c>
      <c r="AC27" s="323" t="str">
        <f>IF(AND('MAPA DE RIESGOS'!$V$250="Media",'MAPA DE RIESGOS'!$Z$250="Menor"),CONCATENATE("R",'MAPA DE RIESGOS'!$H$250),"")</f>
        <v/>
      </c>
      <c r="AD27" s="320" t="str">
        <f>IF(AND('MAPA DE RIESGOS'!$V$196="Media",'MAPA DE RIESGOS'!$Z$196="Moderado"),CONCATENATE("R",'MAPA DE RIESGOS'!$H$196),"")</f>
        <v/>
      </c>
      <c r="AE27" s="325" t="str">
        <f>IF(AND('MAPA DE RIESGOS'!$V$202="Media",'MAPA DE RIESGOS'!$Z$202="Moderado"),CONCATENATE("R",'MAPA DE RIESGOS'!$H$202),"")</f>
        <v/>
      </c>
      <c r="AF27" s="325" t="str">
        <f>IF(AND('MAPA DE RIESGOS'!$V$208="Media",'MAPA DE RIESGOS'!$Z$208="Moderado"),CONCATENATE("R",'MAPA DE RIESGOS'!$H$208),"")</f>
        <v/>
      </c>
      <c r="AG27" s="325" t="str">
        <f>IF(AND('MAPA DE RIESGOS'!$V$214="Media",'MAPA DE RIESGOS'!$Z$214="Moderado"),CONCATENATE("R",'MAPA DE RIESGOS'!$H$214),"")</f>
        <v/>
      </c>
      <c r="AH27" s="325" t="str">
        <f>IF(AND('MAPA DE RIESGOS'!$V$220="Media",'MAPA DE RIESGOS'!$Z$220="Moderado"),CONCATENATE("R",'MAPA DE RIESGOS'!$H$220),"")</f>
        <v/>
      </c>
      <c r="AI27" s="325" t="str">
        <f>IF(AND('MAPA DE RIESGOS'!$V$226="Media",'MAPA DE RIESGOS'!$Z$226="Moderado"),CONCATENATE("R",'MAPA DE RIESGOS'!$H$226),"")</f>
        <v>R36</v>
      </c>
      <c r="AJ27" s="325" t="str">
        <f>IF(AND('MAPA DE RIESGOS'!$V$232="Media",'MAPA DE RIESGOS'!$Z$232="Moderado"),CONCATENATE("R",'MAPA DE RIESGOS'!$H$232),"")</f>
        <v>R37</v>
      </c>
      <c r="AK27" s="325" t="str">
        <f>IF(AND('MAPA DE RIESGOS'!$V$238="Media",'MAPA DE RIESGOS'!$Z$238="Moderado"),CONCATENATE("R",'MAPA DE RIESGOS'!$H$238),"")</f>
        <v>R38</v>
      </c>
      <c r="AL27" s="325" t="str">
        <f>IF(AND('MAPA DE RIESGOS'!$V$244="Media",'MAPA DE RIESGOS'!$Z$244="Moderado"),CONCATENATE("R",'MAPA DE RIESGOS'!$H$244),"")</f>
        <v>R39</v>
      </c>
      <c r="AM27" s="323" t="str">
        <f>IF(AND('MAPA DE RIESGOS'!$V$250="Media",'MAPA DE RIESGOS'!$Z$250="Moderado"),CONCATENATE("R",'MAPA DE RIESGOS'!$H$250),"")</f>
        <v>R40</v>
      </c>
      <c r="AN27" s="301" t="str">
        <f>IF(AND('MAPA DE RIESGOS'!$V$196="Media",'MAPA DE RIESGOS'!$Z$196="Mayor"),CONCATENATE("R",'MAPA DE RIESGOS'!$H$196),"")</f>
        <v/>
      </c>
      <c r="AO27" s="311" t="str">
        <f>IF(AND('MAPA DE RIESGOS'!$V$202="Media",'MAPA DE RIESGOS'!$Z$202="Mayor"),CONCATENATE("R",'MAPA DE RIESGOS'!$H$202),"")</f>
        <v/>
      </c>
      <c r="AP27" s="311" t="str">
        <f>IF(AND('MAPA DE RIESGOS'!$V$208="Media",'MAPA DE RIESGOS'!$Z$208="Mayor"),CONCATENATE("R",'MAPA DE RIESGOS'!$H$208),"")</f>
        <v/>
      </c>
      <c r="AQ27" s="311" t="str">
        <f>IF(AND('MAPA DE RIESGOS'!$V$214="Media",'MAPA DE RIESGOS'!$Z$214="Mayor"),CONCATENATE("R",'MAPA DE RIESGOS'!$H$214),"")</f>
        <v/>
      </c>
      <c r="AR27" s="311" t="str">
        <f>IF(AND('MAPA DE RIESGOS'!$V$220="Media",'MAPA DE RIESGOS'!$Z$220="Mayor"),CONCATENATE("R",'MAPA DE RIESGOS'!$H$220),"")</f>
        <v/>
      </c>
      <c r="AS27" s="311" t="str">
        <f>IF(AND('MAPA DE RIESGOS'!$V$226="Media",'MAPA DE RIESGOS'!$Z$226="Mayor"),CONCATENATE("R",'MAPA DE RIESGOS'!$H$226),"")</f>
        <v/>
      </c>
      <c r="AT27" s="311" t="str">
        <f>IF(AND('MAPA DE RIESGOS'!$V$232="Media",'MAPA DE RIESGOS'!$Z$232="Mayor"),CONCATENATE("R",'MAPA DE RIESGOS'!$H$232),"")</f>
        <v/>
      </c>
      <c r="AU27" s="311" t="str">
        <f>IF(AND('MAPA DE RIESGOS'!$V$238="Media",'MAPA DE RIESGOS'!$Z$238="Mayor"),CONCATENATE("R",'MAPA DE RIESGOS'!$H$238),"")</f>
        <v/>
      </c>
      <c r="AV27" s="311" t="str">
        <f>IF(AND('MAPA DE RIESGOS'!$V$244="Media",'MAPA DE RIESGOS'!$Z$244="Mayor"),CONCATENATE("R",'MAPA DE RIESGOS'!$H$244),"")</f>
        <v/>
      </c>
      <c r="AW27" s="304" t="str">
        <f>IF(AND('MAPA DE RIESGOS'!$V$250="Media",'MAPA DE RIESGOS'!$Z$250="Mayor"),CONCATENATE("R",'MAPA DE RIESGOS'!$H$250),"")</f>
        <v/>
      </c>
      <c r="AX27" s="307" t="str">
        <f>IF(AND('MAPA DE RIESGOS'!$V$196="Media",'MAPA DE RIESGOS'!$Z$196="Catastrófico"),CONCATENATE("R",'MAPA DE RIESGOS'!$H$196),"")</f>
        <v/>
      </c>
      <c r="AY27" s="312" t="str">
        <f>IF(AND('MAPA DE RIESGOS'!$V$202="Media",'MAPA DE RIESGOS'!$Z$202="Catastrófico"),CONCATENATE("R",'MAPA DE RIESGOS'!$H$202),"")</f>
        <v/>
      </c>
      <c r="AZ27" s="312" t="str">
        <f>IF(AND('MAPA DE RIESGOS'!$V$208="Media",'MAPA DE RIESGOS'!$Z$208="Catastrófico"),CONCATENATE("R",'MAPA DE RIESGOS'!$H$208),"")</f>
        <v/>
      </c>
      <c r="BA27" s="312" t="str">
        <f>IF(AND('MAPA DE RIESGOS'!$V$214="Media",'MAPA DE RIESGOS'!$Z$214="Catastrófico"),CONCATENATE("R",'MAPA DE RIESGOS'!$H$214),"")</f>
        <v/>
      </c>
      <c r="BB27" s="312" t="str">
        <f>IF(AND('MAPA DE RIESGOS'!$V$220="Media",'MAPA DE RIESGOS'!$Z$220="Catastrófico"),CONCATENATE("R",'MAPA DE RIESGOS'!$H$220),"")</f>
        <v/>
      </c>
      <c r="BC27" s="312" t="str">
        <f>IF(AND('MAPA DE RIESGOS'!$V$226="Media",'MAPA DE RIESGOS'!$Z$226="Catastrófico"),CONCATENATE("R",'MAPA DE RIESGOS'!$H$226),"")</f>
        <v/>
      </c>
      <c r="BD27" s="312" t="str">
        <f>IF(AND('MAPA DE RIESGOS'!$V$232="Media",'MAPA DE RIESGOS'!$Z$232="Catastrófico"),CONCATENATE("R",'MAPA DE RIESGOS'!$H$232),"")</f>
        <v/>
      </c>
      <c r="BE27" s="312" t="str">
        <f>IF(AND('MAPA DE RIESGOS'!$V$238="Media",'MAPA DE RIESGOS'!$Z$238="Catastrófico"),CONCATENATE("R",'MAPA DE RIESGOS'!$H$238),"")</f>
        <v/>
      </c>
      <c r="BF27" s="312" t="str">
        <f>IF(AND('MAPA DE RIESGOS'!$V$244="Media",'MAPA DE RIESGOS'!$Z$244="Catastrófico"),CONCATENATE("R",'MAPA DE RIESGOS'!$H$244),"")</f>
        <v/>
      </c>
      <c r="BG27" s="310" t="str">
        <f>IF(AND('MAPA DE RIESGOS'!$V$250="Media",'MAPA DE RIESGOS'!$Z$250="Catastrófico"),CONCATENATE("R",'MAPA DE RIESGOS'!$H$250),"")</f>
        <v/>
      </c>
      <c r="BH27" s="67"/>
      <c r="BI27" s="723"/>
      <c r="BJ27" s="724"/>
      <c r="BK27" s="724"/>
      <c r="BL27" s="724"/>
      <c r="BM27" s="724"/>
      <c r="BN27" s="725"/>
    </row>
    <row r="28" spans="2:66" ht="34.5" customHeight="1">
      <c r="B28" s="700"/>
      <c r="C28" s="700"/>
      <c r="D28" s="701"/>
      <c r="E28" s="691"/>
      <c r="F28" s="692"/>
      <c r="G28" s="692"/>
      <c r="H28" s="692"/>
      <c r="I28" s="693"/>
      <c r="J28" s="320" t="str">
        <f>IF(AND('MAPA DE RIESGOS'!$V$256="Media",'MAPA DE RIESGOS'!$Z$256="Leve"),CONCATENATE("R",'MAPA DE RIESGOS'!$H$256),"")</f>
        <v/>
      </c>
      <c r="K28" s="325" t="str">
        <f>IF(AND('MAPA DE RIESGOS'!$V$262="Media",'MAPA DE RIESGOS'!$Z$262="Leve"),CONCATENATE("R",'MAPA DE RIESGOS'!$H$262),"")</f>
        <v/>
      </c>
      <c r="L28" s="325" t="str">
        <f>IF(AND('MAPA DE RIESGOS'!$V$268="Media",'MAPA DE RIESGOS'!$Z$268="Leve"),CONCATENATE("R",'MAPA DE RIESGOS'!$H$268),"")</f>
        <v/>
      </c>
      <c r="M28" s="325" t="str">
        <f>IF(AND('MAPA DE RIESGOS'!$V$274="Media",'MAPA DE RIESGOS'!$Z$274="Leve"),CONCATENATE("R",'MAPA DE RIESGOS'!$H$274),"")</f>
        <v/>
      </c>
      <c r="N28" s="325" t="str">
        <f>IF(AND('MAPA DE RIESGOS'!$V$280="Media",'MAPA DE RIESGOS'!$Z$280="Leve"),CONCATENATE("R",'MAPA DE RIESGOS'!$H$280),"")</f>
        <v/>
      </c>
      <c r="O28" s="325" t="str">
        <f>IF(AND('MAPA DE RIESGOS'!$V$286="Media",'MAPA DE RIESGOS'!$Z$286="Leve"),CONCATENATE("R",'MAPA DE RIESGOS'!$H$286),"")</f>
        <v/>
      </c>
      <c r="P28" s="325" t="str">
        <f>IF(AND('MAPA DE RIESGOS'!$V$292="Media",'MAPA DE RIESGOS'!$Z$292="Leve"),CONCATENATE("R",'MAPA DE RIESGOS'!$H$292),"")</f>
        <v/>
      </c>
      <c r="Q28" s="325" t="str">
        <f>IF(AND('MAPA DE RIESGOS'!$V$298="Media",'MAPA DE RIESGOS'!$Z$298="Leve"),CONCATENATE("R",'MAPA DE RIESGOS'!$H$298),"")</f>
        <v/>
      </c>
      <c r="R28" s="325" t="str">
        <f>IF(AND('MAPA DE RIESGOS'!$V$304="Media",'MAPA DE RIESGOS'!$Z$304="Leve"),CONCATENATE("R",'MAPA DE RIESGOS'!$H$304),"")</f>
        <v/>
      </c>
      <c r="S28" s="323" t="str">
        <f>IF(AND('MAPA DE RIESGOS'!$V$310="Media",'MAPA DE RIESGOS'!$Z$310="Leve"),CONCATENATE("R",'MAPA DE RIESGOS'!$H$310),"")</f>
        <v/>
      </c>
      <c r="T28" s="320" t="str">
        <f>IF(AND('MAPA DE RIESGOS'!$V$256="Media",'MAPA DE RIESGOS'!$Z$256="Menor"),CONCATENATE("R",'MAPA DE RIESGOS'!$H$256),"")</f>
        <v/>
      </c>
      <c r="U28" s="325" t="str">
        <f>IF(AND('MAPA DE RIESGOS'!$V$262="Media",'MAPA DE RIESGOS'!$Z$262="Menor"),CONCATENATE("R",'MAPA DE RIESGOS'!$H$262),"")</f>
        <v/>
      </c>
      <c r="V28" s="325" t="str">
        <f>IF(AND('MAPA DE RIESGOS'!$V$268="Media",'MAPA DE RIESGOS'!$Z$268="Menor"),CONCATENATE("R",'MAPA DE RIESGOS'!$H$268),"")</f>
        <v/>
      </c>
      <c r="W28" s="325" t="str">
        <f>IF(AND('MAPA DE RIESGOS'!$V$274="Media",'MAPA DE RIESGOS'!$Z$274="Menor"),CONCATENATE("R",'MAPA DE RIESGOS'!$H$274),"")</f>
        <v/>
      </c>
      <c r="X28" s="325" t="str">
        <f>IF(AND('MAPA DE RIESGOS'!$V$280="Media",'MAPA DE RIESGOS'!$Z$280="Menor"),CONCATENATE("R",'MAPA DE RIESGOS'!$H$280),"")</f>
        <v/>
      </c>
      <c r="Y28" s="325" t="str">
        <f>IF(AND('MAPA DE RIESGOS'!$V$286="Media",'MAPA DE RIESGOS'!$Z$286="Menor"),CONCATENATE("R",'MAPA DE RIESGOS'!$H$286),"")</f>
        <v/>
      </c>
      <c r="Z28" s="325" t="str">
        <f>IF(AND('MAPA DE RIESGOS'!$V$292="Media",'MAPA DE RIESGOS'!$Z$292="Menor"),CONCATENATE("R",'MAPA DE RIESGOS'!$H$292),"")</f>
        <v/>
      </c>
      <c r="AA28" s="325" t="str">
        <f>IF(AND('MAPA DE RIESGOS'!$V$298="Media",'MAPA DE RIESGOS'!$Z$298="Menor"),CONCATENATE("R",'MAPA DE RIESGOS'!$H$298),"")</f>
        <v/>
      </c>
      <c r="AB28" s="325" t="str">
        <f>IF(AND('MAPA DE RIESGOS'!$V$304="Media",'MAPA DE RIESGOS'!$Z$304="Menor"),CONCATENATE("R",'MAPA DE RIESGOS'!$H$304),"")</f>
        <v/>
      </c>
      <c r="AC28" s="323" t="str">
        <f>IF(AND('MAPA DE RIESGOS'!$V$310="Media",'MAPA DE RIESGOS'!$Z$310="Menor"),CONCATENATE("R",'MAPA DE RIESGOS'!$H$310),"")</f>
        <v/>
      </c>
      <c r="AD28" s="320" t="str">
        <f>IF(AND('MAPA DE RIESGOS'!$V$256="Media",'MAPA DE RIESGOS'!$Z$256="Moderado"),CONCATENATE("R",'MAPA DE RIESGOS'!$H$256),"")</f>
        <v>R41</v>
      </c>
      <c r="AE28" s="325" t="str">
        <f>IF(AND('MAPA DE RIESGOS'!$V$262="Media",'MAPA DE RIESGOS'!$Z$262="Moderado"),CONCATENATE("R",'MAPA DE RIESGOS'!$H$262),"")</f>
        <v>R42</v>
      </c>
      <c r="AF28" s="325" t="str">
        <f>IF(AND('MAPA DE RIESGOS'!$V$268="Media",'MAPA DE RIESGOS'!$Z$268="Moderado"),CONCATENATE("R",'MAPA DE RIESGOS'!$H$268),"")</f>
        <v>R43</v>
      </c>
      <c r="AG28" s="325" t="str">
        <f>IF(AND('MAPA DE RIESGOS'!$V$274="Media",'MAPA DE RIESGOS'!$Z$274="Moderado"),CONCATENATE("R",'MAPA DE RIESGOS'!$H$274),"")</f>
        <v>R44</v>
      </c>
      <c r="AH28" s="325" t="str">
        <f>IF(AND('MAPA DE RIESGOS'!$V$280="Media",'MAPA DE RIESGOS'!$Z$280="Moderado"),CONCATENATE("R",'MAPA DE RIESGOS'!$H$280),"")</f>
        <v/>
      </c>
      <c r="AI28" s="325" t="str">
        <f>IF(AND('MAPA DE RIESGOS'!$V$286="Media",'MAPA DE RIESGOS'!$Z$286="Moderado"),CONCATENATE("R",'MAPA DE RIESGOS'!$H$286),"")</f>
        <v/>
      </c>
      <c r="AJ28" s="325" t="str">
        <f>IF(AND('MAPA DE RIESGOS'!$V$292="Media",'MAPA DE RIESGOS'!$Z$292="Moderado"),CONCATENATE("R",'MAPA DE RIESGOS'!$H$292),"")</f>
        <v/>
      </c>
      <c r="AK28" s="325" t="str">
        <f>IF(AND('MAPA DE RIESGOS'!$V$298="Media",'MAPA DE RIESGOS'!$Z$298="Moderado"),CONCATENATE("R",'MAPA DE RIESGOS'!$H$298),"")</f>
        <v/>
      </c>
      <c r="AL28" s="325" t="str">
        <f>IF(AND('MAPA DE RIESGOS'!$V$304="Media",'MAPA DE RIESGOS'!$Z$304="Moderado"),CONCATENATE("R",'MAPA DE RIESGOS'!$H$304),"")</f>
        <v/>
      </c>
      <c r="AM28" s="323" t="str">
        <f>IF(AND('MAPA DE RIESGOS'!$V$310="Media",'MAPA DE RIESGOS'!$Z$310="Moderado"),CONCATENATE("R",'MAPA DE RIESGOS'!$H$310),"")</f>
        <v>R50</v>
      </c>
      <c r="AN28" s="301" t="str">
        <f>IF(AND('MAPA DE RIESGOS'!$V$256="Media",'MAPA DE RIESGOS'!$Z$256="Mayor"),CONCATENATE("R",'MAPA DE RIESGOS'!$H$256),"")</f>
        <v/>
      </c>
      <c r="AO28" s="311" t="str">
        <f>IF(AND('MAPA DE RIESGOS'!$V$262="Media",'MAPA DE RIESGOS'!$Z$262="Mayor"),CONCATENATE("R",'MAPA DE RIESGOS'!$H$262),"")</f>
        <v/>
      </c>
      <c r="AP28" s="311" t="str">
        <f>IF(AND('MAPA DE RIESGOS'!$V$268="Media",'MAPA DE RIESGOS'!$Z$268="Mayor"),CONCATENATE("R",'MAPA DE RIESGOS'!$H$268),"")</f>
        <v/>
      </c>
      <c r="AQ28" s="311" t="str">
        <f>IF(AND('MAPA DE RIESGOS'!$V$274="Media",'MAPA DE RIESGOS'!$Z$274="Mayor"),CONCATENATE("R",'MAPA DE RIESGOS'!$H$274),"")</f>
        <v/>
      </c>
      <c r="AR28" s="311" t="str">
        <f>IF(AND('MAPA DE RIESGOS'!$V$280="Media",'MAPA DE RIESGOS'!$Z$280="Mayor"),CONCATENATE("R",'MAPA DE RIESGOS'!$H$280),"")</f>
        <v/>
      </c>
      <c r="AS28" s="311" t="str">
        <f>IF(AND('MAPA DE RIESGOS'!$V$286="Media",'MAPA DE RIESGOS'!$Z$286="Mayor"),CONCATENATE("R",'MAPA DE RIESGOS'!$H$286),"")</f>
        <v/>
      </c>
      <c r="AT28" s="311" t="str">
        <f>IF(AND('MAPA DE RIESGOS'!$V$292="Media",'MAPA DE RIESGOS'!$Z$292="Mayor"),CONCATENATE("R",'MAPA DE RIESGOS'!$H$292),"")</f>
        <v/>
      </c>
      <c r="AU28" s="311" t="str">
        <f>IF(AND('MAPA DE RIESGOS'!$V$298="Media",'MAPA DE RIESGOS'!$Z$298="Mayor"),CONCATENATE("R",'MAPA DE RIESGOS'!$H$298),"")</f>
        <v/>
      </c>
      <c r="AV28" s="311" t="str">
        <f>IF(AND('MAPA DE RIESGOS'!$V$304="Media",'MAPA DE RIESGOS'!$Z$304="Mayor"),CONCATENATE("R",'MAPA DE RIESGOS'!$H$304),"")</f>
        <v/>
      </c>
      <c r="AW28" s="304" t="str">
        <f>IF(AND('MAPA DE RIESGOS'!$V$310="Media",'MAPA DE RIESGOS'!$Z$310="Mayor"),CONCATENATE("R",'MAPA DE RIESGOS'!$H$310),"")</f>
        <v/>
      </c>
      <c r="AX28" s="307" t="str">
        <f>IF(AND('MAPA DE RIESGOS'!$V$256="Media",'MAPA DE RIESGOS'!$Z$256="Catastrófico"),CONCATENATE("R",'MAPA DE RIESGOS'!$H$256),"")</f>
        <v/>
      </c>
      <c r="AY28" s="312" t="str">
        <f>IF(AND('MAPA DE RIESGOS'!$V$262="Media",'MAPA DE RIESGOS'!$Z$262="Catastrófico"),CONCATENATE("R",'MAPA DE RIESGOS'!$H$262),"")</f>
        <v/>
      </c>
      <c r="AZ28" s="312" t="str">
        <f>IF(AND('MAPA DE RIESGOS'!$V$268="Media",'MAPA DE RIESGOS'!$Z$268="Catastrófico"),CONCATENATE("R",'MAPA DE RIESGOS'!$H$268),"")</f>
        <v/>
      </c>
      <c r="BA28" s="312" t="str">
        <f>IF(AND('MAPA DE RIESGOS'!$V$274="Media",'MAPA DE RIESGOS'!$Z$274="Catastrófico"),CONCATENATE("R",'MAPA DE RIESGOS'!$H$274),"")</f>
        <v/>
      </c>
      <c r="BB28" s="312" t="str">
        <f>IF(AND('MAPA DE RIESGOS'!$V$280="Media",'MAPA DE RIESGOS'!$Z$280="Catastrófico"),CONCATENATE("R",'MAPA DE RIESGOS'!$H$280),"")</f>
        <v/>
      </c>
      <c r="BC28" s="312" t="str">
        <f>IF(AND('MAPA DE RIESGOS'!$V$286="Media",'MAPA DE RIESGOS'!$Z$286="Catastrófico"),CONCATENATE("R",'MAPA DE RIESGOS'!$H$286),"")</f>
        <v/>
      </c>
      <c r="BD28" s="312" t="str">
        <f>IF(AND('MAPA DE RIESGOS'!$V$292="Media",'MAPA DE RIESGOS'!$Z$292="Catastrófico"),CONCATENATE("R",'MAPA DE RIESGOS'!$H$292),"")</f>
        <v/>
      </c>
      <c r="BE28" s="312" t="str">
        <f>IF(AND('MAPA DE RIESGOS'!$V$298="Media",'MAPA DE RIESGOS'!$Z$298="Catastrófico"),CONCATENATE("R",'MAPA DE RIESGOS'!$H$298),"")</f>
        <v/>
      </c>
      <c r="BF28" s="312" t="str">
        <f>IF(AND('MAPA DE RIESGOS'!$V$304="Media",'MAPA DE RIESGOS'!$Z$304="Catastrófico"),CONCATENATE("R",'MAPA DE RIESGOS'!$H$304),"")</f>
        <v/>
      </c>
      <c r="BG28" s="310" t="str">
        <f>IF(AND('MAPA DE RIESGOS'!$V$310="Media",'MAPA DE RIESGOS'!$Z$310="Catastrófico"),CONCATENATE("R",'MAPA DE RIESGOS'!$H$310),"")</f>
        <v/>
      </c>
      <c r="BH28" s="67"/>
      <c r="BI28" s="723"/>
      <c r="BJ28" s="724"/>
      <c r="BK28" s="724"/>
      <c r="BL28" s="724"/>
      <c r="BM28" s="724"/>
      <c r="BN28" s="725"/>
    </row>
    <row r="29" spans="2:66" ht="34.5" customHeight="1">
      <c r="B29" s="700"/>
      <c r="C29" s="700"/>
      <c r="D29" s="701"/>
      <c r="E29" s="691"/>
      <c r="F29" s="692"/>
      <c r="G29" s="692"/>
      <c r="H29" s="692"/>
      <c r="I29" s="693"/>
      <c r="J29" s="320" t="str">
        <f>IF(AND('MAPA DE RIESGOS'!$V$316="Media",'MAPA DE RIESGOS'!$Z$316="Leve"),CONCATENATE("R",'MAPA DE RIESGOS'!$H$316),"")</f>
        <v/>
      </c>
      <c r="K29" s="325" t="str">
        <f>IF(AND('MAPA DE RIESGOS'!$V$322="Media",'MAPA DE RIESGOS'!$Z$322="Leve"),CONCATENATE("R",'MAPA DE RIESGOS'!$H$322),"")</f>
        <v/>
      </c>
      <c r="L29" s="325" t="str">
        <f>IF(AND('MAPA DE RIESGOS'!$V$328="Media",'MAPA DE RIESGOS'!$Z$328="Leve"),CONCATENATE("R",'MAPA DE RIESGOS'!$H$328),"")</f>
        <v/>
      </c>
      <c r="M29" s="325" t="str">
        <f>IF(AND('MAPA DE RIESGOS'!$V$334="Media",'MAPA DE RIESGOS'!$Z$334="Leve"),CONCATENATE("R",'MAPA DE RIESGOS'!$H$334),"")</f>
        <v/>
      </c>
      <c r="N29" s="325" t="str">
        <f>IF(AND('MAPA DE RIESGOS'!$V$340="Media",'MAPA DE RIESGOS'!$Z$340="Leve"),CONCATENATE("R",'MAPA DE RIESGOS'!$H$340),"")</f>
        <v/>
      </c>
      <c r="O29" s="325" t="str">
        <f>IF(AND('MAPA DE RIESGOS'!$V$346="Media",'MAPA DE RIESGOS'!$Z$346="Leve"),CONCATENATE("R",'MAPA DE RIESGOS'!$H$346),"")</f>
        <v/>
      </c>
      <c r="P29" s="325" t="str">
        <f>IF(AND('MAPA DE RIESGOS'!$V$352="Media",'MAPA DE RIESGOS'!$Z$352="Leve"),CONCATENATE("R",'MAPA DE RIESGOS'!$H$352),"")</f>
        <v/>
      </c>
      <c r="Q29" s="325" t="str">
        <f>IF(AND('MAPA DE RIESGOS'!$V$358="Media",'MAPA DE RIESGOS'!$Z$358="Leve"),CONCATENATE("R",'MAPA DE RIESGOS'!$H$358),"")</f>
        <v/>
      </c>
      <c r="R29" s="325" t="str">
        <f>IF(AND('MAPA DE RIESGOS'!$V$364="Media",'MAPA DE RIESGOS'!$Z$364="Leve"),CONCATENATE("R",'MAPA DE RIESGOS'!$H$364),"")</f>
        <v/>
      </c>
      <c r="S29" s="323" t="str">
        <f>IF(AND('MAPA DE RIESGOS'!$V$370="Media",'MAPA DE RIESGOS'!$Z$370="Leve"),CONCATENATE("R",'MAPA DE RIESGOS'!$H$370),"")</f>
        <v/>
      </c>
      <c r="T29" s="320" t="str">
        <f>IF(AND('MAPA DE RIESGOS'!$V$316="Media",'MAPA DE RIESGOS'!$Z$316="Menor"),CONCATENATE("R",'MAPA DE RIESGOS'!$H$316),"")</f>
        <v/>
      </c>
      <c r="U29" s="325" t="str">
        <f>IF(AND('MAPA DE RIESGOS'!$V$322="Media",'MAPA DE RIESGOS'!$Z$322="Menor"),CONCATENATE("R",'MAPA DE RIESGOS'!$H$322),"")</f>
        <v/>
      </c>
      <c r="V29" s="325" t="str">
        <f>IF(AND('MAPA DE RIESGOS'!$V$328="Media",'MAPA DE RIESGOS'!$Z$328="Menor"),CONCATENATE("R",'MAPA DE RIESGOS'!$H$328),"")</f>
        <v/>
      </c>
      <c r="W29" s="325" t="str">
        <f>IF(AND('MAPA DE RIESGOS'!$V$334="Media",'MAPA DE RIESGOS'!$Z$334="Menor"),CONCATENATE("R",'MAPA DE RIESGOS'!$H$334),"")</f>
        <v/>
      </c>
      <c r="X29" s="325" t="str">
        <f>IF(AND('MAPA DE RIESGOS'!$V$340="Media",'MAPA DE RIESGOS'!$Z$340="Menor"),CONCATENATE("R",'MAPA DE RIESGOS'!$H$340),"")</f>
        <v/>
      </c>
      <c r="Y29" s="325" t="str">
        <f>IF(AND('MAPA DE RIESGOS'!$V$346="Media",'MAPA DE RIESGOS'!$Z$346="Menor"),CONCATENATE("R",'MAPA DE RIESGOS'!$H$346),"")</f>
        <v/>
      </c>
      <c r="Z29" s="325" t="str">
        <f>IF(AND('MAPA DE RIESGOS'!$V$352="Media",'MAPA DE RIESGOS'!$Z$352="Menor"),CONCATENATE("R",'MAPA DE RIESGOS'!$H$352),"")</f>
        <v/>
      </c>
      <c r="AA29" s="325" t="str">
        <f>IF(AND('MAPA DE RIESGOS'!$V$358="Media",'MAPA DE RIESGOS'!$Z$358="Menor"),CONCATENATE("R",'MAPA DE RIESGOS'!$H$358),"")</f>
        <v/>
      </c>
      <c r="AB29" s="325" t="str">
        <f>IF(AND('MAPA DE RIESGOS'!$V$364="Media",'MAPA DE RIESGOS'!$Z$364="Menor"),CONCATENATE("R",'MAPA DE RIESGOS'!$H$364),"")</f>
        <v/>
      </c>
      <c r="AC29" s="323" t="str">
        <f>IF(AND('MAPA DE RIESGOS'!$V$370="Media",'MAPA DE RIESGOS'!$Z$370="Menor"),CONCATENATE("R",'MAPA DE RIESGOS'!$H$370),"")</f>
        <v/>
      </c>
      <c r="AD29" s="320" t="str">
        <f>IF(AND('MAPA DE RIESGOS'!$V$316="Media",'MAPA DE RIESGOS'!$Z$316="Moderado"),CONCATENATE("R",'MAPA DE RIESGOS'!$H$316),"")</f>
        <v>R51</v>
      </c>
      <c r="AE29" s="325" t="str">
        <f>IF(AND('MAPA DE RIESGOS'!$V$322="Media",'MAPA DE RIESGOS'!$Z$322="Moderado"),CONCATENATE("R",'MAPA DE RIESGOS'!$H$322),"")</f>
        <v/>
      </c>
      <c r="AF29" s="325" t="str">
        <f>IF(AND('MAPA DE RIESGOS'!$V$328="Media",'MAPA DE RIESGOS'!$Z$328="Moderado"),CONCATENATE("R",'MAPA DE RIESGOS'!$H$328),"")</f>
        <v/>
      </c>
      <c r="AG29" s="325" t="str">
        <f>IF(AND('MAPA DE RIESGOS'!$V$334="Media",'MAPA DE RIESGOS'!$Z$334="Moderado"),CONCATENATE("R",'MAPA DE RIESGOS'!$H$334),"")</f>
        <v/>
      </c>
      <c r="AH29" s="325" t="str">
        <f>IF(AND('MAPA DE RIESGOS'!$V$340="Media",'MAPA DE RIESGOS'!$Z$340="Moderado"),CONCATENATE("R",'MAPA DE RIESGOS'!$H$340),"")</f>
        <v/>
      </c>
      <c r="AI29" s="325" t="str">
        <f>IF(AND('MAPA DE RIESGOS'!$V$346="Media",'MAPA DE RIESGOS'!$Z$346="Moderado"),CONCATENATE("R",'MAPA DE RIESGOS'!$H$346),"")</f>
        <v/>
      </c>
      <c r="AJ29" s="325" t="str">
        <f>IF(AND('MAPA DE RIESGOS'!$V$352="Media",'MAPA DE RIESGOS'!$Z$352="Moderado"),CONCATENATE("R",'MAPA DE RIESGOS'!$H$352),"")</f>
        <v/>
      </c>
      <c r="AK29" s="325" t="str">
        <f>IF(AND('MAPA DE RIESGOS'!$V$358="Media",'MAPA DE RIESGOS'!$Z$358="Moderado"),CONCATENATE("R",'MAPA DE RIESGOS'!$H$358),"")</f>
        <v/>
      </c>
      <c r="AL29" s="325" t="str">
        <f>IF(AND('MAPA DE RIESGOS'!$V$364="Media",'MAPA DE RIESGOS'!$Z$364="Moderado"),CONCATENATE("R",'MAPA DE RIESGOS'!$H$364),"")</f>
        <v/>
      </c>
      <c r="AM29" s="323" t="str">
        <f>IF(AND('MAPA DE RIESGOS'!$V$370="Media",'MAPA DE RIESGOS'!$Z$370="Moderado"),CONCATENATE("R",'MAPA DE RIESGOS'!$H$370),"")</f>
        <v>R60</v>
      </c>
      <c r="AN29" s="301" t="str">
        <f>IF(AND('MAPA DE RIESGOS'!$V$316="Media",'MAPA DE RIESGOS'!$Z$316="Mayor"),CONCATENATE("R",'MAPA DE RIESGOS'!$H$316),"")</f>
        <v/>
      </c>
      <c r="AO29" s="311" t="str">
        <f>IF(AND('MAPA DE RIESGOS'!$V$322="Media",'MAPA DE RIESGOS'!$Z$322="Mayor"),CONCATENATE("R",'MAPA DE RIESGOS'!$H$322),"")</f>
        <v/>
      </c>
      <c r="AP29" s="311" t="str">
        <f>IF(AND('MAPA DE RIESGOS'!$V$328="Media",'MAPA DE RIESGOS'!$Z$328="Mayor"),CONCATENATE("R",'MAPA DE RIESGOS'!$H$328),"")</f>
        <v/>
      </c>
      <c r="AQ29" s="311" t="str">
        <f>IF(AND('MAPA DE RIESGOS'!$V$334="Media",'MAPA DE RIESGOS'!$Z$334="Mayor"),CONCATENATE("R",'MAPA DE RIESGOS'!$H$334),"")</f>
        <v/>
      </c>
      <c r="AR29" s="311" t="str">
        <f>IF(AND('MAPA DE RIESGOS'!$V$340="Media",'MAPA DE RIESGOS'!$Z$340="Mayor"),CONCATENATE("R",'MAPA DE RIESGOS'!$H$340),"")</f>
        <v/>
      </c>
      <c r="AS29" s="311" t="str">
        <f>IF(AND('MAPA DE RIESGOS'!$V$346="Media",'MAPA DE RIESGOS'!$Z$346="Mayor"),CONCATENATE("R",'MAPA DE RIESGOS'!$H$346),"")</f>
        <v/>
      </c>
      <c r="AT29" s="311" t="str">
        <f>IF(AND('MAPA DE RIESGOS'!$V$352="Media",'MAPA DE RIESGOS'!$Z$352="Mayor"),CONCATENATE("R",'MAPA DE RIESGOS'!$H$352),"")</f>
        <v/>
      </c>
      <c r="AU29" s="311" t="str">
        <f>IF(AND('MAPA DE RIESGOS'!$V$358="Media",'MAPA DE RIESGOS'!$Z$358="Mayor"),CONCATENATE("R",'MAPA DE RIESGOS'!$H$358),"")</f>
        <v/>
      </c>
      <c r="AV29" s="311" t="str">
        <f>IF(AND('MAPA DE RIESGOS'!$V$364="Media",'MAPA DE RIESGOS'!$Z$364="Mayor"),CONCATENATE("R",'MAPA DE RIESGOS'!$H$364),"")</f>
        <v/>
      </c>
      <c r="AW29" s="304" t="str">
        <f>IF(AND('MAPA DE RIESGOS'!$V$370="Media",'MAPA DE RIESGOS'!$Z$370="Mayor"),CONCATENATE("R",'MAPA DE RIESGOS'!$H$370),"")</f>
        <v/>
      </c>
      <c r="AX29" s="307" t="str">
        <f>IF(AND('MAPA DE RIESGOS'!$V$316="Media",'MAPA DE RIESGOS'!$Z$316="Catastrófico"),CONCATENATE("R",'MAPA DE RIESGOS'!$H$316),"")</f>
        <v/>
      </c>
      <c r="AY29" s="312" t="str">
        <f>IF(AND('MAPA DE RIESGOS'!$V$322="Media",'MAPA DE RIESGOS'!$Z$322="Catastrófico"),CONCATENATE("R",'MAPA DE RIESGOS'!$H$322),"")</f>
        <v/>
      </c>
      <c r="AZ29" s="312" t="str">
        <f>IF(AND('MAPA DE RIESGOS'!$V$328="Media",'MAPA DE RIESGOS'!$Z$328="Catastrófico"),CONCATENATE("R",'MAPA DE RIESGOS'!$H$328),"")</f>
        <v/>
      </c>
      <c r="BA29" s="312" t="str">
        <f>IF(AND('MAPA DE RIESGOS'!$V$334="Media",'MAPA DE RIESGOS'!$Z$334="Catastrófico"),CONCATENATE("R",'MAPA DE RIESGOS'!$H$334),"")</f>
        <v/>
      </c>
      <c r="BB29" s="312" t="str">
        <f>IF(AND('MAPA DE RIESGOS'!$V$340="Media",'MAPA DE RIESGOS'!$Z$340="Catastrófico"),CONCATENATE("R",'MAPA DE RIESGOS'!$H$340),"")</f>
        <v/>
      </c>
      <c r="BC29" s="312" t="str">
        <f>IF(AND('MAPA DE RIESGOS'!$V$346="Media",'MAPA DE RIESGOS'!$Z$346="Catastrófico"),CONCATENATE("R",'MAPA DE RIESGOS'!$H$346),"")</f>
        <v/>
      </c>
      <c r="BD29" s="312" t="str">
        <f>IF(AND('MAPA DE RIESGOS'!$V$352="Media",'MAPA DE RIESGOS'!$Z$352="Catastrófico"),CONCATENATE("R",'MAPA DE RIESGOS'!$H$352),"")</f>
        <v/>
      </c>
      <c r="BE29" s="312" t="str">
        <f>IF(AND('MAPA DE RIESGOS'!$V$358="Media",'MAPA DE RIESGOS'!$Z$358="Catastrófico"),CONCATENATE("R",'MAPA DE RIESGOS'!$H$358),"")</f>
        <v/>
      </c>
      <c r="BF29" s="312" t="str">
        <f>IF(AND('MAPA DE RIESGOS'!$V$364="Media",'MAPA DE RIESGOS'!$Z$364="Catastrófico"),CONCATENATE("R",'MAPA DE RIESGOS'!$H$364),"")</f>
        <v/>
      </c>
      <c r="BG29" s="310" t="str">
        <f>IF(AND('MAPA DE RIESGOS'!$V$370="Media",'MAPA DE RIESGOS'!$Z$370="Catastrófico"),CONCATENATE("R",'MAPA DE RIESGOS'!$H$370),"")</f>
        <v/>
      </c>
      <c r="BH29" s="67"/>
      <c r="BI29" s="723"/>
      <c r="BJ29" s="724"/>
      <c r="BK29" s="724"/>
      <c r="BL29" s="724"/>
      <c r="BM29" s="724"/>
      <c r="BN29" s="725"/>
    </row>
    <row r="30" spans="2:66" ht="34.5" customHeight="1">
      <c r="B30" s="700"/>
      <c r="C30" s="700"/>
      <c r="D30" s="701"/>
      <c r="E30" s="691"/>
      <c r="F30" s="692"/>
      <c r="G30" s="692"/>
      <c r="H30" s="692"/>
      <c r="I30" s="693"/>
      <c r="J30" s="320" t="str">
        <f>IF(AND('MAPA DE RIESGOS'!$V$376="Media",'MAPA DE RIESGOS'!$Z$376="Leve"),CONCATENATE("R",'MAPA DE RIESGOS'!$H$376),"")</f>
        <v/>
      </c>
      <c r="K30" s="325" t="str">
        <f>IF(AND('MAPA DE RIESGOS'!$V$382="Media",'MAPA DE RIESGOS'!$Z$382="Leve"),CONCATENATE("R",'MAPA DE RIESGOS'!$H$382),"")</f>
        <v/>
      </c>
      <c r="L30" s="325" t="str">
        <f>IF(AND('MAPA DE RIESGOS'!$V$388="Media",'MAPA DE RIESGOS'!$Z$388="Leve"),CONCATENATE("R",'MAPA DE RIESGOS'!$H$388),"")</f>
        <v/>
      </c>
      <c r="M30" s="325" t="str">
        <f>IF(AND('MAPA DE RIESGOS'!$V$394="Media",'MAPA DE RIESGOS'!$Z$394="Leve"),CONCATENATE("R",'MAPA DE RIESGOS'!$H$394),"")</f>
        <v/>
      </c>
      <c r="N30" s="325" t="str">
        <f>IF(AND('MAPA DE RIESGOS'!$V$400="Media",'MAPA DE RIESGOS'!$Z$400="Leve"),CONCATENATE("R",'MAPA DE RIESGOS'!$H$400),"")</f>
        <v/>
      </c>
      <c r="O30" s="325" t="str">
        <f>IF(AND('MAPA DE RIESGOS'!$V$406="Media",'MAPA DE RIESGOS'!$Z$406="Leve"),CONCATENATE("R",'MAPA DE RIESGOS'!$H$406),"")</f>
        <v/>
      </c>
      <c r="P30" s="325" t="str">
        <f>IF(AND('MAPA DE RIESGOS'!$V$412="Media",'MAPA DE RIESGOS'!$Z$412="Leve"),CONCATENATE("R",'MAPA DE RIESGOS'!$H$412),"")</f>
        <v/>
      </c>
      <c r="Q30" s="325" t="str">
        <f>IF(AND('MAPA DE RIESGOS'!$V$418="Media",'MAPA DE RIESGOS'!$Z$418="Leve"),CONCATENATE("R",'MAPA DE RIESGOS'!$H$418),"")</f>
        <v/>
      </c>
      <c r="R30" s="325" t="str">
        <f>IF(AND('MAPA DE RIESGOS'!$V$424="Media",'MAPA DE RIESGOS'!$Z$424="Leve"),CONCATENATE("R",'MAPA DE RIESGOS'!$H$424),"")</f>
        <v/>
      </c>
      <c r="S30" s="323" t="str">
        <f>IF(AND('MAPA DE RIESGOS'!$V$430="Media",'MAPA DE RIESGOS'!$Z$430="Leve"),CONCATENATE("R",'MAPA DE RIESGOS'!$H$430),"")</f>
        <v/>
      </c>
      <c r="T30" s="320" t="str">
        <f>IF(AND('MAPA DE RIESGOS'!$V$376="Media",'MAPA DE RIESGOS'!$Z$376="Menor"),CONCATENATE("R",'MAPA DE RIESGOS'!$H$376),"")</f>
        <v/>
      </c>
      <c r="U30" s="325" t="str">
        <f>IF(AND('MAPA DE RIESGOS'!$V$382="Media",'MAPA DE RIESGOS'!$Z$382="Menor"),CONCATENATE("R",'MAPA DE RIESGOS'!$H$382),"")</f>
        <v/>
      </c>
      <c r="V30" s="325" t="str">
        <f>IF(AND('MAPA DE RIESGOS'!$V$388="Media",'MAPA DE RIESGOS'!$Z$388="Menor"),CONCATENATE("R",'MAPA DE RIESGOS'!$H$388),"")</f>
        <v/>
      </c>
      <c r="W30" s="325" t="str">
        <f>IF(AND('MAPA DE RIESGOS'!$V$394="Media",'MAPA DE RIESGOS'!$Z$394="Menor"),CONCATENATE("R",'MAPA DE RIESGOS'!$H$394),"")</f>
        <v/>
      </c>
      <c r="X30" s="325" t="str">
        <f>IF(AND('MAPA DE RIESGOS'!$V$400="Media",'MAPA DE RIESGOS'!$Z$400="Menor"),CONCATENATE("R",'MAPA DE RIESGOS'!$H$400),"")</f>
        <v/>
      </c>
      <c r="Y30" s="325" t="str">
        <f>IF(AND('MAPA DE RIESGOS'!$V$406="Media",'MAPA DE RIESGOS'!$Z$406="Menor"),CONCATENATE("R",'MAPA DE RIESGOS'!$H$406),"")</f>
        <v/>
      </c>
      <c r="Z30" s="325" t="str">
        <f>IF(AND('MAPA DE RIESGOS'!$V$412="Media",'MAPA DE RIESGOS'!$Z$412="Menor"),CONCATENATE("R",'MAPA DE RIESGOS'!$H$412),"")</f>
        <v/>
      </c>
      <c r="AA30" s="325" t="str">
        <f>IF(AND('MAPA DE RIESGOS'!$V$418="Media",'MAPA DE RIESGOS'!$Z$418="Menor"),CONCATENATE("R",'MAPA DE RIESGOS'!$H$418),"")</f>
        <v/>
      </c>
      <c r="AB30" s="325" t="str">
        <f>IF(AND('MAPA DE RIESGOS'!$V$424="Media",'MAPA DE RIESGOS'!$Z$424="Menor"),CONCATENATE("R",'MAPA DE RIESGOS'!$H$424),"")</f>
        <v/>
      </c>
      <c r="AC30" s="323" t="str">
        <f>IF(AND('MAPA DE RIESGOS'!$V$430="Media",'MAPA DE RIESGOS'!$Z$430="Menor"),CONCATENATE("R",'MAPA DE RIESGOS'!$H$430),"")</f>
        <v/>
      </c>
      <c r="AD30" s="320" t="str">
        <f>IF(AND('MAPA DE RIESGOS'!$V$376="Media",'MAPA DE RIESGOS'!$Z$376="Moderado"),CONCATENATE("R",'MAPA DE RIESGOS'!$H$376),"")</f>
        <v>R61</v>
      </c>
      <c r="AE30" s="325" t="str">
        <f>IF(AND('MAPA DE RIESGOS'!$V$382="Media",'MAPA DE RIESGOS'!$Z$382="Moderado"),CONCATENATE("R",'MAPA DE RIESGOS'!$H$382),"")</f>
        <v/>
      </c>
      <c r="AF30" s="325" t="str">
        <f>IF(AND('MAPA DE RIESGOS'!$V$388="Media",'MAPA DE RIESGOS'!$Z$388="Moderado"),CONCATENATE("R",'MAPA DE RIESGOS'!$H$388),"")</f>
        <v/>
      </c>
      <c r="AG30" s="325" t="str">
        <f>IF(AND('MAPA DE RIESGOS'!$V$394="Media",'MAPA DE RIESGOS'!$Z$394="Moderado"),CONCATENATE("R",'MAPA DE RIESGOS'!$H$394),"")</f>
        <v>R64</v>
      </c>
      <c r="AH30" s="325" t="str">
        <f>IF(AND('MAPA DE RIESGOS'!$V$400="Media",'MAPA DE RIESGOS'!$Z$400="Moderado"),CONCATENATE("R",'MAPA DE RIESGOS'!$H$400),"")</f>
        <v>R65</v>
      </c>
      <c r="AI30" s="325" t="str">
        <f>IF(AND('MAPA DE RIESGOS'!$V$406="Media",'MAPA DE RIESGOS'!$Z$406="Moderado"),CONCATENATE("R",'MAPA DE RIESGOS'!$H$406),"")</f>
        <v>R66</v>
      </c>
      <c r="AJ30" s="325" t="str">
        <f>IF(AND('MAPA DE RIESGOS'!$V$412="Media",'MAPA DE RIESGOS'!$Z$412="Moderado"),CONCATENATE("R",'MAPA DE RIESGOS'!$H$412),"")</f>
        <v/>
      </c>
      <c r="AK30" s="325" t="str">
        <f>IF(AND('MAPA DE RIESGOS'!$V$418="Media",'MAPA DE RIESGOS'!$Z$418="Moderado"),CONCATENATE("R",'MAPA DE RIESGOS'!$H$418),"")</f>
        <v>R68</v>
      </c>
      <c r="AL30" s="325" t="str">
        <f>IF(AND('MAPA DE RIESGOS'!$V$424="Media",'MAPA DE RIESGOS'!$Z$424="Moderado"),CONCATENATE("R",'MAPA DE RIESGOS'!$H$424),"")</f>
        <v>R69</v>
      </c>
      <c r="AM30" s="323" t="str">
        <f>IF(AND('MAPA DE RIESGOS'!$V$430="Media",'MAPA DE RIESGOS'!$Z$430="Moderado"),CONCATENATE("R",'MAPA DE RIESGOS'!$H$430),"")</f>
        <v>R70</v>
      </c>
      <c r="AN30" s="301" t="str">
        <f>IF(AND('MAPA DE RIESGOS'!$V$376="Media",'MAPA DE RIESGOS'!$Z$376="Mayor"),CONCATENATE("R",'MAPA DE RIESGOS'!$H$376),"")</f>
        <v/>
      </c>
      <c r="AO30" s="311" t="str">
        <f>IF(AND('MAPA DE RIESGOS'!$V$382="Media",'MAPA DE RIESGOS'!$Z$382="Mayor"),CONCATENATE("R",'MAPA DE RIESGOS'!$H$382),"")</f>
        <v/>
      </c>
      <c r="AP30" s="311" t="str">
        <f>IF(AND('MAPA DE RIESGOS'!$V$388="Media",'MAPA DE RIESGOS'!$Z$388="Mayor"),CONCATENATE("R",'MAPA DE RIESGOS'!$H$388),"")</f>
        <v/>
      </c>
      <c r="AQ30" s="311" t="str">
        <f>IF(AND('MAPA DE RIESGOS'!$V$394="Media",'MAPA DE RIESGOS'!$Z$394="Mayor"),CONCATENATE("R",'MAPA DE RIESGOS'!$H$394),"")</f>
        <v/>
      </c>
      <c r="AR30" s="311" t="str">
        <f>IF(AND('MAPA DE RIESGOS'!$V$400="Media",'MAPA DE RIESGOS'!$Z$400="Mayor"),CONCATENATE("R",'MAPA DE RIESGOS'!$H$400),"")</f>
        <v/>
      </c>
      <c r="AS30" s="311" t="str">
        <f>IF(AND('MAPA DE RIESGOS'!$V$406="Media",'MAPA DE RIESGOS'!$Z$406="Mayor"),CONCATENATE("R",'MAPA DE RIESGOS'!$H$406),"")</f>
        <v/>
      </c>
      <c r="AT30" s="311" t="str">
        <f>IF(AND('MAPA DE RIESGOS'!$V$412="Media",'MAPA DE RIESGOS'!$Z$412="Mayor"),CONCATENATE("R",'MAPA DE RIESGOS'!$H$412),"")</f>
        <v/>
      </c>
      <c r="AU30" s="311" t="str">
        <f>IF(AND('MAPA DE RIESGOS'!$V$418="Media",'MAPA DE RIESGOS'!$Z$418="Mayor"),CONCATENATE("R",'MAPA DE RIESGOS'!$H$418),"")</f>
        <v/>
      </c>
      <c r="AV30" s="311" t="str">
        <f>IF(AND('MAPA DE RIESGOS'!$V$424="Media",'MAPA DE RIESGOS'!$Z$424="Mayor"),CONCATENATE("R",'MAPA DE RIESGOS'!$H$424),"")</f>
        <v/>
      </c>
      <c r="AW30" s="304" t="str">
        <f>IF(AND('MAPA DE RIESGOS'!$V$430="Media",'MAPA DE RIESGOS'!$Z$430="Mayor"),CONCATENATE("R",'MAPA DE RIESGOS'!$H$430),"")</f>
        <v/>
      </c>
      <c r="AX30" s="307" t="str">
        <f>IF(AND('MAPA DE RIESGOS'!$V$376="Media",'MAPA DE RIESGOS'!$Z$376="Catastrófico"),CONCATENATE("R",'MAPA DE RIESGOS'!$H$376),"")</f>
        <v/>
      </c>
      <c r="AY30" s="312" t="str">
        <f>IF(AND('MAPA DE RIESGOS'!$V$382="Media",'MAPA DE RIESGOS'!$Z$382="Catastrófico"),CONCATENATE("R",'MAPA DE RIESGOS'!$H$382),"")</f>
        <v/>
      </c>
      <c r="AZ30" s="312" t="str">
        <f>IF(AND('MAPA DE RIESGOS'!$V$388="Media",'MAPA DE RIESGOS'!$Z$388="Catastrófico"),CONCATENATE("R",'MAPA DE RIESGOS'!$H$388),"")</f>
        <v/>
      </c>
      <c r="BA30" s="312" t="str">
        <f>IF(AND('MAPA DE RIESGOS'!$V$394="Media",'MAPA DE RIESGOS'!$Z$394="Catastrófico"),CONCATENATE("R",'MAPA DE RIESGOS'!$H$394),"")</f>
        <v/>
      </c>
      <c r="BB30" s="312" t="str">
        <f>IF(AND('MAPA DE RIESGOS'!$V$400="Media",'MAPA DE RIESGOS'!$Z$400="Catastrófico"),CONCATENATE("R",'MAPA DE RIESGOS'!$H$400),"")</f>
        <v/>
      </c>
      <c r="BC30" s="312" t="str">
        <f>IF(AND('MAPA DE RIESGOS'!$V$406="Media",'MAPA DE RIESGOS'!$Z$406="Catastrófico"),CONCATENATE("R",'MAPA DE RIESGOS'!$H$406),"")</f>
        <v/>
      </c>
      <c r="BD30" s="312" t="str">
        <f>IF(AND('MAPA DE RIESGOS'!$V$412="Media",'MAPA DE RIESGOS'!$Z$412="Catastrófico"),CONCATENATE("R",'MAPA DE RIESGOS'!$H$412),"")</f>
        <v/>
      </c>
      <c r="BE30" s="312" t="str">
        <f>IF(AND('MAPA DE RIESGOS'!$V$418="Media",'MAPA DE RIESGOS'!$Z$418="Catastrófico"),CONCATENATE("R",'MAPA DE RIESGOS'!$H$418),"")</f>
        <v/>
      </c>
      <c r="BF30" s="312" t="str">
        <f>IF(AND('MAPA DE RIESGOS'!$V$424="Media",'MAPA DE RIESGOS'!$Z$424="Catastrófico"),CONCATENATE("R",'MAPA DE RIESGOS'!$H$424),"")</f>
        <v/>
      </c>
      <c r="BG30" s="310" t="str">
        <f>IF(AND('MAPA DE RIESGOS'!$V$430="Media",'MAPA DE RIESGOS'!$Z$430="Catastrófico"),CONCATENATE("R",'MAPA DE RIESGOS'!$H$430),"")</f>
        <v/>
      </c>
      <c r="BH30" s="67"/>
      <c r="BI30" s="723"/>
      <c r="BJ30" s="724"/>
      <c r="BK30" s="724"/>
      <c r="BL30" s="724"/>
      <c r="BM30" s="724"/>
      <c r="BN30" s="725"/>
    </row>
    <row r="31" spans="2:66" ht="34.5" customHeight="1">
      <c r="B31" s="700"/>
      <c r="C31" s="700"/>
      <c r="D31" s="701"/>
      <c r="E31" s="691"/>
      <c r="F31" s="692"/>
      <c r="G31" s="692"/>
      <c r="H31" s="692"/>
      <c r="I31" s="693"/>
      <c r="J31" s="320" t="str">
        <f>IF(AND('MAPA DE RIESGOS'!$V$436="Media",'MAPA DE RIESGOS'!$Z$436="Leve"),CONCATENATE("R",'MAPA DE RIESGOS'!$H$436),"")</f>
        <v/>
      </c>
      <c r="K31" s="325" t="str">
        <f>IF(AND('MAPA DE RIESGOS'!$V$442="Media",'MAPA DE RIESGOS'!$Z$442="Leve"),CONCATENATE("R",'MAPA DE RIESGOS'!$H$442),"")</f>
        <v/>
      </c>
      <c r="L31" s="325" t="str">
        <f>IF(AND('MAPA DE RIESGOS'!$V$448="Media",'MAPA DE RIESGOS'!$Z$448="Leve"),CONCATENATE("R",'MAPA DE RIESGOS'!$H$448),"")</f>
        <v/>
      </c>
      <c r="M31" s="325" t="str">
        <f>IF(AND('MAPA DE RIESGOS'!$V$454="Media",'MAPA DE RIESGOS'!$Z$454="Leve"),CONCATENATE("R",'MAPA DE RIESGOS'!$H$454),"")</f>
        <v/>
      </c>
      <c r="N31" s="325" t="str">
        <f>IF(AND('MAPA DE RIESGOS'!$V$460="Media",'MAPA DE RIESGOS'!$Z$460="Leve"),CONCATENATE("R",'MAPA DE RIESGOS'!$H$460),"")</f>
        <v/>
      </c>
      <c r="O31" s="325" t="str">
        <f>IF(AND('MAPA DE RIESGOS'!$V$466="Media",'MAPA DE RIESGOS'!$Z$466="Leve"),CONCATENATE("R",'MAPA DE RIESGOS'!$H$466),"")</f>
        <v/>
      </c>
      <c r="P31" s="325" t="str">
        <f>IF(AND('MAPA DE RIESGOS'!$V$472="Media",'MAPA DE RIESGOS'!$Z$472="Leve"),CONCATENATE("R",'MAPA DE RIESGOS'!$H$472),"")</f>
        <v/>
      </c>
      <c r="Q31" s="325" t="str">
        <f>IF(AND('MAPA DE RIESGOS'!$V$478="Media",'MAPA DE RIESGOS'!$Z$478="Leve"),CONCATENATE("R",'MAPA DE RIESGOS'!$H$478),"")</f>
        <v/>
      </c>
      <c r="R31" s="325" t="str">
        <f>IF(AND('MAPA DE RIESGOS'!$V$484="Media",'MAPA DE RIESGOS'!$Z$484="Leve"),CONCATENATE("R",'MAPA DE RIESGOS'!$H$484),"")</f>
        <v/>
      </c>
      <c r="S31" s="323" t="str">
        <f>IF(AND('MAPA DE RIESGOS'!$V$490="Media",'MAPA DE RIESGOS'!$Z$490="Leve"),CONCATENATE("R",'MAPA DE RIESGOS'!$H$490),"")</f>
        <v/>
      </c>
      <c r="T31" s="320" t="str">
        <f>IF(AND('MAPA DE RIESGOS'!$V$436="Media",'MAPA DE RIESGOS'!$Z$436="Menor"),CONCATENATE("R",'MAPA DE RIESGOS'!$H$436),"")</f>
        <v/>
      </c>
      <c r="U31" s="325" t="str">
        <f>IF(AND('MAPA DE RIESGOS'!$V$442="Media",'MAPA DE RIESGOS'!$Z$442="Menor"),CONCATENATE("R",'MAPA DE RIESGOS'!$H$442),"")</f>
        <v/>
      </c>
      <c r="V31" s="325" t="str">
        <f>IF(AND('MAPA DE RIESGOS'!$V$448="Media",'MAPA DE RIESGOS'!$Z$448="Menor"),CONCATENATE("R",'MAPA DE RIESGOS'!$H$448),"")</f>
        <v/>
      </c>
      <c r="W31" s="325" t="str">
        <f>IF(AND('MAPA DE RIESGOS'!$V$454="Media",'MAPA DE RIESGOS'!$Z$454="Menor"),CONCATENATE("R",'MAPA DE RIESGOS'!$H$454),"")</f>
        <v/>
      </c>
      <c r="X31" s="325" t="str">
        <f>IF(AND('MAPA DE RIESGOS'!$V$460="Media",'MAPA DE RIESGOS'!$Z$460="Menor"),CONCATENATE("R",'MAPA DE RIESGOS'!$H$460),"")</f>
        <v/>
      </c>
      <c r="Y31" s="325" t="str">
        <f>IF(AND('MAPA DE RIESGOS'!$V$466="Media",'MAPA DE RIESGOS'!$Z$466="Menor"),CONCATENATE("R",'MAPA DE RIESGOS'!$H$466),"")</f>
        <v/>
      </c>
      <c r="Z31" s="325" t="str">
        <f>IF(AND('MAPA DE RIESGOS'!$V$472="Media",'MAPA DE RIESGOS'!$Z$472="Menor"),CONCATENATE("R",'MAPA DE RIESGOS'!$H$472),"")</f>
        <v/>
      </c>
      <c r="AA31" s="325" t="str">
        <f>IF(AND('MAPA DE RIESGOS'!$V$478="Media",'MAPA DE RIESGOS'!$Z$478="Menor"),CONCATENATE("R",'MAPA DE RIESGOS'!$H$478),"")</f>
        <v/>
      </c>
      <c r="AB31" s="325" t="str">
        <f>IF(AND('MAPA DE RIESGOS'!$V$484="Media",'MAPA DE RIESGOS'!$Z$484="Menor"),CONCATENATE("R",'MAPA DE RIESGOS'!$H$484),"")</f>
        <v/>
      </c>
      <c r="AC31" s="323" t="str">
        <f>IF(AND('MAPA DE RIESGOS'!$V$490="Media",'MAPA DE RIESGOS'!$Z$490="Menor"),CONCATENATE("R",'MAPA DE RIESGOS'!$H$490),"")</f>
        <v/>
      </c>
      <c r="AD31" s="320" t="str">
        <f>IF(AND('MAPA DE RIESGOS'!$V$436="Media",'MAPA DE RIESGOS'!$Z$436="Moderado"),CONCATENATE("R",'MAPA DE RIESGOS'!$H$436),"")</f>
        <v>R71</v>
      </c>
      <c r="AE31" s="325" t="str">
        <f>IF(AND('MAPA DE RIESGOS'!$V$442="Media",'MAPA DE RIESGOS'!$Z$442="Moderado"),CONCATENATE("R",'MAPA DE RIESGOS'!$H$442),"")</f>
        <v/>
      </c>
      <c r="AF31" s="325" t="str">
        <f>IF(AND('MAPA DE RIESGOS'!$V$448="Media",'MAPA DE RIESGOS'!$Z$448="Moderado"),CONCATENATE("R",'MAPA DE RIESGOS'!$H$448),"")</f>
        <v/>
      </c>
      <c r="AG31" s="325" t="str">
        <f>IF(AND('MAPA DE RIESGOS'!$V$454="Media",'MAPA DE RIESGOS'!$Z$454="Moderado"),CONCATENATE("R",'MAPA DE RIESGOS'!$H$454),"")</f>
        <v>R74</v>
      </c>
      <c r="AH31" s="325" t="str">
        <f>IF(AND('MAPA DE RIESGOS'!$V$460="Media",'MAPA DE RIESGOS'!$Z$460="Moderado"),CONCATENATE("R",'MAPA DE RIESGOS'!$H$460),"")</f>
        <v>R75</v>
      </c>
      <c r="AI31" s="325" t="str">
        <f>IF(AND('MAPA DE RIESGOS'!$V$466="Media",'MAPA DE RIESGOS'!$Z$466="Moderado"),CONCATENATE("R",'MAPA DE RIESGOS'!$H$466),"")</f>
        <v>R76</v>
      </c>
      <c r="AJ31" s="325" t="str">
        <f>IF(AND('MAPA DE RIESGOS'!$V$472="Media",'MAPA DE RIESGOS'!$Z$472="Moderado"),CONCATENATE("R",'MAPA DE RIESGOS'!$H$472),"")</f>
        <v/>
      </c>
      <c r="AK31" s="325" t="str">
        <f>IF(AND('MAPA DE RIESGOS'!$V$478="Media",'MAPA DE RIESGOS'!$Z$478="Moderado"),CONCATENATE("R",'MAPA DE RIESGOS'!$H$478),"")</f>
        <v>R78</v>
      </c>
      <c r="AL31" s="325" t="str">
        <f>IF(AND('MAPA DE RIESGOS'!$V$484="Media",'MAPA DE RIESGOS'!$Z$484="Moderado"),CONCATENATE("R",'MAPA DE RIESGOS'!$H$484),"")</f>
        <v>R79</v>
      </c>
      <c r="AM31" s="323" t="str">
        <f>IF(AND('MAPA DE RIESGOS'!$V$490="Media",'MAPA DE RIESGOS'!$Z$490="Moderado"),CONCATENATE("R",'MAPA DE RIESGOS'!$H$490),"")</f>
        <v>R80</v>
      </c>
      <c r="AN31" s="301" t="str">
        <f>IF(AND('MAPA DE RIESGOS'!$V$436="Media",'MAPA DE RIESGOS'!$Z$436="Mayor"),CONCATENATE("R",'MAPA DE RIESGOS'!$H$436),"")</f>
        <v/>
      </c>
      <c r="AO31" s="311" t="str">
        <f>IF(AND('MAPA DE RIESGOS'!$V$442="Media",'MAPA DE RIESGOS'!$Z$442="Mayor"),CONCATENATE("R",'MAPA DE RIESGOS'!$H$442),"")</f>
        <v/>
      </c>
      <c r="AP31" s="311" t="str">
        <f>IF(AND('MAPA DE RIESGOS'!$V$448="Media",'MAPA DE RIESGOS'!$Z$448="Mayor"),CONCATENATE("R",'MAPA DE RIESGOS'!$H$448),"")</f>
        <v/>
      </c>
      <c r="AQ31" s="311" t="str">
        <f>IF(AND('MAPA DE RIESGOS'!$V$454="Media",'MAPA DE RIESGOS'!$Z$454="Mayor"),CONCATENATE("R",'MAPA DE RIESGOS'!$H$454),"")</f>
        <v/>
      </c>
      <c r="AR31" s="311" t="str">
        <f>IF(AND('MAPA DE RIESGOS'!$V$460="Media",'MAPA DE RIESGOS'!$Z$460="Mayor"),CONCATENATE("R",'MAPA DE RIESGOS'!$H$460),"")</f>
        <v/>
      </c>
      <c r="AS31" s="311" t="str">
        <f>IF(AND('MAPA DE RIESGOS'!$V$466="Media",'MAPA DE RIESGOS'!$Z$466="Mayor"),CONCATENATE("R",'MAPA DE RIESGOS'!$H$466),"")</f>
        <v/>
      </c>
      <c r="AT31" s="311" t="str">
        <f>IF(AND('MAPA DE RIESGOS'!$V$472="Media",'MAPA DE RIESGOS'!$Z$472="Mayor"),CONCATENATE("R",'MAPA DE RIESGOS'!$H$472),"")</f>
        <v/>
      </c>
      <c r="AU31" s="311" t="str">
        <f>IF(AND('MAPA DE RIESGOS'!$V$478="Media",'MAPA DE RIESGOS'!$Z$478="Mayor"),CONCATENATE("R",'MAPA DE RIESGOS'!$H$478),"")</f>
        <v/>
      </c>
      <c r="AV31" s="311" t="str">
        <f>IF(AND('MAPA DE RIESGOS'!$V$484="Media",'MAPA DE RIESGOS'!$Z$484="Mayor"),CONCATENATE("R",'MAPA DE RIESGOS'!$H$484),"")</f>
        <v/>
      </c>
      <c r="AW31" s="304" t="str">
        <f>IF(AND('MAPA DE RIESGOS'!$V$490="Media",'MAPA DE RIESGOS'!$Z$490="Mayor"),CONCATENATE("R",'MAPA DE RIESGOS'!$H$490),"")</f>
        <v/>
      </c>
      <c r="AX31" s="307" t="str">
        <f>IF(AND('MAPA DE RIESGOS'!$V$436="Media",'MAPA DE RIESGOS'!$Z$436="Catastrófico"),CONCATENATE("R",'MAPA DE RIESGOS'!$H$436),"")</f>
        <v/>
      </c>
      <c r="AY31" s="312" t="str">
        <f>IF(AND('MAPA DE RIESGOS'!$V$442="Media",'MAPA DE RIESGOS'!$Z$442="Catastrófico"),CONCATENATE("R",'MAPA DE RIESGOS'!$H$442),"")</f>
        <v/>
      </c>
      <c r="AZ31" s="312" t="str">
        <f>IF(AND('MAPA DE RIESGOS'!$V$448="Media",'MAPA DE RIESGOS'!$Z$448="Catastrófico"),CONCATENATE("R",'MAPA DE RIESGOS'!$H$448),"")</f>
        <v/>
      </c>
      <c r="BA31" s="312" t="str">
        <f>IF(AND('MAPA DE RIESGOS'!$V$454="Media",'MAPA DE RIESGOS'!$Z$454="Catastrófico"),CONCATENATE("R",'MAPA DE RIESGOS'!$H$454),"")</f>
        <v/>
      </c>
      <c r="BB31" s="312" t="str">
        <f>IF(AND('MAPA DE RIESGOS'!$V$460="Media",'MAPA DE RIESGOS'!$Z$460="Catastrófico"),CONCATENATE("R",'MAPA DE RIESGOS'!$H$460),"")</f>
        <v/>
      </c>
      <c r="BC31" s="312" t="str">
        <f>IF(AND('MAPA DE RIESGOS'!$V$466="Media",'MAPA DE RIESGOS'!$Z$466="Catastrófico"),CONCATENATE("R",'MAPA DE RIESGOS'!$H$466),"")</f>
        <v/>
      </c>
      <c r="BD31" s="312" t="str">
        <f>IF(AND('MAPA DE RIESGOS'!$V$472="Media",'MAPA DE RIESGOS'!$Z$472="Catastrófico"),CONCATENATE("R",'MAPA DE RIESGOS'!$H$472),"")</f>
        <v/>
      </c>
      <c r="BE31" s="312" t="str">
        <f>IF(AND('MAPA DE RIESGOS'!$V$478="Media",'MAPA DE RIESGOS'!$Z$478="Catastrófico"),CONCATENATE("R",'MAPA DE RIESGOS'!$H$478),"")</f>
        <v/>
      </c>
      <c r="BF31" s="312" t="str">
        <f>IF(AND('MAPA DE RIESGOS'!$V$484="Media",'MAPA DE RIESGOS'!$Z$484="Catastrófico"),CONCATENATE("R",'MAPA DE RIESGOS'!$H$484),"")</f>
        <v/>
      </c>
      <c r="BG31" s="310" t="str">
        <f>IF(AND('MAPA DE RIESGOS'!$V$490="Media",'MAPA DE RIESGOS'!$Z$490="Catastrófico"),CONCATENATE("R",'MAPA DE RIESGOS'!$H$490),"")</f>
        <v/>
      </c>
      <c r="BH31" s="67"/>
      <c r="BI31" s="723"/>
      <c r="BJ31" s="724"/>
      <c r="BK31" s="724"/>
      <c r="BL31" s="724"/>
      <c r="BM31" s="724"/>
      <c r="BN31" s="725"/>
    </row>
    <row r="32" spans="2:66" ht="34.5" customHeight="1" thickBot="1">
      <c r="B32" s="700"/>
      <c r="C32" s="700"/>
      <c r="D32" s="701"/>
      <c r="E32" s="694"/>
      <c r="F32" s="695"/>
      <c r="G32" s="695"/>
      <c r="H32" s="695"/>
      <c r="I32" s="696"/>
      <c r="J32" s="326" t="str">
        <f>IF(AND('MAPA DE RIESGOS'!$V$496="Media",'MAPA DE RIESGOS'!$Z$496="Leve"),CONCATENATE("R",'MAPA DE RIESGOS'!$H$496),"")</f>
        <v/>
      </c>
      <c r="K32" s="327" t="str">
        <f>IF(AND('MAPA DE RIESGOS'!$V$502="Media",'MAPA DE RIESGOS'!$Z$502="Leve"),CONCATENATE("R",'MAPA DE RIESGOS'!$H$502),"")</f>
        <v/>
      </c>
      <c r="L32" s="327" t="str">
        <f>IF(AND('MAPA DE RIESGOS'!$V$508="Media",'MAPA DE RIESGOS'!$Z$508="Leve"),CONCATENATE("R",'MAPA DE RIESGOS'!$H$508),"")</f>
        <v/>
      </c>
      <c r="M32" s="327" t="str">
        <f>IF(AND('MAPA DE RIESGOS'!$V$514="Media",'MAPA DE RIESGOS'!$Z$514="Leve"),CONCATENATE("R",'MAPA DE RIESGOS'!$H$514),"")</f>
        <v/>
      </c>
      <c r="N32" s="327" t="str">
        <f>IF(AND('MAPA DE RIESGOS'!$V$520="Media",'MAPA DE RIESGOS'!$Z$520="Leve"),CONCATENATE("R",'MAPA DE RIESGOS'!$H$520),"")</f>
        <v/>
      </c>
      <c r="O32" s="327" t="str">
        <f>IF(AND('MAPA DE RIESGOS'!$V$526="Media",'MAPA DE RIESGOS'!$Z$526="Leve"),CONCATENATE("R",'MAPA DE RIESGOS'!$H$526),"")</f>
        <v/>
      </c>
      <c r="P32" s="327" t="str">
        <f>IF(AND('MAPA DE RIESGOS'!$V$532="Media",'MAPA DE RIESGOS'!$Z$532="Leve"),CONCATENATE("R",'MAPA DE RIESGOS'!$H$532),"")</f>
        <v/>
      </c>
      <c r="Q32" s="327"/>
      <c r="R32" s="327"/>
      <c r="S32" s="328"/>
      <c r="T32" s="326" t="str">
        <f>IF(AND('MAPA DE RIESGOS'!$V$496="Media",'MAPA DE RIESGOS'!$Z$496="Menor"),CONCATENATE("R",'MAPA DE RIESGOS'!$H$496),"")</f>
        <v/>
      </c>
      <c r="U32" s="327" t="str">
        <f>IF(AND('MAPA DE RIESGOS'!$V$502="Media",'MAPA DE RIESGOS'!$Z$502="Menor"),CONCATENATE("R",'MAPA DE RIESGOS'!$H$502),"")</f>
        <v/>
      </c>
      <c r="V32" s="327" t="str">
        <f>IF(AND('MAPA DE RIESGOS'!$V$508="Media",'MAPA DE RIESGOS'!$Z$508="Menor"),CONCATENATE("R",'MAPA DE RIESGOS'!$H$508),"")</f>
        <v/>
      </c>
      <c r="W32" s="327" t="str">
        <f>IF(AND('MAPA DE RIESGOS'!$V$514="Media",'MAPA DE RIESGOS'!$Z$514="Menor"),CONCATENATE("R",'MAPA DE RIESGOS'!$H$514),"")</f>
        <v/>
      </c>
      <c r="X32" s="327" t="str">
        <f>IF(AND('MAPA DE RIESGOS'!$V$520="Media",'MAPA DE RIESGOS'!$Z$520="Menor"),CONCATENATE("R",'MAPA DE RIESGOS'!$H$520),"")</f>
        <v/>
      </c>
      <c r="Y32" s="327" t="str">
        <f>IF(AND('MAPA DE RIESGOS'!$V$526="Media",'MAPA DE RIESGOS'!$Z$526="Menor"),CONCATENATE("R",'MAPA DE RIESGOS'!$H$526),"")</f>
        <v/>
      </c>
      <c r="Z32" s="327" t="str">
        <f>IF(AND('MAPA DE RIESGOS'!$V$532="Media",'MAPA DE RIESGOS'!$Z$532="Menor"),CONCATENATE("R",'MAPA DE RIESGOS'!$H$532),"")</f>
        <v/>
      </c>
      <c r="AA32" s="327"/>
      <c r="AB32" s="327"/>
      <c r="AC32" s="328"/>
      <c r="AD32" s="326" t="str">
        <f>IF(AND('MAPA DE RIESGOS'!$V$496="Media",'MAPA DE RIESGOS'!$Z$496="Moderado"),CONCATENATE("R",'MAPA DE RIESGOS'!$H$496),"")</f>
        <v/>
      </c>
      <c r="AE32" s="327" t="str">
        <f>IF(AND('MAPA DE RIESGOS'!$V$502="Media",'MAPA DE RIESGOS'!$Z$502="Moderado"),CONCATENATE("R",'MAPA DE RIESGOS'!$H$502),"")</f>
        <v>R82</v>
      </c>
      <c r="AF32" s="327" t="str">
        <f>IF(AND('MAPA DE RIESGOS'!$V$508="Media",'MAPA DE RIESGOS'!$Z$508="Moderado"),CONCATENATE("R",'MAPA DE RIESGOS'!$H$508),"")</f>
        <v>R83</v>
      </c>
      <c r="AG32" s="327" t="str">
        <f>IF(AND('MAPA DE RIESGOS'!$V$514="Media",'MAPA DE RIESGOS'!$Z$514="Moderado"),CONCATENATE("R",'MAPA DE RIESGOS'!$H$514),"")</f>
        <v/>
      </c>
      <c r="AH32" s="327" t="str">
        <f>IF(AND('MAPA DE RIESGOS'!$V$520="Media",'MAPA DE RIESGOS'!$Z$520="Moderado"),CONCATENATE("R",'MAPA DE RIESGOS'!$H$520),"")</f>
        <v/>
      </c>
      <c r="AI32" s="327" t="str">
        <f>IF(AND('MAPA DE RIESGOS'!$V$526="Media",'MAPA DE RIESGOS'!$Z$526="Moderado"),CONCATENATE("R",'MAPA DE RIESGOS'!$H$526),"")</f>
        <v/>
      </c>
      <c r="AJ32" s="327" t="str">
        <f>IF(AND('MAPA DE RIESGOS'!$V$532="Media",'MAPA DE RIESGOS'!$Z$532="Moderado"),CONCATENATE("R",'MAPA DE RIESGOS'!$H$532),"")</f>
        <v/>
      </c>
      <c r="AK32" s="327"/>
      <c r="AL32" s="327"/>
      <c r="AM32" s="328"/>
      <c r="AN32" s="313" t="str">
        <f>IF(AND('MAPA DE RIESGOS'!$V$496="Media",'MAPA DE RIESGOS'!$Z$496="Mayor"),CONCATENATE("R",'MAPA DE RIESGOS'!$H$496),"")</f>
        <v/>
      </c>
      <c r="AO32" s="314" t="str">
        <f>IF(AND('MAPA DE RIESGOS'!$V$502="Media",'MAPA DE RIESGOS'!$Z$502="Mayor"),CONCATENATE("R",'MAPA DE RIESGOS'!$H$502),"")</f>
        <v/>
      </c>
      <c r="AP32" s="314" t="str">
        <f>IF(AND('MAPA DE RIESGOS'!$V$508="Media",'MAPA DE RIESGOS'!$Z$508="Mayor"),CONCATENATE("R",'MAPA DE RIESGOS'!$H$508),"")</f>
        <v/>
      </c>
      <c r="AQ32" s="314" t="str">
        <f>IF(AND('MAPA DE RIESGOS'!$V$514="Media",'MAPA DE RIESGOS'!$Z$514="Mayor"),CONCATENATE("R",'MAPA DE RIESGOS'!$H$514),"")</f>
        <v/>
      </c>
      <c r="AR32" s="314" t="str">
        <f>IF(AND('MAPA DE RIESGOS'!$V$520="Media",'MAPA DE RIESGOS'!$Z$520="Mayor"),CONCATENATE("R",'MAPA DE RIESGOS'!$H$520),"")</f>
        <v/>
      </c>
      <c r="AS32" s="314" t="str">
        <f>IF(AND('MAPA DE RIESGOS'!$V$526="Media",'MAPA DE RIESGOS'!$Z$526="Mayor"),CONCATENATE("R",'MAPA DE RIESGOS'!$H$526),"")</f>
        <v/>
      </c>
      <c r="AT32" s="314" t="str">
        <f>IF(AND('MAPA DE RIESGOS'!$V$532="Media",'MAPA DE RIESGOS'!$Z$532="Mayor"),CONCATENATE("R",'MAPA DE RIESGOS'!$H$532),"")</f>
        <v/>
      </c>
      <c r="AU32" s="314"/>
      <c r="AV32" s="314"/>
      <c r="AW32" s="315"/>
      <c r="AX32" s="324" t="str">
        <f>IF(AND('MAPA DE RIESGOS'!$V$496="Media",'MAPA DE RIESGOS'!$Z$496="Catastrófico"),CONCATENATE("R",'MAPA DE RIESGOS'!$H$496),"")</f>
        <v/>
      </c>
      <c r="AY32" s="316" t="str">
        <f>IF(AND('MAPA DE RIESGOS'!$V$502="Media",'MAPA DE RIESGOS'!$Z$502="Catastrófico"),CONCATENATE("R",'MAPA DE RIESGOS'!$H$502),"")</f>
        <v/>
      </c>
      <c r="AZ32" s="316" t="str">
        <f>IF(AND('MAPA DE RIESGOS'!$V$508="Media",'MAPA DE RIESGOS'!$Z$508="Catastrófico"),CONCATENATE("R",'MAPA DE RIESGOS'!$H$508),"")</f>
        <v/>
      </c>
      <c r="BA32" s="316" t="str">
        <f>IF(AND('MAPA DE RIESGOS'!$V$514="Media",'MAPA DE RIESGOS'!$Z$514="Catastrófico"),CONCATENATE("R",'MAPA DE RIESGOS'!$H$514),"")</f>
        <v/>
      </c>
      <c r="BB32" s="316" t="str">
        <f>IF(AND('MAPA DE RIESGOS'!$V$520="Media",'MAPA DE RIESGOS'!$Z$520="Catastrófico"),CONCATENATE("R",'MAPA DE RIESGOS'!$H$520),"")</f>
        <v/>
      </c>
      <c r="BC32" s="316" t="str">
        <f>IF(AND('MAPA DE RIESGOS'!$V$526="Media",'MAPA DE RIESGOS'!$Z$526="Catastrófico"),CONCATENATE("R",'MAPA DE RIESGOS'!$H$526),"")</f>
        <v/>
      </c>
      <c r="BD32" s="316" t="str">
        <f>IF(AND('MAPA DE RIESGOS'!$V$532="Media",'MAPA DE RIESGOS'!$Z$532="Catastrófico"),CONCATENATE("R",'MAPA DE RIESGOS'!$H$532),"")</f>
        <v/>
      </c>
      <c r="BE32" s="316"/>
      <c r="BF32" s="316"/>
      <c r="BG32" s="317"/>
      <c r="BH32" s="67"/>
      <c r="BI32" s="726"/>
      <c r="BJ32" s="727"/>
      <c r="BK32" s="727"/>
      <c r="BL32" s="727"/>
      <c r="BM32" s="727"/>
      <c r="BN32" s="728"/>
    </row>
    <row r="33" spans="2:66" ht="34.5" customHeight="1">
      <c r="B33" s="700"/>
      <c r="C33" s="700"/>
      <c r="D33" s="701"/>
      <c r="E33" s="688" t="s">
        <v>283</v>
      </c>
      <c r="F33" s="689"/>
      <c r="G33" s="689"/>
      <c r="H33" s="689"/>
      <c r="I33" s="689"/>
      <c r="J33" s="329" t="str">
        <f>IF(AND('MAPA DE RIESGOS'!$V$10="Baja",'MAPA DE RIESGOS'!$Z$10="Leve"),CONCATENATE("R",'MAPA DE RIESGOS'!$H$10),"")</f>
        <v/>
      </c>
      <c r="K33" s="330" t="str">
        <f>IF(AND('MAPA DE RIESGOS'!$V$16="Baja",'MAPA DE RIESGOS'!$Z$16="Leve"),CONCATENATE("R",'MAPA DE RIESGOS'!$H$16),"")</f>
        <v/>
      </c>
      <c r="L33" s="330" t="str">
        <f>IF(AND('MAPA DE RIESGOS'!$V$22="Baja",'MAPA DE RIESGOS'!$Z$22="Leve"),CONCATENATE("R",'MAPA DE RIESGOS'!$H$22),"")</f>
        <v/>
      </c>
      <c r="M33" s="330" t="str">
        <f>IF(AND('MAPA DE RIESGOS'!$V$28="Baja",'MAPA DE RIESGOS'!$Z$28="Leve"),CONCATENATE("R",'MAPA DE RIESGOS'!$H$28),"")</f>
        <v/>
      </c>
      <c r="N33" s="330" t="str">
        <f>IF(AND('MAPA DE RIESGOS'!$V$34="Baja",'MAPA DE RIESGOS'!$Z$34="Leve"),CONCATENATE("R",'MAPA DE RIESGOS'!$H$34),"")</f>
        <v/>
      </c>
      <c r="O33" s="330" t="str">
        <f>IF(AND('MAPA DE RIESGOS'!$V$40="Baja",'MAPA DE RIESGOS'!$Z$40="Leve"),CONCATENATE("R",'MAPA DE RIESGOS'!$H$40),"")</f>
        <v/>
      </c>
      <c r="P33" s="330" t="str">
        <f>IF(AND('MAPA DE RIESGOS'!$V$46="Baja",'MAPA DE RIESGOS'!$Z$46="Leve"),CONCATENATE("R",'MAPA DE RIESGOS'!$H$46),"")</f>
        <v/>
      </c>
      <c r="Q33" s="330" t="str">
        <f>IF(AND('MAPA DE RIESGOS'!$V$52="Baja",'MAPA DE RIESGOS'!$Z$52="Leve"),CONCATENATE("R",'MAPA DE RIESGOS'!$H$52),"")</f>
        <v/>
      </c>
      <c r="R33" s="330" t="str">
        <f>IF(AND('MAPA DE RIESGOS'!$V$58="Baja",'MAPA DE RIESGOS'!$Z$58="Leve"),CONCATENATE("R",'MAPA DE RIESGOS'!$H$58),"")</f>
        <v/>
      </c>
      <c r="S33" s="333" t="str">
        <f>IF(AND('MAPA DE RIESGOS'!$V$64="Baja",'MAPA DE RIESGOS'!$Z$64="Leve"),CONCATENATE("R",'MAPA DE RIESGOS'!$H$64),"")</f>
        <v/>
      </c>
      <c r="T33" s="318" t="str">
        <f>IF(AND('MAPA DE RIESGOS'!$V$10="Baja",'MAPA DE RIESGOS'!$Z$10="Menor"),CONCATENATE("R",'MAPA DE RIESGOS'!$H$10),"")</f>
        <v/>
      </c>
      <c r="U33" s="319" t="str">
        <f>IF(AND('MAPA DE RIESGOS'!$V$16="Baja",'MAPA DE RIESGOS'!$Z$16="Menor"),CONCATENATE("R",'MAPA DE RIESGOS'!$H$16),"")</f>
        <v/>
      </c>
      <c r="V33" s="319" t="str">
        <f>IF(AND('MAPA DE RIESGOS'!$V$22="Baja",'MAPA DE RIESGOS'!$Z$22="Menor"),CONCATENATE("R",'MAPA DE RIESGOS'!$H$22),"")</f>
        <v/>
      </c>
      <c r="W33" s="319" t="str">
        <f>IF(AND('MAPA DE RIESGOS'!$V$28="Baja",'MAPA DE RIESGOS'!$Z$28="Menor"),CONCATENATE("R",'MAPA DE RIESGOS'!$H$28),"")</f>
        <v/>
      </c>
      <c r="X33" s="319" t="str">
        <f>IF(AND('MAPA DE RIESGOS'!$V$34="Baja",'MAPA DE RIESGOS'!$Z$34="Menor"),CONCATENATE("R",'MAPA DE RIESGOS'!$H$34),"")</f>
        <v/>
      </c>
      <c r="Y33" s="319" t="str">
        <f>IF(AND('MAPA DE RIESGOS'!$V$40="Baja",'MAPA DE RIESGOS'!$Z$40="Menor"),CONCATENATE("R",'MAPA DE RIESGOS'!$H$40),"")</f>
        <v/>
      </c>
      <c r="Z33" s="319" t="str">
        <f>IF(AND('MAPA DE RIESGOS'!$V$46="Baja",'MAPA DE RIESGOS'!$Z$46="Menor"),CONCATENATE("R",'MAPA DE RIESGOS'!$H$46),"")</f>
        <v/>
      </c>
      <c r="AA33" s="319" t="str">
        <f>IF(AND('MAPA DE RIESGOS'!$V$52="Baja",'MAPA DE RIESGOS'!$Z$52="Menor"),CONCATENATE("R",'MAPA DE RIESGOS'!$H$52),"")</f>
        <v/>
      </c>
      <c r="AB33" s="319" t="str">
        <f>IF(AND('MAPA DE RIESGOS'!$V$58="Baja",'MAPA DE RIESGOS'!$Z$58="Menor"),CONCATENATE("R",'MAPA DE RIESGOS'!$H$58),"")</f>
        <v/>
      </c>
      <c r="AC33" s="322" t="str">
        <f>IF(AND('MAPA DE RIESGOS'!$V$64="Baja",'MAPA DE RIESGOS'!$Z$64="Menor"),CONCATENATE("R",'MAPA DE RIESGOS'!$H$64),"")</f>
        <v/>
      </c>
      <c r="AD33" s="318" t="str">
        <f>IF(AND('MAPA DE RIESGOS'!$V$10="Baja",'MAPA DE RIESGOS'!$Z$10="Moderado"),CONCATENATE("R",'MAPA DE RIESGOS'!$H$10),"")</f>
        <v/>
      </c>
      <c r="AE33" s="319" t="str">
        <f>IF(AND('MAPA DE RIESGOS'!$V$16="Baja",'MAPA DE RIESGOS'!$Z$16="Moderado"),CONCATENATE("R",'MAPA DE RIESGOS'!$H$16),"")</f>
        <v/>
      </c>
      <c r="AF33" s="319" t="str">
        <f>IF(AND('MAPA DE RIESGOS'!$V$22="Baja",'MAPA DE RIESGOS'!$Z$22="Moderado"),CONCATENATE("R",'MAPA DE RIESGOS'!$H$22),"")</f>
        <v>R3</v>
      </c>
      <c r="AG33" s="319" t="str">
        <f>IF(AND('MAPA DE RIESGOS'!$V$28="Baja",'MAPA DE RIESGOS'!$Z$28="Moderado"),CONCATENATE("R",'MAPA DE RIESGOS'!$H$28),"")</f>
        <v/>
      </c>
      <c r="AH33" s="319" t="str">
        <f>IF(AND('MAPA DE RIESGOS'!$V$34="Baja",'MAPA DE RIESGOS'!$Z$34="Moderado"),CONCATENATE("R",'MAPA DE RIESGOS'!$H$34),"")</f>
        <v/>
      </c>
      <c r="AI33" s="319" t="str">
        <f>IF(AND('MAPA DE RIESGOS'!$V$40="Baja",'MAPA DE RIESGOS'!$Z$40="Moderado"),CONCATENATE("R",'MAPA DE RIESGOS'!$H$40),"")</f>
        <v/>
      </c>
      <c r="AJ33" s="319" t="str">
        <f>IF(AND('MAPA DE RIESGOS'!$V$46="Baja",'MAPA DE RIESGOS'!$Z$46="Moderado"),CONCATENATE("R",'MAPA DE RIESGOS'!$H$46),"")</f>
        <v/>
      </c>
      <c r="AK33" s="319" t="str">
        <f>IF(AND('MAPA DE RIESGOS'!$V$52="Baja",'MAPA DE RIESGOS'!$Z$52="Moderado"),CONCATENATE("R",'MAPA DE RIESGOS'!$H$52),"")</f>
        <v/>
      </c>
      <c r="AL33" s="319" t="str">
        <f>IF(AND('MAPA DE RIESGOS'!$V$58="Baja",'MAPA DE RIESGOS'!$Z$58="Moderado"),CONCATENATE("R",'MAPA DE RIESGOS'!$H$58),"")</f>
        <v/>
      </c>
      <c r="AM33" s="322" t="str">
        <f>IF(AND('MAPA DE RIESGOS'!$V$64="Baja",'MAPA DE RIESGOS'!$Z$64="Moderado"),CONCATENATE("R",'MAPA DE RIESGOS'!$H$64),"")</f>
        <v/>
      </c>
      <c r="AN33" s="299" t="str">
        <f>IF(AND('MAPA DE RIESGOS'!$V$10="Baja",'MAPA DE RIESGOS'!$Z$10="Mayor"),CONCATENATE("R",'MAPA DE RIESGOS'!$H$10),"")</f>
        <v/>
      </c>
      <c r="AO33" s="300" t="str">
        <f>IF(AND('MAPA DE RIESGOS'!$V$16="Baja",'MAPA DE RIESGOS'!$Z$16="Mayor"),CONCATENATE("R",'MAPA DE RIESGOS'!$H$16),"")</f>
        <v/>
      </c>
      <c r="AP33" s="300" t="str">
        <f>IF(AND('MAPA DE RIESGOS'!$V$22="Baja",'MAPA DE RIESGOS'!$Z$22="Mayor"),CONCATENATE("R",'MAPA DE RIESGOS'!$H$22),"")</f>
        <v/>
      </c>
      <c r="AQ33" s="300" t="str">
        <f>IF(AND('MAPA DE RIESGOS'!$V$28="Baja",'MAPA DE RIESGOS'!$Z$28="Mayor"),CONCATENATE("R",'MAPA DE RIESGOS'!$H$28),"")</f>
        <v/>
      </c>
      <c r="AR33" s="300" t="str">
        <f>IF(AND('MAPA DE RIESGOS'!$V$34="Baja",'MAPA DE RIESGOS'!$Z$34="Mayor"),CONCATENATE("R",'MAPA DE RIESGOS'!$H$34),"")</f>
        <v/>
      </c>
      <c r="AS33" s="300" t="str">
        <f>IF(AND('MAPA DE RIESGOS'!$V$40="Baja",'MAPA DE RIESGOS'!$Z$40="Mayor"),CONCATENATE("R",'MAPA DE RIESGOS'!$H$40),"")</f>
        <v/>
      </c>
      <c r="AT33" s="300" t="str">
        <f>IF(AND('MAPA DE RIESGOS'!$V$46="Baja",'MAPA DE RIESGOS'!$Z$46="Mayor"),CONCATENATE("R",'MAPA DE RIESGOS'!$H$46),"")</f>
        <v/>
      </c>
      <c r="AU33" s="300" t="str">
        <f>IF(AND('MAPA DE RIESGOS'!$V$52="Baja",'MAPA DE RIESGOS'!$Z$52="Mayor"),CONCATENATE("R",'MAPA DE RIESGOS'!$H$52),"")</f>
        <v/>
      </c>
      <c r="AV33" s="300" t="str">
        <f>IF(AND('MAPA DE RIESGOS'!$V$58="Baja",'MAPA DE RIESGOS'!$Z$58="Mayor"),CONCATENATE("R",'MAPA DE RIESGOS'!$H$58),"")</f>
        <v/>
      </c>
      <c r="AW33" s="303" t="str">
        <f>IF(AND('MAPA DE RIESGOS'!$V$64="Baja",'MAPA DE RIESGOS'!$Z$64="Mayor"),CONCATENATE("R",'MAPA DE RIESGOS'!$H$64),"")</f>
        <v/>
      </c>
      <c r="AX33" s="305" t="str">
        <f>IF(AND('MAPA DE RIESGOS'!$V$10="Baja",'MAPA DE RIESGOS'!$Z$10="Catastrófico"),CONCATENATE("R",'MAPA DE RIESGOS'!$H$10),"")</f>
        <v/>
      </c>
      <c r="AY33" s="306" t="str">
        <f>IF(AND('MAPA DE RIESGOS'!$V$16="Baja",'MAPA DE RIESGOS'!$Z$16="Catastrófico"),CONCATENATE("R",'MAPA DE RIESGOS'!$H$16),"")</f>
        <v/>
      </c>
      <c r="AZ33" s="306" t="str">
        <f>IF(AND('MAPA DE RIESGOS'!$V$22="Baja",'MAPA DE RIESGOS'!$Z$22="Catastrófico"),CONCATENATE("R",'MAPA DE RIESGOS'!$H$22),"")</f>
        <v/>
      </c>
      <c r="BA33" s="306" t="str">
        <f>IF(AND('MAPA DE RIESGOS'!$V$28="Baja",'MAPA DE RIESGOS'!$Z$28="Catastrófico"),CONCATENATE("R",'MAPA DE RIESGOS'!$H$28),"")</f>
        <v/>
      </c>
      <c r="BB33" s="306" t="str">
        <f>IF(AND('MAPA DE RIESGOS'!$V$34="Baja",'MAPA DE RIESGOS'!$Z$34="Catastrófico"),CONCATENATE("R",'MAPA DE RIESGOS'!$H$34),"")</f>
        <v/>
      </c>
      <c r="BC33" s="306" t="str">
        <f>IF(AND('MAPA DE RIESGOS'!$V$40="Baja",'MAPA DE RIESGOS'!$Z$40="Catastrófico"),CONCATENATE("R",'MAPA DE RIESGOS'!$H$40),"")</f>
        <v/>
      </c>
      <c r="BD33" s="306" t="str">
        <f>IF(AND('MAPA DE RIESGOS'!$V$46="Baja",'MAPA DE RIESGOS'!$Z$46="Catastrófico"),CONCATENATE("R",'MAPA DE RIESGOS'!$H$46),"")</f>
        <v/>
      </c>
      <c r="BE33" s="306" t="str">
        <f>IF(AND('MAPA DE RIESGOS'!$V$52="Baja",'MAPA DE RIESGOS'!$Z$52="Catastrófico"),CONCATENATE("R",'MAPA DE RIESGOS'!$H$52),"")</f>
        <v/>
      </c>
      <c r="BF33" s="306" t="str">
        <f>IF(AND('MAPA DE RIESGOS'!$V$58="Baja",'MAPA DE RIESGOS'!$Z$58="Catastrófico"),CONCATENATE("R",'MAPA DE RIESGOS'!$H$58),"")</f>
        <v/>
      </c>
      <c r="BG33" s="309" t="str">
        <f>IF(AND('MAPA DE RIESGOS'!$V$64="Baja",'MAPA DE RIESGOS'!$Z$64="Catastrófico"),CONCATENATE("R",'MAPA DE RIESGOS'!$H$64),"")</f>
        <v/>
      </c>
      <c r="BH33" s="67"/>
      <c r="BI33" s="729" t="s">
        <v>284</v>
      </c>
      <c r="BJ33" s="730"/>
      <c r="BK33" s="730"/>
      <c r="BL33" s="730"/>
      <c r="BM33" s="730"/>
      <c r="BN33" s="731"/>
    </row>
    <row r="34" spans="2:66" ht="34.5" customHeight="1">
      <c r="B34" s="700"/>
      <c r="C34" s="700"/>
      <c r="D34" s="701"/>
      <c r="E34" s="691"/>
      <c r="F34" s="692"/>
      <c r="G34" s="692"/>
      <c r="H34" s="692"/>
      <c r="I34" s="692"/>
      <c r="J34" s="331" t="str">
        <f>IF(AND('MAPA DE RIESGOS'!$V$70="Baja",'MAPA DE RIESGOS'!$Z$70="Leve"),CONCATENATE("R",'MAPA DE RIESGOS'!$H$70),"")</f>
        <v/>
      </c>
      <c r="K34" s="332" t="str">
        <f>IF(AND('MAPA DE RIESGOS'!$V$76="Baja",'MAPA DE RIESGOS'!$Z$76="Leve"),CONCATENATE("R",'MAPA DE RIESGOS'!$H$76),"")</f>
        <v/>
      </c>
      <c r="L34" s="332" t="str">
        <f>IF(AND('MAPA DE RIESGOS'!$V$82="Baja",'MAPA DE RIESGOS'!$Z$82="Leve"),CONCATENATE("R",'MAPA DE RIESGOS'!$H$82),"")</f>
        <v/>
      </c>
      <c r="M34" s="332" t="str">
        <f>IF(AND('MAPA DE RIESGOS'!$V$88="Baja",'MAPA DE RIESGOS'!$Z$88="Leve"),CONCATENATE("R",'MAPA DE RIESGOS'!$H$88),"")</f>
        <v/>
      </c>
      <c r="N34" s="332" t="str">
        <f>IF(AND('MAPA DE RIESGOS'!$V$94="Baja",'MAPA DE RIESGOS'!$Z$94="Leve"),CONCATENATE("R",'MAPA DE RIESGOS'!$H$94),"")</f>
        <v/>
      </c>
      <c r="O34" s="332" t="str">
        <f>IF(AND('MAPA DE RIESGOS'!$V$100="Baja",'MAPA DE RIESGOS'!$Z$100="Leve"),CONCATENATE("R",'MAPA DE RIESGOS'!$H$100),"")</f>
        <v/>
      </c>
      <c r="P34" s="332" t="str">
        <f>IF(AND('MAPA DE RIESGOS'!$V$106="Baja",'MAPA DE RIESGOS'!$Z$106="Leve"),CONCATENATE("R",'MAPA DE RIESGOS'!$H$106),"")</f>
        <v>R17</v>
      </c>
      <c r="Q34" s="332" t="str">
        <f>IF(AND('MAPA DE RIESGOS'!$V$112="Baja",'MAPA DE RIESGOS'!$Z$112="Leve"),CONCATENATE("R",'MAPA DE RIESGOS'!$H$112),"")</f>
        <v>R18</v>
      </c>
      <c r="R34" s="332" t="str">
        <f>IF(AND('MAPA DE RIESGOS'!$V$118="Baja",'MAPA DE RIESGOS'!$Z$118="Leve"),CONCATENATE("R",'MAPA DE RIESGOS'!$H$118),"")</f>
        <v>R19</v>
      </c>
      <c r="S34" s="334" t="str">
        <f>IF(AND('MAPA DE RIESGOS'!$V$124="Baja",'MAPA DE RIESGOS'!$Z$124="Leve"),CONCATENATE("R",'MAPA DE RIESGOS'!$H$124),"")</f>
        <v/>
      </c>
      <c r="T34" s="320" t="str">
        <f>IF(AND('MAPA DE RIESGOS'!$V$70="Baja",'MAPA DE RIESGOS'!$Z$70="Menor"),CONCATENATE("R",'MAPA DE RIESGOS'!$H$70),"")</f>
        <v/>
      </c>
      <c r="U34" s="321" t="str">
        <f>IF(AND('MAPA DE RIESGOS'!$V$76="Baja",'MAPA DE RIESGOS'!$Z$76="Menor"),CONCATENATE("R",'MAPA DE RIESGOS'!$H$76),"")</f>
        <v/>
      </c>
      <c r="V34" s="321" t="str">
        <f>IF(AND('MAPA DE RIESGOS'!$V$82="Baja",'MAPA DE RIESGOS'!$Z$82="Menor"),CONCATENATE("R",'MAPA DE RIESGOS'!$H$82),"")</f>
        <v/>
      </c>
      <c r="W34" s="321" t="str">
        <f>IF(AND('MAPA DE RIESGOS'!$V$88="Baja",'MAPA DE RIESGOS'!$Z$88="Menor"),CONCATENATE("R",'MAPA DE RIESGOS'!$H$88),"")</f>
        <v/>
      </c>
      <c r="X34" s="321" t="str">
        <f>IF(AND('MAPA DE RIESGOS'!$V$94="Baja",'MAPA DE RIESGOS'!$Z$94="Menor"),CONCATENATE("R",'MAPA DE RIESGOS'!$H$94),"")</f>
        <v/>
      </c>
      <c r="Y34" s="321" t="str">
        <f>IF(AND('MAPA DE RIESGOS'!$V$100="Baja",'MAPA DE RIESGOS'!$Z$100="Menor"),CONCATENATE("R",'MAPA DE RIESGOS'!$H$100),"")</f>
        <v/>
      </c>
      <c r="Z34" s="321" t="str">
        <f>IF(AND('MAPA DE RIESGOS'!$V$106="Baja",'MAPA DE RIESGOS'!$Z$106="Menor"),CONCATENATE("R",'MAPA DE RIESGOS'!$H$106),"")</f>
        <v/>
      </c>
      <c r="AA34" s="321" t="str">
        <f>IF(AND('MAPA DE RIESGOS'!$V$112="Baja",'MAPA DE RIESGOS'!$Z$112="Menor"),CONCATENATE("R",'MAPA DE RIESGOS'!$H$112),"")</f>
        <v/>
      </c>
      <c r="AB34" s="321" t="str">
        <f>IF(AND('MAPA DE RIESGOS'!$V$118="Baja",'MAPA DE RIESGOS'!$Z$118="Menor"),CONCATENATE("R",'MAPA DE RIESGOS'!$H$118),"")</f>
        <v/>
      </c>
      <c r="AC34" s="323" t="str">
        <f>IF(AND('MAPA DE RIESGOS'!$V$124="Baja",'MAPA DE RIESGOS'!$Z$124="Menor"),CONCATENATE("R",'MAPA DE RIESGOS'!$H$124),"")</f>
        <v/>
      </c>
      <c r="AD34" s="320" t="str">
        <f>IF(AND('MAPA DE RIESGOS'!$V$70="Baja",'MAPA DE RIESGOS'!$Z$70="Moderado"),CONCATENATE("R",'MAPA DE RIESGOS'!$H$70),"")</f>
        <v/>
      </c>
      <c r="AE34" s="321" t="str">
        <f>IF(AND('MAPA DE RIESGOS'!$V$76="Baja",'MAPA DE RIESGOS'!$Z$76="Moderado"),CONCATENATE("R",'MAPA DE RIESGOS'!$H$76),"")</f>
        <v/>
      </c>
      <c r="AF34" s="321" t="str">
        <f>IF(AND('MAPA DE RIESGOS'!$V$82="Baja",'MAPA DE RIESGOS'!$Z$82="Moderado"),CONCATENATE("R",'MAPA DE RIESGOS'!$H$82),"")</f>
        <v/>
      </c>
      <c r="AG34" s="321" t="str">
        <f>IF(AND('MAPA DE RIESGOS'!$V$88="Baja",'MAPA DE RIESGOS'!$Z$88="Moderado"),CONCATENATE("R",'MAPA DE RIESGOS'!$H$88),"")</f>
        <v/>
      </c>
      <c r="AH34" s="321" t="str">
        <f>IF(AND('MAPA DE RIESGOS'!$V$94="Baja",'MAPA DE RIESGOS'!$Z$94="Moderado"),CONCATENATE("R",'MAPA DE RIESGOS'!$H$94),"")</f>
        <v/>
      </c>
      <c r="AI34" s="321" t="str">
        <f>IF(AND('MAPA DE RIESGOS'!$V$100="Baja",'MAPA DE RIESGOS'!$Z$100="Moderado"),CONCATENATE("R",'MAPA DE RIESGOS'!$H$100),"")</f>
        <v/>
      </c>
      <c r="AJ34" s="321" t="str">
        <f>IF(AND('MAPA DE RIESGOS'!$V$106="Baja",'MAPA DE RIESGOS'!$Z$106="Moderado"),CONCATENATE("R",'MAPA DE RIESGOS'!$H$106),"")</f>
        <v/>
      </c>
      <c r="AK34" s="321" t="str">
        <f>IF(AND('MAPA DE RIESGOS'!$V$112="Baja",'MAPA DE RIESGOS'!$Z$112="Moderado"),CONCATENATE("R",'MAPA DE RIESGOS'!$H$112),"")</f>
        <v/>
      </c>
      <c r="AL34" s="321" t="str">
        <f>IF(AND('MAPA DE RIESGOS'!$V$118="Baja",'MAPA DE RIESGOS'!$Z$118="Moderado"),CONCATENATE("R",'MAPA DE RIESGOS'!$H$118),"")</f>
        <v/>
      </c>
      <c r="AM34" s="323" t="str">
        <f>IF(AND('MAPA DE RIESGOS'!$V$124="Baja",'MAPA DE RIESGOS'!$Z$124="Moderado"),CONCATENATE("R",'MAPA DE RIESGOS'!$H$124),"")</f>
        <v/>
      </c>
      <c r="AN34" s="301" t="str">
        <f>IF(AND('MAPA DE RIESGOS'!$V$70="Baja",'MAPA DE RIESGOS'!$Z$70="Mayor"),CONCATENATE("R",'MAPA DE RIESGOS'!$H$70),"")</f>
        <v/>
      </c>
      <c r="AO34" s="302" t="str">
        <f>IF(AND('MAPA DE RIESGOS'!$V$76="Baja",'MAPA DE RIESGOS'!$Z$76="Mayor"),CONCATENATE("R",'MAPA DE RIESGOS'!$H$76),"")</f>
        <v/>
      </c>
      <c r="AP34" s="302" t="str">
        <f>IF(AND('MAPA DE RIESGOS'!$V$82="Baja",'MAPA DE RIESGOS'!$Z$82="Mayor"),CONCATENATE("R",'MAPA DE RIESGOS'!$H$82),"")</f>
        <v/>
      </c>
      <c r="AQ34" s="302" t="str">
        <f>IF(AND('MAPA DE RIESGOS'!$V$88="Baja",'MAPA DE RIESGOS'!$Z$88="Mayor"),CONCATENATE("R",'MAPA DE RIESGOS'!$H$88),"")</f>
        <v/>
      </c>
      <c r="AR34" s="302" t="str">
        <f>IF(AND('MAPA DE RIESGOS'!$V$94="Baja",'MAPA DE RIESGOS'!$Z$94="Mayor"),CONCATENATE("R",'MAPA DE RIESGOS'!$H$94),"")</f>
        <v/>
      </c>
      <c r="AS34" s="302" t="str">
        <f>IF(AND('MAPA DE RIESGOS'!$V$100="Baja",'MAPA DE RIESGOS'!$Z$100="Mayor"),CONCATENATE("R",'MAPA DE RIESGOS'!$H$100),"")</f>
        <v/>
      </c>
      <c r="AT34" s="302" t="str">
        <f>IF(AND('MAPA DE RIESGOS'!$V$106="Baja",'MAPA DE RIESGOS'!$Z$106="Mayor"),CONCATENATE("R",'MAPA DE RIESGOS'!$H$106),"")</f>
        <v/>
      </c>
      <c r="AU34" s="302" t="str">
        <f>IF(AND('MAPA DE RIESGOS'!$V$112="Baja",'MAPA DE RIESGOS'!$Z$112="Mayor"),CONCATENATE("R",'MAPA DE RIESGOS'!$H$112),"")</f>
        <v/>
      </c>
      <c r="AV34" s="302" t="str">
        <f>IF(AND('MAPA DE RIESGOS'!$V$118="Baja",'MAPA DE RIESGOS'!$Z$118="Mayor"),CONCATENATE("R",'MAPA DE RIESGOS'!$H$118),"")</f>
        <v/>
      </c>
      <c r="AW34" s="304" t="str">
        <f>IF(AND('MAPA DE RIESGOS'!$V$124="Baja",'MAPA DE RIESGOS'!$Z$124="Mayor"),CONCATENATE("R",'MAPA DE RIESGOS'!$H$124),"")</f>
        <v/>
      </c>
      <c r="AX34" s="307" t="str">
        <f>IF(AND('MAPA DE RIESGOS'!$V$70="Baja",'MAPA DE RIESGOS'!$Z$70="Catastrófico"),CONCATENATE("R",'MAPA DE RIESGOS'!$H$70),"")</f>
        <v/>
      </c>
      <c r="AY34" s="308" t="str">
        <f>IF(AND('MAPA DE RIESGOS'!$V$76="Baja",'MAPA DE RIESGOS'!$Z$76="Catastrófico"),CONCATENATE("R",'MAPA DE RIESGOS'!$H$76),"")</f>
        <v/>
      </c>
      <c r="AZ34" s="308" t="str">
        <f>IF(AND('MAPA DE RIESGOS'!$V$82="Baja",'MAPA DE RIESGOS'!$Z$82="Catastrófico"),CONCATENATE("R",'MAPA DE RIESGOS'!$H$82),"")</f>
        <v/>
      </c>
      <c r="BA34" s="308" t="str">
        <f>IF(AND('MAPA DE RIESGOS'!$V$88="Baja",'MAPA DE RIESGOS'!$Z$88="Catastrófico"),CONCATENATE("R",'MAPA DE RIESGOS'!$H$88),"")</f>
        <v/>
      </c>
      <c r="BB34" s="308" t="str">
        <f>IF(AND('MAPA DE RIESGOS'!$V$94="Baja",'MAPA DE RIESGOS'!$Z$94="Catastrófico"),CONCATENATE("R",'MAPA DE RIESGOS'!$H$94),"")</f>
        <v/>
      </c>
      <c r="BC34" s="308" t="str">
        <f>IF(AND('MAPA DE RIESGOS'!$V$100="Baja",'MAPA DE RIESGOS'!$Z$100="Catastrófico"),CONCATENATE("R",'MAPA DE RIESGOS'!$H$100),"")</f>
        <v/>
      </c>
      <c r="BD34" s="308" t="str">
        <f>IF(AND('MAPA DE RIESGOS'!$V$106="Baja",'MAPA DE RIESGOS'!$Z$106="Catastrófico"),CONCATENATE("R",'MAPA DE RIESGOS'!$H$106),"")</f>
        <v/>
      </c>
      <c r="BE34" s="308" t="str">
        <f>IF(AND('MAPA DE RIESGOS'!$V$112="Baja",'MAPA DE RIESGOS'!$Z$112="Catastrófico"),CONCATENATE("R",'MAPA DE RIESGOS'!$H$112),"")</f>
        <v/>
      </c>
      <c r="BF34" s="308" t="str">
        <f>IF(AND('MAPA DE RIESGOS'!$V$118="Baja",'MAPA DE RIESGOS'!$Z$118="Catastrófico"),CONCATENATE("R",'MAPA DE RIESGOS'!$H$118),"")</f>
        <v/>
      </c>
      <c r="BG34" s="310" t="str">
        <f>IF(AND('MAPA DE RIESGOS'!$V$124="Baja",'MAPA DE RIESGOS'!$Z$124="Catastrófico"),CONCATENATE("R",'MAPA DE RIESGOS'!$H$124),"")</f>
        <v/>
      </c>
      <c r="BH34" s="67"/>
      <c r="BI34" s="732"/>
      <c r="BJ34" s="733"/>
      <c r="BK34" s="733"/>
      <c r="BL34" s="733"/>
      <c r="BM34" s="733"/>
      <c r="BN34" s="734"/>
    </row>
    <row r="35" spans="2:66" ht="34.5" customHeight="1">
      <c r="B35" s="700"/>
      <c r="C35" s="700"/>
      <c r="D35" s="701"/>
      <c r="E35" s="691"/>
      <c r="F35" s="692"/>
      <c r="G35" s="692"/>
      <c r="H35" s="692"/>
      <c r="I35" s="692"/>
      <c r="J35" s="331" t="str">
        <f>IF(AND('MAPA DE RIESGOS'!$V$136="Baja",'MAPA DE RIESGOS'!$Z$136="Leve"),CONCATENATE("R",'MAPA DE RIESGOS'!$H$136),"")</f>
        <v/>
      </c>
      <c r="K35" s="335" t="str">
        <f>IF(AND('MAPA DE RIESGOS'!$V$142="Baja",'MAPA DE RIESGOS'!$Z$142="Leve"),CONCATENATE("R",'MAPA DE RIESGOS'!$H$142),"")</f>
        <v/>
      </c>
      <c r="L35" s="335" t="str">
        <f>IF(AND('MAPA DE RIESGOS'!$V$148="Baja",'MAPA DE RIESGOS'!$Z$148="Leve"),CONCATENATE("R",'MAPA DE RIESGOS'!$H$148),"")</f>
        <v/>
      </c>
      <c r="M35" s="335" t="str">
        <f>IF(AND('MAPA DE RIESGOS'!$V$154="Baja",'MAPA DE RIESGOS'!$Z$154="Leve"),CONCATENATE("R",'MAPA DE RIESGOS'!$H$154),"")</f>
        <v/>
      </c>
      <c r="N35" s="335" t="str">
        <f>IF(AND('MAPA DE RIESGOS'!$V$160="Baja",'MAPA DE RIESGOS'!$Z$160="Leve"),CONCATENATE("R",'MAPA DE RIESGOS'!$H$160),"")</f>
        <v/>
      </c>
      <c r="O35" s="335" t="str">
        <f>IF(AND('MAPA DE RIESGOS'!$V$166="Baja",'MAPA DE RIESGOS'!$Z$166="Leve"),CONCATENATE("R",'MAPA DE RIESGOS'!$H$166),"")</f>
        <v/>
      </c>
      <c r="P35" s="335" t="str">
        <f>IF(AND('MAPA DE RIESGOS'!$V$172="Baja",'MAPA DE RIESGOS'!$Z$172="Leve"),CONCATENATE("R",'MAPA DE RIESGOS'!$H$172),"")</f>
        <v/>
      </c>
      <c r="Q35" s="335" t="str">
        <f>IF(AND('MAPA DE RIESGOS'!$V$178="Baja",'MAPA DE RIESGOS'!$Z$178="Leve"),CONCATENATE("R",'MAPA DE RIESGOS'!$H$178),"")</f>
        <v/>
      </c>
      <c r="R35" s="335" t="str">
        <f>IF(AND('MAPA DE RIESGOS'!$V$184="Baja",'MAPA DE RIESGOS'!$Z$184="Leve"),CONCATENATE("R",'MAPA DE RIESGOS'!$H$184),"")</f>
        <v/>
      </c>
      <c r="S35" s="334" t="str">
        <f>IF(AND('MAPA DE RIESGOS'!$V$190="Baja",'MAPA DE RIESGOS'!$Z$190="Leve"),CONCATENATE("R",'MAPA DE RIESGOS'!$H$190),"")</f>
        <v/>
      </c>
      <c r="T35" s="320" t="str">
        <f>IF(AND('MAPA DE RIESGOS'!$V$136="Baja",'MAPA DE RIESGOS'!$Z$136="Menor"),CONCATENATE("R",'MAPA DE RIESGOS'!$H$136),"")</f>
        <v/>
      </c>
      <c r="U35" s="325" t="str">
        <f>IF(AND('MAPA DE RIESGOS'!$V$142="Baja",'MAPA DE RIESGOS'!$Z$142="Menor"),CONCATENATE("R",'MAPA DE RIESGOS'!$H$142),"")</f>
        <v/>
      </c>
      <c r="V35" s="325" t="str">
        <f>IF(AND('MAPA DE RIESGOS'!$V$148="Baja",'MAPA DE RIESGOS'!$Z$148="Menor"),CONCATENATE("R",'MAPA DE RIESGOS'!$H$148),"")</f>
        <v/>
      </c>
      <c r="W35" s="325" t="str">
        <f>IF(AND('MAPA DE RIESGOS'!$V$154="Baja",'MAPA DE RIESGOS'!$Z$154="Menor"),CONCATENATE("R",'MAPA DE RIESGOS'!$H$154),"")</f>
        <v/>
      </c>
      <c r="X35" s="325" t="str">
        <f>IF(AND('MAPA DE RIESGOS'!$V$160="Baja",'MAPA DE RIESGOS'!$Z$160="Menor"),CONCATENATE("R",'MAPA DE RIESGOS'!$H$160),"")</f>
        <v/>
      </c>
      <c r="Y35" s="325" t="str">
        <f>IF(AND('MAPA DE RIESGOS'!$V$166="Baja",'MAPA DE RIESGOS'!$Z$166="Menor"),CONCATENATE("R",'MAPA DE RIESGOS'!$H$166),"")</f>
        <v/>
      </c>
      <c r="Z35" s="325" t="str">
        <f>IF(AND('MAPA DE RIESGOS'!$V$172="Baja",'MAPA DE RIESGOS'!$Z$172="Menor"),CONCATENATE("R",'MAPA DE RIESGOS'!$H$172),"")</f>
        <v/>
      </c>
      <c r="AA35" s="325" t="str">
        <f>IF(AND('MAPA DE RIESGOS'!$V$178="Baja",'MAPA DE RIESGOS'!$Z$178="Menor"),CONCATENATE("R",'MAPA DE RIESGOS'!$H$178),"")</f>
        <v/>
      </c>
      <c r="AB35" s="325" t="str">
        <f>IF(AND('MAPA DE RIESGOS'!$V$184="Baja",'MAPA DE RIESGOS'!$Z$184="Menor"),CONCATENATE("R",'MAPA DE RIESGOS'!$H$184),"")</f>
        <v/>
      </c>
      <c r="AC35" s="323" t="str">
        <f>IF(AND('MAPA DE RIESGOS'!$V$190="Baja",'MAPA DE RIESGOS'!$Z$190="Menor"),CONCATENATE("R",'MAPA DE RIESGOS'!$H$190),"")</f>
        <v/>
      </c>
      <c r="AD35" s="320" t="str">
        <f>IF(AND('MAPA DE RIESGOS'!$V$136="Baja",'MAPA DE RIESGOS'!$Z$136="Moderado"),CONCATENATE("R",'MAPA DE RIESGOS'!$H$136),"")</f>
        <v/>
      </c>
      <c r="AE35" s="325" t="str">
        <f>IF(AND('MAPA DE RIESGOS'!$V$142="Baja",'MAPA DE RIESGOS'!$Z$142="Moderado"),CONCATENATE("R",'MAPA DE RIESGOS'!$H$142),"")</f>
        <v/>
      </c>
      <c r="AF35" s="325" t="str">
        <f>IF(AND('MAPA DE RIESGOS'!$V$148="Baja",'MAPA DE RIESGOS'!$Z$148="Moderado"),CONCATENATE("R",'MAPA DE RIESGOS'!$H$148),"")</f>
        <v/>
      </c>
      <c r="AG35" s="325" t="str">
        <f>IF(AND('MAPA DE RIESGOS'!$V$154="Baja",'MAPA DE RIESGOS'!$Z$154="Moderado"),CONCATENATE("R",'MAPA DE RIESGOS'!$H$154),"")</f>
        <v/>
      </c>
      <c r="AH35" s="325" t="str">
        <f>IF(AND('MAPA DE RIESGOS'!$V$160="Baja",'MAPA DE RIESGOS'!$Z$160="Moderado"),CONCATENATE("R",'MAPA DE RIESGOS'!$H$160),"")</f>
        <v/>
      </c>
      <c r="AI35" s="325" t="str">
        <f>IF(AND('MAPA DE RIESGOS'!$V$166="Baja",'MAPA DE RIESGOS'!$Z$166="Moderado"),CONCATENATE("R",'MAPA DE RIESGOS'!$H$166),"")</f>
        <v/>
      </c>
      <c r="AJ35" s="325" t="str">
        <f>IF(AND('MAPA DE RIESGOS'!$V$172="Baja",'MAPA DE RIESGOS'!$Z$172="Moderado"),CONCATENATE("R",'MAPA DE RIESGOS'!$H$172),"")</f>
        <v/>
      </c>
      <c r="AK35" s="325" t="str">
        <f>IF(AND('MAPA DE RIESGOS'!$V$178="Baja",'MAPA DE RIESGOS'!$Z$178="Moderado"),CONCATENATE("R",'MAPA DE RIESGOS'!$H$178),"")</f>
        <v/>
      </c>
      <c r="AL35" s="325" t="str">
        <f>IF(AND('MAPA DE RIESGOS'!$V$184="Baja",'MAPA DE RIESGOS'!$Z$184="Moderado"),CONCATENATE("R",'MAPA DE RIESGOS'!$H$184),"")</f>
        <v/>
      </c>
      <c r="AM35" s="323" t="str">
        <f>IF(AND('MAPA DE RIESGOS'!$V$190="Baja",'MAPA DE RIESGOS'!$Z$190="Moderado"),CONCATENATE("R",'MAPA DE RIESGOS'!$H$190),"")</f>
        <v/>
      </c>
      <c r="AN35" s="301" t="str">
        <f>IF(AND('MAPA DE RIESGOS'!$V$136="Baja",'MAPA DE RIESGOS'!$Z$136="Mayor"),CONCATENATE("R",'MAPA DE RIESGOS'!$H$136),"")</f>
        <v/>
      </c>
      <c r="AO35" s="311" t="str">
        <f>IF(AND('MAPA DE RIESGOS'!$V$142="Baja",'MAPA DE RIESGOS'!$Z$142="Mayor"),CONCATENATE("R",'MAPA DE RIESGOS'!$H$142),"")</f>
        <v/>
      </c>
      <c r="AP35" s="311" t="str">
        <f>IF(AND('MAPA DE RIESGOS'!$V$148="Baja",'MAPA DE RIESGOS'!$Z$148="Mayor"),CONCATENATE("R",'MAPA DE RIESGOS'!$H$148),"")</f>
        <v/>
      </c>
      <c r="AQ35" s="311" t="str">
        <f>IF(AND('MAPA DE RIESGOS'!$V$154="Baja",'MAPA DE RIESGOS'!$Z$154="Mayor"),CONCATENATE("R",'MAPA DE RIESGOS'!$H$154),"")</f>
        <v/>
      </c>
      <c r="AR35" s="311" t="str">
        <f>IF(AND('MAPA DE RIESGOS'!$V$160="Baja",'MAPA DE RIESGOS'!$Z$160="Mayor"),CONCATENATE("R",'MAPA DE RIESGOS'!$H$160),"")</f>
        <v/>
      </c>
      <c r="AS35" s="311" t="str">
        <f>IF(AND('MAPA DE RIESGOS'!$V$166="Baja",'MAPA DE RIESGOS'!$Z$166="Mayor"),CONCATENATE("R",'MAPA DE RIESGOS'!$H$166),"")</f>
        <v/>
      </c>
      <c r="AT35" s="311" t="str">
        <f>IF(AND('MAPA DE RIESGOS'!$V$172="Baja",'MAPA DE RIESGOS'!$Z$172="Mayor"),CONCATENATE("R",'MAPA DE RIESGOS'!$H$172),"")</f>
        <v/>
      </c>
      <c r="AU35" s="311" t="str">
        <f>IF(AND('MAPA DE RIESGOS'!$V$178="Baja",'MAPA DE RIESGOS'!$Z$178="Mayor"),CONCATENATE("R",'MAPA DE RIESGOS'!$H$178),"")</f>
        <v/>
      </c>
      <c r="AV35" s="311" t="str">
        <f>IF(AND('MAPA DE RIESGOS'!$V$184="Baja",'MAPA DE RIESGOS'!$Z$184="Mayor"),CONCATENATE("R",'MAPA DE RIESGOS'!$H$184),"")</f>
        <v/>
      </c>
      <c r="AW35" s="304" t="str">
        <f>IF(AND('MAPA DE RIESGOS'!$V$190="Baja",'MAPA DE RIESGOS'!$Z$190="Mayor"),CONCATENATE("R",'MAPA DE RIESGOS'!$H$190),"")</f>
        <v/>
      </c>
      <c r="AX35" s="307" t="str">
        <f>IF(AND('MAPA DE RIESGOS'!$V$136="Baja",'MAPA DE RIESGOS'!$Z$136="Catastrófico"),CONCATENATE("R",'MAPA DE RIESGOS'!$H$136),"")</f>
        <v/>
      </c>
      <c r="AY35" s="312" t="str">
        <f>IF(AND('MAPA DE RIESGOS'!$V$142="Baja",'MAPA DE RIESGOS'!$Z$142="Catastrófico"),CONCATENATE("R",'MAPA DE RIESGOS'!$H$142),"")</f>
        <v/>
      </c>
      <c r="AZ35" s="312" t="str">
        <f>IF(AND('MAPA DE RIESGOS'!$V$148="Baja",'MAPA DE RIESGOS'!$Z$148="Catastrófico"),CONCATENATE("R",'MAPA DE RIESGOS'!$H$148),"")</f>
        <v/>
      </c>
      <c r="BA35" s="312" t="str">
        <f>IF(AND('MAPA DE RIESGOS'!$V$154="Baja",'MAPA DE RIESGOS'!$Z$154="Catastrófico"),CONCATENATE("R",'MAPA DE RIESGOS'!$H$154),"")</f>
        <v/>
      </c>
      <c r="BB35" s="312" t="str">
        <f>IF(AND('MAPA DE RIESGOS'!$V$160="Baja",'MAPA DE RIESGOS'!$Z$160="Catastrófico"),CONCATENATE("R",'MAPA DE RIESGOS'!$H$160),"")</f>
        <v/>
      </c>
      <c r="BC35" s="312" t="str">
        <f>IF(AND('MAPA DE RIESGOS'!$V$166="Baja",'MAPA DE RIESGOS'!$Z$166="Catastrófico"),CONCATENATE("R",'MAPA DE RIESGOS'!$H$166),"")</f>
        <v/>
      </c>
      <c r="BD35" s="312" t="str">
        <f>IF(AND('MAPA DE RIESGOS'!$V$172="Baja",'MAPA DE RIESGOS'!$Z$172="Catastrófico"),CONCATENATE("R",'MAPA DE RIESGOS'!$H$172),"")</f>
        <v/>
      </c>
      <c r="BE35" s="312" t="str">
        <f>IF(AND('MAPA DE RIESGOS'!$V$178="Baja",'MAPA DE RIESGOS'!$Z$178="Catastrófico"),CONCATENATE("R",'MAPA DE RIESGOS'!$H$178),"")</f>
        <v/>
      </c>
      <c r="BF35" s="312" t="str">
        <f>IF(AND('MAPA DE RIESGOS'!$V$184="Baja",'MAPA DE RIESGOS'!$Z$184="Catastrófico"),CONCATENATE("R",'MAPA DE RIESGOS'!$H$184),"")</f>
        <v/>
      </c>
      <c r="BG35" s="310" t="str">
        <f>IF(AND('MAPA DE RIESGOS'!$V$190="Baja",'MAPA DE RIESGOS'!$Z$190="Catastrófico"),CONCATENATE("R",'MAPA DE RIESGOS'!$H$190),"")</f>
        <v/>
      </c>
      <c r="BH35" s="67"/>
      <c r="BI35" s="732"/>
      <c r="BJ35" s="733"/>
      <c r="BK35" s="733"/>
      <c r="BL35" s="733"/>
      <c r="BM35" s="733"/>
      <c r="BN35" s="734"/>
    </row>
    <row r="36" spans="2:66" ht="34.5" customHeight="1">
      <c r="B36" s="700"/>
      <c r="C36" s="700"/>
      <c r="D36" s="701"/>
      <c r="E36" s="691"/>
      <c r="F36" s="692"/>
      <c r="G36" s="692"/>
      <c r="H36" s="692"/>
      <c r="I36" s="692"/>
      <c r="J36" s="331" t="str">
        <f>IF(AND('MAPA DE RIESGOS'!$V$196="Baja",'MAPA DE RIESGOS'!$Z$196="Leve"),CONCATENATE("R",'MAPA DE RIESGOS'!$H$196),"")</f>
        <v/>
      </c>
      <c r="K36" s="335" t="str">
        <f>IF(AND('MAPA DE RIESGOS'!$V$202="Baja",'MAPA DE RIESGOS'!$Z$202="Leve"),CONCATENATE("R",'MAPA DE RIESGOS'!$H$202),"")</f>
        <v/>
      </c>
      <c r="L36" s="335" t="str">
        <f>IF(AND('MAPA DE RIESGOS'!$V$208="Baja",'MAPA DE RIESGOS'!$Z$208="Leve"),CONCATENATE("R",'MAPA DE RIESGOS'!$H$208),"")</f>
        <v/>
      </c>
      <c r="M36" s="335" t="str">
        <f>IF(AND('MAPA DE RIESGOS'!$V$214="Baja",'MAPA DE RIESGOS'!$Z$214="Leve"),CONCATENATE("R",'MAPA DE RIESGOS'!$H$214),"")</f>
        <v/>
      </c>
      <c r="N36" s="335" t="str">
        <f>IF(AND('MAPA DE RIESGOS'!$V$220="Baja",'MAPA DE RIESGOS'!$Z$220="Leve"),CONCATENATE("R",'MAPA DE RIESGOS'!$H$220),"")</f>
        <v/>
      </c>
      <c r="O36" s="335" t="str">
        <f>IF(AND('MAPA DE RIESGOS'!$V$226="Baja",'MAPA DE RIESGOS'!$Z$226="Leve"),CONCATENATE("R",'MAPA DE RIESGOS'!$H$226),"")</f>
        <v/>
      </c>
      <c r="P36" s="335" t="str">
        <f>IF(AND('MAPA DE RIESGOS'!$V$232="Baja",'MAPA DE RIESGOS'!$Z$232="Leve"),CONCATENATE("R",'MAPA DE RIESGOS'!$H$232),"")</f>
        <v/>
      </c>
      <c r="Q36" s="335" t="str">
        <f>IF(AND('MAPA DE RIESGOS'!$V$238="Baja",'MAPA DE RIESGOS'!$Z$238="Leve"),CONCATENATE("R",'MAPA DE RIESGOS'!$H$238),"")</f>
        <v/>
      </c>
      <c r="R36" s="335" t="str">
        <f>IF(AND('MAPA DE RIESGOS'!$V$244="Baja",'MAPA DE RIESGOS'!$Z$244="Leve"),CONCATENATE("R",'MAPA DE RIESGOS'!$H$244),"")</f>
        <v/>
      </c>
      <c r="S36" s="334" t="str">
        <f>IF(AND('MAPA DE RIESGOS'!$V$250="Baja",'MAPA DE RIESGOS'!$Z$250="Leve"),CONCATENATE("R",'MAPA DE RIESGOS'!$H$250),"")</f>
        <v/>
      </c>
      <c r="T36" s="320" t="str">
        <f>IF(AND('MAPA DE RIESGOS'!$V$196="Baja",'MAPA DE RIESGOS'!$Z$196="Menor"),CONCATENATE("R",'MAPA DE RIESGOS'!$H$196),"")</f>
        <v/>
      </c>
      <c r="U36" s="325" t="str">
        <f>IF(AND('MAPA DE RIESGOS'!$V$202="Baja",'MAPA DE RIESGOS'!$Z$202="Menor"),CONCATENATE("R",'MAPA DE RIESGOS'!$H$202),"")</f>
        <v/>
      </c>
      <c r="V36" s="325" t="str">
        <f>IF(AND('MAPA DE RIESGOS'!$V$208="Baja",'MAPA DE RIESGOS'!$Z$208="Menor"),CONCATENATE("R",'MAPA DE RIESGOS'!$H$208),"")</f>
        <v/>
      </c>
      <c r="W36" s="325" t="str">
        <f>IF(AND('MAPA DE RIESGOS'!$V$214="Baja",'MAPA DE RIESGOS'!$Z$214="Menor"),CONCATENATE("R",'MAPA DE RIESGOS'!$H$214),"")</f>
        <v/>
      </c>
      <c r="X36" s="325" t="str">
        <f>IF(AND('MAPA DE RIESGOS'!$V$220="Baja",'MAPA DE RIESGOS'!$Z$220="Menor"),CONCATENATE("R",'MAPA DE RIESGOS'!$H$220),"")</f>
        <v/>
      </c>
      <c r="Y36" s="325" t="str">
        <f>IF(AND('MAPA DE RIESGOS'!$V$226="Baja",'MAPA DE RIESGOS'!$Z$226="Menor"),CONCATENATE("R",'MAPA DE RIESGOS'!$H$226),"")</f>
        <v/>
      </c>
      <c r="Z36" s="325" t="str">
        <f>IF(AND('MAPA DE RIESGOS'!$V$232="Baja",'MAPA DE RIESGOS'!$Z$232="Menor"),CONCATENATE("R",'MAPA DE RIESGOS'!$H$232),"")</f>
        <v/>
      </c>
      <c r="AA36" s="325" t="str">
        <f>IF(AND('MAPA DE RIESGOS'!$V$238="Baja",'MAPA DE RIESGOS'!$Z$238="Menor"),CONCATENATE("R",'MAPA DE RIESGOS'!$H$238),"")</f>
        <v/>
      </c>
      <c r="AB36" s="325" t="str">
        <f>IF(AND('MAPA DE RIESGOS'!$V$244="Baja",'MAPA DE RIESGOS'!$Z$244="Menor"),CONCATENATE("R",'MAPA DE RIESGOS'!$H$244),"")</f>
        <v/>
      </c>
      <c r="AC36" s="323" t="str">
        <f>IF(AND('MAPA DE RIESGOS'!$V$250="Baja",'MAPA DE RIESGOS'!$Z$250="Menor"),CONCATENATE("R",'MAPA DE RIESGOS'!$H$250),"")</f>
        <v/>
      </c>
      <c r="AD36" s="320" t="str">
        <f>IF(AND('MAPA DE RIESGOS'!$V$196="Baja",'MAPA DE RIESGOS'!$Z$196="Moderado"),CONCATENATE("R",'MAPA DE RIESGOS'!$H$196),"")</f>
        <v/>
      </c>
      <c r="AE36" s="325" t="str">
        <f>IF(AND('MAPA DE RIESGOS'!$V$202="Baja",'MAPA DE RIESGOS'!$Z$202="Moderado"),CONCATENATE("R",'MAPA DE RIESGOS'!$H$202),"")</f>
        <v/>
      </c>
      <c r="AF36" s="325" t="str">
        <f>IF(AND('MAPA DE RIESGOS'!$V$208="Baja",'MAPA DE RIESGOS'!$Z$208="Moderado"),CONCATENATE("R",'MAPA DE RIESGOS'!$H$208),"")</f>
        <v/>
      </c>
      <c r="AG36" s="325" t="str">
        <f>IF(AND('MAPA DE RIESGOS'!$V$214="Baja",'MAPA DE RIESGOS'!$Z$214="Moderado"),CONCATENATE("R",'MAPA DE RIESGOS'!$H$214),"")</f>
        <v/>
      </c>
      <c r="AH36" s="325" t="str">
        <f>IF(AND('MAPA DE RIESGOS'!$V$220="Baja",'MAPA DE RIESGOS'!$Z$220="Moderado"),CONCATENATE("R",'MAPA DE RIESGOS'!$H$220),"")</f>
        <v/>
      </c>
      <c r="AI36" s="325" t="str">
        <f>IF(AND('MAPA DE RIESGOS'!$V$226="Baja",'MAPA DE RIESGOS'!$Z$226="Moderado"),CONCATENATE("R",'MAPA DE RIESGOS'!$H$226),"")</f>
        <v/>
      </c>
      <c r="AJ36" s="325" t="str">
        <f>IF(AND('MAPA DE RIESGOS'!$V$232="Baja",'MAPA DE RIESGOS'!$Z$232="Moderado"),CONCATENATE("R",'MAPA DE RIESGOS'!$H$232),"")</f>
        <v/>
      </c>
      <c r="AK36" s="325" t="str">
        <f>IF(AND('MAPA DE RIESGOS'!$V$238="Baja",'MAPA DE RIESGOS'!$Z$238="Moderado"),CONCATENATE("R",'MAPA DE RIESGOS'!$H$238),"")</f>
        <v/>
      </c>
      <c r="AL36" s="325" t="str">
        <f>IF(AND('MAPA DE RIESGOS'!$V$244="Baja",'MAPA DE RIESGOS'!$Z$244="Moderado"),CONCATENATE("R",'MAPA DE RIESGOS'!$H$244),"")</f>
        <v/>
      </c>
      <c r="AM36" s="323" t="str">
        <f>IF(AND('MAPA DE RIESGOS'!$V$250="Baja",'MAPA DE RIESGOS'!$Z$250="Moderado"),CONCATENATE("R",'MAPA DE RIESGOS'!$H$250),"")</f>
        <v/>
      </c>
      <c r="AN36" s="301" t="str">
        <f>IF(AND('MAPA DE RIESGOS'!$V$196="Baja",'MAPA DE RIESGOS'!$Z$196="Mayor"),CONCATENATE("R",'MAPA DE RIESGOS'!$H$196),"")</f>
        <v/>
      </c>
      <c r="AO36" s="311" t="str">
        <f>IF(AND('MAPA DE RIESGOS'!$V$202="Baja",'MAPA DE RIESGOS'!$Z$202="Mayor"),CONCATENATE("R",'MAPA DE RIESGOS'!$H$202),"")</f>
        <v/>
      </c>
      <c r="AP36" s="311" t="str">
        <f>IF(AND('MAPA DE RIESGOS'!$V$208="Baja",'MAPA DE RIESGOS'!$Z$208="Mayor"),CONCATENATE("R",'MAPA DE RIESGOS'!$H$208),"")</f>
        <v/>
      </c>
      <c r="AQ36" s="311" t="str">
        <f>IF(AND('MAPA DE RIESGOS'!$V$214="Baja",'MAPA DE RIESGOS'!$Z$214="Mayor"),CONCATENATE("R",'MAPA DE RIESGOS'!$H$214),"")</f>
        <v/>
      </c>
      <c r="AR36" s="311" t="str">
        <f>IF(AND('MAPA DE RIESGOS'!$V$220="Baja",'MAPA DE RIESGOS'!$Z$220="Mayor"),CONCATENATE("R",'MAPA DE RIESGOS'!$H$220),"")</f>
        <v/>
      </c>
      <c r="AS36" s="311" t="str">
        <f>IF(AND('MAPA DE RIESGOS'!$V$226="Baja",'MAPA DE RIESGOS'!$Z$226="Mayor"),CONCATENATE("R",'MAPA DE RIESGOS'!$H$226),"")</f>
        <v/>
      </c>
      <c r="AT36" s="311" t="str">
        <f>IF(AND('MAPA DE RIESGOS'!$V$232="Baja",'MAPA DE RIESGOS'!$Z$232="Mayor"),CONCATENATE("R",'MAPA DE RIESGOS'!$H$232),"")</f>
        <v/>
      </c>
      <c r="AU36" s="311" t="str">
        <f>IF(AND('MAPA DE RIESGOS'!$V$238="Baja",'MAPA DE RIESGOS'!$Z$238="Mayor"),CONCATENATE("R",'MAPA DE RIESGOS'!$H$238),"")</f>
        <v/>
      </c>
      <c r="AV36" s="311" t="str">
        <f>IF(AND('MAPA DE RIESGOS'!$V$244="Baja",'MAPA DE RIESGOS'!$Z$244="Mayor"),CONCATENATE("R",'MAPA DE RIESGOS'!$H$244),"")</f>
        <v/>
      </c>
      <c r="AW36" s="304" t="str">
        <f>IF(AND('MAPA DE RIESGOS'!$V$250="Baja",'MAPA DE RIESGOS'!$Z$250="Mayor"),CONCATENATE("R",'MAPA DE RIESGOS'!$H$250),"")</f>
        <v/>
      </c>
      <c r="AX36" s="307" t="str">
        <f>IF(AND('MAPA DE RIESGOS'!$V$196="Baja",'MAPA DE RIESGOS'!$Z$196="Catastrófico"),CONCATENATE("R",'MAPA DE RIESGOS'!$H$196),"")</f>
        <v/>
      </c>
      <c r="AY36" s="312" t="str">
        <f>IF(AND('MAPA DE RIESGOS'!$V$202="Baja",'MAPA DE RIESGOS'!$Z$202="Catastrófico"),CONCATENATE("R",'MAPA DE RIESGOS'!$H$202),"")</f>
        <v/>
      </c>
      <c r="AZ36" s="312" t="str">
        <f>IF(AND('MAPA DE RIESGOS'!$V$208="Baja",'MAPA DE RIESGOS'!$Z$208="Catastrófico"),CONCATENATE("R",'MAPA DE RIESGOS'!$H$208),"")</f>
        <v/>
      </c>
      <c r="BA36" s="312" t="str">
        <f>IF(AND('MAPA DE RIESGOS'!$V$214="Baja",'MAPA DE RIESGOS'!$Z$214="Catastrófico"),CONCATENATE("R",'MAPA DE RIESGOS'!$H$214),"")</f>
        <v/>
      </c>
      <c r="BB36" s="312" t="str">
        <f>IF(AND('MAPA DE RIESGOS'!$V$220="Baja",'MAPA DE RIESGOS'!$Z$220="Catastrófico"),CONCATENATE("R",'MAPA DE RIESGOS'!$H$220),"")</f>
        <v/>
      </c>
      <c r="BC36" s="312" t="str">
        <f>IF(AND('MAPA DE RIESGOS'!$V$226="Baja",'MAPA DE RIESGOS'!$Z$226="Catastrófico"),CONCATENATE("R",'MAPA DE RIESGOS'!$H$226),"")</f>
        <v/>
      </c>
      <c r="BD36" s="312" t="str">
        <f>IF(AND('MAPA DE RIESGOS'!$V$232="Baja",'MAPA DE RIESGOS'!$Z$232="Catastrófico"),CONCATENATE("R",'MAPA DE RIESGOS'!$H$232),"")</f>
        <v/>
      </c>
      <c r="BE36" s="312" t="str">
        <f>IF(AND('MAPA DE RIESGOS'!$V$238="Baja",'MAPA DE RIESGOS'!$Z$238="Catastrófico"),CONCATENATE("R",'MAPA DE RIESGOS'!$H$238),"")</f>
        <v/>
      </c>
      <c r="BF36" s="312" t="str">
        <f>IF(AND('MAPA DE RIESGOS'!$V$244="Baja",'MAPA DE RIESGOS'!$Z$244="Catastrófico"),CONCATENATE("R",'MAPA DE RIESGOS'!$H$244),"")</f>
        <v/>
      </c>
      <c r="BG36" s="310" t="str">
        <f>IF(AND('MAPA DE RIESGOS'!$V$250="Baja",'MAPA DE RIESGOS'!$Z$250="Catastrófico"),CONCATENATE("R",'MAPA DE RIESGOS'!$H$250),"")</f>
        <v/>
      </c>
      <c r="BH36" s="67"/>
      <c r="BI36" s="732"/>
      <c r="BJ36" s="733"/>
      <c r="BK36" s="733"/>
      <c r="BL36" s="733"/>
      <c r="BM36" s="733"/>
      <c r="BN36" s="734"/>
    </row>
    <row r="37" spans="2:66" ht="34.5" customHeight="1">
      <c r="B37" s="700"/>
      <c r="C37" s="700"/>
      <c r="D37" s="701"/>
      <c r="E37" s="691"/>
      <c r="F37" s="692"/>
      <c r="G37" s="692"/>
      <c r="H37" s="692"/>
      <c r="I37" s="692"/>
      <c r="J37" s="331" t="str">
        <f>IF(AND('MAPA DE RIESGOS'!$V$256="Baja",'MAPA DE RIESGOS'!$Z$256="Leve"),CONCATENATE("R",'MAPA DE RIESGOS'!$H$256),"")</f>
        <v/>
      </c>
      <c r="K37" s="335" t="str">
        <f>IF(AND('MAPA DE RIESGOS'!$V$262="Baja",'MAPA DE RIESGOS'!$Z$262="Leve"),CONCATENATE("R",'MAPA DE RIESGOS'!$H$262),"")</f>
        <v/>
      </c>
      <c r="L37" s="335" t="str">
        <f>IF(AND('MAPA DE RIESGOS'!$V$268="Baja",'MAPA DE RIESGOS'!$Z$268="Leve"),CONCATENATE("R",'MAPA DE RIESGOS'!$H$268),"")</f>
        <v/>
      </c>
      <c r="M37" s="335" t="str">
        <f>IF(AND('MAPA DE RIESGOS'!$V$274="Baja",'MAPA DE RIESGOS'!$Z$274="Leve"),CONCATENATE("R",'MAPA DE RIESGOS'!$H$274),"")</f>
        <v/>
      </c>
      <c r="N37" s="335" t="str">
        <f>IF(AND('MAPA DE RIESGOS'!$V$280="Baja",'MAPA DE RIESGOS'!$Z$280="Leve"),CONCATENATE("R",'MAPA DE RIESGOS'!$H$280),"")</f>
        <v/>
      </c>
      <c r="O37" s="335" t="str">
        <f>IF(AND('MAPA DE RIESGOS'!$V$286="Baja",'MAPA DE RIESGOS'!$Z$286="Leve"),CONCATENATE("R",'MAPA DE RIESGOS'!$H$286),"")</f>
        <v/>
      </c>
      <c r="P37" s="335" t="str">
        <f>IF(AND('MAPA DE RIESGOS'!$V$292="Baja",'MAPA DE RIESGOS'!$Z$292="Leve"),CONCATENATE("R",'MAPA DE RIESGOS'!$H$292),"")</f>
        <v/>
      </c>
      <c r="Q37" s="335" t="str">
        <f>IF(AND('MAPA DE RIESGOS'!$V$298="Baja",'MAPA DE RIESGOS'!$Z$298="Leve"),CONCATENATE("R",'MAPA DE RIESGOS'!$H$298),"")</f>
        <v/>
      </c>
      <c r="R37" s="335" t="str">
        <f>IF(AND('MAPA DE RIESGOS'!$V$304="Baja",'MAPA DE RIESGOS'!$Z$304="Leve"),CONCATENATE("R",'MAPA DE RIESGOS'!$H$304),"")</f>
        <v/>
      </c>
      <c r="S37" s="334" t="str">
        <f>IF(AND('MAPA DE RIESGOS'!$V$310="Baja",'MAPA DE RIESGOS'!$Z$310="Leve"),CONCATENATE("R",'MAPA DE RIESGOS'!$H$310),"")</f>
        <v/>
      </c>
      <c r="T37" s="320" t="str">
        <f>IF(AND('MAPA DE RIESGOS'!$V$256="Baja",'MAPA DE RIESGOS'!$Z$256="Menor"),CONCATENATE("R",'MAPA DE RIESGOS'!$H$256),"")</f>
        <v/>
      </c>
      <c r="U37" s="325" t="str">
        <f>IF(AND('MAPA DE RIESGOS'!$V$262="Baja",'MAPA DE RIESGOS'!$Z$262="Menor"),CONCATENATE("R",'MAPA DE RIESGOS'!$H$262),"")</f>
        <v/>
      </c>
      <c r="V37" s="325" t="str">
        <f>IF(AND('MAPA DE RIESGOS'!$V$268="Baja",'MAPA DE RIESGOS'!$Z$268="Menor"),CONCATENATE("R",'MAPA DE RIESGOS'!$H$268),"")</f>
        <v/>
      </c>
      <c r="W37" s="325" t="str">
        <f>IF(AND('MAPA DE RIESGOS'!$V$274="Baja",'MAPA DE RIESGOS'!$Z$274="Menor"),CONCATENATE("R",'MAPA DE RIESGOS'!$H$274),"")</f>
        <v/>
      </c>
      <c r="X37" s="325" t="str">
        <f>IF(AND('MAPA DE RIESGOS'!$V$280="Baja",'MAPA DE RIESGOS'!$Z$280="Menor"),CONCATENATE("R",'MAPA DE RIESGOS'!$H$280),"")</f>
        <v/>
      </c>
      <c r="Y37" s="325" t="str">
        <f>IF(AND('MAPA DE RIESGOS'!$V$286="Baja",'MAPA DE RIESGOS'!$Z$286="Menor"),CONCATENATE("R",'MAPA DE RIESGOS'!$H$286),"")</f>
        <v/>
      </c>
      <c r="Z37" s="325" t="str">
        <f>IF(AND('MAPA DE RIESGOS'!$V$292="Baja",'MAPA DE RIESGOS'!$Z$292="Menor"),CONCATENATE("R",'MAPA DE RIESGOS'!$H$292),"")</f>
        <v/>
      </c>
      <c r="AA37" s="325" t="str">
        <f>IF(AND('MAPA DE RIESGOS'!$V$298="Baja",'MAPA DE RIESGOS'!$Z$298="Menor"),CONCATENATE("R",'MAPA DE RIESGOS'!$H$298),"")</f>
        <v/>
      </c>
      <c r="AB37" s="325" t="str">
        <f>IF(AND('MAPA DE RIESGOS'!$V$304="Baja",'MAPA DE RIESGOS'!$Z$304="Menor"),CONCATENATE("R",'MAPA DE RIESGOS'!$H$304),"")</f>
        <v/>
      </c>
      <c r="AC37" s="323" t="str">
        <f>IF(AND('MAPA DE RIESGOS'!$V$310="Baja",'MAPA DE RIESGOS'!$Z$310="Menor"),CONCATENATE("R",'MAPA DE RIESGOS'!$H$310),"")</f>
        <v/>
      </c>
      <c r="AD37" s="320" t="str">
        <f>IF(AND('MAPA DE RIESGOS'!$V$256="Baja",'MAPA DE RIESGOS'!$Z$256="Moderado"),CONCATENATE("R",'MAPA DE RIESGOS'!$H$256),"")</f>
        <v/>
      </c>
      <c r="AE37" s="325" t="str">
        <f>IF(AND('MAPA DE RIESGOS'!$V$262="Baja",'MAPA DE RIESGOS'!$Z$262="Moderado"),CONCATENATE("R",'MAPA DE RIESGOS'!$H$262),"")</f>
        <v/>
      </c>
      <c r="AF37" s="325" t="str">
        <f>IF(AND('MAPA DE RIESGOS'!$V$268="Baja",'MAPA DE RIESGOS'!$Z$268="Moderado"),CONCATENATE("R",'MAPA DE RIESGOS'!$H$268),"")</f>
        <v/>
      </c>
      <c r="AG37" s="325" t="str">
        <f>IF(AND('MAPA DE RIESGOS'!$V$274="Baja",'MAPA DE RIESGOS'!$Z$274="Moderado"),CONCATENATE("R",'MAPA DE RIESGOS'!$H$274),"")</f>
        <v/>
      </c>
      <c r="AH37" s="325" t="str">
        <f>IF(AND('MAPA DE RIESGOS'!$V$280="Baja",'MAPA DE RIESGOS'!$Z$280="Moderado"),CONCATENATE("R",'MAPA DE RIESGOS'!$H$280),"")</f>
        <v/>
      </c>
      <c r="AI37" s="325" t="str">
        <f>IF(AND('MAPA DE RIESGOS'!$V$286="Baja",'MAPA DE RIESGOS'!$Z$286="Moderado"),CONCATENATE("R",'MAPA DE RIESGOS'!$H$286),"")</f>
        <v/>
      </c>
      <c r="AJ37" s="325" t="str">
        <f>IF(AND('MAPA DE RIESGOS'!$V$292="Baja",'MAPA DE RIESGOS'!$Z$292="Moderado"),CONCATENATE("R",'MAPA DE RIESGOS'!$H$292),"")</f>
        <v>R47</v>
      </c>
      <c r="AK37" s="325" t="str">
        <f>IF(AND('MAPA DE RIESGOS'!$V$298="Baja",'MAPA DE RIESGOS'!$Z$298="Moderado"),CONCATENATE("R",'MAPA DE RIESGOS'!$H$298),"")</f>
        <v>R48</v>
      </c>
      <c r="AL37" s="325" t="str">
        <f>IF(AND('MAPA DE RIESGOS'!$V$304="Baja",'MAPA DE RIESGOS'!$Z$304="Moderado"),CONCATENATE("R",'MAPA DE RIESGOS'!$H$304),"")</f>
        <v>R49</v>
      </c>
      <c r="AM37" s="323" t="str">
        <f>IF(AND('MAPA DE RIESGOS'!$V$310="Baja",'MAPA DE RIESGOS'!$Z$310="Moderado"),CONCATENATE("R",'MAPA DE RIESGOS'!$H$310),"")</f>
        <v/>
      </c>
      <c r="AN37" s="301" t="str">
        <f>IF(AND('MAPA DE RIESGOS'!$V$256="Baja",'MAPA DE RIESGOS'!$Z$256="Mayor"),CONCATENATE("R",'MAPA DE RIESGOS'!$H$256),"")</f>
        <v/>
      </c>
      <c r="AO37" s="311" t="str">
        <f>IF(AND('MAPA DE RIESGOS'!$V$262="Baja",'MAPA DE RIESGOS'!$Z$262="Mayor"),CONCATENATE("R",'MAPA DE RIESGOS'!$H$262),"")</f>
        <v/>
      </c>
      <c r="AP37" s="311" t="str">
        <f>IF(AND('MAPA DE RIESGOS'!$V$268="Baja",'MAPA DE RIESGOS'!$Z$268="Mayor"),CONCATENATE("R",'MAPA DE RIESGOS'!$H$268),"")</f>
        <v/>
      </c>
      <c r="AQ37" s="311" t="str">
        <f>IF(AND('MAPA DE RIESGOS'!$V$274="Baja",'MAPA DE RIESGOS'!$Z$274="Mayor"),CONCATENATE("R",'MAPA DE RIESGOS'!$H$274),"")</f>
        <v/>
      </c>
      <c r="AR37" s="311" t="str">
        <f>IF(AND('MAPA DE RIESGOS'!$V$280="Baja",'MAPA DE RIESGOS'!$Z$280="Mayor"),CONCATENATE("R",'MAPA DE RIESGOS'!$H$280),"")</f>
        <v/>
      </c>
      <c r="AS37" s="311" t="str">
        <f>IF(AND('MAPA DE RIESGOS'!$V$286="Baja",'MAPA DE RIESGOS'!$Z$286="Mayor"),CONCATENATE("R",'MAPA DE RIESGOS'!$H$286),"")</f>
        <v/>
      </c>
      <c r="AT37" s="311" t="str">
        <f>IF(AND('MAPA DE RIESGOS'!$V$292="Baja",'MAPA DE RIESGOS'!$Z$292="Mayor"),CONCATENATE("R",'MAPA DE RIESGOS'!$H$292),"")</f>
        <v/>
      </c>
      <c r="AU37" s="311" t="str">
        <f>IF(AND('MAPA DE RIESGOS'!$V$298="Baja",'MAPA DE RIESGOS'!$Z$298="Mayor"),CONCATENATE("R",'MAPA DE RIESGOS'!$H$298),"")</f>
        <v/>
      </c>
      <c r="AV37" s="311" t="str">
        <f>IF(AND('MAPA DE RIESGOS'!$V$304="Baja",'MAPA DE RIESGOS'!$Z$304="Mayor"),CONCATENATE("R",'MAPA DE RIESGOS'!$H$304),"")</f>
        <v/>
      </c>
      <c r="AW37" s="304" t="str">
        <f>IF(AND('MAPA DE RIESGOS'!$V$310="Baja",'MAPA DE RIESGOS'!$Z$310="Mayor"),CONCATENATE("R",'MAPA DE RIESGOS'!$H$310),"")</f>
        <v/>
      </c>
      <c r="AX37" s="307" t="str">
        <f>IF(AND('MAPA DE RIESGOS'!$V$256="Baja",'MAPA DE RIESGOS'!$Z$256="Catastrófico"),CONCATENATE("R",'MAPA DE RIESGOS'!$H$256),"")</f>
        <v/>
      </c>
      <c r="AY37" s="312" t="str">
        <f>IF(AND('MAPA DE RIESGOS'!$V$262="Baja",'MAPA DE RIESGOS'!$Z$262="Catastrófico"),CONCATENATE("R",'MAPA DE RIESGOS'!$H$262),"")</f>
        <v/>
      </c>
      <c r="AZ37" s="312" t="str">
        <f>IF(AND('MAPA DE RIESGOS'!$V$268="Baja",'MAPA DE RIESGOS'!$Z$268="Catastrófico"),CONCATENATE("R",'MAPA DE RIESGOS'!$H$268),"")</f>
        <v/>
      </c>
      <c r="BA37" s="312" t="str">
        <f>IF(AND('MAPA DE RIESGOS'!$V$274="Baja",'MAPA DE RIESGOS'!$Z$274="Catastrófico"),CONCATENATE("R",'MAPA DE RIESGOS'!$H$274),"")</f>
        <v/>
      </c>
      <c r="BB37" s="312" t="str">
        <f>IF(AND('MAPA DE RIESGOS'!$V$280="Baja",'MAPA DE RIESGOS'!$Z$280="Catastrófico"),CONCATENATE("R",'MAPA DE RIESGOS'!$H$280),"")</f>
        <v/>
      </c>
      <c r="BC37" s="312" t="str">
        <f>IF(AND('MAPA DE RIESGOS'!$V$286="Baja",'MAPA DE RIESGOS'!$Z$286="Catastrófico"),CONCATENATE("R",'MAPA DE RIESGOS'!$H$286),"")</f>
        <v/>
      </c>
      <c r="BD37" s="312" t="str">
        <f>IF(AND('MAPA DE RIESGOS'!$V$292="Baja",'MAPA DE RIESGOS'!$Z$292="Catastrófico"),CONCATENATE("R",'MAPA DE RIESGOS'!$H$292),"")</f>
        <v/>
      </c>
      <c r="BE37" s="312" t="str">
        <f>IF(AND('MAPA DE RIESGOS'!$V$298="Baja",'MAPA DE RIESGOS'!$Z$298="Catastrófico"),CONCATENATE("R",'MAPA DE RIESGOS'!$H$298),"")</f>
        <v/>
      </c>
      <c r="BF37" s="312" t="str">
        <f>IF(AND('MAPA DE RIESGOS'!$V$304="Baja",'MAPA DE RIESGOS'!$Z$304="Catastrófico"),CONCATENATE("R",'MAPA DE RIESGOS'!$H$304),"")</f>
        <v/>
      </c>
      <c r="BG37" s="310" t="str">
        <f>IF(AND('MAPA DE RIESGOS'!$V$310="Baja",'MAPA DE RIESGOS'!$Z$310="Catastrófico"),CONCATENATE("R",'MAPA DE RIESGOS'!$H$310),"")</f>
        <v/>
      </c>
      <c r="BH37" s="67"/>
      <c r="BI37" s="732"/>
      <c r="BJ37" s="733"/>
      <c r="BK37" s="733"/>
      <c r="BL37" s="733"/>
      <c r="BM37" s="733"/>
      <c r="BN37" s="734"/>
    </row>
    <row r="38" spans="2:66" ht="34.5" customHeight="1">
      <c r="B38" s="700"/>
      <c r="C38" s="700"/>
      <c r="D38" s="701"/>
      <c r="E38" s="691"/>
      <c r="F38" s="692"/>
      <c r="G38" s="692"/>
      <c r="H38" s="692"/>
      <c r="I38" s="692"/>
      <c r="J38" s="331" t="str">
        <f>IF(AND('MAPA DE RIESGOS'!$V$316="Baja",'MAPA DE RIESGOS'!$Z$316="Leve"),CONCATENATE("R",'MAPA DE RIESGOS'!$H$316),"")</f>
        <v/>
      </c>
      <c r="K38" s="335" t="str">
        <f>IF(AND('MAPA DE RIESGOS'!$V$322="Baja",'MAPA DE RIESGOS'!$Z$322="Leve"),CONCATENATE("R",'MAPA DE RIESGOS'!$H$322),"")</f>
        <v/>
      </c>
      <c r="L38" s="335" t="str">
        <f>IF(AND('MAPA DE RIESGOS'!$V$328="Baja",'MAPA DE RIESGOS'!$Z$328="Leve"),CONCATENATE("R",'MAPA DE RIESGOS'!$H$328),"")</f>
        <v/>
      </c>
      <c r="M38" s="335" t="str">
        <f>IF(AND('MAPA DE RIESGOS'!$V$334="Baja",'MAPA DE RIESGOS'!$Z$334="Leve"),CONCATENATE("R",'MAPA DE RIESGOS'!$H$334),"")</f>
        <v/>
      </c>
      <c r="N38" s="335" t="str">
        <f>IF(AND('MAPA DE RIESGOS'!$V$340="Baja",'MAPA DE RIESGOS'!$Z$340="Leve"),CONCATENATE("R",'MAPA DE RIESGOS'!$H$340),"")</f>
        <v/>
      </c>
      <c r="O38" s="335" t="str">
        <f>IF(AND('MAPA DE RIESGOS'!$V$346="Baja",'MAPA DE RIESGOS'!$Z$346="Leve"),CONCATENATE("R",'MAPA DE RIESGOS'!$H$346),"")</f>
        <v/>
      </c>
      <c r="P38" s="335" t="str">
        <f>IF(AND('MAPA DE RIESGOS'!$V$352="Baja",'MAPA DE RIESGOS'!$Z$352="Leve"),CONCATENATE("R",'MAPA DE RIESGOS'!$H$352),"")</f>
        <v/>
      </c>
      <c r="Q38" s="335" t="str">
        <f>IF(AND('MAPA DE RIESGOS'!$V$358="Baja",'MAPA DE RIESGOS'!$Z$358="Leve"),CONCATENATE("R",'MAPA DE RIESGOS'!$H$358),"")</f>
        <v/>
      </c>
      <c r="R38" s="335" t="str">
        <f>IF(AND('MAPA DE RIESGOS'!$V$364="Baja",'MAPA DE RIESGOS'!$Z$364="Leve"),CONCATENATE("R",'MAPA DE RIESGOS'!$H$364),"")</f>
        <v/>
      </c>
      <c r="S38" s="334" t="str">
        <f>IF(AND('MAPA DE RIESGOS'!$V$370="Baja",'MAPA DE RIESGOS'!$Z$370="Leve"),CONCATENATE("R",'MAPA DE RIESGOS'!$H$370),"")</f>
        <v/>
      </c>
      <c r="T38" s="320" t="str">
        <f>IF(AND('MAPA DE RIESGOS'!$V$316="Baja",'MAPA DE RIESGOS'!$Z$316="Menor"),CONCATENATE("R",'MAPA DE RIESGOS'!$H$316),"")</f>
        <v/>
      </c>
      <c r="U38" s="325" t="str">
        <f>IF(AND('MAPA DE RIESGOS'!$V$322="Baja",'MAPA DE RIESGOS'!$Z$322="Menor"),CONCATENATE("R",'MAPA DE RIESGOS'!$H$322),"")</f>
        <v/>
      </c>
      <c r="V38" s="325" t="str">
        <f>IF(AND('MAPA DE RIESGOS'!$V$328="Baja",'MAPA DE RIESGOS'!$Z$328="Menor"),CONCATENATE("R",'MAPA DE RIESGOS'!$H$328),"")</f>
        <v/>
      </c>
      <c r="W38" s="325" t="str">
        <f>IF(AND('MAPA DE RIESGOS'!$V$334="Baja",'MAPA DE RIESGOS'!$Z$334="Menor"),CONCATENATE("R",'MAPA DE RIESGOS'!$H$334),"")</f>
        <v/>
      </c>
      <c r="X38" s="325" t="str">
        <f>IF(AND('MAPA DE RIESGOS'!$V$340="Baja",'MAPA DE RIESGOS'!$Z$340="Menor"),CONCATENATE("R",'MAPA DE RIESGOS'!$H$340),"")</f>
        <v/>
      </c>
      <c r="Y38" s="325" t="str">
        <f>IF(AND('MAPA DE RIESGOS'!$V$346="Baja",'MAPA DE RIESGOS'!$Z$346="Menor"),CONCATENATE("R",'MAPA DE RIESGOS'!$H$346),"")</f>
        <v/>
      </c>
      <c r="Z38" s="325" t="str">
        <f>IF(AND('MAPA DE RIESGOS'!$V$352="Baja",'MAPA DE RIESGOS'!$Z$352="Menor"),CONCATENATE("R",'MAPA DE RIESGOS'!$H$352),"")</f>
        <v/>
      </c>
      <c r="AA38" s="325" t="str">
        <f>IF(AND('MAPA DE RIESGOS'!$V$358="Baja",'MAPA DE RIESGOS'!$Z$358="Menor"),CONCATENATE("R",'MAPA DE RIESGOS'!$H$358),"")</f>
        <v/>
      </c>
      <c r="AB38" s="325" t="str">
        <f>IF(AND('MAPA DE RIESGOS'!$V$364="Baja",'MAPA DE RIESGOS'!$Z$364="Menor"),CONCATENATE("R",'MAPA DE RIESGOS'!$H$364),"")</f>
        <v/>
      </c>
      <c r="AC38" s="323" t="str">
        <f>IF(AND('MAPA DE RIESGOS'!$V$370="Baja",'MAPA DE RIESGOS'!$Z$370="Menor"),CONCATENATE("R",'MAPA DE RIESGOS'!$H$370),"")</f>
        <v/>
      </c>
      <c r="AD38" s="320" t="str">
        <f>IF(AND('MAPA DE RIESGOS'!$V$316="Baja",'MAPA DE RIESGOS'!$Z$316="Moderado"),CONCATENATE("R",'MAPA DE RIESGOS'!$H$316),"")</f>
        <v/>
      </c>
      <c r="AE38" s="325" t="str">
        <f>IF(AND('MAPA DE RIESGOS'!$V$322="Baja",'MAPA DE RIESGOS'!$Z$322="Moderado"),CONCATENATE("R",'MAPA DE RIESGOS'!$H$322),"")</f>
        <v>R52</v>
      </c>
      <c r="AF38" s="325" t="str">
        <f>IF(AND('MAPA DE RIESGOS'!$V$328="Baja",'MAPA DE RIESGOS'!$Z$328="Moderado"),CONCATENATE("R",'MAPA DE RIESGOS'!$H$328),"")</f>
        <v>R53</v>
      </c>
      <c r="AG38" s="325" t="str">
        <f>IF(AND('MAPA DE RIESGOS'!$V$334="Baja",'MAPA DE RIESGOS'!$Z$334="Moderado"),CONCATENATE("R",'MAPA DE RIESGOS'!$H$334),"")</f>
        <v/>
      </c>
      <c r="AH38" s="325" t="str">
        <f>IF(AND('MAPA DE RIESGOS'!$V$340="Baja",'MAPA DE RIESGOS'!$Z$340="Moderado"),CONCATENATE("R",'MAPA DE RIESGOS'!$H$340),"")</f>
        <v/>
      </c>
      <c r="AI38" s="325" t="str">
        <f>IF(AND('MAPA DE RIESGOS'!$V$346="Baja",'MAPA DE RIESGOS'!$Z$346="Moderado"),CONCATENATE("R",'MAPA DE RIESGOS'!$H$346),"")</f>
        <v/>
      </c>
      <c r="AJ38" s="325" t="str">
        <f>IF(AND('MAPA DE RIESGOS'!$V$352="Baja",'MAPA DE RIESGOS'!$Z$352="Moderado"),CONCATENATE("R",'MAPA DE RIESGOS'!$H$352),"")</f>
        <v/>
      </c>
      <c r="AK38" s="325" t="str">
        <f>IF(AND('MAPA DE RIESGOS'!$V$358="Baja",'MAPA DE RIESGOS'!$Z$358="Moderado"),CONCATENATE("R",'MAPA DE RIESGOS'!$H$358),"")</f>
        <v/>
      </c>
      <c r="AL38" s="325" t="str">
        <f>IF(AND('MAPA DE RIESGOS'!$V$364="Baja",'MAPA DE RIESGOS'!$Z$364="Moderado"),CONCATENATE("R",'MAPA DE RIESGOS'!$H$364),"")</f>
        <v/>
      </c>
      <c r="AM38" s="323" t="str">
        <f>IF(AND('MAPA DE RIESGOS'!$V$370="Baja",'MAPA DE RIESGOS'!$Z$370="Moderado"),CONCATENATE("R",'MAPA DE RIESGOS'!$H$370),"")</f>
        <v/>
      </c>
      <c r="AN38" s="301" t="str">
        <f>IF(AND('MAPA DE RIESGOS'!$V$316="Baja",'MAPA DE RIESGOS'!$Z$316="Mayor"),CONCATENATE("R",'MAPA DE RIESGOS'!$H$316),"")</f>
        <v/>
      </c>
      <c r="AO38" s="311" t="str">
        <f>IF(AND('MAPA DE RIESGOS'!$V$322="Baja",'MAPA DE RIESGOS'!$Z$322="Mayor"),CONCATENATE("R",'MAPA DE RIESGOS'!$H$322),"")</f>
        <v/>
      </c>
      <c r="AP38" s="311" t="str">
        <f>IF(AND('MAPA DE RIESGOS'!$V$328="Baja",'MAPA DE RIESGOS'!$Z$328="Mayor"),CONCATENATE("R",'MAPA DE RIESGOS'!$H$328),"")</f>
        <v/>
      </c>
      <c r="AQ38" s="311" t="str">
        <f>IF(AND('MAPA DE RIESGOS'!$V$334="Baja",'MAPA DE RIESGOS'!$Z$334="Mayor"),CONCATENATE("R",'MAPA DE RIESGOS'!$H$334),"")</f>
        <v/>
      </c>
      <c r="AR38" s="311" t="str">
        <f>IF(AND('MAPA DE RIESGOS'!$V$340="Baja",'MAPA DE RIESGOS'!$Z$340="Mayor"),CONCATENATE("R",'MAPA DE RIESGOS'!$H$340),"")</f>
        <v/>
      </c>
      <c r="AS38" s="311" t="str">
        <f>IF(AND('MAPA DE RIESGOS'!$V$346="Baja",'MAPA DE RIESGOS'!$Z$346="Mayor"),CONCATENATE("R",'MAPA DE RIESGOS'!$H$346),"")</f>
        <v/>
      </c>
      <c r="AT38" s="311" t="str">
        <f>IF(AND('MAPA DE RIESGOS'!$V$352="Baja",'MAPA DE RIESGOS'!$Z$352="Mayor"),CONCATENATE("R",'MAPA DE RIESGOS'!$H$352),"")</f>
        <v/>
      </c>
      <c r="AU38" s="311" t="str">
        <f>IF(AND('MAPA DE RIESGOS'!$V$358="Baja",'MAPA DE RIESGOS'!$Z$358="Mayor"),CONCATENATE("R",'MAPA DE RIESGOS'!$H$358),"")</f>
        <v/>
      </c>
      <c r="AV38" s="311" t="str">
        <f>IF(AND('MAPA DE RIESGOS'!$V$364="Baja",'MAPA DE RIESGOS'!$Z$364="Mayor"),CONCATENATE("R",'MAPA DE RIESGOS'!$H$364),"")</f>
        <v/>
      </c>
      <c r="AW38" s="304" t="str">
        <f>IF(AND('MAPA DE RIESGOS'!$V$370="Baja",'MAPA DE RIESGOS'!$Z$370="Mayor"),CONCATENATE("R",'MAPA DE RIESGOS'!$H$370),"")</f>
        <v/>
      </c>
      <c r="AX38" s="307" t="str">
        <f>IF(AND('MAPA DE RIESGOS'!$V$316="Baja",'MAPA DE RIESGOS'!$Z$316="Catastrófico"),CONCATENATE("R",'MAPA DE RIESGOS'!$H$316),"")</f>
        <v/>
      </c>
      <c r="AY38" s="312" t="str">
        <f>IF(AND('MAPA DE RIESGOS'!$V$322="Baja",'MAPA DE RIESGOS'!$Z$322="Catastrófico"),CONCATENATE("R",'MAPA DE RIESGOS'!$H$322),"")</f>
        <v/>
      </c>
      <c r="AZ38" s="312" t="str">
        <f>IF(AND('MAPA DE RIESGOS'!$V$328="Baja",'MAPA DE RIESGOS'!$Z$328="Catastrófico"),CONCATENATE("R",'MAPA DE RIESGOS'!$H$328),"")</f>
        <v/>
      </c>
      <c r="BA38" s="312" t="str">
        <f>IF(AND('MAPA DE RIESGOS'!$V$334="Baja",'MAPA DE RIESGOS'!$Z$334="Catastrófico"),CONCATENATE("R",'MAPA DE RIESGOS'!$H$334),"")</f>
        <v/>
      </c>
      <c r="BB38" s="312" t="str">
        <f>IF(AND('MAPA DE RIESGOS'!$V$340="Baja",'MAPA DE RIESGOS'!$Z$340="Catastrófico"),CONCATENATE("R",'MAPA DE RIESGOS'!$H$340),"")</f>
        <v/>
      </c>
      <c r="BC38" s="312" t="str">
        <f>IF(AND('MAPA DE RIESGOS'!$V$346="Baja",'MAPA DE RIESGOS'!$Z$346="Catastrófico"),CONCATENATE("R",'MAPA DE RIESGOS'!$H$346),"")</f>
        <v/>
      </c>
      <c r="BD38" s="312" t="str">
        <f>IF(AND('MAPA DE RIESGOS'!$V$352="Baja",'MAPA DE RIESGOS'!$Z$352="Catastrófico"),CONCATENATE("R",'MAPA DE RIESGOS'!$H$352),"")</f>
        <v/>
      </c>
      <c r="BE38" s="312" t="str">
        <f>IF(AND('MAPA DE RIESGOS'!$V$358="Baja",'MAPA DE RIESGOS'!$Z$358="Catastrófico"),CONCATENATE("R",'MAPA DE RIESGOS'!$H$358),"")</f>
        <v/>
      </c>
      <c r="BF38" s="312" t="str">
        <f>IF(AND('MAPA DE RIESGOS'!$V$364="Baja",'MAPA DE RIESGOS'!$Z$364="Catastrófico"),CONCATENATE("R",'MAPA DE RIESGOS'!$H$364),"")</f>
        <v/>
      </c>
      <c r="BG38" s="310" t="str">
        <f>IF(AND('MAPA DE RIESGOS'!$V$370="Baja",'MAPA DE RIESGOS'!$Z$370="Catastrófico"),CONCATENATE("R",'MAPA DE RIESGOS'!$H$370),"")</f>
        <v/>
      </c>
      <c r="BH38" s="67"/>
      <c r="BI38" s="732"/>
      <c r="BJ38" s="733"/>
      <c r="BK38" s="733"/>
      <c r="BL38" s="733"/>
      <c r="BM38" s="733"/>
      <c r="BN38" s="734"/>
    </row>
    <row r="39" spans="2:66" ht="34.5" customHeight="1">
      <c r="B39" s="700"/>
      <c r="C39" s="700"/>
      <c r="D39" s="701"/>
      <c r="E39" s="691"/>
      <c r="F39" s="692"/>
      <c r="G39" s="692"/>
      <c r="H39" s="692"/>
      <c r="I39" s="692"/>
      <c r="J39" s="331" t="str">
        <f>IF(AND('MAPA DE RIESGOS'!$V$376="Baja",'MAPA DE RIESGOS'!$Z$376="Leve"),CONCATENATE("R",'MAPA DE RIESGOS'!$H$376),"")</f>
        <v/>
      </c>
      <c r="K39" s="335" t="str">
        <f>IF(AND('MAPA DE RIESGOS'!$V$382="Baja",'MAPA DE RIESGOS'!$Z$382="Leve"),CONCATENATE("R",'MAPA DE RIESGOS'!$H$382),"")</f>
        <v/>
      </c>
      <c r="L39" s="335" t="str">
        <f>IF(AND('MAPA DE RIESGOS'!$V$388="Baja",'MAPA DE RIESGOS'!$Z$388="Leve"),CONCATENATE("R",'MAPA DE RIESGOS'!$H$388),"")</f>
        <v/>
      </c>
      <c r="M39" s="335" t="str">
        <f>IF(AND('MAPA DE RIESGOS'!$V$394="Baja",'MAPA DE RIESGOS'!$Z$394="Leve"),CONCATENATE("R",'MAPA DE RIESGOS'!$H$394),"")</f>
        <v/>
      </c>
      <c r="N39" s="335" t="str">
        <f>IF(AND('MAPA DE RIESGOS'!$V$400="Baja",'MAPA DE RIESGOS'!$Z$400="Leve"),CONCATENATE("R",'MAPA DE RIESGOS'!$H$400),"")</f>
        <v/>
      </c>
      <c r="O39" s="335" t="str">
        <f>IF(AND('MAPA DE RIESGOS'!$V$406="Baja",'MAPA DE RIESGOS'!$Z$406="Leve"),CONCATENATE("R",'MAPA DE RIESGOS'!$H$406),"")</f>
        <v/>
      </c>
      <c r="P39" s="335" t="str">
        <f>IF(AND('MAPA DE RIESGOS'!$V$412="Baja",'MAPA DE RIESGOS'!$Z$412="Leve"),CONCATENATE("R",'MAPA DE RIESGOS'!$H$412),"")</f>
        <v/>
      </c>
      <c r="Q39" s="335" t="str">
        <f>IF(AND('MAPA DE RIESGOS'!$V$418="Baja",'MAPA DE RIESGOS'!$Z$418="Leve"),CONCATENATE("R",'MAPA DE RIESGOS'!$H$418),"")</f>
        <v/>
      </c>
      <c r="R39" s="335" t="str">
        <f>IF(AND('MAPA DE RIESGOS'!$V$424="Baja",'MAPA DE RIESGOS'!$Z$424="Leve"),CONCATENATE("R",'MAPA DE RIESGOS'!$H$424),"")</f>
        <v/>
      </c>
      <c r="S39" s="334" t="str">
        <f>IF(AND('MAPA DE RIESGOS'!$V$430="Baja",'MAPA DE RIESGOS'!$Z$430="Leve"),CONCATENATE("R",'MAPA DE RIESGOS'!$H$430),"")</f>
        <v/>
      </c>
      <c r="T39" s="320" t="str">
        <f>IF(AND('MAPA DE RIESGOS'!$V$376="Baja",'MAPA DE RIESGOS'!$Z$376="Menor"),CONCATENATE("R",'MAPA DE RIESGOS'!$H$376),"")</f>
        <v/>
      </c>
      <c r="U39" s="325" t="str">
        <f>IF(AND('MAPA DE RIESGOS'!$V$382="Baja",'MAPA DE RIESGOS'!$Z$382="Menor"),CONCATENATE("R",'MAPA DE RIESGOS'!$H$382),"")</f>
        <v/>
      </c>
      <c r="V39" s="325" t="str">
        <f>IF(AND('MAPA DE RIESGOS'!$V$388="Baja",'MAPA DE RIESGOS'!$Z$388="Menor"),CONCATENATE("R",'MAPA DE RIESGOS'!$H$388),"")</f>
        <v/>
      </c>
      <c r="W39" s="325" t="str">
        <f>IF(AND('MAPA DE RIESGOS'!$V$394="Baja",'MAPA DE RIESGOS'!$Z$394="Menor"),CONCATENATE("R",'MAPA DE RIESGOS'!$H$394),"")</f>
        <v/>
      </c>
      <c r="X39" s="325" t="str">
        <f>IF(AND('MAPA DE RIESGOS'!$V$400="Baja",'MAPA DE RIESGOS'!$Z$400="Menor"),CONCATENATE("R",'MAPA DE RIESGOS'!$H$400),"")</f>
        <v/>
      </c>
      <c r="Y39" s="325" t="str">
        <f>IF(AND('MAPA DE RIESGOS'!$V$406="Baja",'MAPA DE RIESGOS'!$Z$406="Menor"),CONCATENATE("R",'MAPA DE RIESGOS'!$H$406),"")</f>
        <v/>
      </c>
      <c r="Z39" s="325" t="str">
        <f>IF(AND('MAPA DE RIESGOS'!$V$412="Baja",'MAPA DE RIESGOS'!$Z$412="Menor"),CONCATENATE("R",'MAPA DE RIESGOS'!$H$412),"")</f>
        <v/>
      </c>
      <c r="AA39" s="325" t="str">
        <f>IF(AND('MAPA DE RIESGOS'!$V$418="Baja",'MAPA DE RIESGOS'!$Z$418="Menor"),CONCATENATE("R",'MAPA DE RIESGOS'!$H$418),"")</f>
        <v/>
      </c>
      <c r="AB39" s="325" t="str">
        <f>IF(AND('MAPA DE RIESGOS'!$V$424="Baja",'MAPA DE RIESGOS'!$Z$424="Menor"),CONCATENATE("R",'MAPA DE RIESGOS'!$H$424),"")</f>
        <v/>
      </c>
      <c r="AC39" s="323" t="str">
        <f>IF(AND('MAPA DE RIESGOS'!$V$430="Baja",'MAPA DE RIESGOS'!$Z$430="Menor"),CONCATENATE("R",'MAPA DE RIESGOS'!$H$430),"")</f>
        <v/>
      </c>
      <c r="AD39" s="320" t="str">
        <f>IF(AND('MAPA DE RIESGOS'!$V$376="Baja",'MAPA DE RIESGOS'!$Z$376="Moderado"),CONCATENATE("R",'MAPA DE RIESGOS'!$H$376),"")</f>
        <v/>
      </c>
      <c r="AE39" s="325" t="str">
        <f>IF(AND('MAPA DE RIESGOS'!$V$382="Baja",'MAPA DE RIESGOS'!$Z$382="Moderado"),CONCATENATE("R",'MAPA DE RIESGOS'!$H$382),"")</f>
        <v>R62</v>
      </c>
      <c r="AF39" s="325" t="str">
        <f>IF(AND('MAPA DE RIESGOS'!$V$388="Baja",'MAPA DE RIESGOS'!$Z$388="Moderado"),CONCATENATE("R",'MAPA DE RIESGOS'!$H$388),"")</f>
        <v/>
      </c>
      <c r="AG39" s="325" t="str">
        <f>IF(AND('MAPA DE RIESGOS'!$V$394="Baja",'MAPA DE RIESGOS'!$Z$394="Moderado"),CONCATENATE("R",'MAPA DE RIESGOS'!$H$394),"")</f>
        <v/>
      </c>
      <c r="AH39" s="325" t="str">
        <f>IF(AND('MAPA DE RIESGOS'!$V$400="Baja",'MAPA DE RIESGOS'!$Z$400="Moderado"),CONCATENATE("R",'MAPA DE RIESGOS'!$H$400),"")</f>
        <v/>
      </c>
      <c r="AI39" s="325" t="str">
        <f>IF(AND('MAPA DE RIESGOS'!$V$406="Baja",'MAPA DE RIESGOS'!$Z$406="Moderado"),CONCATENATE("R",'MAPA DE RIESGOS'!$H$406),"")</f>
        <v/>
      </c>
      <c r="AJ39" s="325" t="str">
        <f>IF(AND('MAPA DE RIESGOS'!$V$412="Baja",'MAPA DE RIESGOS'!$Z$412="Moderado"),CONCATENATE("R",'MAPA DE RIESGOS'!$H$412),"")</f>
        <v/>
      </c>
      <c r="AK39" s="325" t="str">
        <f>IF(AND('MAPA DE RIESGOS'!$V$418="Baja",'MAPA DE RIESGOS'!$Z$418="Moderado"),CONCATENATE("R",'MAPA DE RIESGOS'!$H$418),"")</f>
        <v/>
      </c>
      <c r="AL39" s="325" t="str">
        <f>IF(AND('MAPA DE RIESGOS'!$V$424="Baja",'MAPA DE RIESGOS'!$Z$424="Moderado"),CONCATENATE("R",'MAPA DE RIESGOS'!$H$424),"")</f>
        <v/>
      </c>
      <c r="AM39" s="323" t="str">
        <f>IF(AND('MAPA DE RIESGOS'!$V$430="Baja",'MAPA DE RIESGOS'!$Z$430="Moderado"),CONCATENATE("R",'MAPA DE RIESGOS'!$H$430),"")</f>
        <v/>
      </c>
      <c r="AN39" s="301" t="str">
        <f>IF(AND('MAPA DE RIESGOS'!$V$376="Baja",'MAPA DE RIESGOS'!$Z$376="Mayor"),CONCATENATE("R",'MAPA DE RIESGOS'!$H$376),"")</f>
        <v/>
      </c>
      <c r="AO39" s="311" t="str">
        <f>IF(AND('MAPA DE RIESGOS'!$V$382="Baja",'MAPA DE RIESGOS'!$Z$382="Mayor"),CONCATENATE("R",'MAPA DE RIESGOS'!$H$382),"")</f>
        <v/>
      </c>
      <c r="AP39" s="311" t="str">
        <f>IF(AND('MAPA DE RIESGOS'!$V$388="Baja",'MAPA DE RIESGOS'!$Z$388="Mayor"),CONCATENATE("R",'MAPA DE RIESGOS'!$H$388),"")</f>
        <v/>
      </c>
      <c r="AQ39" s="311" t="str">
        <f>IF(AND('MAPA DE RIESGOS'!$V$394="Baja",'MAPA DE RIESGOS'!$Z$394="Mayor"),CONCATENATE("R",'MAPA DE RIESGOS'!$H$394),"")</f>
        <v/>
      </c>
      <c r="AR39" s="311" t="str">
        <f>IF(AND('MAPA DE RIESGOS'!$V$400="Baja",'MAPA DE RIESGOS'!$Z$400="Mayor"),CONCATENATE("R",'MAPA DE RIESGOS'!$H$400),"")</f>
        <v/>
      </c>
      <c r="AS39" s="311" t="str">
        <f>IF(AND('MAPA DE RIESGOS'!$V$406="Baja",'MAPA DE RIESGOS'!$Z$406="Mayor"),CONCATENATE("R",'MAPA DE RIESGOS'!$H$406),"")</f>
        <v/>
      </c>
      <c r="AT39" s="311" t="str">
        <f>IF(AND('MAPA DE RIESGOS'!$V$412="Baja",'MAPA DE RIESGOS'!$Z$412="Mayor"),CONCATENATE("R",'MAPA DE RIESGOS'!$H$412),"")</f>
        <v/>
      </c>
      <c r="AU39" s="311" t="str">
        <f>IF(AND('MAPA DE RIESGOS'!$V$418="Baja",'MAPA DE RIESGOS'!$Z$418="Mayor"),CONCATENATE("R",'MAPA DE RIESGOS'!$H$418),"")</f>
        <v/>
      </c>
      <c r="AV39" s="311" t="str">
        <f>IF(AND('MAPA DE RIESGOS'!$V$424="Baja",'MAPA DE RIESGOS'!$Z$424="Mayor"),CONCATENATE("R",'MAPA DE RIESGOS'!$H$424),"")</f>
        <v/>
      </c>
      <c r="AW39" s="304" t="str">
        <f>IF(AND('MAPA DE RIESGOS'!$V$430="Baja",'MAPA DE RIESGOS'!$Z$430="Mayor"),CONCATENATE("R",'MAPA DE RIESGOS'!$H$430),"")</f>
        <v/>
      </c>
      <c r="AX39" s="307" t="str">
        <f>IF(AND('MAPA DE RIESGOS'!$V$376="Baja",'MAPA DE RIESGOS'!$Z$376="Catastrófico"),CONCATENATE("R",'MAPA DE RIESGOS'!$H$376),"")</f>
        <v/>
      </c>
      <c r="AY39" s="312" t="str">
        <f>IF(AND('MAPA DE RIESGOS'!$V$382="Baja",'MAPA DE RIESGOS'!$Z$382="Catastrófico"),CONCATENATE("R",'MAPA DE RIESGOS'!$H$382),"")</f>
        <v/>
      </c>
      <c r="AZ39" s="312" t="str">
        <f>IF(AND('MAPA DE RIESGOS'!$V$388="Baja",'MAPA DE RIESGOS'!$Z$388="Catastrófico"),CONCATENATE("R",'MAPA DE RIESGOS'!$H$388),"")</f>
        <v/>
      </c>
      <c r="BA39" s="312" t="str">
        <f>IF(AND('MAPA DE RIESGOS'!$V$394="Baja",'MAPA DE RIESGOS'!$Z$394="Catastrófico"),CONCATENATE("R",'MAPA DE RIESGOS'!$H$394),"")</f>
        <v/>
      </c>
      <c r="BB39" s="312" t="str">
        <f>IF(AND('MAPA DE RIESGOS'!$V$400="Baja",'MAPA DE RIESGOS'!$Z$400="Catastrófico"),CONCATENATE("R",'MAPA DE RIESGOS'!$H$400),"")</f>
        <v/>
      </c>
      <c r="BC39" s="312" t="str">
        <f>IF(AND('MAPA DE RIESGOS'!$V$406="Baja",'MAPA DE RIESGOS'!$Z$406="Catastrófico"),CONCATENATE("R",'MAPA DE RIESGOS'!$H$406),"")</f>
        <v/>
      </c>
      <c r="BD39" s="312" t="str">
        <f>IF(AND('MAPA DE RIESGOS'!$V$412="Baja",'MAPA DE RIESGOS'!$Z$412="Catastrófico"),CONCATENATE("R",'MAPA DE RIESGOS'!$H$412),"")</f>
        <v/>
      </c>
      <c r="BE39" s="312" t="str">
        <f>IF(AND('MAPA DE RIESGOS'!$V$418="Baja",'MAPA DE RIESGOS'!$Z$418="Catastrófico"),CONCATENATE("R",'MAPA DE RIESGOS'!$H$418),"")</f>
        <v/>
      </c>
      <c r="BF39" s="312" t="str">
        <f>IF(AND('MAPA DE RIESGOS'!$V$424="Baja",'MAPA DE RIESGOS'!$Z$424="Catastrófico"),CONCATENATE("R",'MAPA DE RIESGOS'!$H$424),"")</f>
        <v/>
      </c>
      <c r="BG39" s="310" t="str">
        <f>IF(AND('MAPA DE RIESGOS'!$V$430="Baja",'MAPA DE RIESGOS'!$Z$430="Catastrófico"),CONCATENATE("R",'MAPA DE RIESGOS'!$H$430),"")</f>
        <v/>
      </c>
      <c r="BH39" s="67"/>
      <c r="BI39" s="732"/>
      <c r="BJ39" s="733"/>
      <c r="BK39" s="733"/>
      <c r="BL39" s="733"/>
      <c r="BM39" s="733"/>
      <c r="BN39" s="734"/>
    </row>
    <row r="40" spans="2:66" ht="34.5" customHeight="1">
      <c r="B40" s="700"/>
      <c r="C40" s="700"/>
      <c r="D40" s="701"/>
      <c r="E40" s="691"/>
      <c r="F40" s="692"/>
      <c r="G40" s="692"/>
      <c r="H40" s="692"/>
      <c r="I40" s="692"/>
      <c r="J40" s="331" t="str">
        <f>IF(AND('MAPA DE RIESGOS'!$V$436="Baja",'MAPA DE RIESGOS'!$Z$436="Leve"),CONCATENATE("R",'MAPA DE RIESGOS'!$H$436),"")</f>
        <v/>
      </c>
      <c r="K40" s="335" t="str">
        <f>IF(AND('MAPA DE RIESGOS'!$V$442="Baja",'MAPA DE RIESGOS'!$Z$442="Leve"),CONCATENATE("R",'MAPA DE RIESGOS'!$H$442),"")</f>
        <v>R72</v>
      </c>
      <c r="L40" s="335" t="str">
        <f>IF(AND('MAPA DE RIESGOS'!$V$448="Baja",'MAPA DE RIESGOS'!$Z$448="Leve"),CONCATENATE("R",'MAPA DE RIESGOS'!$H$448),"")</f>
        <v/>
      </c>
      <c r="M40" s="335" t="str">
        <f>IF(AND('MAPA DE RIESGOS'!$V$454="Baja",'MAPA DE RIESGOS'!$Z$454="Leve"),CONCATENATE("R",'MAPA DE RIESGOS'!$H$454),"")</f>
        <v/>
      </c>
      <c r="N40" s="335" t="str">
        <f>IF(AND('MAPA DE RIESGOS'!$V$460="Baja",'MAPA DE RIESGOS'!$Z$460="Leve"),CONCATENATE("R",'MAPA DE RIESGOS'!$H$460),"")</f>
        <v/>
      </c>
      <c r="O40" s="335" t="str">
        <f>IF(AND('MAPA DE RIESGOS'!$V$466="Baja",'MAPA DE RIESGOS'!$Z$466="Leve"),CONCATENATE("R",'MAPA DE RIESGOS'!$H$466),"")</f>
        <v/>
      </c>
      <c r="P40" s="335" t="str">
        <f>IF(AND('MAPA DE RIESGOS'!$V$472="Baja",'MAPA DE RIESGOS'!$Z$472="Leve"),CONCATENATE("R",'MAPA DE RIESGOS'!$H$472),"")</f>
        <v/>
      </c>
      <c r="Q40" s="335" t="str">
        <f>IF(AND('MAPA DE RIESGOS'!$V$478="Baja",'MAPA DE RIESGOS'!$Z$478="Leve"),CONCATENATE("R",'MAPA DE RIESGOS'!$H$478),"")</f>
        <v/>
      </c>
      <c r="R40" s="335" t="str">
        <f>IF(AND('MAPA DE RIESGOS'!$V$484="Baja",'MAPA DE RIESGOS'!$Z$484="Leve"),CONCATENATE("R",'MAPA DE RIESGOS'!$H$484),"")</f>
        <v/>
      </c>
      <c r="S40" s="334" t="str">
        <f>IF(AND('MAPA DE RIESGOS'!$V$490="Baja",'MAPA DE RIESGOS'!$Z$490="Leve"),CONCATENATE("R",'MAPA DE RIESGOS'!$H$490),"")</f>
        <v/>
      </c>
      <c r="T40" s="320" t="str">
        <f>IF(AND('MAPA DE RIESGOS'!$V$436="Baja",'MAPA DE RIESGOS'!$Z$436="Menor"),CONCATENATE("R",'MAPA DE RIESGOS'!$H$436),"")</f>
        <v/>
      </c>
      <c r="U40" s="325" t="str">
        <f>IF(AND('MAPA DE RIESGOS'!$V$442="Baja",'MAPA DE RIESGOS'!$Z$442="Menor"),CONCATENATE("R",'MAPA DE RIESGOS'!$H$442),"")</f>
        <v/>
      </c>
      <c r="V40" s="325" t="str">
        <f>IF(AND('MAPA DE RIESGOS'!$V$448="Baja",'MAPA DE RIESGOS'!$Z$448="Menor"),CONCATENATE("R",'MAPA DE RIESGOS'!$H$448),"")</f>
        <v/>
      </c>
      <c r="W40" s="325" t="str">
        <f>IF(AND('MAPA DE RIESGOS'!$V$454="Baja",'MAPA DE RIESGOS'!$Z$454="Menor"),CONCATENATE("R",'MAPA DE RIESGOS'!$H$454),"")</f>
        <v/>
      </c>
      <c r="X40" s="325" t="str">
        <f>IF(AND('MAPA DE RIESGOS'!$V$460="Baja",'MAPA DE RIESGOS'!$Z$460="Menor"),CONCATENATE("R",'MAPA DE RIESGOS'!$H$460),"")</f>
        <v/>
      </c>
      <c r="Y40" s="325" t="str">
        <f>IF(AND('MAPA DE RIESGOS'!$V$466="Baja",'MAPA DE RIESGOS'!$Z$466="Menor"),CONCATENATE("R",'MAPA DE RIESGOS'!$H$466),"")</f>
        <v/>
      </c>
      <c r="Z40" s="325" t="str">
        <f>IF(AND('MAPA DE RIESGOS'!$V$472="Baja",'MAPA DE RIESGOS'!$Z$472="Menor"),CONCATENATE("R",'MAPA DE RIESGOS'!$H$472),"")</f>
        <v/>
      </c>
      <c r="AA40" s="325" t="str">
        <f>IF(AND('MAPA DE RIESGOS'!$V$478="Baja",'MAPA DE RIESGOS'!$Z$478="Menor"),CONCATENATE("R",'MAPA DE RIESGOS'!$H$478),"")</f>
        <v/>
      </c>
      <c r="AB40" s="325" t="str">
        <f>IF(AND('MAPA DE RIESGOS'!$V$484="Baja",'MAPA DE RIESGOS'!$Z$484="Menor"),CONCATENATE("R",'MAPA DE RIESGOS'!$H$484),"")</f>
        <v/>
      </c>
      <c r="AC40" s="323" t="str">
        <f>IF(AND('MAPA DE RIESGOS'!$V$490="Baja",'MAPA DE RIESGOS'!$Z$490="Menor"),CONCATENATE("R",'MAPA DE RIESGOS'!$H$490),"")</f>
        <v/>
      </c>
      <c r="AD40" s="320" t="str">
        <f>IF(AND('MAPA DE RIESGOS'!$V$436="Baja",'MAPA DE RIESGOS'!$Z$436="Moderado"),CONCATENATE("R",'MAPA DE RIESGOS'!$H$436),"")</f>
        <v/>
      </c>
      <c r="AE40" s="325" t="str">
        <f>IF(AND('MAPA DE RIESGOS'!$V$442="Baja",'MAPA DE RIESGOS'!$Z$442="Moderado"),CONCATENATE("R",'MAPA DE RIESGOS'!$H$442),"")</f>
        <v/>
      </c>
      <c r="AF40" s="325" t="str">
        <f>IF(AND('MAPA DE RIESGOS'!$V$448="Baja",'MAPA DE RIESGOS'!$Z$448="Moderado"),CONCATENATE("R",'MAPA DE RIESGOS'!$H$448),"")</f>
        <v/>
      </c>
      <c r="AG40" s="325" t="str">
        <f>IF(AND('MAPA DE RIESGOS'!$V$454="Baja",'MAPA DE RIESGOS'!$Z$454="Moderado"),CONCATENATE("R",'MAPA DE RIESGOS'!$H$454),"")</f>
        <v/>
      </c>
      <c r="AH40" s="325" t="str">
        <f>IF(AND('MAPA DE RIESGOS'!$V$460="Baja",'MAPA DE RIESGOS'!$Z$460="Moderado"),CONCATENATE("R",'MAPA DE RIESGOS'!$H$460),"")</f>
        <v/>
      </c>
      <c r="AI40" s="325" t="str">
        <f>IF(AND('MAPA DE RIESGOS'!$V$466="Baja",'MAPA DE RIESGOS'!$Z$466="Moderado"),CONCATENATE("R",'MAPA DE RIESGOS'!$H$466),"")</f>
        <v/>
      </c>
      <c r="AJ40" s="325" t="str">
        <f>IF(AND('MAPA DE RIESGOS'!$V$472="Baja",'MAPA DE RIESGOS'!$Z$472="Moderado"),CONCATENATE("R",'MAPA DE RIESGOS'!$H$472),"")</f>
        <v/>
      </c>
      <c r="AK40" s="325" t="str">
        <f>IF(AND('MAPA DE RIESGOS'!$V$478="Baja",'MAPA DE RIESGOS'!$Z$478="Moderado"),CONCATENATE("R",'MAPA DE RIESGOS'!$H$478),"")</f>
        <v/>
      </c>
      <c r="AL40" s="325" t="str">
        <f>IF(AND('MAPA DE RIESGOS'!$V$484="Baja",'MAPA DE RIESGOS'!$Z$484="Moderado"),CONCATENATE("R",'MAPA DE RIESGOS'!$H$484),"")</f>
        <v/>
      </c>
      <c r="AM40" s="323" t="str">
        <f>IF(AND('MAPA DE RIESGOS'!$V$490="Baja",'MAPA DE RIESGOS'!$Z$490="Moderado"),CONCATENATE("R",'MAPA DE RIESGOS'!$H$490),"")</f>
        <v/>
      </c>
      <c r="AN40" s="301" t="str">
        <f>IF(AND('MAPA DE RIESGOS'!$V$436="Baja",'MAPA DE RIESGOS'!$Z$436="Mayor"),CONCATENATE("R",'MAPA DE RIESGOS'!$H$436),"")</f>
        <v/>
      </c>
      <c r="AO40" s="311" t="str">
        <f>IF(AND('MAPA DE RIESGOS'!$V$442="Baja",'MAPA DE RIESGOS'!$Z$442="Mayor"),CONCATENATE("R",'MAPA DE RIESGOS'!$H$442),"")</f>
        <v/>
      </c>
      <c r="AP40" s="311" t="str">
        <f>IF(AND('MAPA DE RIESGOS'!$V$448="Baja",'MAPA DE RIESGOS'!$Z$448="Mayor"),CONCATENATE("R",'MAPA DE RIESGOS'!$H$448),"")</f>
        <v/>
      </c>
      <c r="AQ40" s="311" t="str">
        <f>IF(AND('MAPA DE RIESGOS'!$V$454="Baja",'MAPA DE RIESGOS'!$Z$454="Mayor"),CONCATENATE("R",'MAPA DE RIESGOS'!$H$454),"")</f>
        <v/>
      </c>
      <c r="AR40" s="311" t="str">
        <f>IF(AND('MAPA DE RIESGOS'!$V$460="Baja",'MAPA DE RIESGOS'!$Z$460="Mayor"),CONCATENATE("R",'MAPA DE RIESGOS'!$H$460),"")</f>
        <v/>
      </c>
      <c r="AS40" s="311" t="str">
        <f>IF(AND('MAPA DE RIESGOS'!$V$466="Baja",'MAPA DE RIESGOS'!$Z$466="Mayor"),CONCATENATE("R",'MAPA DE RIESGOS'!$H$466),"")</f>
        <v/>
      </c>
      <c r="AT40" s="311" t="str">
        <f>IF(AND('MAPA DE RIESGOS'!$V$472="Baja",'MAPA DE RIESGOS'!$Z$472="Mayor"),CONCATENATE("R",'MAPA DE RIESGOS'!$H$472),"")</f>
        <v/>
      </c>
      <c r="AU40" s="311" t="str">
        <f>IF(AND('MAPA DE RIESGOS'!$V$478="Baja",'MAPA DE RIESGOS'!$Z$478="Mayor"),CONCATENATE("R",'MAPA DE RIESGOS'!$H$478),"")</f>
        <v/>
      </c>
      <c r="AV40" s="311" t="str">
        <f>IF(AND('MAPA DE RIESGOS'!$V$484="Baja",'MAPA DE RIESGOS'!$Z$484="Mayor"),CONCATENATE("R",'MAPA DE RIESGOS'!$H$484),"")</f>
        <v/>
      </c>
      <c r="AW40" s="304" t="str">
        <f>IF(AND('MAPA DE RIESGOS'!$V$490="Baja",'MAPA DE RIESGOS'!$Z$490="Mayor"),CONCATENATE("R",'MAPA DE RIESGOS'!$H$490),"")</f>
        <v/>
      </c>
      <c r="AX40" s="307" t="str">
        <f>IF(AND('MAPA DE RIESGOS'!$V$436="Baja",'MAPA DE RIESGOS'!$Z$436="Catastrófico"),CONCATENATE("R",'MAPA DE RIESGOS'!$H$436),"")</f>
        <v/>
      </c>
      <c r="AY40" s="312" t="str">
        <f>IF(AND('MAPA DE RIESGOS'!$V$442="Baja",'MAPA DE RIESGOS'!$Z$442="Catastrófico"),CONCATENATE("R",'MAPA DE RIESGOS'!$H$442),"")</f>
        <v/>
      </c>
      <c r="AZ40" s="312" t="str">
        <f>IF(AND('MAPA DE RIESGOS'!$V$448="Baja",'MAPA DE RIESGOS'!$Z$448="Catastrófico"),CONCATENATE("R",'MAPA DE RIESGOS'!$H$448),"")</f>
        <v/>
      </c>
      <c r="BA40" s="312" t="str">
        <f>IF(AND('MAPA DE RIESGOS'!$V$454="Baja",'MAPA DE RIESGOS'!$Z$454="Catastrófico"),CONCATENATE("R",'MAPA DE RIESGOS'!$H$454),"")</f>
        <v/>
      </c>
      <c r="BB40" s="312" t="str">
        <f>IF(AND('MAPA DE RIESGOS'!$V$460="Baja",'MAPA DE RIESGOS'!$Z$460="Catastrófico"),CONCATENATE("R",'MAPA DE RIESGOS'!$H$460),"")</f>
        <v/>
      </c>
      <c r="BC40" s="312" t="str">
        <f>IF(AND('MAPA DE RIESGOS'!$V$466="Baja",'MAPA DE RIESGOS'!$Z$466="Catastrófico"),CONCATENATE("R",'MAPA DE RIESGOS'!$H$466),"")</f>
        <v/>
      </c>
      <c r="BD40" s="312" t="str">
        <f>IF(AND('MAPA DE RIESGOS'!$V$472="Baja",'MAPA DE RIESGOS'!$Z$472="Catastrófico"),CONCATENATE("R",'MAPA DE RIESGOS'!$H$472),"")</f>
        <v/>
      </c>
      <c r="BE40" s="312" t="str">
        <f>IF(AND('MAPA DE RIESGOS'!$V$478="Baja",'MAPA DE RIESGOS'!$Z$478="Catastrófico"),CONCATENATE("R",'MAPA DE RIESGOS'!$H$478),"")</f>
        <v/>
      </c>
      <c r="BF40" s="312" t="str">
        <f>IF(AND('MAPA DE RIESGOS'!$V$484="Baja",'MAPA DE RIESGOS'!$Z$484="Catastrófico"),CONCATENATE("R",'MAPA DE RIESGOS'!$H$484),"")</f>
        <v/>
      </c>
      <c r="BG40" s="310" t="str">
        <f>IF(AND('MAPA DE RIESGOS'!$V$490="Baja",'MAPA DE RIESGOS'!$Z$490="Catastrófico"),CONCATENATE("R",'MAPA DE RIESGOS'!$H$490),"")</f>
        <v/>
      </c>
      <c r="BH40" s="67"/>
      <c r="BI40" s="732"/>
      <c r="BJ40" s="733"/>
      <c r="BK40" s="733"/>
      <c r="BL40" s="733"/>
      <c r="BM40" s="733"/>
      <c r="BN40" s="734"/>
    </row>
    <row r="41" spans="2:66" ht="34.5" customHeight="1" thickBot="1">
      <c r="B41" s="700"/>
      <c r="C41" s="700"/>
      <c r="D41" s="701"/>
      <c r="E41" s="694"/>
      <c r="F41" s="695"/>
      <c r="G41" s="695"/>
      <c r="H41" s="695"/>
      <c r="I41" s="695"/>
      <c r="J41" s="336" t="str">
        <f>IF(AND('MAPA DE RIESGOS'!$V$496="Baja",'MAPA DE RIESGOS'!$Z$496="Leve"),CONCATENATE("R",'MAPA DE RIESGOS'!$H$496),"")</f>
        <v/>
      </c>
      <c r="K41" s="337" t="str">
        <f>IF(AND('MAPA DE RIESGOS'!$V$502="Baja",'MAPA DE RIESGOS'!$Z$502="Leve"),CONCATENATE("R",'MAPA DE RIESGOS'!$H$502),"")</f>
        <v/>
      </c>
      <c r="L41" s="337" t="str">
        <f>IF(AND('MAPA DE RIESGOS'!$V$508="Baja",'MAPA DE RIESGOS'!$Z$508="Leve"),CONCATENATE("R",'MAPA DE RIESGOS'!$H$508),"")</f>
        <v/>
      </c>
      <c r="M41" s="337" t="str">
        <f>IF(AND('MAPA DE RIESGOS'!$V$514="Baja",'MAPA DE RIESGOS'!$Z$514="Leve"),CONCATENATE("R",'MAPA DE RIESGOS'!$H$514),"")</f>
        <v/>
      </c>
      <c r="N41" s="337" t="str">
        <f>IF(AND('MAPA DE RIESGOS'!$V$520="Baja",'MAPA DE RIESGOS'!$Z$520="Leve"),CONCATENATE("R",'MAPA DE RIESGOS'!$H$520),"")</f>
        <v/>
      </c>
      <c r="O41" s="337" t="str">
        <f>IF(AND('MAPA DE RIESGOS'!$V$526="Baja",'MAPA DE RIESGOS'!$Z$526="Leve"),CONCATENATE("R",'MAPA DE RIESGOS'!$H$526),"")</f>
        <v/>
      </c>
      <c r="P41" s="337" t="str">
        <f>IF(AND('MAPA DE RIESGOS'!$V$532="Baja",'MAPA DE RIESGOS'!$Z$532="Leve"),CONCATENATE("R",'MAPA DE RIESGOS'!$H$532),"")</f>
        <v/>
      </c>
      <c r="Q41" s="337"/>
      <c r="R41" s="337"/>
      <c r="S41" s="338"/>
      <c r="T41" s="326" t="str">
        <f>IF(AND('MAPA DE RIESGOS'!$V$496="Baja",'MAPA DE RIESGOS'!$Z$496="Menor"),CONCATENATE("R",'MAPA DE RIESGOS'!$H$496),"")</f>
        <v/>
      </c>
      <c r="U41" s="327" t="str">
        <f>IF(AND('MAPA DE RIESGOS'!$V$502="Baja",'MAPA DE RIESGOS'!$Z$502="Menor"),CONCATENATE("R",'MAPA DE RIESGOS'!$H$502),"")</f>
        <v/>
      </c>
      <c r="V41" s="327" t="str">
        <f>IF(AND('MAPA DE RIESGOS'!$V$508="Baja",'MAPA DE RIESGOS'!$Z$508="Menor"),CONCATENATE("R",'MAPA DE RIESGOS'!$H$508),"")</f>
        <v/>
      </c>
      <c r="W41" s="327" t="str">
        <f>IF(AND('MAPA DE RIESGOS'!$V$514="Baja",'MAPA DE RIESGOS'!$Z$514="Menor"),CONCATENATE("R",'MAPA DE RIESGOS'!$H$514),"")</f>
        <v/>
      </c>
      <c r="X41" s="327" t="str">
        <f>IF(AND('MAPA DE RIESGOS'!$V$520="Baja",'MAPA DE RIESGOS'!$Z$520="Menor"),CONCATENATE("R",'MAPA DE RIESGOS'!$H$520),"")</f>
        <v/>
      </c>
      <c r="Y41" s="327" t="str">
        <f>IF(AND('MAPA DE RIESGOS'!$V$526="Baja",'MAPA DE RIESGOS'!$Z$526="Menor"),CONCATENATE("R",'MAPA DE RIESGOS'!$H$526),"")</f>
        <v/>
      </c>
      <c r="Z41" s="327" t="str">
        <f>IF(AND('MAPA DE RIESGOS'!$V$532="Baja",'MAPA DE RIESGOS'!$Z$532="Menor"),CONCATENATE("R",'MAPA DE RIESGOS'!$H$532),"")</f>
        <v/>
      </c>
      <c r="AA41" s="327"/>
      <c r="AB41" s="327"/>
      <c r="AC41" s="328"/>
      <c r="AD41" s="326" t="str">
        <f>IF(AND('MAPA DE RIESGOS'!$V$496="Baja",'MAPA DE RIESGOS'!$Z$496="Moderado"),CONCATENATE("R",'MAPA DE RIESGOS'!$H$496),"")</f>
        <v>R81</v>
      </c>
      <c r="AE41" s="327" t="str">
        <f>IF(AND('MAPA DE RIESGOS'!$V$502="Baja",'MAPA DE RIESGOS'!$Z$502="Moderado"),CONCATENATE("R",'MAPA DE RIESGOS'!$H$502),"")</f>
        <v/>
      </c>
      <c r="AF41" s="327" t="str">
        <f>IF(AND('MAPA DE RIESGOS'!$V$508="Baja",'MAPA DE RIESGOS'!$Z$508="Moderado"),CONCATENATE("R",'MAPA DE RIESGOS'!$H$508),"")</f>
        <v/>
      </c>
      <c r="AG41" s="327" t="str">
        <f>IF(AND('MAPA DE RIESGOS'!$V$514="Baja",'MAPA DE RIESGOS'!$Z$514="Moderado"),CONCATENATE("R",'MAPA DE RIESGOS'!$H$514),"")</f>
        <v/>
      </c>
      <c r="AH41" s="327" t="str">
        <f>IF(AND('MAPA DE RIESGOS'!$V$520="Baja",'MAPA DE RIESGOS'!$Z$520="Moderado"),CONCATENATE("R",'MAPA DE RIESGOS'!$H$520),"")</f>
        <v/>
      </c>
      <c r="AI41" s="327" t="str">
        <f>IF(AND('MAPA DE RIESGOS'!$V$526="Baja",'MAPA DE RIESGOS'!$Z$526="Moderado"),CONCATENATE("R",'MAPA DE RIESGOS'!$H$526),"")</f>
        <v/>
      </c>
      <c r="AJ41" s="327" t="str">
        <f>IF(AND('MAPA DE RIESGOS'!$V$532="Baja",'MAPA DE RIESGOS'!$Z$532="Moderado"),CONCATENATE("R",'MAPA DE RIESGOS'!$H$532),"")</f>
        <v/>
      </c>
      <c r="AK41" s="327"/>
      <c r="AL41" s="327"/>
      <c r="AM41" s="328"/>
      <c r="AN41" s="313" t="str">
        <f>IF(AND('MAPA DE RIESGOS'!$V$496="Baja",'MAPA DE RIESGOS'!$Z$496="Mayor"),CONCATENATE("R",'MAPA DE RIESGOS'!$H$496),"")</f>
        <v/>
      </c>
      <c r="AO41" s="314" t="str">
        <f>IF(AND('MAPA DE RIESGOS'!$V$502="Baja",'MAPA DE RIESGOS'!$Z$502="Mayor"),CONCATENATE("R",'MAPA DE RIESGOS'!$H$502),"")</f>
        <v/>
      </c>
      <c r="AP41" s="314" t="str">
        <f>IF(AND('MAPA DE RIESGOS'!$V$508="Baja",'MAPA DE RIESGOS'!$Z$508="Mayor"),CONCATENATE("R",'MAPA DE RIESGOS'!$H$508),"")</f>
        <v/>
      </c>
      <c r="AQ41" s="314" t="str">
        <f>IF(AND('MAPA DE RIESGOS'!$V$514="Baja",'MAPA DE RIESGOS'!$Z$514="Mayor"),CONCATENATE("R",'MAPA DE RIESGOS'!$H$514),"")</f>
        <v/>
      </c>
      <c r="AR41" s="314" t="str">
        <f>IF(AND('MAPA DE RIESGOS'!$V$520="Baja",'MAPA DE RIESGOS'!$Z$520="Mayor"),CONCATENATE("R",'MAPA DE RIESGOS'!$H$520),"")</f>
        <v/>
      </c>
      <c r="AS41" s="314" t="str">
        <f>IF(AND('MAPA DE RIESGOS'!$V$526="Baja",'MAPA DE RIESGOS'!$Z$526="Mayor"),CONCATENATE("R",'MAPA DE RIESGOS'!$H$526),"")</f>
        <v/>
      </c>
      <c r="AT41" s="314" t="str">
        <f>IF(AND('MAPA DE RIESGOS'!$V$532="Baja",'MAPA DE RIESGOS'!$Z$532="Mayor"),CONCATENATE("R",'MAPA DE RIESGOS'!$H$532),"")</f>
        <v/>
      </c>
      <c r="AU41" s="314"/>
      <c r="AV41" s="314"/>
      <c r="AW41" s="315"/>
      <c r="AX41" s="324" t="str">
        <f>IF(AND('MAPA DE RIESGOS'!$V$496="Baja",'MAPA DE RIESGOS'!$Z$496="Catastrófico"),CONCATENATE("R",'MAPA DE RIESGOS'!$H$496),"")</f>
        <v/>
      </c>
      <c r="AY41" s="316" t="str">
        <f>IF(AND('MAPA DE RIESGOS'!$V$502="Baja",'MAPA DE RIESGOS'!$Z$502="Catastrófico"),CONCATENATE("R",'MAPA DE RIESGOS'!$H$502),"")</f>
        <v/>
      </c>
      <c r="AZ41" s="316" t="str">
        <f>IF(AND('MAPA DE RIESGOS'!$V$508="Baja",'MAPA DE RIESGOS'!$Z$508="Catastrófico"),CONCATENATE("R",'MAPA DE RIESGOS'!$H$508),"")</f>
        <v/>
      </c>
      <c r="BA41" s="316" t="str">
        <f>IF(AND('MAPA DE RIESGOS'!$V$514="Baja",'MAPA DE RIESGOS'!$Z$514="Catastrófico"),CONCATENATE("R",'MAPA DE RIESGOS'!$H$514),"")</f>
        <v/>
      </c>
      <c r="BB41" s="316" t="str">
        <f>IF(AND('MAPA DE RIESGOS'!$V$520="Baja",'MAPA DE RIESGOS'!$Z$520="Catastrófico"),CONCATENATE("R",'MAPA DE RIESGOS'!$H$520),"")</f>
        <v/>
      </c>
      <c r="BC41" s="316" t="str">
        <f>IF(AND('MAPA DE RIESGOS'!$V$526="Baja",'MAPA DE RIESGOS'!$Z$526="Catastrófico"),CONCATENATE("R",'MAPA DE RIESGOS'!$H$526),"")</f>
        <v/>
      </c>
      <c r="BD41" s="316" t="str">
        <f>IF(AND('MAPA DE RIESGOS'!$V$532="Baja",'MAPA DE RIESGOS'!$Z$532="Catastrófico"),CONCATENATE("R",'MAPA DE RIESGOS'!$H$532),"")</f>
        <v/>
      </c>
      <c r="BE41" s="316"/>
      <c r="BF41" s="316"/>
      <c r="BG41" s="317"/>
      <c r="BH41" s="67"/>
      <c r="BI41" s="735"/>
      <c r="BJ41" s="736"/>
      <c r="BK41" s="736"/>
      <c r="BL41" s="736"/>
      <c r="BM41" s="736"/>
      <c r="BN41" s="737"/>
    </row>
    <row r="42" spans="2:66" ht="34.5" customHeight="1">
      <c r="B42" s="700"/>
      <c r="C42" s="700"/>
      <c r="D42" s="701"/>
      <c r="E42" s="688" t="s">
        <v>285</v>
      </c>
      <c r="F42" s="689"/>
      <c r="G42" s="689"/>
      <c r="H42" s="689"/>
      <c r="I42" s="690"/>
      <c r="J42" s="329" t="str">
        <f>IF(AND('MAPA DE RIESGOS'!$V$10="Muy Baja",'MAPA DE RIESGOS'!$Z$10="Leve"),CONCATENATE("R",'MAPA DE RIESGOS'!$H$10),"")</f>
        <v/>
      </c>
      <c r="K42" s="330" t="str">
        <f>IF(AND('MAPA DE RIESGOS'!$V$16="Muy Baja",'MAPA DE RIESGOS'!$Z$16="Leve"),CONCATENATE("R",'MAPA DE RIESGOS'!$H$16),"")</f>
        <v/>
      </c>
      <c r="L42" s="330" t="str">
        <f>IF(AND('MAPA DE RIESGOS'!$V$22="Muy Baja",'MAPA DE RIESGOS'!$Z$22="Leve"),CONCATENATE("R",'MAPA DE RIESGOS'!$H$22),"")</f>
        <v/>
      </c>
      <c r="M42" s="330" t="str">
        <f>IF(AND('MAPA DE RIESGOS'!$V$28="Muy Baja",'MAPA DE RIESGOS'!$Z$28="Leve"),CONCATENATE("R",'MAPA DE RIESGOS'!$H$28),"")</f>
        <v/>
      </c>
      <c r="N42" s="330" t="str">
        <f>IF(AND('MAPA DE RIESGOS'!$V$34="Muy Baja",'MAPA DE RIESGOS'!$Z$34="Leve"),CONCATENATE("R",'MAPA DE RIESGOS'!$H$34),"")</f>
        <v/>
      </c>
      <c r="O42" s="330" t="str">
        <f>IF(AND('MAPA DE RIESGOS'!$V$40="Muy Baja",'MAPA DE RIESGOS'!$Z$40="Leve"),CONCATENATE("R",'MAPA DE RIESGOS'!$H$40),"")</f>
        <v/>
      </c>
      <c r="P42" s="330" t="str">
        <f>IF(AND('MAPA DE RIESGOS'!$V$46="Muy Baja",'MAPA DE RIESGOS'!$Z$46="Leve"),CONCATENATE("R",'MAPA DE RIESGOS'!$H$46),"")</f>
        <v/>
      </c>
      <c r="Q42" s="330" t="str">
        <f>IF(AND('MAPA DE RIESGOS'!$V$52="Muy Baja",'MAPA DE RIESGOS'!$Z$52="Leve"),CONCATENATE("R",'MAPA DE RIESGOS'!$H$52),"")</f>
        <v/>
      </c>
      <c r="R42" s="330" t="str">
        <f>IF(AND('MAPA DE RIESGOS'!$V$58="Muy Baja",'MAPA DE RIESGOS'!$Z$58="Leve"),CONCATENATE("R",'MAPA DE RIESGOS'!$H$58),"")</f>
        <v/>
      </c>
      <c r="S42" s="333" t="str">
        <f>IF(AND('MAPA DE RIESGOS'!$V$64="Muy Baja",'MAPA DE RIESGOS'!$Z$64="Leve"),CONCATENATE("R",'MAPA DE RIESGOS'!$H$64),"")</f>
        <v/>
      </c>
      <c r="T42" s="329" t="str">
        <f>IF(AND('MAPA DE RIESGOS'!$V$10="Muy Baja",'MAPA DE RIESGOS'!$Z$10="Menor"),CONCATENATE("R",'MAPA DE RIESGOS'!$H$10),"")</f>
        <v/>
      </c>
      <c r="U42" s="330" t="str">
        <f>IF(AND('MAPA DE RIESGOS'!$V$16="Muy Baja",'MAPA DE RIESGOS'!$Z$16="Menor"),CONCATENATE("R",'MAPA DE RIESGOS'!$H$16),"")</f>
        <v/>
      </c>
      <c r="V42" s="330" t="str">
        <f>IF(AND('MAPA DE RIESGOS'!$V$22="Muy Baja",'MAPA DE RIESGOS'!$Z$22="Menor"),CONCATENATE("R",'MAPA DE RIESGOS'!$H$22),"")</f>
        <v/>
      </c>
      <c r="W42" s="330" t="str">
        <f>IF(AND('MAPA DE RIESGOS'!$V$28="Muy Baja",'MAPA DE RIESGOS'!$Z$28="Menor"),CONCATENATE("R",'MAPA DE RIESGOS'!$H$28),"")</f>
        <v/>
      </c>
      <c r="X42" s="330" t="str">
        <f>IF(AND('MAPA DE RIESGOS'!$V$34="Muy Baja",'MAPA DE RIESGOS'!$Z$34="Menor"),CONCATENATE("R",'MAPA DE RIESGOS'!$H$34),"")</f>
        <v/>
      </c>
      <c r="Y42" s="330" t="str">
        <f>IF(AND('MAPA DE RIESGOS'!$V$40="Muy Baja",'MAPA DE RIESGOS'!$Z$40="Menor"),CONCATENATE("R",'MAPA DE RIESGOS'!$H$40),"")</f>
        <v/>
      </c>
      <c r="Z42" s="330" t="str">
        <f>IF(AND('MAPA DE RIESGOS'!$V$46="Muy Baja",'MAPA DE RIESGOS'!$Z$46="Menor"),CONCATENATE("R",'MAPA DE RIESGOS'!$H$46),"")</f>
        <v/>
      </c>
      <c r="AA42" s="330" t="str">
        <f>IF(AND('MAPA DE RIESGOS'!$V$52="Muy Baja",'MAPA DE RIESGOS'!$Z$52="Menor"),CONCATENATE("R",'MAPA DE RIESGOS'!$H$52),"")</f>
        <v/>
      </c>
      <c r="AB42" s="330" t="str">
        <f>IF(AND('MAPA DE RIESGOS'!$V$58="Muy Baja",'MAPA DE RIESGOS'!$Z$58="Menor"),CONCATENATE("R",'MAPA DE RIESGOS'!$H$58),"")</f>
        <v/>
      </c>
      <c r="AC42" s="333" t="str">
        <f>IF(AND('MAPA DE RIESGOS'!$V$64="Muy Baja",'MAPA DE RIESGOS'!$Z$64="Menor"),CONCATENATE("R",'MAPA DE RIESGOS'!$H$64),"")</f>
        <v/>
      </c>
      <c r="AD42" s="318" t="str">
        <f>IF(AND('MAPA DE RIESGOS'!$V$10="Muy Baja",'MAPA DE RIESGOS'!$Z$10="Moderado"),CONCATENATE("R",'MAPA DE RIESGOS'!$H$10),"")</f>
        <v/>
      </c>
      <c r="AE42" s="319" t="str">
        <f>IF(AND('MAPA DE RIESGOS'!$V$16="Muy Baja",'MAPA DE RIESGOS'!$Z$16="Moderado"),CONCATENATE("R",'MAPA DE RIESGOS'!$H$16),"")</f>
        <v/>
      </c>
      <c r="AF42" s="319" t="str">
        <f>IF(AND('MAPA DE RIESGOS'!$V$22="Muy Baja",'MAPA DE RIESGOS'!$Z$22="Moderado"),CONCATENATE("R",'MAPA DE RIESGOS'!$H$22),"")</f>
        <v/>
      </c>
      <c r="AG42" s="319" t="str">
        <f>IF(AND('MAPA DE RIESGOS'!$V$28="Muy Baja",'MAPA DE RIESGOS'!$Z$28="Moderado"),CONCATENATE("R",'MAPA DE RIESGOS'!$H$28),"")</f>
        <v/>
      </c>
      <c r="AH42" s="319" t="str">
        <f>IF(AND('MAPA DE RIESGOS'!$V$34="Muy Baja",'MAPA DE RIESGOS'!$Z$34="Moderado"),CONCATENATE("R",'MAPA DE RIESGOS'!$H$34),"")</f>
        <v/>
      </c>
      <c r="AI42" s="319" t="str">
        <f>IF(AND('MAPA DE RIESGOS'!$V$40="Muy Baja",'MAPA DE RIESGOS'!$Z$40="Moderado"),CONCATENATE("R",'MAPA DE RIESGOS'!$H$40),"")</f>
        <v/>
      </c>
      <c r="AJ42" s="319" t="str">
        <f>IF(AND('MAPA DE RIESGOS'!$V$46="Muy Baja",'MAPA DE RIESGOS'!$Z$46="Moderado"),CONCATENATE("R",'MAPA DE RIESGOS'!$H$46),"")</f>
        <v/>
      </c>
      <c r="AK42" s="319" t="str">
        <f>IF(AND('MAPA DE RIESGOS'!$V$52="Muy Baja",'MAPA DE RIESGOS'!$Z$52="Moderado"),CONCATENATE("R",'MAPA DE RIESGOS'!$H$52),"")</f>
        <v/>
      </c>
      <c r="AL42" s="319" t="str">
        <f>IF(AND('MAPA DE RIESGOS'!$V$58="Muy Baja",'MAPA DE RIESGOS'!$Z$58="Moderado"),CONCATENATE("R",'MAPA DE RIESGOS'!$H$58),"")</f>
        <v/>
      </c>
      <c r="AM42" s="322" t="str">
        <f>IF(AND('MAPA DE RIESGOS'!$V$64="Muy Baja",'MAPA DE RIESGOS'!$Z$64="Moderado"),CONCATENATE("R",'MAPA DE RIESGOS'!$H$64),"")</f>
        <v/>
      </c>
      <c r="AN42" s="299" t="str">
        <f>IF(AND('MAPA DE RIESGOS'!$V$10="Muy Baja",'MAPA DE RIESGOS'!$Z$10="Mayor"),CONCATENATE("R",'MAPA DE RIESGOS'!$H$10),"")</f>
        <v/>
      </c>
      <c r="AO42" s="300" t="str">
        <f>IF(AND('MAPA DE RIESGOS'!$V$16="Muy Baja",'MAPA DE RIESGOS'!$Z$16="Mayor"),CONCATENATE("R",'MAPA DE RIESGOS'!$H$16),"")</f>
        <v/>
      </c>
      <c r="AP42" s="300" t="str">
        <f>IF(AND('MAPA DE RIESGOS'!$V$22="Muy Baja",'MAPA DE RIESGOS'!$Z$22="Mayor"),CONCATENATE("R",'MAPA DE RIESGOS'!$H$22),"")</f>
        <v/>
      </c>
      <c r="AQ42" s="300" t="str">
        <f>IF(AND('MAPA DE RIESGOS'!$V$28="Muy Baja",'MAPA DE RIESGOS'!$Z$28="Mayor"),CONCATENATE("R",'MAPA DE RIESGOS'!$H$28),"")</f>
        <v/>
      </c>
      <c r="AR42" s="300" t="str">
        <f>IF(AND('MAPA DE RIESGOS'!$V$34="Muy Baja",'MAPA DE RIESGOS'!$Z$34="Mayor"),CONCATENATE("R",'MAPA DE RIESGOS'!$H$34),"")</f>
        <v/>
      </c>
      <c r="AS42" s="300" t="str">
        <f>IF(AND('MAPA DE RIESGOS'!$V$40="Muy Baja",'MAPA DE RIESGOS'!$Z$40="Mayor"),CONCATENATE("R",'MAPA DE RIESGOS'!$H$40),"")</f>
        <v/>
      </c>
      <c r="AT42" s="300" t="str">
        <f>IF(AND('MAPA DE RIESGOS'!$V$46="Muy Baja",'MAPA DE RIESGOS'!$Z$46="Mayor"),CONCATENATE("R",'MAPA DE RIESGOS'!$H$46),"")</f>
        <v/>
      </c>
      <c r="AU42" s="300" t="str">
        <f>IF(AND('MAPA DE RIESGOS'!$V$52="Muy Baja",'MAPA DE RIESGOS'!$Z$52="Mayor"),CONCATENATE("R",'MAPA DE RIESGOS'!$H$52),"")</f>
        <v/>
      </c>
      <c r="AV42" s="300" t="str">
        <f>IF(AND('MAPA DE RIESGOS'!$V$58="Muy Baja",'MAPA DE RIESGOS'!$Z$58="Mayor"),CONCATENATE("R",'MAPA DE RIESGOS'!$H$58),"")</f>
        <v/>
      </c>
      <c r="AW42" s="303" t="str">
        <f>IF(AND('MAPA DE RIESGOS'!$V$64="Muy Baja",'MAPA DE RIESGOS'!$Z$64="Mayor"),CONCATENATE("R",'MAPA DE RIESGOS'!$H$64),"")</f>
        <v/>
      </c>
      <c r="AX42" s="305" t="str">
        <f>IF(AND('MAPA DE RIESGOS'!$V$10="Muy Baja",'MAPA DE RIESGOS'!$Z$10="Catastrófico"),CONCATENATE("R",'MAPA DE RIESGOS'!$H$10),"")</f>
        <v/>
      </c>
      <c r="AY42" s="306" t="str">
        <f>IF(AND('MAPA DE RIESGOS'!$V$16="Muy Baja",'MAPA DE RIESGOS'!$Z$16="Catastrófico"),CONCATENATE("R",'MAPA DE RIESGOS'!$H$16),"")</f>
        <v/>
      </c>
      <c r="AZ42" s="306" t="str">
        <f>IF(AND('MAPA DE RIESGOS'!$V$22="Muy Baja",'MAPA DE RIESGOS'!$Z$22="Catastrófico"),CONCATENATE("R",'MAPA DE RIESGOS'!$H$22),"")</f>
        <v/>
      </c>
      <c r="BA42" s="306" t="str">
        <f>IF(AND('MAPA DE RIESGOS'!$V$28="Muy Baja",'MAPA DE RIESGOS'!$Z$28="Catastrófico"),CONCATENATE("R",'MAPA DE RIESGOS'!$H$28),"")</f>
        <v/>
      </c>
      <c r="BB42" s="306" t="str">
        <f>IF(AND('MAPA DE RIESGOS'!$V$34="Muy Baja",'MAPA DE RIESGOS'!$Z$34="Catastrófico"),CONCATENATE("R",'MAPA DE RIESGOS'!$H$34),"")</f>
        <v/>
      </c>
      <c r="BC42" s="306" t="str">
        <f>IF(AND('MAPA DE RIESGOS'!$V$40="Muy Baja",'MAPA DE RIESGOS'!$Z$40="Catastrófico"),CONCATENATE("R",'MAPA DE RIESGOS'!$H$40),"")</f>
        <v/>
      </c>
      <c r="BD42" s="306" t="str">
        <f>IF(AND('MAPA DE RIESGOS'!$V$46="Muy Baja",'MAPA DE RIESGOS'!$Z$46="Catastrófico"),CONCATENATE("R",'MAPA DE RIESGOS'!$H$46),"")</f>
        <v/>
      </c>
      <c r="BE42" s="306" t="str">
        <f>IF(AND('MAPA DE RIESGOS'!$V$52="Muy Baja",'MAPA DE RIESGOS'!$Z$52="Catastrófico"),CONCATENATE("R",'MAPA DE RIESGOS'!$H$52),"")</f>
        <v/>
      </c>
      <c r="BF42" s="306" t="str">
        <f>IF(AND('MAPA DE RIESGOS'!$V$58="Muy Baja",'MAPA DE RIESGOS'!$Z$58="Catastrófico"),CONCATENATE("R",'MAPA DE RIESGOS'!$H$58),"")</f>
        <v/>
      </c>
      <c r="BG42" s="309" t="str">
        <f>IF(AND('MAPA DE RIESGOS'!$V$64="Muy Baja",'MAPA DE RIESGOS'!$Z$64="Catastrófico"),CONCATENATE("R",'MAPA DE RIESGOS'!$H$64),"")</f>
        <v/>
      </c>
      <c r="BH42" s="67"/>
      <c r="BI42" s="67"/>
      <c r="BJ42" s="67"/>
      <c r="BK42" s="67"/>
      <c r="BL42" s="67"/>
      <c r="BM42" s="67"/>
      <c r="BN42" s="67"/>
    </row>
    <row r="43" spans="2:66" ht="34.5" customHeight="1">
      <c r="B43" s="700"/>
      <c r="C43" s="700"/>
      <c r="D43" s="701"/>
      <c r="E43" s="691"/>
      <c r="F43" s="692"/>
      <c r="G43" s="692"/>
      <c r="H43" s="692"/>
      <c r="I43" s="693"/>
      <c r="J43" s="331" t="str">
        <f>IF(AND('MAPA DE RIESGOS'!$V$70="Muy Baja",'MAPA DE RIESGOS'!$Z$70="Leve"),CONCATENATE("R",'MAPA DE RIESGOS'!$H$70),"")</f>
        <v/>
      </c>
      <c r="K43" s="332" t="str">
        <f>IF(AND('MAPA DE RIESGOS'!$V$76="Muy Baja",'MAPA DE RIESGOS'!$Z$76="Leve"),CONCATENATE("R",'MAPA DE RIESGOS'!$H$76),"")</f>
        <v/>
      </c>
      <c r="L43" s="332" t="str">
        <f>IF(AND('MAPA DE RIESGOS'!$V$82="Muy Baja",'MAPA DE RIESGOS'!$Z$82="Leve"),CONCATENATE("R",'MAPA DE RIESGOS'!$H$82),"")</f>
        <v/>
      </c>
      <c r="M43" s="332" t="str">
        <f>IF(AND('MAPA DE RIESGOS'!$V$88="Muy Baja",'MAPA DE RIESGOS'!$Z$88="Leve"),CONCATENATE("R",'MAPA DE RIESGOS'!$H$88),"")</f>
        <v/>
      </c>
      <c r="N43" s="332" t="str">
        <f>IF(AND('MAPA DE RIESGOS'!$V$94="Muy Baja",'MAPA DE RIESGOS'!$Z$94="Leve"),CONCATENATE("R",'MAPA DE RIESGOS'!$H$94),"")</f>
        <v/>
      </c>
      <c r="O43" s="332" t="str">
        <f>IF(AND('MAPA DE RIESGOS'!$V$100="Muy Baja",'MAPA DE RIESGOS'!$Z$100="Leve"),CONCATENATE("R",'MAPA DE RIESGOS'!$H$100),"")</f>
        <v/>
      </c>
      <c r="P43" s="332" t="str">
        <f>IF(AND('MAPA DE RIESGOS'!$V$106="Muy Baja",'MAPA DE RIESGOS'!$Z$106="Leve"),CONCATENATE("R",'MAPA DE RIESGOS'!$H$106),"")</f>
        <v/>
      </c>
      <c r="Q43" s="332" t="str">
        <f>IF(AND('MAPA DE RIESGOS'!$V$112="Muy Baja",'MAPA DE RIESGOS'!$Z$112="Leve"),CONCATENATE("R",'MAPA DE RIESGOS'!$H$112),"")</f>
        <v/>
      </c>
      <c r="R43" s="332" t="str">
        <f>IF(AND('MAPA DE RIESGOS'!$V$118="Muy Baja",'MAPA DE RIESGOS'!$Z$118="Leve"),CONCATENATE("R",'MAPA DE RIESGOS'!$H$118),"")</f>
        <v/>
      </c>
      <c r="S43" s="334" t="str">
        <f>IF(AND('MAPA DE RIESGOS'!$V$124="Muy Baja",'MAPA DE RIESGOS'!$Z$124="Leve"),CONCATENATE("R",'MAPA DE RIESGOS'!$H$124),"")</f>
        <v/>
      </c>
      <c r="T43" s="331" t="str">
        <f>IF(AND('MAPA DE RIESGOS'!$V$70="Muy Baja",'MAPA DE RIESGOS'!$Z$70="Menor"),CONCATENATE("R",'MAPA DE RIESGOS'!$H$70),"")</f>
        <v/>
      </c>
      <c r="U43" s="332" t="str">
        <f>IF(AND('MAPA DE RIESGOS'!$V$76="Muy Baja",'MAPA DE RIESGOS'!$Z$76="Menor"),CONCATENATE("R",'MAPA DE RIESGOS'!$H$76),"")</f>
        <v/>
      </c>
      <c r="V43" s="332" t="str">
        <f>IF(AND('MAPA DE RIESGOS'!$V$82="Muy Baja",'MAPA DE RIESGOS'!$Z$82="Menor"),CONCATENATE("R",'MAPA DE RIESGOS'!$H$82),"")</f>
        <v/>
      </c>
      <c r="W43" s="332" t="str">
        <f>IF(AND('MAPA DE RIESGOS'!$V$88="Muy Baja",'MAPA DE RIESGOS'!$Z$88="Menor"),CONCATENATE("R",'MAPA DE RIESGOS'!$H$88),"")</f>
        <v/>
      </c>
      <c r="X43" s="332" t="str">
        <f>IF(AND('MAPA DE RIESGOS'!$V$94="Muy Baja",'MAPA DE RIESGOS'!$Z$94="Menor"),CONCATENATE("R",'MAPA DE RIESGOS'!$H$94),"")</f>
        <v/>
      </c>
      <c r="Y43" s="332" t="str">
        <f>IF(AND('MAPA DE RIESGOS'!$V$100="Muy Baja",'MAPA DE RIESGOS'!$Z$100="Menor"),CONCATENATE("R",'MAPA DE RIESGOS'!$H$100),"")</f>
        <v/>
      </c>
      <c r="Z43" s="332" t="str">
        <f>IF(AND('MAPA DE RIESGOS'!$V$106="Muy Baja",'MAPA DE RIESGOS'!$Z$106="Menor"),CONCATENATE("R",'MAPA DE RIESGOS'!$H$106),"")</f>
        <v/>
      </c>
      <c r="AA43" s="332" t="str">
        <f>IF(AND('MAPA DE RIESGOS'!$V$112="Muy Baja",'MAPA DE RIESGOS'!$Z$112="Menor"),CONCATENATE("R",'MAPA DE RIESGOS'!$H$112),"")</f>
        <v/>
      </c>
      <c r="AB43" s="332" t="str">
        <f>IF(AND('MAPA DE RIESGOS'!$V$118="Muy Baja",'MAPA DE RIESGOS'!$Z$118="Menor"),CONCATENATE("R",'MAPA DE RIESGOS'!$H$118),"")</f>
        <v/>
      </c>
      <c r="AC43" s="334" t="str">
        <f>IF(AND('MAPA DE RIESGOS'!$V$124="Muy Baja",'MAPA DE RIESGOS'!$Z$124="Menor"),CONCATENATE("R",'MAPA DE RIESGOS'!$H$124),"")</f>
        <v/>
      </c>
      <c r="AD43" s="320" t="str">
        <f>IF(AND('MAPA DE RIESGOS'!$V$70="Muy Baja",'MAPA DE RIESGOS'!$Z$70="Moderado"),CONCATENATE("R",'MAPA DE RIESGOS'!$H$70),"")</f>
        <v/>
      </c>
      <c r="AE43" s="321" t="str">
        <f>IF(AND('MAPA DE RIESGOS'!$V$76="Muy Baja",'MAPA DE RIESGOS'!$Z$76="Moderado"),CONCATENATE("R",'MAPA DE RIESGOS'!$H$76),"")</f>
        <v/>
      </c>
      <c r="AF43" s="321" t="str">
        <f>IF(AND('MAPA DE RIESGOS'!$V$82="Muy Baja",'MAPA DE RIESGOS'!$Z$82="Moderado"),CONCATENATE("R",'MAPA DE RIESGOS'!$H$82),"")</f>
        <v/>
      </c>
      <c r="AG43" s="321" t="str">
        <f>IF(AND('MAPA DE RIESGOS'!$V$88="Muy Baja",'MAPA DE RIESGOS'!$Z$88="Moderado"),CONCATENATE("R",'MAPA DE RIESGOS'!$H$88),"")</f>
        <v/>
      </c>
      <c r="AH43" s="321" t="str">
        <f>IF(AND('MAPA DE RIESGOS'!$V$94="Muy Baja",'MAPA DE RIESGOS'!$Z$94="Moderado"),CONCATENATE("R",'MAPA DE RIESGOS'!$H$94),"")</f>
        <v/>
      </c>
      <c r="AI43" s="321" t="str">
        <f>IF(AND('MAPA DE RIESGOS'!$V$100="Muy Baja",'MAPA DE RIESGOS'!$Z$100="Moderado"),CONCATENATE("R",'MAPA DE RIESGOS'!$H$100),"")</f>
        <v/>
      </c>
      <c r="AJ43" s="321" t="str">
        <f>IF(AND('MAPA DE RIESGOS'!$V$106="Muy Baja",'MAPA DE RIESGOS'!$Z$106="Moderado"),CONCATENATE("R",'MAPA DE RIESGOS'!$H$106),"")</f>
        <v/>
      </c>
      <c r="AK43" s="321" t="str">
        <f>IF(AND('MAPA DE RIESGOS'!$V$112="Muy Baja",'MAPA DE RIESGOS'!$Z$112="Moderado"),CONCATENATE("R",'MAPA DE RIESGOS'!$H$112),"")</f>
        <v/>
      </c>
      <c r="AL43" s="321" t="str">
        <f>IF(AND('MAPA DE RIESGOS'!$V$118="Muy Baja",'MAPA DE RIESGOS'!$Z$118="Moderado"),CONCATENATE("R",'MAPA DE RIESGOS'!$H$118),"")</f>
        <v/>
      </c>
      <c r="AM43" s="323" t="str">
        <f>IF(AND('MAPA DE RIESGOS'!$V$124="Muy Baja",'MAPA DE RIESGOS'!$Z$124="Moderado"),CONCATENATE("R",'MAPA DE RIESGOS'!$H$124),"")</f>
        <v/>
      </c>
      <c r="AN43" s="301" t="str">
        <f>IF(AND('MAPA DE RIESGOS'!$V$70="Muy Baja",'MAPA DE RIESGOS'!$Z$70="Mayor"),CONCATENATE("R",'MAPA DE RIESGOS'!$H$70),"")</f>
        <v/>
      </c>
      <c r="AO43" s="302" t="str">
        <f>IF(AND('MAPA DE RIESGOS'!$V$76="Muy Baja",'MAPA DE RIESGOS'!$Z$76="Mayor"),CONCATENATE("R",'MAPA DE RIESGOS'!$H$76),"")</f>
        <v/>
      </c>
      <c r="AP43" s="302" t="str">
        <f>IF(AND('MAPA DE RIESGOS'!$V$82="Muy Baja",'MAPA DE RIESGOS'!$Z$82="Mayor"),CONCATENATE("R",'MAPA DE RIESGOS'!$H$82),"")</f>
        <v/>
      </c>
      <c r="AQ43" s="302" t="str">
        <f>IF(AND('MAPA DE RIESGOS'!$V$88="Muy Baja",'MAPA DE RIESGOS'!$Z$88="Mayor"),CONCATENATE("R",'MAPA DE RIESGOS'!$H$88),"")</f>
        <v/>
      </c>
      <c r="AR43" s="302" t="str">
        <f>IF(AND('MAPA DE RIESGOS'!$V$94="Muy Baja",'MAPA DE RIESGOS'!$Z$94="Mayor"),CONCATENATE("R",'MAPA DE RIESGOS'!$H$94),"")</f>
        <v/>
      </c>
      <c r="AS43" s="302" t="str">
        <f>IF(AND('MAPA DE RIESGOS'!$V$100="Muy Baja",'MAPA DE RIESGOS'!$Z$100="Mayor"),CONCATENATE("R",'MAPA DE RIESGOS'!$H$100),"")</f>
        <v/>
      </c>
      <c r="AT43" s="302" t="str">
        <f>IF(AND('MAPA DE RIESGOS'!$V$106="Muy Baja",'MAPA DE RIESGOS'!$Z$106="Mayor"),CONCATENATE("R",'MAPA DE RIESGOS'!$H$106),"")</f>
        <v/>
      </c>
      <c r="AU43" s="302" t="str">
        <f>IF(AND('MAPA DE RIESGOS'!$V$112="Muy Baja",'MAPA DE RIESGOS'!$Z$112="Mayor"),CONCATENATE("R",'MAPA DE RIESGOS'!$H$112),"")</f>
        <v/>
      </c>
      <c r="AV43" s="302" t="str">
        <f>IF(AND('MAPA DE RIESGOS'!$V$118="Muy Baja",'MAPA DE RIESGOS'!$Z$118="Mayor"),CONCATENATE("R",'MAPA DE RIESGOS'!$H$118),"")</f>
        <v/>
      </c>
      <c r="AW43" s="304" t="str">
        <f>IF(AND('MAPA DE RIESGOS'!$V$124="Muy Baja",'MAPA DE RIESGOS'!$Z$124="Mayor"),CONCATENATE("R",'MAPA DE RIESGOS'!$H$124),"")</f>
        <v/>
      </c>
      <c r="AX43" s="307" t="str">
        <f>IF(AND('MAPA DE RIESGOS'!$V$70="Muy Baja",'MAPA DE RIESGOS'!$Z$70="Catastrófico"),CONCATENATE("R",'MAPA DE RIESGOS'!$H$70),"")</f>
        <v/>
      </c>
      <c r="AY43" s="308" t="str">
        <f>IF(AND('MAPA DE RIESGOS'!$V$76="Muy Baja",'MAPA DE RIESGOS'!$Z$76="Catastrófico"),CONCATENATE("R",'MAPA DE RIESGOS'!$H$76),"")</f>
        <v/>
      </c>
      <c r="AZ43" s="308" t="str">
        <f>IF(AND('MAPA DE RIESGOS'!$V$82="Muy Baja",'MAPA DE RIESGOS'!$Z$82="Catastrófico"),CONCATENATE("R",'MAPA DE RIESGOS'!$H$82),"")</f>
        <v/>
      </c>
      <c r="BA43" s="308" t="str">
        <f>IF(AND('MAPA DE RIESGOS'!$V$88="Muy Baja",'MAPA DE RIESGOS'!$Z$88="Catastrófico"),CONCATENATE("R",'MAPA DE RIESGOS'!$H$88),"")</f>
        <v/>
      </c>
      <c r="BB43" s="308" t="str">
        <f>IF(AND('MAPA DE RIESGOS'!$V$94="Muy Baja",'MAPA DE RIESGOS'!$Z$94="Catastrófico"),CONCATENATE("R",'MAPA DE RIESGOS'!$H$94),"")</f>
        <v/>
      </c>
      <c r="BC43" s="308" t="str">
        <f>IF(AND('MAPA DE RIESGOS'!$V$100="Muy Baja",'MAPA DE RIESGOS'!$Z$100="Catastrófico"),CONCATENATE("R",'MAPA DE RIESGOS'!$H$100),"")</f>
        <v/>
      </c>
      <c r="BD43" s="308" t="str">
        <f>IF(AND('MAPA DE RIESGOS'!$V$106="Muy Baja",'MAPA DE RIESGOS'!$Z$106="Catastrófico"),CONCATENATE("R",'MAPA DE RIESGOS'!$H$106),"")</f>
        <v/>
      </c>
      <c r="BE43" s="308" t="str">
        <f>IF(AND('MAPA DE RIESGOS'!$V$112="Muy Baja",'MAPA DE RIESGOS'!$Z$112="Catastrófico"),CONCATENATE("R",'MAPA DE RIESGOS'!$H$112),"")</f>
        <v/>
      </c>
      <c r="BF43" s="308" t="str">
        <f>IF(AND('MAPA DE RIESGOS'!$V$118="Muy Baja",'MAPA DE RIESGOS'!$Z$118="Catastrófico"),CONCATENATE("R",'MAPA DE RIESGOS'!$H$118),"")</f>
        <v/>
      </c>
      <c r="BG43" s="310" t="str">
        <f>IF(AND('MAPA DE RIESGOS'!$V$124="Muy Baja",'MAPA DE RIESGOS'!$Z$124="Catastrófico"),CONCATENATE("R",'MAPA DE RIESGOS'!$H$124),"")</f>
        <v/>
      </c>
      <c r="BH43" s="67"/>
      <c r="BI43" s="67"/>
      <c r="BJ43" s="67"/>
      <c r="BK43" s="67"/>
      <c r="BL43" s="67"/>
      <c r="BM43" s="67"/>
      <c r="BN43" s="67"/>
    </row>
    <row r="44" spans="2:66" ht="34.5" customHeight="1">
      <c r="B44" s="700"/>
      <c r="C44" s="700"/>
      <c r="D44" s="701"/>
      <c r="E44" s="691"/>
      <c r="F44" s="692"/>
      <c r="G44" s="692"/>
      <c r="H44" s="692"/>
      <c r="I44" s="693"/>
      <c r="J44" s="331" t="str">
        <f>IF(AND('MAPA DE RIESGOS'!$V$136="Muy Baja",'MAPA DE RIESGOS'!$Z$136="Leve"),CONCATENATE("R",'MAPA DE RIESGOS'!$H$136),"")</f>
        <v/>
      </c>
      <c r="K44" s="335" t="str">
        <f>IF(AND('MAPA DE RIESGOS'!$V$142="Muy Baja",'MAPA DE RIESGOS'!$Z$142="Leve"),CONCATENATE("R",'MAPA DE RIESGOS'!$H$142),"")</f>
        <v/>
      </c>
      <c r="L44" s="335" t="str">
        <f>IF(AND('MAPA DE RIESGOS'!$V$148="Muy Baja",'MAPA DE RIESGOS'!$Z$148="Leve"),CONCATENATE("R",'MAPA DE RIESGOS'!$H$148),"")</f>
        <v/>
      </c>
      <c r="M44" s="335" t="str">
        <f>IF(AND('MAPA DE RIESGOS'!$V$154="Muy Baja",'MAPA DE RIESGOS'!$Z$154="Leve"),CONCATENATE("R",'MAPA DE RIESGOS'!$H$154),"")</f>
        <v/>
      </c>
      <c r="N44" s="335" t="str">
        <f>IF(AND('MAPA DE RIESGOS'!$V$160="Muy Baja",'MAPA DE RIESGOS'!$Z$160="Leve"),CONCATENATE("R",'MAPA DE RIESGOS'!$H$160),"")</f>
        <v/>
      </c>
      <c r="O44" s="335" t="str">
        <f>IF(AND('MAPA DE RIESGOS'!$V$166="Muy Baja",'MAPA DE RIESGOS'!$Z$166="Leve"),CONCATENATE("R",'MAPA DE RIESGOS'!$H$166),"")</f>
        <v/>
      </c>
      <c r="P44" s="335" t="str">
        <f>IF(AND('MAPA DE RIESGOS'!$V$172="Muy Baja",'MAPA DE RIESGOS'!$Z$172="Leve"),CONCATENATE("R",'MAPA DE RIESGOS'!$H$172),"")</f>
        <v/>
      </c>
      <c r="Q44" s="335" t="str">
        <f>IF(AND('MAPA DE RIESGOS'!$V$178="Muy Baja",'MAPA DE RIESGOS'!$Z$178="Leve"),CONCATENATE("R",'MAPA DE RIESGOS'!$H$178),"")</f>
        <v/>
      </c>
      <c r="R44" s="335" t="str">
        <f>IF(AND('MAPA DE RIESGOS'!$V$184="Muy Baja",'MAPA DE RIESGOS'!$Z$184="Leve"),CONCATENATE("R",'MAPA DE RIESGOS'!$H$184),"")</f>
        <v/>
      </c>
      <c r="S44" s="334" t="str">
        <f>IF(AND('MAPA DE RIESGOS'!$V$190="Muy Baja",'MAPA DE RIESGOS'!$Z$190="Leve"),CONCATENATE("R",'MAPA DE RIESGOS'!$H$190),"")</f>
        <v/>
      </c>
      <c r="T44" s="331" t="str">
        <f>IF(AND('MAPA DE RIESGOS'!$V$136="Muy Baja",'MAPA DE RIESGOS'!$Z$136="Menor"),CONCATENATE("R",'MAPA DE RIESGOS'!$H$136),"")</f>
        <v/>
      </c>
      <c r="U44" s="335" t="str">
        <f>IF(AND('MAPA DE RIESGOS'!$V$142="Muy Baja",'MAPA DE RIESGOS'!$Z$142="Menor"),CONCATENATE("R",'MAPA DE RIESGOS'!$H$142),"")</f>
        <v/>
      </c>
      <c r="V44" s="335" t="str">
        <f>IF(AND('MAPA DE RIESGOS'!$V$148="Muy Baja",'MAPA DE RIESGOS'!$Z$148="Menor"),CONCATENATE("R",'MAPA DE RIESGOS'!$H$148),"")</f>
        <v/>
      </c>
      <c r="W44" s="335" t="str">
        <f>IF(AND('MAPA DE RIESGOS'!$V$154="Muy Baja",'MAPA DE RIESGOS'!$Z$154="Menor"),CONCATENATE("R",'MAPA DE RIESGOS'!$H$154),"")</f>
        <v/>
      </c>
      <c r="X44" s="335" t="str">
        <f>IF(AND('MAPA DE RIESGOS'!$V$160="Muy Baja",'MAPA DE RIESGOS'!$Z$160="Menor"),CONCATENATE("R",'MAPA DE RIESGOS'!$H$160),"")</f>
        <v/>
      </c>
      <c r="Y44" s="335" t="str">
        <f>IF(AND('MAPA DE RIESGOS'!$V$166="Muy Baja",'MAPA DE RIESGOS'!$Z$166="Menor"),CONCATENATE("R",'MAPA DE RIESGOS'!$H$166),"")</f>
        <v/>
      </c>
      <c r="Z44" s="335" t="str">
        <f>IF(AND('MAPA DE RIESGOS'!$V$172="Muy Baja",'MAPA DE RIESGOS'!$Z$172="Menor"),CONCATENATE("R",'MAPA DE RIESGOS'!$H$172),"")</f>
        <v/>
      </c>
      <c r="AA44" s="335" t="str">
        <f>IF(AND('MAPA DE RIESGOS'!$V$178="Muy Baja",'MAPA DE RIESGOS'!$Z$178="Menor"),CONCATENATE("R",'MAPA DE RIESGOS'!$H$178),"")</f>
        <v/>
      </c>
      <c r="AB44" s="335" t="str">
        <f>IF(AND('MAPA DE RIESGOS'!$V$184="Muy Baja",'MAPA DE RIESGOS'!$Z$184="Menor"),CONCATENATE("R",'MAPA DE RIESGOS'!$H$184),"")</f>
        <v/>
      </c>
      <c r="AC44" s="334" t="str">
        <f>IF(AND('MAPA DE RIESGOS'!$V$190="Muy Baja",'MAPA DE RIESGOS'!$Z$190="Menor"),CONCATENATE("R",'MAPA DE RIESGOS'!$H$190),"")</f>
        <v/>
      </c>
      <c r="AD44" s="320" t="str">
        <f>IF(AND('MAPA DE RIESGOS'!$V$136="Muy Baja",'MAPA DE RIESGOS'!$Z$136="Moderado"),CONCATENATE("R",'MAPA DE RIESGOS'!$H$136),"")</f>
        <v/>
      </c>
      <c r="AE44" s="325" t="str">
        <f>IF(AND('MAPA DE RIESGOS'!$V$142="Muy Baja",'MAPA DE RIESGOS'!$Z$142="Moderado"),CONCATENATE("R",'MAPA DE RIESGOS'!$H$142),"")</f>
        <v/>
      </c>
      <c r="AF44" s="325" t="str">
        <f>IF(AND('MAPA DE RIESGOS'!$V$148="Muy Baja",'MAPA DE RIESGOS'!$Z$148="Moderado"),CONCATENATE("R",'MAPA DE RIESGOS'!$H$148),"")</f>
        <v/>
      </c>
      <c r="AG44" s="325" t="str">
        <f>IF(AND('MAPA DE RIESGOS'!$V$154="Muy Baja",'MAPA DE RIESGOS'!$Z$154="Moderado"),CONCATENATE("R",'MAPA DE RIESGOS'!$H$154),"")</f>
        <v/>
      </c>
      <c r="AH44" s="325" t="str">
        <f>IF(AND('MAPA DE RIESGOS'!$V$160="Muy Baja",'MAPA DE RIESGOS'!$Z$160="Moderado"),CONCATENATE("R",'MAPA DE RIESGOS'!$H$160),"")</f>
        <v/>
      </c>
      <c r="AI44" s="325" t="str">
        <f>IF(AND('MAPA DE RIESGOS'!$V$166="Muy Baja",'MAPA DE RIESGOS'!$Z$166="Moderado"),CONCATENATE("R",'MAPA DE RIESGOS'!$H$166),"")</f>
        <v/>
      </c>
      <c r="AJ44" s="325" t="str">
        <f>IF(AND('MAPA DE RIESGOS'!$V$172="Muy Baja",'MAPA DE RIESGOS'!$Z$172="Moderado"),CONCATENATE("R",'MAPA DE RIESGOS'!$H$172),"")</f>
        <v/>
      </c>
      <c r="AK44" s="325" t="str">
        <f>IF(AND('MAPA DE RIESGOS'!$V$178="Muy Baja",'MAPA DE RIESGOS'!$Z$178="Moderado"),CONCATENATE("R",'MAPA DE RIESGOS'!$H$178),"")</f>
        <v/>
      </c>
      <c r="AL44" s="325" t="str">
        <f>IF(AND('MAPA DE RIESGOS'!$V$184="Muy Baja",'MAPA DE RIESGOS'!$Z$184="Moderado"),CONCATENATE("R",'MAPA DE RIESGOS'!$H$184),"")</f>
        <v/>
      </c>
      <c r="AM44" s="323" t="str">
        <f>IF(AND('MAPA DE RIESGOS'!$V$190="Muy Baja",'MAPA DE RIESGOS'!$Z$190="Moderado"),CONCATENATE("R",'MAPA DE RIESGOS'!$H$190),"")</f>
        <v/>
      </c>
      <c r="AN44" s="301" t="str">
        <f>IF(AND('MAPA DE RIESGOS'!$V$136="Muy Baja",'MAPA DE RIESGOS'!$Z$136="Mayor"),CONCATENATE("R",'MAPA DE RIESGOS'!$H$136),"")</f>
        <v/>
      </c>
      <c r="AO44" s="311" t="str">
        <f>IF(AND('MAPA DE RIESGOS'!$V$142="Muy Baja",'MAPA DE RIESGOS'!$Z$142="Mayor"),CONCATENATE("R",'MAPA DE RIESGOS'!$H$142),"")</f>
        <v/>
      </c>
      <c r="AP44" s="311" t="str">
        <f>IF(AND('MAPA DE RIESGOS'!$V$148="Muy Baja",'MAPA DE RIESGOS'!$Z$148="Mayor"),CONCATENATE("R",'MAPA DE RIESGOS'!$H$148),"")</f>
        <v/>
      </c>
      <c r="AQ44" s="311" t="str">
        <f>IF(AND('MAPA DE RIESGOS'!$V$154="Muy Baja",'MAPA DE RIESGOS'!$Z$154="Mayor"),CONCATENATE("R",'MAPA DE RIESGOS'!$H$154),"")</f>
        <v/>
      </c>
      <c r="AR44" s="311" t="str">
        <f>IF(AND('MAPA DE RIESGOS'!$V$160="Muy Baja",'MAPA DE RIESGOS'!$Z$160="Mayor"),CONCATENATE("R",'MAPA DE RIESGOS'!$H$160),"")</f>
        <v/>
      </c>
      <c r="AS44" s="311" t="str">
        <f>IF(AND('MAPA DE RIESGOS'!$V$166="Muy Baja",'MAPA DE RIESGOS'!$Z$166="Mayor"),CONCATENATE("R",'MAPA DE RIESGOS'!$H$166),"")</f>
        <v/>
      </c>
      <c r="AT44" s="311" t="str">
        <f>IF(AND('MAPA DE RIESGOS'!$V$172="Muy Baja",'MAPA DE RIESGOS'!$Z$172="Mayor"),CONCATENATE("R",'MAPA DE RIESGOS'!$H$172),"")</f>
        <v/>
      </c>
      <c r="AU44" s="311" t="str">
        <f>IF(AND('MAPA DE RIESGOS'!$V$178="Muy Baja",'MAPA DE RIESGOS'!$Z$178="Mayor"),CONCATENATE("R",'MAPA DE RIESGOS'!$H$178),"")</f>
        <v/>
      </c>
      <c r="AV44" s="311" t="str">
        <f>IF(AND('MAPA DE RIESGOS'!$V$184="Muy Baja",'MAPA DE RIESGOS'!$Z$184="Mayor"),CONCATENATE("R",'MAPA DE RIESGOS'!$H$184),"")</f>
        <v/>
      </c>
      <c r="AW44" s="304" t="str">
        <f>IF(AND('MAPA DE RIESGOS'!$V$190="Muy Baja",'MAPA DE RIESGOS'!$Z$190="Mayor"),CONCATENATE("R",'MAPA DE RIESGOS'!$H$190),"")</f>
        <v/>
      </c>
      <c r="AX44" s="307" t="str">
        <f>IF(AND('MAPA DE RIESGOS'!$V$136="Muy Baja",'MAPA DE RIESGOS'!$Z$136="Catastrófico"),CONCATENATE("R",'MAPA DE RIESGOS'!$H$136),"")</f>
        <v/>
      </c>
      <c r="AY44" s="312" t="str">
        <f>IF(AND('MAPA DE RIESGOS'!$V$142="Muy Baja",'MAPA DE RIESGOS'!$Z$142="Catastrófico"),CONCATENATE("R",'MAPA DE RIESGOS'!$H$142),"")</f>
        <v/>
      </c>
      <c r="AZ44" s="312" t="str">
        <f>IF(AND('MAPA DE RIESGOS'!$V$148="Muy Baja",'MAPA DE RIESGOS'!$Z$148="Catastrófico"),CONCATENATE("R",'MAPA DE RIESGOS'!$H$148),"")</f>
        <v/>
      </c>
      <c r="BA44" s="312" t="str">
        <f>IF(AND('MAPA DE RIESGOS'!$V$154="Muy Baja",'MAPA DE RIESGOS'!$Z$154="Catastrófico"),CONCATENATE("R",'MAPA DE RIESGOS'!$H$154),"")</f>
        <v/>
      </c>
      <c r="BB44" s="312" t="str">
        <f>IF(AND('MAPA DE RIESGOS'!$V$160="Muy Baja",'MAPA DE RIESGOS'!$Z$160="Catastrófico"),CONCATENATE("R",'MAPA DE RIESGOS'!$H$160),"")</f>
        <v/>
      </c>
      <c r="BC44" s="312" t="str">
        <f>IF(AND('MAPA DE RIESGOS'!$V$166="Muy Baja",'MAPA DE RIESGOS'!$Z$166="Catastrófico"),CONCATENATE("R",'MAPA DE RIESGOS'!$H$166),"")</f>
        <v/>
      </c>
      <c r="BD44" s="312" t="str">
        <f>IF(AND('MAPA DE RIESGOS'!$V$172="Muy Baja",'MAPA DE RIESGOS'!$Z$172="Catastrófico"),CONCATENATE("R",'MAPA DE RIESGOS'!$H$172),"")</f>
        <v/>
      </c>
      <c r="BE44" s="312" t="str">
        <f>IF(AND('MAPA DE RIESGOS'!$V$178="Muy Baja",'MAPA DE RIESGOS'!$Z$178="Catastrófico"),CONCATENATE("R",'MAPA DE RIESGOS'!$H$178),"")</f>
        <v/>
      </c>
      <c r="BF44" s="312" t="str">
        <f>IF(AND('MAPA DE RIESGOS'!$V$184="Muy Baja",'MAPA DE RIESGOS'!$Z$184="Catastrófico"),CONCATENATE("R",'MAPA DE RIESGOS'!$H$184),"")</f>
        <v/>
      </c>
      <c r="BG44" s="310" t="str">
        <f>IF(AND('MAPA DE RIESGOS'!$V$190="Muy Baja",'MAPA DE RIESGOS'!$Z$190="Catastrófico"),CONCATENATE("R",'MAPA DE RIESGOS'!$H$190),"")</f>
        <v/>
      </c>
      <c r="BH44" s="67"/>
      <c r="BI44" s="67"/>
      <c r="BJ44" s="67"/>
      <c r="BK44" s="67"/>
      <c r="BL44" s="67"/>
      <c r="BM44" s="67"/>
      <c r="BN44" s="67"/>
    </row>
    <row r="45" spans="2:66" ht="34.5" customHeight="1">
      <c r="B45" s="700"/>
      <c r="C45" s="700"/>
      <c r="D45" s="701"/>
      <c r="E45" s="691"/>
      <c r="F45" s="692"/>
      <c r="G45" s="692"/>
      <c r="H45" s="692"/>
      <c r="I45" s="693"/>
      <c r="J45" s="331" t="str">
        <f>IF(AND('MAPA DE RIESGOS'!$V$196="Muy Baja",'MAPA DE RIESGOS'!$Z$196="Leve"),CONCATENATE("R",'MAPA DE RIESGOS'!$H$196),"")</f>
        <v/>
      </c>
      <c r="K45" s="335" t="str">
        <f>IF(AND('MAPA DE RIESGOS'!$V$202="Muy Baja",'MAPA DE RIESGOS'!$Z$202="Leve"),CONCATENATE("R",'MAPA DE RIESGOS'!$H$202),"")</f>
        <v/>
      </c>
      <c r="L45" s="335" t="str">
        <f>IF(AND('MAPA DE RIESGOS'!$V$208="Muy Baja",'MAPA DE RIESGOS'!$Z$208="Leve"),CONCATENATE("R",'MAPA DE RIESGOS'!$H$208),"")</f>
        <v/>
      </c>
      <c r="M45" s="335" t="str">
        <f>IF(AND('MAPA DE RIESGOS'!$V$214="Muy Baja",'MAPA DE RIESGOS'!$Z$214="Leve"),CONCATENATE("R",'MAPA DE RIESGOS'!$H$214),"")</f>
        <v/>
      </c>
      <c r="N45" s="335" t="str">
        <f>IF(AND('MAPA DE RIESGOS'!$V$220="Muy Baja",'MAPA DE RIESGOS'!$Z$220="Leve"),CONCATENATE("R",'MAPA DE RIESGOS'!$H$220),"")</f>
        <v/>
      </c>
      <c r="O45" s="335" t="str">
        <f>IF(AND('MAPA DE RIESGOS'!$V$226="Muy Baja",'MAPA DE RIESGOS'!$Z$226="Leve"),CONCATENATE("R",'MAPA DE RIESGOS'!$H$226),"")</f>
        <v/>
      </c>
      <c r="P45" s="335" t="str">
        <f>IF(AND('MAPA DE RIESGOS'!$V$232="Muy Baja",'MAPA DE RIESGOS'!$Z$232="Leve"),CONCATENATE("R",'MAPA DE RIESGOS'!$H$232),"")</f>
        <v/>
      </c>
      <c r="Q45" s="335" t="str">
        <f>IF(AND('MAPA DE RIESGOS'!$V$238="Muy Baja",'MAPA DE RIESGOS'!$Z$238="Leve"),CONCATENATE("R",'MAPA DE RIESGOS'!$H$238),"")</f>
        <v/>
      </c>
      <c r="R45" s="335" t="str">
        <f>IF(AND('MAPA DE RIESGOS'!$V$244="Muy Baja",'MAPA DE RIESGOS'!$Z$244="Leve"),CONCATENATE("R",'MAPA DE RIESGOS'!$H$244),"")</f>
        <v/>
      </c>
      <c r="S45" s="334" t="str">
        <f>IF(AND('MAPA DE RIESGOS'!$V$250="Muy Baja",'MAPA DE RIESGOS'!$Z$250="Leve"),CONCATENATE("R",'MAPA DE RIESGOS'!$H$250),"")</f>
        <v/>
      </c>
      <c r="T45" s="331" t="str">
        <f>IF(AND('MAPA DE RIESGOS'!$V$196="Muy Baja",'MAPA DE RIESGOS'!$Z$196="Menor"),CONCATENATE("R",'MAPA DE RIESGOS'!$H$196),"")</f>
        <v/>
      </c>
      <c r="U45" s="335" t="str">
        <f>IF(AND('MAPA DE RIESGOS'!$V$202="Muy Baja",'MAPA DE RIESGOS'!$Z$202="Menor"),CONCATENATE("R",'MAPA DE RIESGOS'!$H$202),"")</f>
        <v/>
      </c>
      <c r="V45" s="335" t="str">
        <f>IF(AND('MAPA DE RIESGOS'!$V$208="Muy Baja",'MAPA DE RIESGOS'!$Z$208="Menor"),CONCATENATE("R",'MAPA DE RIESGOS'!$H$208),"")</f>
        <v/>
      </c>
      <c r="W45" s="335" t="str">
        <f>IF(AND('MAPA DE RIESGOS'!$V$214="Muy Baja",'MAPA DE RIESGOS'!$Z$214="Menor"),CONCATENATE("R",'MAPA DE RIESGOS'!$H$214),"")</f>
        <v/>
      </c>
      <c r="X45" s="335" t="str">
        <f>IF(AND('MAPA DE RIESGOS'!$V$220="Muy Baja",'MAPA DE RIESGOS'!$Z$220="Menor"),CONCATENATE("R",'MAPA DE RIESGOS'!$H$220),"")</f>
        <v/>
      </c>
      <c r="Y45" s="335" t="str">
        <f>IF(AND('MAPA DE RIESGOS'!$V$226="Muy Baja",'MAPA DE RIESGOS'!$Z$226="Menor"),CONCATENATE("R",'MAPA DE RIESGOS'!$H$226),"")</f>
        <v/>
      </c>
      <c r="Z45" s="335" t="str">
        <f>IF(AND('MAPA DE RIESGOS'!$V$232="Muy Baja",'MAPA DE RIESGOS'!$Z$232="Menor"),CONCATENATE("R",'MAPA DE RIESGOS'!$H$232),"")</f>
        <v/>
      </c>
      <c r="AA45" s="335" t="str">
        <f>IF(AND('MAPA DE RIESGOS'!$V$238="Muy Baja",'MAPA DE RIESGOS'!$Z$238="Menor"),CONCATENATE("R",'MAPA DE RIESGOS'!$H$238),"")</f>
        <v/>
      </c>
      <c r="AB45" s="335" t="str">
        <f>IF(AND('MAPA DE RIESGOS'!$V$244="Muy Baja",'MAPA DE RIESGOS'!$Z$244="Menor"),CONCATENATE("R",'MAPA DE RIESGOS'!$H$244),"")</f>
        <v/>
      </c>
      <c r="AC45" s="334" t="str">
        <f>IF(AND('MAPA DE RIESGOS'!$V$250="Muy Baja",'MAPA DE RIESGOS'!$Z$250="Menor"),CONCATENATE("R",'MAPA DE RIESGOS'!$H$250),"")</f>
        <v/>
      </c>
      <c r="AD45" s="320" t="str">
        <f>IF(AND('MAPA DE RIESGOS'!$V$196="Muy Baja",'MAPA DE RIESGOS'!$Z$196="Moderado"),CONCATENATE("R",'MAPA DE RIESGOS'!$H$196),"")</f>
        <v/>
      </c>
      <c r="AE45" s="325" t="str">
        <f>IF(AND('MAPA DE RIESGOS'!$V$202="Muy Baja",'MAPA DE RIESGOS'!$Z$202="Moderado"),CONCATENATE("R",'MAPA DE RIESGOS'!$H$202),"")</f>
        <v/>
      </c>
      <c r="AF45" s="325" t="str">
        <f>IF(AND('MAPA DE RIESGOS'!$V$208="Muy Baja",'MAPA DE RIESGOS'!$Z$208="Moderado"),CONCATENATE("R",'MAPA DE RIESGOS'!$H$208),"")</f>
        <v/>
      </c>
      <c r="AG45" s="325" t="str">
        <f>IF(AND('MAPA DE RIESGOS'!$V$214="Muy Baja",'MAPA DE RIESGOS'!$Z$214="Moderado"),CONCATENATE("R",'MAPA DE RIESGOS'!$H$214),"")</f>
        <v/>
      </c>
      <c r="AH45" s="325" t="str">
        <f>IF(AND('MAPA DE RIESGOS'!$V$220="Muy Baja",'MAPA DE RIESGOS'!$Z$220="Moderado"),CONCATENATE("R",'MAPA DE RIESGOS'!$H$220),"")</f>
        <v/>
      </c>
      <c r="AI45" s="325" t="str">
        <f>IF(AND('MAPA DE RIESGOS'!$V$226="Muy Baja",'MAPA DE RIESGOS'!$Z$226="Moderado"),CONCATENATE("R",'MAPA DE RIESGOS'!$H$226),"")</f>
        <v/>
      </c>
      <c r="AJ45" s="325" t="str">
        <f>IF(AND('MAPA DE RIESGOS'!$V$232="Muy Baja",'MAPA DE RIESGOS'!$Z$232="Moderado"),CONCATENATE("R",'MAPA DE RIESGOS'!$H$232),"")</f>
        <v/>
      </c>
      <c r="AK45" s="325" t="str">
        <f>IF(AND('MAPA DE RIESGOS'!$V$238="Muy Baja",'MAPA DE RIESGOS'!$Z$238="Moderado"),CONCATENATE("R",'MAPA DE RIESGOS'!$H$238),"")</f>
        <v/>
      </c>
      <c r="AL45" s="325" t="str">
        <f>IF(AND('MAPA DE RIESGOS'!$V$244="Muy Baja",'MAPA DE RIESGOS'!$Z$244="Moderado"),CONCATENATE("R",'MAPA DE RIESGOS'!$H$244),"")</f>
        <v/>
      </c>
      <c r="AM45" s="323" t="str">
        <f>IF(AND('MAPA DE RIESGOS'!$V$250="Muy Baja",'MAPA DE RIESGOS'!$Z$250="Moderado"),CONCATENATE("R",'MAPA DE RIESGOS'!$H$250),"")</f>
        <v/>
      </c>
      <c r="AN45" s="301" t="str">
        <f>IF(AND('MAPA DE RIESGOS'!$V$196="Muy Baja",'MAPA DE RIESGOS'!$Z$196="Mayor"),CONCATENATE("R",'MAPA DE RIESGOS'!$H$196),"")</f>
        <v/>
      </c>
      <c r="AO45" s="311" t="str">
        <f>IF(AND('MAPA DE RIESGOS'!$V$202="Muy Baja",'MAPA DE RIESGOS'!$Z$202="Mayor"),CONCATENATE("R",'MAPA DE RIESGOS'!$H$202),"")</f>
        <v/>
      </c>
      <c r="AP45" s="311" t="str">
        <f>IF(AND('MAPA DE RIESGOS'!$V$208="Muy Baja",'MAPA DE RIESGOS'!$Z$208="Mayor"),CONCATENATE("R",'MAPA DE RIESGOS'!$H$208),"")</f>
        <v/>
      </c>
      <c r="AQ45" s="311" t="str">
        <f>IF(AND('MAPA DE RIESGOS'!$V$214="Muy Baja",'MAPA DE RIESGOS'!$Z$214="Mayor"),CONCATENATE("R",'MAPA DE RIESGOS'!$H$214),"")</f>
        <v/>
      </c>
      <c r="AR45" s="311" t="str">
        <f>IF(AND('MAPA DE RIESGOS'!$V$220="Muy Baja",'MAPA DE RIESGOS'!$Z$220="Mayor"),CONCATENATE("R",'MAPA DE RIESGOS'!$H$220),"")</f>
        <v/>
      </c>
      <c r="AS45" s="311" t="str">
        <f>IF(AND('MAPA DE RIESGOS'!$V$226="Muy Baja",'MAPA DE RIESGOS'!$Z$226="Mayor"),CONCATENATE("R",'MAPA DE RIESGOS'!$H$226),"")</f>
        <v/>
      </c>
      <c r="AT45" s="311" t="str">
        <f>IF(AND('MAPA DE RIESGOS'!$V$232="Muy Baja",'MAPA DE RIESGOS'!$Z$232="Mayor"),CONCATENATE("R",'MAPA DE RIESGOS'!$H$232),"")</f>
        <v/>
      </c>
      <c r="AU45" s="311" t="str">
        <f>IF(AND('MAPA DE RIESGOS'!$V$238="Muy Baja",'MAPA DE RIESGOS'!$Z$238="Mayor"),CONCATENATE("R",'MAPA DE RIESGOS'!$H$238),"")</f>
        <v/>
      </c>
      <c r="AV45" s="311" t="str">
        <f>IF(AND('MAPA DE RIESGOS'!$V$244="Muy Baja",'MAPA DE RIESGOS'!$Z$244="Mayor"),CONCATENATE("R",'MAPA DE RIESGOS'!$H$244),"")</f>
        <v/>
      </c>
      <c r="AW45" s="304" t="str">
        <f>IF(AND('MAPA DE RIESGOS'!$V$250="Muy Baja",'MAPA DE RIESGOS'!$Z$250="Mayor"),CONCATENATE("R",'MAPA DE RIESGOS'!$H$250),"")</f>
        <v/>
      </c>
      <c r="AX45" s="307" t="str">
        <f>IF(AND('MAPA DE RIESGOS'!$V$196="Muy Baja",'MAPA DE RIESGOS'!$Z$196="Catastrófico"),CONCATENATE("R",'MAPA DE RIESGOS'!$H$196),"")</f>
        <v/>
      </c>
      <c r="AY45" s="312" t="str">
        <f>IF(AND('MAPA DE RIESGOS'!$V$202="Muy Baja",'MAPA DE RIESGOS'!$Z$202="Catastrófico"),CONCATENATE("R",'MAPA DE RIESGOS'!$H$202),"")</f>
        <v/>
      </c>
      <c r="AZ45" s="312" t="str">
        <f>IF(AND('MAPA DE RIESGOS'!$V$208="Muy Baja",'MAPA DE RIESGOS'!$Z$208="Catastrófico"),CONCATENATE("R",'MAPA DE RIESGOS'!$H$208),"")</f>
        <v/>
      </c>
      <c r="BA45" s="312" t="str">
        <f>IF(AND('MAPA DE RIESGOS'!$V$214="Muy Baja",'MAPA DE RIESGOS'!$Z$214="Catastrófico"),CONCATENATE("R",'MAPA DE RIESGOS'!$H$214),"")</f>
        <v/>
      </c>
      <c r="BB45" s="312" t="str">
        <f>IF(AND('MAPA DE RIESGOS'!$V$220="Muy Baja",'MAPA DE RIESGOS'!$Z$220="Catastrófico"),CONCATENATE("R",'MAPA DE RIESGOS'!$H$220),"")</f>
        <v/>
      </c>
      <c r="BC45" s="312" t="str">
        <f>IF(AND('MAPA DE RIESGOS'!$V$226="Muy Baja",'MAPA DE RIESGOS'!$Z$226="Catastrófico"),CONCATENATE("R",'MAPA DE RIESGOS'!$H$226),"")</f>
        <v/>
      </c>
      <c r="BD45" s="312" t="str">
        <f>IF(AND('MAPA DE RIESGOS'!$V$232="Muy Baja",'MAPA DE RIESGOS'!$Z$232="Catastrófico"),CONCATENATE("R",'MAPA DE RIESGOS'!$H$232),"")</f>
        <v/>
      </c>
      <c r="BE45" s="312" t="str">
        <f>IF(AND('MAPA DE RIESGOS'!$V$238="Muy Baja",'MAPA DE RIESGOS'!$Z$238="Catastrófico"),CONCATENATE("R",'MAPA DE RIESGOS'!$H$238),"")</f>
        <v/>
      </c>
      <c r="BF45" s="312" t="str">
        <f>IF(AND('MAPA DE RIESGOS'!$V$244="Muy Baja",'MAPA DE RIESGOS'!$Z$244="Catastrófico"),CONCATENATE("R",'MAPA DE RIESGOS'!$H$244),"")</f>
        <v/>
      </c>
      <c r="BG45" s="310" t="str">
        <f>IF(AND('MAPA DE RIESGOS'!$V$250="Muy Baja",'MAPA DE RIESGOS'!$Z$250="Catastrófico"),CONCATENATE("R",'MAPA DE RIESGOS'!$H$250),"")</f>
        <v/>
      </c>
      <c r="BH45" s="67"/>
      <c r="BI45" s="67"/>
      <c r="BJ45" s="67"/>
      <c r="BK45" s="67"/>
      <c r="BL45" s="67"/>
      <c r="BM45" s="67"/>
      <c r="BN45" s="67"/>
    </row>
    <row r="46" spans="2:66" ht="34.5" customHeight="1">
      <c r="B46" s="700"/>
      <c r="C46" s="700"/>
      <c r="D46" s="701"/>
      <c r="E46" s="691"/>
      <c r="F46" s="692"/>
      <c r="G46" s="692"/>
      <c r="H46" s="692"/>
      <c r="I46" s="693"/>
      <c r="J46" s="331" t="str">
        <f>IF(AND('MAPA DE RIESGOS'!$V$256="Muy Baja",'MAPA DE RIESGOS'!$Z$256="Leve"),CONCATENATE("R",'MAPA DE RIESGOS'!$H$256),"")</f>
        <v/>
      </c>
      <c r="K46" s="335" t="str">
        <f>IF(AND('MAPA DE RIESGOS'!$V$262="Muy Baja",'MAPA DE RIESGOS'!$Z$262="Leve"),CONCATENATE("R",'MAPA DE RIESGOS'!$H$262),"")</f>
        <v/>
      </c>
      <c r="L46" s="335" t="str">
        <f>IF(AND('MAPA DE RIESGOS'!$V$268="Muy Baja",'MAPA DE RIESGOS'!$Z$268="Leve"),CONCATENATE("R",'MAPA DE RIESGOS'!$H$268),"")</f>
        <v/>
      </c>
      <c r="M46" s="335" t="str">
        <f>IF(AND('MAPA DE RIESGOS'!$V$274="Muy Baja",'MAPA DE RIESGOS'!$Z$274="Leve"),CONCATENATE("R",'MAPA DE RIESGOS'!$H$274),"")</f>
        <v/>
      </c>
      <c r="N46" s="335" t="str">
        <f>IF(AND('MAPA DE RIESGOS'!$V$280="Muy Baja",'MAPA DE RIESGOS'!$Z$280="Leve"),CONCATENATE("R",'MAPA DE RIESGOS'!$H$280),"")</f>
        <v/>
      </c>
      <c r="O46" s="335" t="str">
        <f>IF(AND('MAPA DE RIESGOS'!$V$286="Muy Baja",'MAPA DE RIESGOS'!$Z$286="Leve"),CONCATENATE("R",'MAPA DE RIESGOS'!$H$286),"")</f>
        <v/>
      </c>
      <c r="P46" s="335" t="str">
        <f>IF(AND('MAPA DE RIESGOS'!$V$292="Muy Baja",'MAPA DE RIESGOS'!$Z$292="Leve"),CONCATENATE("R",'MAPA DE RIESGOS'!$H$292),"")</f>
        <v/>
      </c>
      <c r="Q46" s="335" t="str">
        <f>IF(AND('MAPA DE RIESGOS'!$V$298="Muy Baja",'MAPA DE RIESGOS'!$Z$298="Leve"),CONCATENATE("R",'MAPA DE RIESGOS'!$H$298),"")</f>
        <v/>
      </c>
      <c r="R46" s="335" t="str">
        <f>IF(AND('MAPA DE RIESGOS'!$V$304="Muy Baja",'MAPA DE RIESGOS'!$Z$304="Leve"),CONCATENATE("R",'MAPA DE RIESGOS'!$H$304),"")</f>
        <v/>
      </c>
      <c r="S46" s="334" t="str">
        <f>IF(AND('MAPA DE RIESGOS'!$V$310="Muy Baja",'MAPA DE RIESGOS'!$Z$310="Leve"),CONCATENATE("R",'MAPA DE RIESGOS'!$H$310),"")</f>
        <v/>
      </c>
      <c r="T46" s="331" t="str">
        <f>IF(AND('MAPA DE RIESGOS'!$V$256="Muy Baja",'MAPA DE RIESGOS'!$Z$256="Menor"),CONCATENATE("R",'MAPA DE RIESGOS'!$H$256),"")</f>
        <v/>
      </c>
      <c r="U46" s="335" t="str">
        <f>IF(AND('MAPA DE RIESGOS'!$V$262="Muy Baja",'MAPA DE RIESGOS'!$Z$262="Menor"),CONCATENATE("R",'MAPA DE RIESGOS'!$H$262),"")</f>
        <v/>
      </c>
      <c r="V46" s="335" t="str">
        <f>IF(AND('MAPA DE RIESGOS'!$V$268="Muy Baja",'MAPA DE RIESGOS'!$Z$268="Menor"),CONCATENATE("R",'MAPA DE RIESGOS'!$H$268),"")</f>
        <v/>
      </c>
      <c r="W46" s="335" t="str">
        <f>IF(AND('MAPA DE RIESGOS'!$V$274="Muy Baja",'MAPA DE RIESGOS'!$Z$274="Menor"),CONCATENATE("R",'MAPA DE RIESGOS'!$H$274),"")</f>
        <v/>
      </c>
      <c r="X46" s="335" t="str">
        <f>IF(AND('MAPA DE RIESGOS'!$V$280="Muy Baja",'MAPA DE RIESGOS'!$Z$280="Menor"),CONCATENATE("R",'MAPA DE RIESGOS'!$H$280),"")</f>
        <v/>
      </c>
      <c r="Y46" s="335" t="str">
        <f>IF(AND('MAPA DE RIESGOS'!$V$286="Muy Baja",'MAPA DE RIESGOS'!$Z$286="Menor"),CONCATENATE("R",'MAPA DE RIESGOS'!$H$286),"")</f>
        <v/>
      </c>
      <c r="Z46" s="335" t="str">
        <f>IF(AND('MAPA DE RIESGOS'!$V$292="Muy Baja",'MAPA DE RIESGOS'!$Z$292="Menor"),CONCATENATE("R",'MAPA DE RIESGOS'!$H$292),"")</f>
        <v/>
      </c>
      <c r="AA46" s="335" t="str">
        <f>IF(AND('MAPA DE RIESGOS'!$V$298="Muy Baja",'MAPA DE RIESGOS'!$Z$298="Menor"),CONCATENATE("R",'MAPA DE RIESGOS'!$H$298),"")</f>
        <v/>
      </c>
      <c r="AB46" s="335" t="str">
        <f>IF(AND('MAPA DE RIESGOS'!$V$304="Muy Baja",'MAPA DE RIESGOS'!$Z$304="Menor"),CONCATENATE("R",'MAPA DE RIESGOS'!$H$304),"")</f>
        <v/>
      </c>
      <c r="AC46" s="334" t="str">
        <f>IF(AND('MAPA DE RIESGOS'!$V$310="Muy Baja",'MAPA DE RIESGOS'!$Z$310="Menor"),CONCATENATE("R",'MAPA DE RIESGOS'!$H$310),"")</f>
        <v/>
      </c>
      <c r="AD46" s="320" t="str">
        <f>IF(AND('MAPA DE RIESGOS'!$V$256="Muy Baja",'MAPA DE RIESGOS'!$Z$256="Moderado"),CONCATENATE("R",'MAPA DE RIESGOS'!$H$256),"")</f>
        <v/>
      </c>
      <c r="AE46" s="325" t="str">
        <f>IF(AND('MAPA DE RIESGOS'!$V$262="Muy Baja",'MAPA DE RIESGOS'!$Z$262="Moderado"),CONCATENATE("R",'MAPA DE RIESGOS'!$H$262),"")</f>
        <v/>
      </c>
      <c r="AF46" s="325" t="str">
        <f>IF(AND('MAPA DE RIESGOS'!$V$268="Muy Baja",'MAPA DE RIESGOS'!$Z$268="Moderado"),CONCATENATE("R",'MAPA DE RIESGOS'!$H$268),"")</f>
        <v/>
      </c>
      <c r="AG46" s="325" t="str">
        <f>IF(AND('MAPA DE RIESGOS'!$V$274="Muy Baja",'MAPA DE RIESGOS'!$Z$274="Moderado"),CONCATENATE("R",'MAPA DE RIESGOS'!$H$274),"")</f>
        <v/>
      </c>
      <c r="AH46" s="325" t="str">
        <f>IF(AND('MAPA DE RIESGOS'!$V$280="Muy Baja",'MAPA DE RIESGOS'!$Z$280="Moderado"),CONCATENATE("R",'MAPA DE RIESGOS'!$H$280),"")</f>
        <v/>
      </c>
      <c r="AI46" s="325" t="str">
        <f>IF(AND('MAPA DE RIESGOS'!$V$286="Muy Baja",'MAPA DE RIESGOS'!$Z$286="Moderado"),CONCATENATE("R",'MAPA DE RIESGOS'!$H$286),"")</f>
        <v>R46</v>
      </c>
      <c r="AJ46" s="325" t="str">
        <f>IF(AND('MAPA DE RIESGOS'!$V$292="Muy Baja",'MAPA DE RIESGOS'!$Z$292="Moderado"),CONCATENATE("R",'MAPA DE RIESGOS'!$H$292),"")</f>
        <v/>
      </c>
      <c r="AK46" s="325" t="str">
        <f>IF(AND('MAPA DE RIESGOS'!$V$298="Muy Baja",'MAPA DE RIESGOS'!$Z$298="Moderado"),CONCATENATE("R",'MAPA DE RIESGOS'!$H$298),"")</f>
        <v/>
      </c>
      <c r="AL46" s="325" t="str">
        <f>IF(AND('MAPA DE RIESGOS'!$V$304="Muy Baja",'MAPA DE RIESGOS'!$Z$304="Moderado"),CONCATENATE("R",'MAPA DE RIESGOS'!$H$304),"")</f>
        <v/>
      </c>
      <c r="AM46" s="323" t="str">
        <f>IF(AND('MAPA DE RIESGOS'!$V$310="Muy Baja",'MAPA DE RIESGOS'!$Z$310="Moderado"),CONCATENATE("R",'MAPA DE RIESGOS'!$H$310),"")</f>
        <v/>
      </c>
      <c r="AN46" s="301" t="str">
        <f>IF(AND('MAPA DE RIESGOS'!$V$256="Muy Baja",'MAPA DE RIESGOS'!$Z$256="Mayor"),CONCATENATE("R",'MAPA DE RIESGOS'!$H$256),"")</f>
        <v/>
      </c>
      <c r="AO46" s="311" t="str">
        <f>IF(AND('MAPA DE RIESGOS'!$V$262="Muy Baja",'MAPA DE RIESGOS'!$Z$262="Mayor"),CONCATENATE("R",'MAPA DE RIESGOS'!$H$262),"")</f>
        <v/>
      </c>
      <c r="AP46" s="311" t="str">
        <f>IF(AND('MAPA DE RIESGOS'!$V$268="Muy Baja",'MAPA DE RIESGOS'!$Z$268="Mayor"),CONCATENATE("R",'MAPA DE RIESGOS'!$H$268),"")</f>
        <v/>
      </c>
      <c r="AQ46" s="311" t="str">
        <f>IF(AND('MAPA DE RIESGOS'!$V$274="Muy Baja",'MAPA DE RIESGOS'!$Z$274="Mayor"),CONCATENATE("R",'MAPA DE RIESGOS'!$H$274),"")</f>
        <v/>
      </c>
      <c r="AR46" s="311" t="str">
        <f>IF(AND('MAPA DE RIESGOS'!$V$280="Muy Baja",'MAPA DE RIESGOS'!$Z$280="Mayor"),CONCATENATE("R",'MAPA DE RIESGOS'!$H$280),"")</f>
        <v/>
      </c>
      <c r="AS46" s="311" t="str">
        <f>IF(AND('MAPA DE RIESGOS'!$V$286="Muy Baja",'MAPA DE RIESGOS'!$Z$286="Mayor"),CONCATENATE("R",'MAPA DE RIESGOS'!$H$286),"")</f>
        <v/>
      </c>
      <c r="AT46" s="311" t="str">
        <f>IF(AND('MAPA DE RIESGOS'!$V$292="Muy Baja",'MAPA DE RIESGOS'!$Z$292="Mayor"),CONCATENATE("R",'MAPA DE RIESGOS'!$H$292),"")</f>
        <v/>
      </c>
      <c r="AU46" s="311" t="str">
        <f>IF(AND('MAPA DE RIESGOS'!$V$298="Muy Baja",'MAPA DE RIESGOS'!$Z$298="Mayor"),CONCATENATE("R",'MAPA DE RIESGOS'!$H$298),"")</f>
        <v/>
      </c>
      <c r="AV46" s="311" t="str">
        <f>IF(AND('MAPA DE RIESGOS'!$V$304="Muy Baja",'MAPA DE RIESGOS'!$Z$304="Mayor"),CONCATENATE("R",'MAPA DE RIESGOS'!$H$304),"")</f>
        <v/>
      </c>
      <c r="AW46" s="304" t="str">
        <f>IF(AND('MAPA DE RIESGOS'!$V$310="Muy Baja",'MAPA DE RIESGOS'!$Z$310="Mayor"),CONCATENATE("R",'MAPA DE RIESGOS'!$H$310),"")</f>
        <v/>
      </c>
      <c r="AX46" s="307" t="str">
        <f>IF(AND('MAPA DE RIESGOS'!$V$256="Muy Baja",'MAPA DE RIESGOS'!$Z$256="Catastrófico"),CONCATENATE("R",'MAPA DE RIESGOS'!$H$256),"")</f>
        <v/>
      </c>
      <c r="AY46" s="312" t="str">
        <f>IF(AND('MAPA DE RIESGOS'!$V$262="Muy Baja",'MAPA DE RIESGOS'!$Z$262="Catastrófico"),CONCATENATE("R",'MAPA DE RIESGOS'!$H$262),"")</f>
        <v/>
      </c>
      <c r="AZ46" s="312" t="str">
        <f>IF(AND('MAPA DE RIESGOS'!$V$268="Muy Baja",'MAPA DE RIESGOS'!$Z$268="Catastrófico"),CONCATENATE("R",'MAPA DE RIESGOS'!$H$268),"")</f>
        <v/>
      </c>
      <c r="BA46" s="312" t="str">
        <f>IF(AND('MAPA DE RIESGOS'!$V$274="Muy Baja",'MAPA DE RIESGOS'!$Z$274="Catastrófico"),CONCATENATE("R",'MAPA DE RIESGOS'!$H$274),"")</f>
        <v/>
      </c>
      <c r="BB46" s="312" t="str">
        <f>IF(AND('MAPA DE RIESGOS'!$V$280="Muy Baja",'MAPA DE RIESGOS'!$Z$280="Catastrófico"),CONCATENATE("R",'MAPA DE RIESGOS'!$H$280),"")</f>
        <v/>
      </c>
      <c r="BC46" s="312" t="str">
        <f>IF(AND('MAPA DE RIESGOS'!$V$286="Muy Baja",'MAPA DE RIESGOS'!$Z$286="Catastrófico"),CONCATENATE("R",'MAPA DE RIESGOS'!$H$286),"")</f>
        <v/>
      </c>
      <c r="BD46" s="312" t="str">
        <f>IF(AND('MAPA DE RIESGOS'!$V$292="Muy Baja",'MAPA DE RIESGOS'!$Z$292="Catastrófico"),CONCATENATE("R",'MAPA DE RIESGOS'!$H$292),"")</f>
        <v/>
      </c>
      <c r="BE46" s="312" t="str">
        <f>IF(AND('MAPA DE RIESGOS'!$V$298="Muy Baja",'MAPA DE RIESGOS'!$Z$298="Catastrófico"),CONCATENATE("R",'MAPA DE RIESGOS'!$H$298),"")</f>
        <v/>
      </c>
      <c r="BF46" s="312" t="str">
        <f>IF(AND('MAPA DE RIESGOS'!$V$304="Muy Baja",'MAPA DE RIESGOS'!$Z$304="Catastrófico"),CONCATENATE("R",'MAPA DE RIESGOS'!$H$304),"")</f>
        <v/>
      </c>
      <c r="BG46" s="310" t="str">
        <f>IF(AND('MAPA DE RIESGOS'!$V$310="Muy Baja",'MAPA DE RIESGOS'!$Z$310="Catastrófico"),CONCATENATE("R",'MAPA DE RIESGOS'!$H$310),"")</f>
        <v/>
      </c>
      <c r="BH46" s="67"/>
      <c r="BI46" s="67"/>
      <c r="BJ46" s="67"/>
      <c r="BK46" s="67"/>
      <c r="BL46" s="67"/>
      <c r="BM46" s="67"/>
      <c r="BN46" s="67"/>
    </row>
    <row r="47" spans="2:66" ht="34.5" customHeight="1">
      <c r="B47" s="700"/>
      <c r="C47" s="700"/>
      <c r="D47" s="701"/>
      <c r="E47" s="691"/>
      <c r="F47" s="692"/>
      <c r="G47" s="692"/>
      <c r="H47" s="692"/>
      <c r="I47" s="693"/>
      <c r="J47" s="331" t="str">
        <f>IF(AND('MAPA DE RIESGOS'!$V$316="Muy Baja",'MAPA DE RIESGOS'!$Z$316="Leve"),CONCATENATE("R",'MAPA DE RIESGOS'!$H$316),"")</f>
        <v/>
      </c>
      <c r="K47" s="335" t="str">
        <f>IF(AND('MAPA DE RIESGOS'!$V$322="Muy Baja",'MAPA DE RIESGOS'!$Z$322="Leve"),CONCATENATE("R",'MAPA DE RIESGOS'!$H$322),"")</f>
        <v/>
      </c>
      <c r="L47" s="335" t="str">
        <f>IF(AND('MAPA DE RIESGOS'!$V$328="Muy Baja",'MAPA DE RIESGOS'!$Z$328="Leve"),CONCATENATE("R",'MAPA DE RIESGOS'!$H$328),"")</f>
        <v/>
      </c>
      <c r="M47" s="335" t="str">
        <f>IF(AND('MAPA DE RIESGOS'!$V$334="Muy Baja",'MAPA DE RIESGOS'!$Z$334="Leve"),CONCATENATE("R",'MAPA DE RIESGOS'!$H$334),"")</f>
        <v/>
      </c>
      <c r="N47" s="335" t="str">
        <f>IF(AND('MAPA DE RIESGOS'!$V$340="Muy Baja",'MAPA DE RIESGOS'!$Z$340="Leve"),CONCATENATE("R",'MAPA DE RIESGOS'!$H$340),"")</f>
        <v/>
      </c>
      <c r="O47" s="335" t="str">
        <f>IF(AND('MAPA DE RIESGOS'!$V$346="Muy Baja",'MAPA DE RIESGOS'!$Z$346="Leve"),CONCATENATE("R",'MAPA DE RIESGOS'!$H$346),"")</f>
        <v/>
      </c>
      <c r="P47" s="335" t="str">
        <f>IF(AND('MAPA DE RIESGOS'!$V$352="Muy Baja",'MAPA DE RIESGOS'!$Z$352="Leve"),CONCATENATE("R",'MAPA DE RIESGOS'!$H$352),"")</f>
        <v/>
      </c>
      <c r="Q47" s="335" t="str">
        <f>IF(AND('MAPA DE RIESGOS'!$V$358="Muy Baja",'MAPA DE RIESGOS'!$Z$358="Leve"),CONCATENATE("R",'MAPA DE RIESGOS'!$H$358),"")</f>
        <v/>
      </c>
      <c r="R47" s="335" t="str">
        <f>IF(AND('MAPA DE RIESGOS'!$V$364="Muy Baja",'MAPA DE RIESGOS'!$Z$364="Leve"),CONCATENATE("R",'MAPA DE RIESGOS'!$H$364),"")</f>
        <v/>
      </c>
      <c r="S47" s="334" t="str">
        <f>IF(AND('MAPA DE RIESGOS'!$V$370="Muy Baja",'MAPA DE RIESGOS'!$Z$370="Leve"),CONCATENATE("R",'MAPA DE RIESGOS'!$H$370),"")</f>
        <v/>
      </c>
      <c r="T47" s="331" t="str">
        <f>IF(AND('MAPA DE RIESGOS'!$V$316="Muy Baja",'MAPA DE RIESGOS'!$Z$316="Menor"),CONCATENATE("R",'MAPA DE RIESGOS'!$H$316),"")</f>
        <v/>
      </c>
      <c r="U47" s="335" t="str">
        <f>IF(AND('MAPA DE RIESGOS'!$V$322="Muy Baja",'MAPA DE RIESGOS'!$Z$322="Menor"),CONCATENATE("R",'MAPA DE RIESGOS'!$H$322),"")</f>
        <v/>
      </c>
      <c r="V47" s="335" t="str">
        <f>IF(AND('MAPA DE RIESGOS'!$V$328="Muy Baja",'MAPA DE RIESGOS'!$Z$328="Menor"),CONCATENATE("R",'MAPA DE RIESGOS'!$H$328),"")</f>
        <v/>
      </c>
      <c r="W47" s="335" t="str">
        <f>IF(AND('MAPA DE RIESGOS'!$V$334="Muy Baja",'MAPA DE RIESGOS'!$Z$334="Menor"),CONCATENATE("R",'MAPA DE RIESGOS'!$H$334),"")</f>
        <v/>
      </c>
      <c r="X47" s="335" t="str">
        <f>IF(AND('MAPA DE RIESGOS'!$V$340="Muy Baja",'MAPA DE RIESGOS'!$Z$340="Menor"),CONCATENATE("R",'MAPA DE RIESGOS'!$H$340),"")</f>
        <v/>
      </c>
      <c r="Y47" s="335" t="str">
        <f>IF(AND('MAPA DE RIESGOS'!$V$346="Muy Baja",'MAPA DE RIESGOS'!$Z$346="Menor"),CONCATENATE("R",'MAPA DE RIESGOS'!$H$346),"")</f>
        <v/>
      </c>
      <c r="Z47" s="335" t="str">
        <f>IF(AND('MAPA DE RIESGOS'!$V$352="Muy Baja",'MAPA DE RIESGOS'!$Z$352="Menor"),CONCATENATE("R",'MAPA DE RIESGOS'!$H$352),"")</f>
        <v/>
      </c>
      <c r="AA47" s="335" t="str">
        <f>IF(AND('MAPA DE RIESGOS'!$V$358="Muy Baja",'MAPA DE RIESGOS'!$Z$358="Menor"),CONCATENATE("R",'MAPA DE RIESGOS'!$H$358),"")</f>
        <v/>
      </c>
      <c r="AB47" s="335" t="str">
        <f>IF(AND('MAPA DE RIESGOS'!$V$364="Muy Baja",'MAPA DE RIESGOS'!$Z$364="Menor"),CONCATENATE("R",'MAPA DE RIESGOS'!$H$364),"")</f>
        <v/>
      </c>
      <c r="AC47" s="334" t="str">
        <f>IF(AND('MAPA DE RIESGOS'!$V$370="Muy Baja",'MAPA DE RIESGOS'!$Z$370="Menor"),CONCATENATE("R",'MAPA DE RIESGOS'!$H$370),"")</f>
        <v/>
      </c>
      <c r="AD47" s="320" t="str">
        <f>IF(AND('MAPA DE RIESGOS'!$V$316="Muy Baja",'MAPA DE RIESGOS'!$Z$316="Moderado"),CONCATENATE("R",'MAPA DE RIESGOS'!$H$316),"")</f>
        <v/>
      </c>
      <c r="AE47" s="325" t="str">
        <f>IF(AND('MAPA DE RIESGOS'!$V$322="Muy Baja",'MAPA DE RIESGOS'!$Z$322="Moderado"),CONCATENATE("R",'MAPA DE RIESGOS'!$H$322),"")</f>
        <v/>
      </c>
      <c r="AF47" s="325" t="str">
        <f>IF(AND('MAPA DE RIESGOS'!$V$328="Muy Baja",'MAPA DE RIESGOS'!$Z$328="Moderado"),CONCATENATE("R",'MAPA DE RIESGOS'!$H$328),"")</f>
        <v/>
      </c>
      <c r="AG47" s="325" t="str">
        <f>IF(AND('MAPA DE RIESGOS'!$V$334="Muy Baja",'MAPA DE RIESGOS'!$Z$334="Moderado"),CONCATENATE("R",'MAPA DE RIESGOS'!$H$334),"")</f>
        <v/>
      </c>
      <c r="AH47" s="325" t="str">
        <f>IF(AND('MAPA DE RIESGOS'!$V$340="Muy Baja",'MAPA DE RIESGOS'!$Z$340="Moderado"),CONCATENATE("R",'MAPA DE RIESGOS'!$H$340),"")</f>
        <v/>
      </c>
      <c r="AI47" s="325" t="str">
        <f>IF(AND('MAPA DE RIESGOS'!$V$346="Muy Baja",'MAPA DE RIESGOS'!$Z$346="Moderado"),CONCATENATE("R",'MAPA DE RIESGOS'!$H$346),"")</f>
        <v/>
      </c>
      <c r="AJ47" s="325" t="str">
        <f>IF(AND('MAPA DE RIESGOS'!$V$352="Muy Baja",'MAPA DE RIESGOS'!$Z$352="Moderado"),CONCATENATE("R",'MAPA DE RIESGOS'!$H$352),"")</f>
        <v/>
      </c>
      <c r="AK47" s="325" t="str">
        <f>IF(AND('MAPA DE RIESGOS'!$V$358="Muy Baja",'MAPA DE RIESGOS'!$Z$358="Moderado"),CONCATENATE("R",'MAPA DE RIESGOS'!$H$358),"")</f>
        <v/>
      </c>
      <c r="AL47" s="325" t="str">
        <f>IF(AND('MAPA DE RIESGOS'!$V$364="Muy Baja",'MAPA DE RIESGOS'!$Z$364="Moderado"),CONCATENATE("R",'MAPA DE RIESGOS'!$H$364),"")</f>
        <v/>
      </c>
      <c r="AM47" s="323" t="str">
        <f>IF(AND('MAPA DE RIESGOS'!$V$370="Muy Baja",'MAPA DE RIESGOS'!$Z$370="Moderado"),CONCATENATE("R",'MAPA DE RIESGOS'!$H$370),"")</f>
        <v/>
      </c>
      <c r="AN47" s="301" t="str">
        <f>IF(AND('MAPA DE RIESGOS'!$V$316="Muy Baja",'MAPA DE RIESGOS'!$Z$316="Mayor"),CONCATENATE("R",'MAPA DE RIESGOS'!$H$316),"")</f>
        <v/>
      </c>
      <c r="AO47" s="311" t="str">
        <f>IF(AND('MAPA DE RIESGOS'!$V$322="Muy Baja",'MAPA DE RIESGOS'!$Z$322="Mayor"),CONCATENATE("R",'MAPA DE RIESGOS'!$H$322),"")</f>
        <v/>
      </c>
      <c r="AP47" s="311" t="str">
        <f>IF(AND('MAPA DE RIESGOS'!$V$328="Muy Baja",'MAPA DE RIESGOS'!$Z$328="Mayor"),CONCATENATE("R",'MAPA DE RIESGOS'!$H$328),"")</f>
        <v/>
      </c>
      <c r="AQ47" s="311" t="str">
        <f>IF(AND('MAPA DE RIESGOS'!$V$334="Muy Baja",'MAPA DE RIESGOS'!$Z$334="Mayor"),CONCATENATE("R",'MAPA DE RIESGOS'!$H$334),"")</f>
        <v/>
      </c>
      <c r="AR47" s="311" t="str">
        <f>IF(AND('MAPA DE RIESGOS'!$V$340="Muy Baja",'MAPA DE RIESGOS'!$Z$340="Mayor"),CONCATENATE("R",'MAPA DE RIESGOS'!$H$340),"")</f>
        <v/>
      </c>
      <c r="AS47" s="311" t="str">
        <f>IF(AND('MAPA DE RIESGOS'!$V$346="Muy Baja",'MAPA DE RIESGOS'!$Z$346="Mayor"),CONCATENATE("R",'MAPA DE RIESGOS'!$H$346),"")</f>
        <v/>
      </c>
      <c r="AT47" s="311" t="str">
        <f>IF(AND('MAPA DE RIESGOS'!$V$352="Muy Baja",'MAPA DE RIESGOS'!$Z$352="Mayor"),CONCATENATE("R",'MAPA DE RIESGOS'!$H$352),"")</f>
        <v/>
      </c>
      <c r="AU47" s="311" t="str">
        <f>IF(AND('MAPA DE RIESGOS'!$V$358="Muy Baja",'MAPA DE RIESGOS'!$Z$358="Mayor"),CONCATENATE("R",'MAPA DE RIESGOS'!$H$358),"")</f>
        <v/>
      </c>
      <c r="AV47" s="311" t="str">
        <f>IF(AND('MAPA DE RIESGOS'!$V$364="Muy Baja",'MAPA DE RIESGOS'!$Z$364="Mayor"),CONCATENATE("R",'MAPA DE RIESGOS'!$H$364),"")</f>
        <v/>
      </c>
      <c r="AW47" s="304" t="str">
        <f>IF(AND('MAPA DE RIESGOS'!$V$370="Muy Baja",'MAPA DE RIESGOS'!$Z$370="Mayor"),CONCATENATE("R",'MAPA DE RIESGOS'!$H$370),"")</f>
        <v/>
      </c>
      <c r="AX47" s="307" t="str">
        <f>IF(AND('MAPA DE RIESGOS'!$V$316="Muy Baja",'MAPA DE RIESGOS'!$Z$316="Catastrófico"),CONCATENATE("R",'MAPA DE RIESGOS'!$H$316),"")</f>
        <v/>
      </c>
      <c r="AY47" s="312" t="str">
        <f>IF(AND('MAPA DE RIESGOS'!$V$322="Muy Baja",'MAPA DE RIESGOS'!$Z$322="Catastrófico"),CONCATENATE("R",'MAPA DE RIESGOS'!$H$322),"")</f>
        <v/>
      </c>
      <c r="AZ47" s="312" t="str">
        <f>IF(AND('MAPA DE RIESGOS'!$V$328="Muy Baja",'MAPA DE RIESGOS'!$Z$328="Catastrófico"),CONCATENATE("R",'MAPA DE RIESGOS'!$H$328),"")</f>
        <v/>
      </c>
      <c r="BA47" s="312" t="str">
        <f>IF(AND('MAPA DE RIESGOS'!$V$334="Muy Baja",'MAPA DE RIESGOS'!$Z$334="Catastrófico"),CONCATENATE("R",'MAPA DE RIESGOS'!$H$334),"")</f>
        <v/>
      </c>
      <c r="BB47" s="312" t="str">
        <f>IF(AND('MAPA DE RIESGOS'!$V$340="Muy Baja",'MAPA DE RIESGOS'!$Z$340="Catastrófico"),CONCATENATE("R",'MAPA DE RIESGOS'!$H$340),"")</f>
        <v/>
      </c>
      <c r="BC47" s="312" t="str">
        <f>IF(AND('MAPA DE RIESGOS'!$V$346="Muy Baja",'MAPA DE RIESGOS'!$Z$346="Catastrófico"),CONCATENATE("R",'MAPA DE RIESGOS'!$H$346),"")</f>
        <v/>
      </c>
      <c r="BD47" s="312" t="str">
        <f>IF(AND('MAPA DE RIESGOS'!$V$352="Muy Baja",'MAPA DE RIESGOS'!$Z$352="Catastrófico"),CONCATENATE("R",'MAPA DE RIESGOS'!$H$352),"")</f>
        <v/>
      </c>
      <c r="BE47" s="312" t="str">
        <f>IF(AND('MAPA DE RIESGOS'!$V$358="Muy Baja",'MAPA DE RIESGOS'!$Z$358="Catastrófico"),CONCATENATE("R",'MAPA DE RIESGOS'!$H$358),"")</f>
        <v/>
      </c>
      <c r="BF47" s="312" t="str">
        <f>IF(AND('MAPA DE RIESGOS'!$V$364="Muy Baja",'MAPA DE RIESGOS'!$Z$364="Catastrófico"),CONCATENATE("R",'MAPA DE RIESGOS'!$H$364),"")</f>
        <v/>
      </c>
      <c r="BG47" s="310" t="str">
        <f>IF(AND('MAPA DE RIESGOS'!$V$370="Muy Baja",'MAPA DE RIESGOS'!$Z$370="Catastrófico"),CONCATENATE("R",'MAPA DE RIESGOS'!$H$370),"")</f>
        <v/>
      </c>
      <c r="BH47" s="350"/>
      <c r="BI47" s="350"/>
      <c r="BJ47" s="350"/>
      <c r="BK47" s="350"/>
      <c r="BL47" s="350"/>
      <c r="BM47" s="350"/>
      <c r="BN47" s="350"/>
    </row>
    <row r="48" spans="2:66" ht="34.5" customHeight="1">
      <c r="B48" s="700"/>
      <c r="C48" s="700"/>
      <c r="D48" s="701"/>
      <c r="E48" s="691"/>
      <c r="F48" s="692"/>
      <c r="G48" s="692"/>
      <c r="H48" s="692"/>
      <c r="I48" s="693"/>
      <c r="J48" s="331" t="str">
        <f>IF(AND('MAPA DE RIESGOS'!$V$376="Muy Baja",'MAPA DE RIESGOS'!$Z$376="Leve"),CONCATENATE("R",'MAPA DE RIESGOS'!$H$376),"")</f>
        <v/>
      </c>
      <c r="K48" s="335" t="str">
        <f>IF(AND('MAPA DE RIESGOS'!$V$382="Muy Baja",'MAPA DE RIESGOS'!$Z$382="Leve"),CONCATENATE("R",'MAPA DE RIESGOS'!$H$382),"")</f>
        <v/>
      </c>
      <c r="L48" s="335" t="str">
        <f>IF(AND('MAPA DE RIESGOS'!$V$388="Muy Baja",'MAPA DE RIESGOS'!$Z$388="Leve"),CONCATENATE("R",'MAPA DE RIESGOS'!$H$388),"")</f>
        <v/>
      </c>
      <c r="M48" s="335" t="str">
        <f>IF(AND('MAPA DE RIESGOS'!$V$394="Muy Baja",'MAPA DE RIESGOS'!$Z$394="Leve"),CONCATENATE("R",'MAPA DE RIESGOS'!$H$394),"")</f>
        <v/>
      </c>
      <c r="N48" s="335" t="str">
        <f>IF(AND('MAPA DE RIESGOS'!$V$400="Muy Baja",'MAPA DE RIESGOS'!$Z$400="Leve"),CONCATENATE("R",'MAPA DE RIESGOS'!$H$400),"")</f>
        <v/>
      </c>
      <c r="O48" s="335" t="str">
        <f>IF(AND('MAPA DE RIESGOS'!$V$406="Muy Baja",'MAPA DE RIESGOS'!$Z$406="Leve"),CONCATENATE("R",'MAPA DE RIESGOS'!$H$406),"")</f>
        <v/>
      </c>
      <c r="P48" s="335" t="str">
        <f>IF(AND('MAPA DE RIESGOS'!$V$412="Muy Baja",'MAPA DE RIESGOS'!$Z$412="Leve"),CONCATENATE("R",'MAPA DE RIESGOS'!$H$412),"")</f>
        <v/>
      </c>
      <c r="Q48" s="335" t="str">
        <f>IF(AND('MAPA DE RIESGOS'!$V$418="Muy Baja",'MAPA DE RIESGOS'!$Z$418="Leve"),CONCATENATE("R",'MAPA DE RIESGOS'!$H$418),"")</f>
        <v/>
      </c>
      <c r="R48" s="335" t="str">
        <f>IF(AND('MAPA DE RIESGOS'!$V$424="Muy Baja",'MAPA DE RIESGOS'!$Z$424="Leve"),CONCATENATE("R",'MAPA DE RIESGOS'!$H$424),"")</f>
        <v/>
      </c>
      <c r="S48" s="334" t="str">
        <f>IF(AND('MAPA DE RIESGOS'!$V$430="Muy Baja",'MAPA DE RIESGOS'!$Z$430="Leve"),CONCATENATE("R",'MAPA DE RIESGOS'!$H$430),"")</f>
        <v/>
      </c>
      <c r="T48" s="331" t="str">
        <f>IF(AND('MAPA DE RIESGOS'!$V$376="Muy Baja",'MAPA DE RIESGOS'!$Z$376="Menor"),CONCATENATE("R",'MAPA DE RIESGOS'!$H$376),"")</f>
        <v/>
      </c>
      <c r="U48" s="335" t="str">
        <f>IF(AND('MAPA DE RIESGOS'!$V$382="Muy Baja",'MAPA DE RIESGOS'!$Z$382="Menor"),CONCATENATE("R",'MAPA DE RIESGOS'!$H$382),"")</f>
        <v/>
      </c>
      <c r="V48" s="335" t="str">
        <f>IF(AND('MAPA DE RIESGOS'!$V$388="Muy Baja",'MAPA DE RIESGOS'!$Z$388="Menor"),CONCATENATE("R",'MAPA DE RIESGOS'!$H$388),"")</f>
        <v/>
      </c>
      <c r="W48" s="335" t="str">
        <f>IF(AND('MAPA DE RIESGOS'!$V$394="Muy Baja",'MAPA DE RIESGOS'!$Z$394="Menor"),CONCATENATE("R",'MAPA DE RIESGOS'!$H$394),"")</f>
        <v/>
      </c>
      <c r="X48" s="335" t="str">
        <f>IF(AND('MAPA DE RIESGOS'!$V$400="Muy Baja",'MAPA DE RIESGOS'!$Z$400="Menor"),CONCATENATE("R",'MAPA DE RIESGOS'!$H$400),"")</f>
        <v/>
      </c>
      <c r="Y48" s="335" t="str">
        <f>IF(AND('MAPA DE RIESGOS'!$V$406="Muy Baja",'MAPA DE RIESGOS'!$Z$406="Menor"),CONCATENATE("R",'MAPA DE RIESGOS'!$H$406),"")</f>
        <v/>
      </c>
      <c r="Z48" s="335" t="str">
        <f>IF(AND('MAPA DE RIESGOS'!$V$412="Muy Baja",'MAPA DE RIESGOS'!$Z$412="Menor"),CONCATENATE("R",'MAPA DE RIESGOS'!$H$412),"")</f>
        <v/>
      </c>
      <c r="AA48" s="335" t="str">
        <f>IF(AND('MAPA DE RIESGOS'!$V$418="Muy Baja",'MAPA DE RIESGOS'!$Z$418="Menor"),CONCATENATE("R",'MAPA DE RIESGOS'!$H$418),"")</f>
        <v/>
      </c>
      <c r="AB48" s="335" t="str">
        <f>IF(AND('MAPA DE RIESGOS'!$V$424="Muy Baja",'MAPA DE RIESGOS'!$Z$424="Menor"),CONCATENATE("R",'MAPA DE RIESGOS'!$H$424),"")</f>
        <v/>
      </c>
      <c r="AC48" s="334" t="str">
        <f>IF(AND('MAPA DE RIESGOS'!$V$430="Muy Baja",'MAPA DE RIESGOS'!$Z$430="Menor"),CONCATENATE("R",'MAPA DE RIESGOS'!$H$430),"")</f>
        <v/>
      </c>
      <c r="AD48" s="320" t="str">
        <f>IF(AND('MAPA DE RIESGOS'!$V$376="Muy Baja",'MAPA DE RIESGOS'!$Z$376="Moderado"),CONCATENATE("R",'MAPA DE RIESGOS'!$H$376),"")</f>
        <v/>
      </c>
      <c r="AE48" s="325" t="str">
        <f>IF(AND('MAPA DE RIESGOS'!$V$382="Muy Baja",'MAPA DE RIESGOS'!$Z$382="Moderado"),CONCATENATE("R",'MAPA DE RIESGOS'!$H$382),"")</f>
        <v/>
      </c>
      <c r="AF48" s="325" t="str">
        <f>IF(AND('MAPA DE RIESGOS'!$V$388="Muy Baja",'MAPA DE RIESGOS'!$Z$388="Moderado"),CONCATENATE("R",'MAPA DE RIESGOS'!$H$388),"")</f>
        <v/>
      </c>
      <c r="AG48" s="325" t="str">
        <f>IF(AND('MAPA DE RIESGOS'!$V$394="Muy Baja",'MAPA DE RIESGOS'!$Z$394="Moderado"),CONCATENATE("R",'MAPA DE RIESGOS'!$H$394),"")</f>
        <v/>
      </c>
      <c r="AH48" s="325" t="str">
        <f>IF(AND('MAPA DE RIESGOS'!$V$400="Muy Baja",'MAPA DE RIESGOS'!$Z$400="Moderado"),CONCATENATE("R",'MAPA DE RIESGOS'!$H$400),"")</f>
        <v/>
      </c>
      <c r="AI48" s="325" t="str">
        <f>IF(AND('MAPA DE RIESGOS'!$V$406="Muy Baja",'MAPA DE RIESGOS'!$Z$406="Moderado"),CONCATENATE("R",'MAPA DE RIESGOS'!$H$406),"")</f>
        <v/>
      </c>
      <c r="AJ48" s="325" t="str">
        <f>IF(AND('MAPA DE RIESGOS'!$V$412="Muy Baja",'MAPA DE RIESGOS'!$Z$412="Moderado"),CONCATENATE("R",'MAPA DE RIESGOS'!$H$412),"")</f>
        <v/>
      </c>
      <c r="AK48" s="325" t="str">
        <f>IF(AND('MAPA DE RIESGOS'!$V$418="Muy Baja",'MAPA DE RIESGOS'!$Z$418="Moderado"),CONCATENATE("R",'MAPA DE RIESGOS'!$H$418),"")</f>
        <v/>
      </c>
      <c r="AL48" s="325" t="str">
        <f>IF(AND('MAPA DE RIESGOS'!$V$424="Muy Baja",'MAPA DE RIESGOS'!$Z$424="Moderado"),CONCATENATE("R",'MAPA DE RIESGOS'!$H$424),"")</f>
        <v/>
      </c>
      <c r="AM48" s="323" t="str">
        <f>IF(AND('MAPA DE RIESGOS'!$V$430="Muy Baja",'MAPA DE RIESGOS'!$Z$430="Moderado"),CONCATENATE("R",'MAPA DE RIESGOS'!$H$430),"")</f>
        <v/>
      </c>
      <c r="AN48" s="301" t="str">
        <f>IF(AND('MAPA DE RIESGOS'!$V$376="Muy Baja",'MAPA DE RIESGOS'!$Z$376="Mayor"),CONCATENATE("R",'MAPA DE RIESGOS'!$H$376),"")</f>
        <v/>
      </c>
      <c r="AO48" s="311" t="str">
        <f>IF(AND('MAPA DE RIESGOS'!$V$382="Muy Baja",'MAPA DE RIESGOS'!$Z$382="Mayor"),CONCATENATE("R",'MAPA DE RIESGOS'!$H$382),"")</f>
        <v/>
      </c>
      <c r="AP48" s="311" t="str">
        <f>IF(AND('MAPA DE RIESGOS'!$V$388="Muy Baja",'MAPA DE RIESGOS'!$Z$388="Mayor"),CONCATENATE("R",'MAPA DE RIESGOS'!$H$388),"")</f>
        <v/>
      </c>
      <c r="AQ48" s="311" t="str">
        <f>IF(AND('MAPA DE RIESGOS'!$V$394="Muy Baja",'MAPA DE RIESGOS'!$Z$394="Mayor"),CONCATENATE("R",'MAPA DE RIESGOS'!$H$394),"")</f>
        <v/>
      </c>
      <c r="AR48" s="311" t="str">
        <f>IF(AND('MAPA DE RIESGOS'!$V$400="Muy Baja",'MAPA DE RIESGOS'!$Z$400="Mayor"),CONCATENATE("R",'MAPA DE RIESGOS'!$H$400),"")</f>
        <v/>
      </c>
      <c r="AS48" s="311" t="str">
        <f>IF(AND('MAPA DE RIESGOS'!$V$406="Muy Baja",'MAPA DE RIESGOS'!$Z$406="Mayor"),CONCATENATE("R",'MAPA DE RIESGOS'!$H$406),"")</f>
        <v/>
      </c>
      <c r="AT48" s="311" t="str">
        <f>IF(AND('MAPA DE RIESGOS'!$V$412="Muy Baja",'MAPA DE RIESGOS'!$Z$412="Mayor"),CONCATENATE("R",'MAPA DE RIESGOS'!$H$412),"")</f>
        <v/>
      </c>
      <c r="AU48" s="311" t="str">
        <f>IF(AND('MAPA DE RIESGOS'!$V$418="Muy Baja",'MAPA DE RIESGOS'!$Z$418="Mayor"),CONCATENATE("R",'MAPA DE RIESGOS'!$H$418),"")</f>
        <v/>
      </c>
      <c r="AV48" s="311" t="str">
        <f>IF(AND('MAPA DE RIESGOS'!$V$424="Muy Baja",'MAPA DE RIESGOS'!$Z$424="Mayor"),CONCATENATE("R",'MAPA DE RIESGOS'!$H$424),"")</f>
        <v/>
      </c>
      <c r="AW48" s="304" t="str">
        <f>IF(AND('MAPA DE RIESGOS'!$V$430="Muy Baja",'MAPA DE RIESGOS'!$Z$430="Mayor"),CONCATENATE("R",'MAPA DE RIESGOS'!$H$430),"")</f>
        <v/>
      </c>
      <c r="AX48" s="307" t="str">
        <f>IF(AND('MAPA DE RIESGOS'!$V$376="Muy Baja",'MAPA DE RIESGOS'!$Z$376="Catastrófico"),CONCATENATE("R",'MAPA DE RIESGOS'!$H$376),"")</f>
        <v/>
      </c>
      <c r="AY48" s="312" t="str">
        <f>IF(AND('MAPA DE RIESGOS'!$V$382="Muy Baja",'MAPA DE RIESGOS'!$Z$382="Catastrófico"),CONCATENATE("R",'MAPA DE RIESGOS'!$H$382),"")</f>
        <v/>
      </c>
      <c r="AZ48" s="312" t="str">
        <f>IF(AND('MAPA DE RIESGOS'!$V$388="Muy Baja",'MAPA DE RIESGOS'!$Z$388="Catastrófico"),CONCATENATE("R",'MAPA DE RIESGOS'!$H$388),"")</f>
        <v/>
      </c>
      <c r="BA48" s="312" t="str">
        <f>IF(AND('MAPA DE RIESGOS'!$V$394="Muy Baja",'MAPA DE RIESGOS'!$Z$394="Catastrófico"),CONCATENATE("R",'MAPA DE RIESGOS'!$H$394),"")</f>
        <v/>
      </c>
      <c r="BB48" s="312" t="str">
        <f>IF(AND('MAPA DE RIESGOS'!$V$400="Muy Baja",'MAPA DE RIESGOS'!$Z$400="Catastrófico"),CONCATENATE("R",'MAPA DE RIESGOS'!$H$400),"")</f>
        <v/>
      </c>
      <c r="BC48" s="312" t="str">
        <f>IF(AND('MAPA DE RIESGOS'!$V$406="Muy Baja",'MAPA DE RIESGOS'!$Z$406="Catastrófico"),CONCATENATE("R",'MAPA DE RIESGOS'!$H$406),"")</f>
        <v/>
      </c>
      <c r="BD48" s="312" t="str">
        <f>IF(AND('MAPA DE RIESGOS'!$V$412="Muy Baja",'MAPA DE RIESGOS'!$Z$412="Catastrófico"),CONCATENATE("R",'MAPA DE RIESGOS'!$H$412),"")</f>
        <v/>
      </c>
      <c r="BE48" s="312" t="str">
        <f>IF(AND('MAPA DE RIESGOS'!$V$418="Muy Baja",'MAPA DE RIESGOS'!$Z$418="Catastrófico"),CONCATENATE("R",'MAPA DE RIESGOS'!$H$418),"")</f>
        <v/>
      </c>
      <c r="BF48" s="312" t="str">
        <f>IF(AND('MAPA DE RIESGOS'!$V$424="Muy Baja",'MAPA DE RIESGOS'!$Z$424="Catastrófico"),CONCATENATE("R",'MAPA DE RIESGOS'!$H$424),"")</f>
        <v/>
      </c>
      <c r="BG48" s="310" t="str">
        <f>IF(AND('MAPA DE RIESGOS'!$V$430="Muy Baja",'MAPA DE RIESGOS'!$Z$430="Catastrófico"),CONCATENATE("R",'MAPA DE RIESGOS'!$H$430),"")</f>
        <v/>
      </c>
      <c r="BH48" s="350"/>
      <c r="BI48" s="350"/>
      <c r="BJ48" s="350"/>
      <c r="BK48" s="350"/>
      <c r="BL48" s="350"/>
      <c r="BM48" s="350"/>
      <c r="BN48" s="350"/>
    </row>
    <row r="49" spans="2:66" ht="34.5" customHeight="1">
      <c r="B49" s="700"/>
      <c r="C49" s="700"/>
      <c r="D49" s="701"/>
      <c r="E49" s="691"/>
      <c r="F49" s="692"/>
      <c r="G49" s="692"/>
      <c r="H49" s="692"/>
      <c r="I49" s="693"/>
      <c r="J49" s="331" t="str">
        <f>IF(AND('MAPA DE RIESGOS'!$V$436="Muy Baja",'MAPA DE RIESGOS'!$Z$436="Leve"),CONCATENATE("R",'MAPA DE RIESGOS'!$H$436),"")</f>
        <v/>
      </c>
      <c r="K49" s="335" t="str">
        <f>IF(AND('MAPA DE RIESGOS'!$V$442="Muy Baja",'MAPA DE RIESGOS'!$Z$442="Leve"),CONCATENATE("R",'MAPA DE RIESGOS'!$H$442),"")</f>
        <v/>
      </c>
      <c r="L49" s="335" t="str">
        <f>IF(AND('MAPA DE RIESGOS'!$V$448="Muy Baja",'MAPA DE RIESGOS'!$Z$448="Leve"),CONCATENATE("R",'MAPA DE RIESGOS'!$H$448),"")</f>
        <v/>
      </c>
      <c r="M49" s="335" t="str">
        <f>IF(AND('MAPA DE RIESGOS'!$V$454="Muy Baja",'MAPA DE RIESGOS'!$Z$454="Leve"),CONCATENATE("R",'MAPA DE RIESGOS'!$H$454),"")</f>
        <v/>
      </c>
      <c r="N49" s="335" t="str">
        <f>IF(AND('MAPA DE RIESGOS'!$V$460="Muy Baja",'MAPA DE RIESGOS'!$Z$460="Leve"),CONCATENATE("R",'MAPA DE RIESGOS'!$H$460),"")</f>
        <v/>
      </c>
      <c r="O49" s="335" t="str">
        <f>IF(AND('MAPA DE RIESGOS'!$V$466="Muy Baja",'MAPA DE RIESGOS'!$Z$466="Leve"),CONCATENATE("R",'MAPA DE RIESGOS'!$H$466),"")</f>
        <v/>
      </c>
      <c r="P49" s="335" t="str">
        <f>IF(AND('MAPA DE RIESGOS'!$V$472="Muy Baja",'MAPA DE RIESGOS'!$Z$472="Leve"),CONCATENATE("R",'MAPA DE RIESGOS'!$H$472),"")</f>
        <v/>
      </c>
      <c r="Q49" s="335" t="str">
        <f>IF(AND('MAPA DE RIESGOS'!$V$478="Muy Baja",'MAPA DE RIESGOS'!$Z$478="Leve"),CONCATENATE("R",'MAPA DE RIESGOS'!$H$478),"")</f>
        <v/>
      </c>
      <c r="R49" s="335" t="str">
        <f>IF(AND('MAPA DE RIESGOS'!$V$484="Muy Baja",'MAPA DE RIESGOS'!$Z$484="Leve"),CONCATENATE("R",'MAPA DE RIESGOS'!$H$484),"")</f>
        <v/>
      </c>
      <c r="S49" s="334" t="str">
        <f>IF(AND('MAPA DE RIESGOS'!$V$490="Muy Baja",'MAPA DE RIESGOS'!$Z$490="Leve"),CONCATENATE("R",'MAPA DE RIESGOS'!$H$490),"")</f>
        <v/>
      </c>
      <c r="T49" s="331" t="str">
        <f>IF(AND('MAPA DE RIESGOS'!$V$436="Muy Baja",'MAPA DE RIESGOS'!$Z$436="Menor"),CONCATENATE("R",'MAPA DE RIESGOS'!$H$436),"")</f>
        <v/>
      </c>
      <c r="U49" s="335" t="str">
        <f>IF(AND('MAPA DE RIESGOS'!$V$442="Muy Baja",'MAPA DE RIESGOS'!$Z$442="Menor"),CONCATENATE("R",'MAPA DE RIESGOS'!$H$442),"")</f>
        <v/>
      </c>
      <c r="V49" s="335" t="str">
        <f>IF(AND('MAPA DE RIESGOS'!$V$448="Muy Baja",'MAPA DE RIESGOS'!$Z$448="Menor"),CONCATENATE("R",'MAPA DE RIESGOS'!$H$448),"")</f>
        <v/>
      </c>
      <c r="W49" s="335" t="str">
        <f>IF(AND('MAPA DE RIESGOS'!$V$454="Muy Baja",'MAPA DE RIESGOS'!$Z$454="Menor"),CONCATENATE("R",'MAPA DE RIESGOS'!$H$454),"")</f>
        <v/>
      </c>
      <c r="X49" s="335" t="str">
        <f>IF(AND('MAPA DE RIESGOS'!$V$460="Muy Baja",'MAPA DE RIESGOS'!$Z$460="Menor"),CONCATENATE("R",'MAPA DE RIESGOS'!$H$460),"")</f>
        <v/>
      </c>
      <c r="Y49" s="335" t="str">
        <f>IF(AND('MAPA DE RIESGOS'!$V$466="Muy Baja",'MAPA DE RIESGOS'!$Z$466="Menor"),CONCATENATE("R",'MAPA DE RIESGOS'!$H$466),"")</f>
        <v/>
      </c>
      <c r="Z49" s="335" t="str">
        <f>IF(AND('MAPA DE RIESGOS'!$V$472="Muy Baja",'MAPA DE RIESGOS'!$Z$472="Menor"),CONCATENATE("R",'MAPA DE RIESGOS'!$H$472),"")</f>
        <v/>
      </c>
      <c r="AA49" s="335" t="str">
        <f>IF(AND('MAPA DE RIESGOS'!$V$478="Muy Baja",'MAPA DE RIESGOS'!$Z$478="Menor"),CONCATENATE("R",'MAPA DE RIESGOS'!$H$478),"")</f>
        <v/>
      </c>
      <c r="AB49" s="335" t="str">
        <f>IF(AND('MAPA DE RIESGOS'!$V$484="Muy Baja",'MAPA DE RIESGOS'!$Z$484="Menor"),CONCATENATE("R",'MAPA DE RIESGOS'!$H$484),"")</f>
        <v/>
      </c>
      <c r="AC49" s="334" t="str">
        <f>IF(AND('MAPA DE RIESGOS'!$V$490="Muy Baja",'MAPA DE RIESGOS'!$Z$490="Menor"),CONCATENATE("R",'MAPA DE RIESGOS'!$H$490),"")</f>
        <v/>
      </c>
      <c r="AD49" s="320" t="str">
        <f>IF(AND('MAPA DE RIESGOS'!$V$436="Muy Baja",'MAPA DE RIESGOS'!$Z$436="Moderado"),CONCATENATE("R",'MAPA DE RIESGOS'!$H$436),"")</f>
        <v/>
      </c>
      <c r="AE49" s="325" t="str">
        <f>IF(AND('MAPA DE RIESGOS'!$V$442="Muy Baja",'MAPA DE RIESGOS'!$Z$442="Moderado"),CONCATENATE("R",'MAPA DE RIESGOS'!$H$442),"")</f>
        <v/>
      </c>
      <c r="AF49" s="325" t="str">
        <f>IF(AND('MAPA DE RIESGOS'!$V$448="Muy Baja",'MAPA DE RIESGOS'!$Z$448="Moderado"),CONCATENATE("R",'MAPA DE RIESGOS'!$H$448),"")</f>
        <v/>
      </c>
      <c r="AG49" s="325" t="str">
        <f>IF(AND('MAPA DE RIESGOS'!$V$454="Muy Baja",'MAPA DE RIESGOS'!$Z$454="Moderado"),CONCATENATE("R",'MAPA DE RIESGOS'!$H$454),"")</f>
        <v/>
      </c>
      <c r="AH49" s="325" t="str">
        <f>IF(AND('MAPA DE RIESGOS'!$V$460="Muy Baja",'MAPA DE RIESGOS'!$Z$460="Moderado"),CONCATENATE("R",'MAPA DE RIESGOS'!$H$460),"")</f>
        <v/>
      </c>
      <c r="AI49" s="325" t="str">
        <f>IF(AND('MAPA DE RIESGOS'!$V$466="Muy Baja",'MAPA DE RIESGOS'!$Z$466="Moderado"),CONCATENATE("R",'MAPA DE RIESGOS'!$H$466),"")</f>
        <v/>
      </c>
      <c r="AJ49" s="325" t="str">
        <f>IF(AND('MAPA DE RIESGOS'!$V$472="Muy Baja",'MAPA DE RIESGOS'!$Z$472="Moderado"),CONCATENATE("R",'MAPA DE RIESGOS'!$H$472),"")</f>
        <v/>
      </c>
      <c r="AK49" s="325" t="str">
        <f>IF(AND('MAPA DE RIESGOS'!$V$478="Muy Baja",'MAPA DE RIESGOS'!$Z$478="Moderado"),CONCATENATE("R",'MAPA DE RIESGOS'!$H$478),"")</f>
        <v/>
      </c>
      <c r="AL49" s="325" t="str">
        <f>IF(AND('MAPA DE RIESGOS'!$V$484="Muy Baja",'MAPA DE RIESGOS'!$Z$484="Moderado"),CONCATENATE("R",'MAPA DE RIESGOS'!$H$484),"")</f>
        <v/>
      </c>
      <c r="AM49" s="323" t="str">
        <f>IF(AND('MAPA DE RIESGOS'!$V$490="Muy Baja",'MAPA DE RIESGOS'!$Z$490="Moderado"),CONCATENATE("R",'MAPA DE RIESGOS'!$H$490),"")</f>
        <v/>
      </c>
      <c r="AN49" s="301" t="str">
        <f>IF(AND('MAPA DE RIESGOS'!$V$436="Muy Baja",'MAPA DE RIESGOS'!$Z$436="Mayor"),CONCATENATE("R",'MAPA DE RIESGOS'!$H$436),"")</f>
        <v/>
      </c>
      <c r="AO49" s="311" t="str">
        <f>IF(AND('MAPA DE RIESGOS'!$V$442="Muy Baja",'MAPA DE RIESGOS'!$Z$442="Mayor"),CONCATENATE("R",'MAPA DE RIESGOS'!$H$442),"")</f>
        <v/>
      </c>
      <c r="AP49" s="311" t="str">
        <f>IF(AND('MAPA DE RIESGOS'!$V$448="Muy Baja",'MAPA DE RIESGOS'!$Z$448="Mayor"),CONCATENATE("R",'MAPA DE RIESGOS'!$H$448),"")</f>
        <v/>
      </c>
      <c r="AQ49" s="311" t="str">
        <f>IF(AND('MAPA DE RIESGOS'!$V$454="Muy Baja",'MAPA DE RIESGOS'!$Z$454="Mayor"),CONCATENATE("R",'MAPA DE RIESGOS'!$H$454),"")</f>
        <v/>
      </c>
      <c r="AR49" s="311" t="str">
        <f>IF(AND('MAPA DE RIESGOS'!$V$460="Muy Baja",'MAPA DE RIESGOS'!$Z$460="Mayor"),CONCATENATE("R",'MAPA DE RIESGOS'!$H$460),"")</f>
        <v/>
      </c>
      <c r="AS49" s="311" t="str">
        <f>IF(AND('MAPA DE RIESGOS'!$V$466="Muy Baja",'MAPA DE RIESGOS'!$Z$466="Mayor"),CONCATENATE("R",'MAPA DE RIESGOS'!$H$466),"")</f>
        <v/>
      </c>
      <c r="AT49" s="311" t="str">
        <f>IF(AND('MAPA DE RIESGOS'!$V$472="Muy Baja",'MAPA DE RIESGOS'!$Z$472="Mayor"),CONCATENATE("R",'MAPA DE RIESGOS'!$H$472),"")</f>
        <v/>
      </c>
      <c r="AU49" s="311" t="str">
        <f>IF(AND('MAPA DE RIESGOS'!$V$478="Muy Baja",'MAPA DE RIESGOS'!$Z$478="Mayor"),CONCATENATE("R",'MAPA DE RIESGOS'!$H$478),"")</f>
        <v/>
      </c>
      <c r="AV49" s="311" t="str">
        <f>IF(AND('MAPA DE RIESGOS'!$V$484="Muy Baja",'MAPA DE RIESGOS'!$Z$484="Mayor"),CONCATENATE("R",'MAPA DE RIESGOS'!$H$484),"")</f>
        <v/>
      </c>
      <c r="AW49" s="304" t="str">
        <f>IF(AND('MAPA DE RIESGOS'!$V$490="Muy Baja",'MAPA DE RIESGOS'!$Z$490="Mayor"),CONCATENATE("R",'MAPA DE RIESGOS'!$H$490),"")</f>
        <v/>
      </c>
      <c r="AX49" s="307" t="str">
        <f>IF(AND('MAPA DE RIESGOS'!$V$436="Muy Baja",'MAPA DE RIESGOS'!$Z$436="Catastrófico"),CONCATENATE("R",'MAPA DE RIESGOS'!$H$436),"")</f>
        <v/>
      </c>
      <c r="AY49" s="312" t="str">
        <f>IF(AND('MAPA DE RIESGOS'!$V$442="Muy Baja",'MAPA DE RIESGOS'!$Z$442="Catastrófico"),CONCATENATE("R",'MAPA DE RIESGOS'!$H$442),"")</f>
        <v/>
      </c>
      <c r="AZ49" s="312" t="str">
        <f>IF(AND('MAPA DE RIESGOS'!$V$448="Muy Baja",'MAPA DE RIESGOS'!$Z$448="Catastrófico"),CONCATENATE("R",'MAPA DE RIESGOS'!$H$448),"")</f>
        <v/>
      </c>
      <c r="BA49" s="312" t="str">
        <f>IF(AND('MAPA DE RIESGOS'!$V$454="Muy Baja",'MAPA DE RIESGOS'!$Z$454="Catastrófico"),CONCATENATE("R",'MAPA DE RIESGOS'!$H$454),"")</f>
        <v/>
      </c>
      <c r="BB49" s="312" t="str">
        <f>IF(AND('MAPA DE RIESGOS'!$V$460="Muy Baja",'MAPA DE RIESGOS'!$Z$460="Catastrófico"),CONCATENATE("R",'MAPA DE RIESGOS'!$H$460),"")</f>
        <v/>
      </c>
      <c r="BC49" s="312" t="str">
        <f>IF(AND('MAPA DE RIESGOS'!$V$466="Muy Baja",'MAPA DE RIESGOS'!$Z$466="Catastrófico"),CONCATENATE("R",'MAPA DE RIESGOS'!$H$466),"")</f>
        <v/>
      </c>
      <c r="BD49" s="312" t="str">
        <f>IF(AND('MAPA DE RIESGOS'!$V$472="Muy Baja",'MAPA DE RIESGOS'!$Z$472="Catastrófico"),CONCATENATE("R",'MAPA DE RIESGOS'!$H$472),"")</f>
        <v/>
      </c>
      <c r="BE49" s="312" t="str">
        <f>IF(AND('MAPA DE RIESGOS'!$V$478="Muy Baja",'MAPA DE RIESGOS'!$Z$478="Catastrófico"),CONCATENATE("R",'MAPA DE RIESGOS'!$H$478),"")</f>
        <v/>
      </c>
      <c r="BF49" s="312" t="str">
        <f>IF(AND('MAPA DE RIESGOS'!$V$484="Muy Baja",'MAPA DE RIESGOS'!$Z$484="Catastrófico"),CONCATENATE("R",'MAPA DE RIESGOS'!$H$484),"")</f>
        <v/>
      </c>
      <c r="BG49" s="310" t="str">
        <f>IF(AND('MAPA DE RIESGOS'!$V$490="Muy Baja",'MAPA DE RIESGOS'!$Z$490="Catastrófico"),CONCATENATE("R",'MAPA DE RIESGOS'!$H$490),"")</f>
        <v/>
      </c>
      <c r="BH49" s="350"/>
      <c r="BI49" s="350"/>
      <c r="BJ49" s="350"/>
      <c r="BK49" s="350"/>
      <c r="BL49" s="350"/>
      <c r="BM49" s="350"/>
      <c r="BN49" s="350"/>
    </row>
    <row r="50" spans="2:66" ht="34.5" customHeight="1" thickBot="1">
      <c r="B50" s="700"/>
      <c r="C50" s="700"/>
      <c r="D50" s="701"/>
      <c r="E50" s="694"/>
      <c r="F50" s="695"/>
      <c r="G50" s="695"/>
      <c r="H50" s="695"/>
      <c r="I50" s="696"/>
      <c r="J50" s="336" t="str">
        <f>IF(AND('MAPA DE RIESGOS'!$V$496="Muy Baja",'MAPA DE RIESGOS'!$Z$496="Leve"),CONCATENATE("R",'MAPA DE RIESGOS'!$H$496),"")</f>
        <v/>
      </c>
      <c r="K50" s="337" t="str">
        <f>IF(AND('MAPA DE RIESGOS'!$V$502="Muy Baja",'MAPA DE RIESGOS'!$Z$502="Leve"),CONCATENATE("R",'MAPA DE RIESGOS'!$H$502),"")</f>
        <v/>
      </c>
      <c r="L50" s="337" t="str">
        <f>IF(AND('MAPA DE RIESGOS'!$V$508="Muy Baja",'MAPA DE RIESGOS'!$Z$508="Leve"),CONCATENATE("R",'MAPA DE RIESGOS'!$H$508),"")</f>
        <v/>
      </c>
      <c r="M50" s="337" t="str">
        <f>IF(AND('MAPA DE RIESGOS'!$V$514="Muy Baja",'MAPA DE RIESGOS'!$Z$514="Leve"),CONCATENATE("R",'MAPA DE RIESGOS'!$H$514),"")</f>
        <v/>
      </c>
      <c r="N50" s="337" t="str">
        <f>IF(AND('MAPA DE RIESGOS'!$V$520="Muy Baja",'MAPA DE RIESGOS'!$Z$520="Leve"),CONCATENATE("R",'MAPA DE RIESGOS'!$H$520),"")</f>
        <v/>
      </c>
      <c r="O50" s="337" t="str">
        <f>IF(AND('MAPA DE RIESGOS'!$V$526="Muy Baja",'MAPA DE RIESGOS'!$Z$526="Leve"),CONCATENATE("R",'MAPA DE RIESGOS'!$H$526),"")</f>
        <v/>
      </c>
      <c r="P50" s="337" t="str">
        <f>IF(AND('MAPA DE RIESGOS'!$V$532="Muy Baja",'MAPA DE RIESGOS'!$Z$532="Leve"),CONCATENATE("R",'MAPA DE RIESGOS'!$H$532),"")</f>
        <v/>
      </c>
      <c r="Q50" s="337"/>
      <c r="R50" s="337"/>
      <c r="S50" s="338"/>
      <c r="T50" s="336" t="str">
        <f>IF(AND('MAPA DE RIESGOS'!$V$496="Muy Baja",'MAPA DE RIESGOS'!$Z$496="Menor"),CONCATENATE("R",'MAPA DE RIESGOS'!$H$496),"")</f>
        <v/>
      </c>
      <c r="U50" s="337" t="str">
        <f>IF(AND('MAPA DE RIESGOS'!$V$502="Muy Baja",'MAPA DE RIESGOS'!$Z$502="Menor"),CONCATENATE("R",'MAPA DE RIESGOS'!$H$502),"")</f>
        <v/>
      </c>
      <c r="V50" s="337" t="str">
        <f>IF(AND('MAPA DE RIESGOS'!$V$508="Muy Baja",'MAPA DE RIESGOS'!$Z$508="Menor"),CONCATENATE("R",'MAPA DE RIESGOS'!$H$508),"")</f>
        <v/>
      </c>
      <c r="W50" s="337" t="str">
        <f>IF(AND('MAPA DE RIESGOS'!$V$514="Muy Baja",'MAPA DE RIESGOS'!$Z$514="Menor"),CONCATENATE("R",'MAPA DE RIESGOS'!$H$514),"")</f>
        <v/>
      </c>
      <c r="X50" s="337" t="str">
        <f>IF(AND('MAPA DE RIESGOS'!$V$520="Muy Baja",'MAPA DE RIESGOS'!$Z$520="Menor"),CONCATENATE("R",'MAPA DE RIESGOS'!$H$520),"")</f>
        <v/>
      </c>
      <c r="Y50" s="337" t="str">
        <f>IF(AND('MAPA DE RIESGOS'!$V$526="Muy Baja",'MAPA DE RIESGOS'!$Z$526="Menor"),CONCATENATE("R",'MAPA DE RIESGOS'!$H$526),"")</f>
        <v/>
      </c>
      <c r="Z50" s="337" t="str">
        <f>IF(AND('MAPA DE RIESGOS'!$V$532="Muy Baja",'MAPA DE RIESGOS'!$Z$532="Menor"),CONCATENATE("R",'MAPA DE RIESGOS'!$H$532),"")</f>
        <v/>
      </c>
      <c r="AA50" s="337"/>
      <c r="AB50" s="337"/>
      <c r="AC50" s="338"/>
      <c r="AD50" s="326" t="str">
        <f>IF(AND('MAPA DE RIESGOS'!$V$496="Muy Baja",'MAPA DE RIESGOS'!$Z$496="Moderado"),CONCATENATE("R",'MAPA DE RIESGOS'!$H$496),"")</f>
        <v/>
      </c>
      <c r="AE50" s="327" t="str">
        <f>IF(AND('MAPA DE RIESGOS'!$V$502="Muy Baja",'MAPA DE RIESGOS'!$Z$502="Moderado"),CONCATENATE("R",'MAPA DE RIESGOS'!$H$502),"")</f>
        <v/>
      </c>
      <c r="AF50" s="327" t="str">
        <f>IF(AND('MAPA DE RIESGOS'!$V$508="Muy Baja",'MAPA DE RIESGOS'!$Z$508="Moderado"),CONCATENATE("R",'MAPA DE RIESGOS'!$H$508),"")</f>
        <v/>
      </c>
      <c r="AG50" s="327" t="str">
        <f>IF(AND('MAPA DE RIESGOS'!$V$514="Muy Baja",'MAPA DE RIESGOS'!$Z$514="Moderado"),CONCATENATE("R",'MAPA DE RIESGOS'!$H$514),"")</f>
        <v/>
      </c>
      <c r="AH50" s="327" t="str">
        <f>IF(AND('MAPA DE RIESGOS'!$V$520="Muy Baja",'MAPA DE RIESGOS'!$Z$520="Moderado"),CONCATENATE("R",'MAPA DE RIESGOS'!$H$520),"")</f>
        <v/>
      </c>
      <c r="AI50" s="327" t="str">
        <f>IF(AND('MAPA DE RIESGOS'!$V$526="Muy Baja",'MAPA DE RIESGOS'!$Z$526="Moderado"),CONCATENATE("R",'MAPA DE RIESGOS'!$H$526),"")</f>
        <v/>
      </c>
      <c r="AJ50" s="327" t="str">
        <f>IF(AND('MAPA DE RIESGOS'!$V$532="Muy Baja",'MAPA DE RIESGOS'!$Z$532="Moderado"),CONCATENATE("R",'MAPA DE RIESGOS'!$H$532),"")</f>
        <v/>
      </c>
      <c r="AK50" s="327"/>
      <c r="AL50" s="327"/>
      <c r="AM50" s="328"/>
      <c r="AN50" s="313" t="str">
        <f>IF(AND('MAPA DE RIESGOS'!$V$496="Muy Baja",'MAPA DE RIESGOS'!$Z$496="Mayor"),CONCATENATE("R",'MAPA DE RIESGOS'!$H$496),"")</f>
        <v/>
      </c>
      <c r="AO50" s="314" t="str">
        <f>IF(AND('MAPA DE RIESGOS'!$V$502="Muy Baja",'MAPA DE RIESGOS'!$Z$502="Mayor"),CONCATENATE("R",'MAPA DE RIESGOS'!$H$502),"")</f>
        <v/>
      </c>
      <c r="AP50" s="314" t="str">
        <f>IF(AND('MAPA DE RIESGOS'!$V$508="Muy Baja",'MAPA DE RIESGOS'!$Z$508="Mayor"),CONCATENATE("R",'MAPA DE RIESGOS'!$H$508),"")</f>
        <v/>
      </c>
      <c r="AQ50" s="314" t="str">
        <f>IF(AND('MAPA DE RIESGOS'!$V$514="Muy Baja",'MAPA DE RIESGOS'!$Z$514="Mayor"),CONCATENATE("R",'MAPA DE RIESGOS'!$H$514),"")</f>
        <v/>
      </c>
      <c r="AR50" s="314" t="str">
        <f>IF(AND('MAPA DE RIESGOS'!$V$520="Muy Baja",'MAPA DE RIESGOS'!$Z$520="Mayor"),CONCATENATE("R",'MAPA DE RIESGOS'!$H$520),"")</f>
        <v/>
      </c>
      <c r="AS50" s="314" t="str">
        <f>IF(AND('MAPA DE RIESGOS'!$V$526="Muy Baja",'MAPA DE RIESGOS'!$Z$526="Mayor"),CONCATENATE("R",'MAPA DE RIESGOS'!$H$526),"")</f>
        <v/>
      </c>
      <c r="AT50" s="314" t="str">
        <f>IF(AND('MAPA DE RIESGOS'!$V$532="Muy Baja",'MAPA DE RIESGOS'!$Z$532="Mayor"),CONCATENATE("R",'MAPA DE RIESGOS'!$H$532),"")</f>
        <v/>
      </c>
      <c r="AU50" s="314"/>
      <c r="AV50" s="314"/>
      <c r="AW50" s="315"/>
      <c r="AX50" s="324" t="str">
        <f>IF(AND('MAPA DE RIESGOS'!$V$496="Muy Baja",'MAPA DE RIESGOS'!$Z$496="Catastrófico"),CONCATENATE("R",'MAPA DE RIESGOS'!$H$496),"")</f>
        <v/>
      </c>
      <c r="AY50" s="316" t="str">
        <f>IF(AND('MAPA DE RIESGOS'!$V$502="Muy Baja",'MAPA DE RIESGOS'!$Z$502="Catastrófico"),CONCATENATE("R",'MAPA DE RIESGOS'!$H$502),"")</f>
        <v/>
      </c>
      <c r="AZ50" s="316" t="str">
        <f>IF(AND('MAPA DE RIESGOS'!$V$508="Muy Baja",'MAPA DE RIESGOS'!$Z$508="Catastrófico"),CONCATENATE("R",'MAPA DE RIESGOS'!$H$508),"")</f>
        <v/>
      </c>
      <c r="BA50" s="316" t="str">
        <f>IF(AND('MAPA DE RIESGOS'!$V$514="Muy Baja",'MAPA DE RIESGOS'!$Z$514="Catastrófico"),CONCATENATE("R",'MAPA DE RIESGOS'!$H$514),"")</f>
        <v/>
      </c>
      <c r="BB50" s="316" t="str">
        <f>IF(AND('MAPA DE RIESGOS'!$V$520="Muy Baja",'MAPA DE RIESGOS'!$Z$520="Catastrófico"),CONCATENATE("R",'MAPA DE RIESGOS'!$H$520),"")</f>
        <v/>
      </c>
      <c r="BC50" s="316" t="str">
        <f>IF(AND('MAPA DE RIESGOS'!$V$526="Muy Baja",'MAPA DE RIESGOS'!$Z$526="Catastrófico"),CONCATENATE("R",'MAPA DE RIESGOS'!$H$526),"")</f>
        <v/>
      </c>
      <c r="BD50" s="316" t="str">
        <f>IF(AND('MAPA DE RIESGOS'!$V$532="Muy Baja",'MAPA DE RIESGOS'!$Z$532="Catastrófico"),CONCATENATE("R",'MAPA DE RIESGOS'!$H$532),"")</f>
        <v/>
      </c>
      <c r="BE50" s="316"/>
      <c r="BF50" s="316"/>
      <c r="BG50" s="317"/>
      <c r="BH50" s="350"/>
      <c r="BI50" s="350"/>
      <c r="BJ50" s="350"/>
      <c r="BK50" s="350"/>
      <c r="BL50" s="350"/>
      <c r="BM50" s="350"/>
      <c r="BN50" s="350"/>
    </row>
    <row r="51" spans="2:66" ht="12.65" customHeight="1">
      <c r="B51" s="350"/>
      <c r="C51" s="350"/>
      <c r="D51" s="350"/>
      <c r="E51" s="350"/>
      <c r="F51" s="350"/>
      <c r="G51" s="350"/>
      <c r="H51" s="350"/>
      <c r="I51" s="350"/>
      <c r="J51" s="688" t="s">
        <v>286</v>
      </c>
      <c r="K51" s="689"/>
      <c r="L51" s="689"/>
      <c r="M51" s="689"/>
      <c r="N51" s="689"/>
      <c r="O51" s="689"/>
      <c r="P51" s="689"/>
      <c r="Q51" s="689"/>
      <c r="R51" s="689"/>
      <c r="S51" s="690"/>
      <c r="T51" s="688" t="s">
        <v>287</v>
      </c>
      <c r="U51" s="689"/>
      <c r="V51" s="689"/>
      <c r="W51" s="689"/>
      <c r="X51" s="689"/>
      <c r="Y51" s="689"/>
      <c r="Z51" s="689"/>
      <c r="AA51" s="689"/>
      <c r="AB51" s="689"/>
      <c r="AC51" s="690"/>
      <c r="AD51" s="688" t="s">
        <v>288</v>
      </c>
      <c r="AE51" s="689"/>
      <c r="AF51" s="689"/>
      <c r="AG51" s="689"/>
      <c r="AH51" s="689"/>
      <c r="AI51" s="689"/>
      <c r="AJ51" s="689"/>
      <c r="AK51" s="689"/>
      <c r="AL51" s="689"/>
      <c r="AM51" s="690"/>
      <c r="AN51" s="688" t="s">
        <v>289</v>
      </c>
      <c r="AO51" s="697"/>
      <c r="AP51" s="689"/>
      <c r="AQ51" s="689"/>
      <c r="AR51" s="689"/>
      <c r="AS51" s="689"/>
      <c r="AT51" s="689"/>
      <c r="AU51" s="689"/>
      <c r="AV51" s="689"/>
      <c r="AW51" s="690"/>
      <c r="AX51" s="688" t="s">
        <v>290</v>
      </c>
      <c r="AY51" s="689"/>
      <c r="AZ51" s="689"/>
      <c r="BA51" s="689"/>
      <c r="BB51" s="689"/>
      <c r="BC51" s="689"/>
      <c r="BD51" s="689"/>
      <c r="BE51" s="689"/>
      <c r="BF51" s="689"/>
      <c r="BG51" s="690"/>
      <c r="BH51" s="350"/>
      <c r="BI51" s="350"/>
      <c r="BJ51" s="350"/>
      <c r="BK51" s="350"/>
      <c r="BL51" s="350"/>
      <c r="BM51" s="350"/>
      <c r="BN51" s="350"/>
    </row>
    <row r="52" spans="2:66" ht="12.65" customHeight="1">
      <c r="B52" s="67"/>
      <c r="C52" s="67"/>
      <c r="D52" s="67"/>
      <c r="E52" s="67"/>
      <c r="F52" s="67"/>
      <c r="G52" s="67"/>
      <c r="H52" s="67"/>
      <c r="I52" s="67"/>
      <c r="J52" s="691"/>
      <c r="K52" s="692"/>
      <c r="L52" s="692"/>
      <c r="M52" s="692"/>
      <c r="N52" s="692"/>
      <c r="O52" s="692"/>
      <c r="P52" s="692"/>
      <c r="Q52" s="692"/>
      <c r="R52" s="692"/>
      <c r="S52" s="693"/>
      <c r="T52" s="691"/>
      <c r="U52" s="692"/>
      <c r="V52" s="692"/>
      <c r="W52" s="692"/>
      <c r="X52" s="692"/>
      <c r="Y52" s="692"/>
      <c r="Z52" s="692"/>
      <c r="AA52" s="692"/>
      <c r="AB52" s="692"/>
      <c r="AC52" s="693"/>
      <c r="AD52" s="691"/>
      <c r="AE52" s="692"/>
      <c r="AF52" s="692"/>
      <c r="AG52" s="692"/>
      <c r="AH52" s="692"/>
      <c r="AI52" s="692"/>
      <c r="AJ52" s="692"/>
      <c r="AK52" s="692"/>
      <c r="AL52" s="692"/>
      <c r="AM52" s="693"/>
      <c r="AN52" s="691"/>
      <c r="AO52" s="692"/>
      <c r="AP52" s="692"/>
      <c r="AQ52" s="692"/>
      <c r="AR52" s="692"/>
      <c r="AS52" s="692"/>
      <c r="AT52" s="692"/>
      <c r="AU52" s="692"/>
      <c r="AV52" s="692"/>
      <c r="AW52" s="693"/>
      <c r="AX52" s="691"/>
      <c r="AY52" s="692"/>
      <c r="AZ52" s="692"/>
      <c r="BA52" s="692"/>
      <c r="BB52" s="692"/>
      <c r="BC52" s="692"/>
      <c r="BD52" s="692"/>
      <c r="BE52" s="692"/>
      <c r="BF52" s="692"/>
      <c r="BG52" s="693"/>
      <c r="BH52" s="67"/>
      <c r="BI52" s="67"/>
      <c r="BJ52" s="67"/>
      <c r="BK52" s="67"/>
      <c r="BL52" s="67"/>
      <c r="BM52" s="67"/>
      <c r="BN52" s="67"/>
    </row>
    <row r="53" spans="2:66" ht="12.65" customHeight="1">
      <c r="B53" s="67"/>
      <c r="C53" s="67"/>
      <c r="D53" s="67"/>
      <c r="E53" s="67"/>
      <c r="F53" s="67"/>
      <c r="G53" s="67"/>
      <c r="H53" s="67"/>
      <c r="I53" s="67"/>
      <c r="J53" s="691"/>
      <c r="K53" s="692"/>
      <c r="L53" s="692"/>
      <c r="M53" s="692"/>
      <c r="N53" s="692"/>
      <c r="O53" s="692"/>
      <c r="P53" s="692"/>
      <c r="Q53" s="692"/>
      <c r="R53" s="692"/>
      <c r="S53" s="693"/>
      <c r="T53" s="691"/>
      <c r="U53" s="692"/>
      <c r="V53" s="692"/>
      <c r="W53" s="692"/>
      <c r="X53" s="692"/>
      <c r="Y53" s="692"/>
      <c r="Z53" s="692"/>
      <c r="AA53" s="692"/>
      <c r="AB53" s="692"/>
      <c r="AC53" s="693"/>
      <c r="AD53" s="691"/>
      <c r="AE53" s="692"/>
      <c r="AF53" s="692"/>
      <c r="AG53" s="692"/>
      <c r="AH53" s="692"/>
      <c r="AI53" s="692"/>
      <c r="AJ53" s="692"/>
      <c r="AK53" s="692"/>
      <c r="AL53" s="692"/>
      <c r="AM53" s="693"/>
      <c r="AN53" s="691"/>
      <c r="AO53" s="692"/>
      <c r="AP53" s="692"/>
      <c r="AQ53" s="692"/>
      <c r="AR53" s="692"/>
      <c r="AS53" s="692"/>
      <c r="AT53" s="692"/>
      <c r="AU53" s="692"/>
      <c r="AV53" s="692"/>
      <c r="AW53" s="693"/>
      <c r="AX53" s="691"/>
      <c r="AY53" s="692"/>
      <c r="AZ53" s="692"/>
      <c r="BA53" s="692"/>
      <c r="BB53" s="692"/>
      <c r="BC53" s="692"/>
      <c r="BD53" s="692"/>
      <c r="BE53" s="692"/>
      <c r="BF53" s="692"/>
      <c r="BG53" s="693"/>
      <c r="BH53" s="67"/>
      <c r="BI53" s="67"/>
      <c r="BJ53" s="67"/>
      <c r="BK53" s="67"/>
      <c r="BL53" s="67"/>
      <c r="BM53" s="67"/>
      <c r="BN53" s="67"/>
    </row>
    <row r="54" spans="2:66" ht="12.65" customHeight="1">
      <c r="B54" s="67"/>
      <c r="C54" s="67"/>
      <c r="D54" s="67"/>
      <c r="E54" s="67"/>
      <c r="F54" s="67"/>
      <c r="G54" s="67"/>
      <c r="H54" s="67"/>
      <c r="I54" s="67"/>
      <c r="J54" s="691"/>
      <c r="K54" s="692"/>
      <c r="L54" s="692"/>
      <c r="M54" s="692"/>
      <c r="N54" s="692"/>
      <c r="O54" s="692"/>
      <c r="P54" s="692"/>
      <c r="Q54" s="692"/>
      <c r="R54" s="692"/>
      <c r="S54" s="693"/>
      <c r="T54" s="691"/>
      <c r="U54" s="692"/>
      <c r="V54" s="692"/>
      <c r="W54" s="692"/>
      <c r="X54" s="692"/>
      <c r="Y54" s="692"/>
      <c r="Z54" s="692"/>
      <c r="AA54" s="692"/>
      <c r="AB54" s="692"/>
      <c r="AC54" s="693"/>
      <c r="AD54" s="691"/>
      <c r="AE54" s="692"/>
      <c r="AF54" s="692"/>
      <c r="AG54" s="692"/>
      <c r="AH54" s="692"/>
      <c r="AI54" s="692"/>
      <c r="AJ54" s="692"/>
      <c r="AK54" s="692"/>
      <c r="AL54" s="692"/>
      <c r="AM54" s="693"/>
      <c r="AN54" s="691"/>
      <c r="AO54" s="692"/>
      <c r="AP54" s="692"/>
      <c r="AQ54" s="692"/>
      <c r="AR54" s="692"/>
      <c r="AS54" s="692"/>
      <c r="AT54" s="692"/>
      <c r="AU54" s="692"/>
      <c r="AV54" s="692"/>
      <c r="AW54" s="693"/>
      <c r="AX54" s="691"/>
      <c r="AY54" s="692"/>
      <c r="AZ54" s="692"/>
      <c r="BA54" s="692"/>
      <c r="BB54" s="692"/>
      <c r="BC54" s="692"/>
      <c r="BD54" s="692"/>
      <c r="BE54" s="692"/>
      <c r="BF54" s="692"/>
      <c r="BG54" s="693"/>
      <c r="BH54" s="67"/>
      <c r="BI54" s="67"/>
      <c r="BJ54" s="67"/>
      <c r="BK54" s="67"/>
      <c r="BL54" s="67"/>
      <c r="BM54" s="67"/>
      <c r="BN54" s="67"/>
    </row>
    <row r="55" spans="2:66" ht="12.65" customHeight="1">
      <c r="B55" s="67"/>
      <c r="C55" s="67"/>
      <c r="D55" s="67"/>
      <c r="E55" s="67"/>
      <c r="F55" s="67"/>
      <c r="G55" s="67"/>
      <c r="H55" s="67"/>
      <c r="I55" s="67"/>
      <c r="J55" s="691"/>
      <c r="K55" s="692"/>
      <c r="L55" s="692"/>
      <c r="M55" s="692"/>
      <c r="N55" s="692"/>
      <c r="O55" s="692"/>
      <c r="P55" s="692"/>
      <c r="Q55" s="692"/>
      <c r="R55" s="692"/>
      <c r="S55" s="693"/>
      <c r="T55" s="691"/>
      <c r="U55" s="692"/>
      <c r="V55" s="692"/>
      <c r="W55" s="692"/>
      <c r="X55" s="692"/>
      <c r="Y55" s="692"/>
      <c r="Z55" s="692"/>
      <c r="AA55" s="692"/>
      <c r="AB55" s="692"/>
      <c r="AC55" s="693"/>
      <c r="AD55" s="691"/>
      <c r="AE55" s="692"/>
      <c r="AF55" s="692"/>
      <c r="AG55" s="692"/>
      <c r="AH55" s="692"/>
      <c r="AI55" s="692"/>
      <c r="AJ55" s="692"/>
      <c r="AK55" s="692"/>
      <c r="AL55" s="692"/>
      <c r="AM55" s="693"/>
      <c r="AN55" s="691"/>
      <c r="AO55" s="692"/>
      <c r="AP55" s="692"/>
      <c r="AQ55" s="692"/>
      <c r="AR55" s="692"/>
      <c r="AS55" s="692"/>
      <c r="AT55" s="692"/>
      <c r="AU55" s="692"/>
      <c r="AV55" s="692"/>
      <c r="AW55" s="693"/>
      <c r="AX55" s="691"/>
      <c r="AY55" s="692"/>
      <c r="AZ55" s="692"/>
      <c r="BA55" s="692"/>
      <c r="BB55" s="692"/>
      <c r="BC55" s="692"/>
      <c r="BD55" s="692"/>
      <c r="BE55" s="692"/>
      <c r="BF55" s="692"/>
      <c r="BG55" s="693"/>
      <c r="BH55" s="67"/>
      <c r="BI55" s="67"/>
      <c r="BJ55" s="67"/>
      <c r="BK55" s="67"/>
      <c r="BL55" s="67"/>
      <c r="BM55" s="67"/>
      <c r="BN55" s="67"/>
    </row>
    <row r="56" spans="2:66" ht="12.65" customHeight="1" thickBot="1">
      <c r="B56" s="67"/>
      <c r="C56" s="67"/>
      <c r="D56" s="67"/>
      <c r="E56" s="67"/>
      <c r="F56" s="67"/>
      <c r="G56" s="67"/>
      <c r="H56" s="67"/>
      <c r="I56" s="67"/>
      <c r="J56" s="694"/>
      <c r="K56" s="695"/>
      <c r="L56" s="695"/>
      <c r="M56" s="695"/>
      <c r="N56" s="695"/>
      <c r="O56" s="695"/>
      <c r="P56" s="695"/>
      <c r="Q56" s="695"/>
      <c r="R56" s="695"/>
      <c r="S56" s="696"/>
      <c r="T56" s="694"/>
      <c r="U56" s="695"/>
      <c r="V56" s="695"/>
      <c r="W56" s="695"/>
      <c r="X56" s="695"/>
      <c r="Y56" s="695"/>
      <c r="Z56" s="695"/>
      <c r="AA56" s="695"/>
      <c r="AB56" s="695"/>
      <c r="AC56" s="696"/>
      <c r="AD56" s="694"/>
      <c r="AE56" s="695"/>
      <c r="AF56" s="695"/>
      <c r="AG56" s="695"/>
      <c r="AH56" s="695"/>
      <c r="AI56" s="695"/>
      <c r="AJ56" s="695"/>
      <c r="AK56" s="695"/>
      <c r="AL56" s="695"/>
      <c r="AM56" s="696"/>
      <c r="AN56" s="694"/>
      <c r="AO56" s="695"/>
      <c r="AP56" s="695"/>
      <c r="AQ56" s="695"/>
      <c r="AR56" s="695"/>
      <c r="AS56" s="695"/>
      <c r="AT56" s="695"/>
      <c r="AU56" s="695"/>
      <c r="AV56" s="695"/>
      <c r="AW56" s="696"/>
      <c r="AX56" s="694"/>
      <c r="AY56" s="695"/>
      <c r="AZ56" s="695"/>
      <c r="BA56" s="695"/>
      <c r="BB56" s="695"/>
      <c r="BC56" s="695"/>
      <c r="BD56" s="695"/>
      <c r="BE56" s="695"/>
      <c r="BF56" s="695"/>
      <c r="BG56" s="696"/>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104" zoomScale="10" zoomScaleNormal="25" zoomScaleSheetLayoutView="10" workbookViewId="0">
      <selection activeCell="AU32" sqref="AU32"/>
    </sheetView>
  </sheetViews>
  <sheetFormatPr baseColWidth="10" defaultColWidth="5.453125" defaultRowHeight="9" customHeight="1"/>
  <cols>
    <col min="5" max="9" width="9.26953125" style="389" customWidth="1"/>
    <col min="10" max="10" width="15.632812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36328125" customWidth="1"/>
    <col min="30" max="33" width="8.7265625" customWidth="1"/>
    <col min="34" max="34" width="15.7265625" customWidth="1"/>
    <col min="35" max="35" width="14.90625" customWidth="1"/>
    <col min="36" max="36" width="8.7265625" customWidth="1"/>
    <col min="37" max="37" width="11.7265625" customWidth="1"/>
    <col min="38" max="39" width="8.7265625" customWidth="1"/>
    <col min="40" max="40" width="12.6328125" customWidth="1"/>
    <col min="41" max="41" width="11.90625" customWidth="1"/>
    <col min="42" max="43" width="8.7265625" customWidth="1"/>
    <col min="44" max="44" width="12.7265625" customWidth="1"/>
    <col min="45" max="45" width="8.7265625" customWidth="1"/>
    <col min="46" max="46" width="19.90625" customWidth="1"/>
    <col min="47" max="47" width="17.453125" customWidth="1"/>
    <col min="48" max="48" width="10.1796875" customWidth="1"/>
    <col min="49" max="49" width="19.6328125" customWidth="1"/>
    <col min="50" max="50" width="18.1796875" customWidth="1"/>
    <col min="51" max="51" width="18.54296875" customWidth="1"/>
    <col min="52" max="53" width="16.7265625" customWidth="1"/>
    <col min="54" max="54" width="12.1796875" customWidth="1"/>
    <col min="55" max="55" width="8.7265625" customWidth="1"/>
    <col min="56" max="57" width="15.6328125" customWidth="1"/>
    <col min="58" max="58" width="17.81640625" customWidth="1"/>
    <col min="59" max="59" width="15.26953125" customWidth="1"/>
    <col min="60" max="60" width="14.1796875" customWidth="1"/>
    <col min="61" max="61" width="16.7265625" customWidth="1"/>
    <col min="62" max="62" width="18.90625" customWidth="1"/>
    <col min="63" max="99" width="8.7265625" customWidth="1"/>
    <col min="101" max="106" width="7.54296875" style="389" customWidth="1"/>
  </cols>
  <sheetData>
    <row r="2" spans="2:106" ht="18" customHeight="1">
      <c r="B2" s="747" t="s">
        <v>293</v>
      </c>
      <c r="C2" s="747"/>
      <c r="D2" s="747"/>
      <c r="E2" s="747"/>
      <c r="F2" s="747"/>
      <c r="G2" s="747"/>
      <c r="H2" s="747"/>
      <c r="I2" s="747"/>
      <c r="J2" s="748" t="s">
        <v>2</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67"/>
      <c r="CW2" s="388"/>
      <c r="CX2" s="388"/>
      <c r="CY2" s="388"/>
      <c r="CZ2" s="388"/>
      <c r="DA2" s="388"/>
      <c r="DB2" s="388"/>
    </row>
    <row r="3" spans="2:106" ht="18" customHeight="1">
      <c r="B3" s="747"/>
      <c r="C3" s="747"/>
      <c r="D3" s="747"/>
      <c r="E3" s="747"/>
      <c r="F3" s="747"/>
      <c r="G3" s="747"/>
      <c r="H3" s="747"/>
      <c r="I3" s="747"/>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M3" s="748"/>
      <c r="BN3" s="748"/>
      <c r="BO3" s="748"/>
      <c r="BP3" s="748"/>
      <c r="BQ3" s="748"/>
      <c r="BR3" s="748"/>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67"/>
      <c r="CW3" s="388"/>
      <c r="CX3" s="388"/>
      <c r="CY3" s="388"/>
      <c r="CZ3" s="388"/>
      <c r="DA3" s="388"/>
      <c r="DB3" s="388"/>
    </row>
    <row r="4" spans="2:106" ht="223" customHeight="1">
      <c r="B4" s="747"/>
      <c r="C4" s="747"/>
      <c r="D4" s="747"/>
      <c r="E4" s="747"/>
      <c r="F4" s="747"/>
      <c r="G4" s="747"/>
      <c r="H4" s="747"/>
      <c r="I4" s="747"/>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M4" s="748"/>
      <c r="BN4" s="748"/>
      <c r="BO4" s="748"/>
      <c r="BP4" s="748"/>
      <c r="BQ4" s="748"/>
      <c r="BR4" s="748"/>
      <c r="BS4" s="748"/>
      <c r="BT4" s="748"/>
      <c r="BU4" s="748"/>
      <c r="BV4" s="748"/>
      <c r="BW4" s="748"/>
      <c r="BX4" s="748"/>
      <c r="BY4" s="748"/>
      <c r="BZ4" s="748"/>
      <c r="CA4" s="748"/>
      <c r="CB4" s="748"/>
      <c r="CC4" s="748"/>
      <c r="CD4" s="748"/>
      <c r="CE4" s="748"/>
      <c r="CF4" s="748"/>
      <c r="CG4" s="748"/>
      <c r="CH4" s="748"/>
      <c r="CI4" s="748"/>
      <c r="CJ4" s="748"/>
      <c r="CK4" s="748"/>
      <c r="CL4" s="748"/>
      <c r="CM4" s="748"/>
      <c r="CN4" s="748"/>
      <c r="CO4" s="748"/>
      <c r="CP4" s="748"/>
      <c r="CQ4" s="748"/>
      <c r="CR4" s="748"/>
      <c r="CS4" s="748"/>
      <c r="CT4" s="748"/>
      <c r="CU4" s="748"/>
      <c r="CV4" s="67"/>
      <c r="CW4" s="388"/>
      <c r="CX4" s="388"/>
      <c r="CY4" s="388"/>
      <c r="CZ4" s="388"/>
      <c r="DA4" s="388"/>
      <c r="DB4" s="388"/>
    </row>
    <row r="5" spans="2:106" ht="9" customHeight="1" thickBot="1">
      <c r="B5" s="67"/>
      <c r="C5" s="67"/>
      <c r="D5" s="67"/>
      <c r="E5" s="388"/>
      <c r="F5" s="388"/>
      <c r="G5" s="388"/>
      <c r="H5" s="388"/>
      <c r="I5" s="388"/>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8"/>
      <c r="CX5" s="388"/>
      <c r="CY5" s="388"/>
      <c r="CZ5" s="388"/>
      <c r="DA5" s="388"/>
      <c r="DB5" s="388"/>
    </row>
    <row r="6" spans="2:106" ht="32.5" customHeight="1">
      <c r="B6" s="749" t="s">
        <v>1</v>
      </c>
      <c r="C6" s="749"/>
      <c r="D6" s="750"/>
      <c r="E6" s="744" t="s">
        <v>278</v>
      </c>
      <c r="F6" s="745"/>
      <c r="G6" s="745"/>
      <c r="H6" s="745"/>
      <c r="I6" s="746"/>
      <c r="J6" s="351" t="str">
        <f>IF(AND('MAPA DE RIESGOS'!$AP10="Muy Alta",'MAPA DE RIESGOS'!$AR10="Leve"),CONCATENATE("R",'MAPA DE RIESGOS'!$H10,"C",'MAPA DE RIESGOS'!$AF10),"")</f>
        <v/>
      </c>
      <c r="K6" s="352" t="str">
        <f>IF(AND('MAPA DE RIESGOS'!$AP11="Muy Alta",'MAPA DE RIESGOS'!$AR11="Leve"),CONCATENATE("R",'MAPA DE RIESGOS'!$H11,"C",'MAPA DE RIESGOS'!$AF11),"")</f>
        <v/>
      </c>
      <c r="L6" s="352" t="str">
        <f>IF(AND('MAPA DE RIESGOS'!$AP12="Muy Alta",'MAPA DE RIESGOS'!$AR12="Leve"),CONCATENATE("R",'MAPA DE RIESGOS'!$H12,"C",'MAPA DE RIESGOS'!$AF12),"")</f>
        <v/>
      </c>
      <c r="M6" s="352" t="str">
        <f>IF(AND('MAPA DE RIESGOS'!$AP13="Muy Alta",'MAPA DE RIESGOS'!$AR13="Leve"),CONCATENATE("R",'MAPA DE RIESGOS'!$H13,"C",'MAPA DE RIESGOS'!$AF13),"")</f>
        <v/>
      </c>
      <c r="N6" s="352" t="str">
        <f>IF(AND('MAPA DE RIESGOS'!$AP14="Muy Alta",'MAPA DE RIESGOS'!$AR14="Leve"),CONCATENATE("R",'MAPA DE RIESGOS'!$H14,"C",'MAPA DE RIESGOS'!$AF14),"")</f>
        <v/>
      </c>
      <c r="O6" s="352" t="str">
        <f>IF(AND('MAPA DE RIESGOS'!$AP15="Muy Alta",'MAPA DE RIESGOS'!$AR15="Leve"),CONCATENATE("R",'MAPA DE RIESGOS'!$H15,"C",'MAPA DE RIESGOS'!$AF15),"")</f>
        <v/>
      </c>
      <c r="P6" s="352" t="str">
        <f>IF(AND('MAPA DE RIESGOS'!$AP16="Muy Alta",'MAPA DE RIESGOS'!$AR16="Leve"),CONCATENATE("R",'MAPA DE RIESGOS'!$H16,"C",'MAPA DE RIESGOS'!$AF16),"")</f>
        <v/>
      </c>
      <c r="Q6" s="352" t="str">
        <f>IF(AND('MAPA DE RIESGOS'!$AP17="Muy Alta",'MAPA DE RIESGOS'!$AR17="Leve"),CONCATENATE("R",'MAPA DE RIESGOS'!$H17,"C",'MAPA DE RIESGOS'!$AF17),"")</f>
        <v/>
      </c>
      <c r="R6" s="352" t="str">
        <f>IF(AND('MAPA DE RIESGOS'!$AP18="Muy Alta",'MAPA DE RIESGOS'!$AR18="Leve"),CONCATENATE("R",'MAPA DE RIESGOS'!$H18,"C",'MAPA DE RIESGOS'!$AF18),"")</f>
        <v/>
      </c>
      <c r="S6" s="352" t="str">
        <f>IF(AND('MAPA DE RIESGOS'!$AP19="Muy Alta",'MAPA DE RIESGOS'!$AR19="Leve"),CONCATENATE("R",'MAPA DE RIESGOS'!$H19,"C",'MAPA DE RIESGOS'!$AF19),"")</f>
        <v/>
      </c>
      <c r="T6" s="352" t="str">
        <f>IF(AND('MAPA DE RIESGOS'!$AP20="Muy Alta",'MAPA DE RIESGOS'!$AR20="Leve"),CONCATENATE("R",'MAPA DE RIESGOS'!$H20,"C",'MAPA DE RIESGOS'!$AF20),"")</f>
        <v/>
      </c>
      <c r="U6" s="352" t="str">
        <f>IF(AND('MAPA DE RIESGOS'!$AP21="Muy Alta",'MAPA DE RIESGOS'!$AR21="Leve"),CONCATENATE("R",'MAPA DE RIESGOS'!$H21,"C",'MAPA DE RIESGOS'!$AF21),"")</f>
        <v/>
      </c>
      <c r="V6" s="352" t="str">
        <f>IF(AND('MAPA DE RIESGOS'!$AP22="Muy Alta",'MAPA DE RIESGOS'!$AR22="Leve"),CONCATENATE("R",'MAPA DE RIESGOS'!$H22,"C",'MAPA DE RIESGOS'!$AF22),"")</f>
        <v/>
      </c>
      <c r="W6" s="352" t="str">
        <f>IF(AND('MAPA DE RIESGOS'!$AP23="Muy Alta",'MAPA DE RIESGOS'!$AR23="Leve"),CONCATENATE("R",'MAPA DE RIESGOS'!$H23,"C",'MAPA DE RIESGOS'!$AF23),"")</f>
        <v/>
      </c>
      <c r="X6" s="352" t="str">
        <f>IF(AND('MAPA DE RIESGOS'!$AP24="Muy Alta",'MAPA DE RIESGOS'!$AR24="Leve"),CONCATENATE("R",'MAPA DE RIESGOS'!$H24,"C",'MAPA DE RIESGOS'!$AF24),"")</f>
        <v/>
      </c>
      <c r="Y6" s="352" t="str">
        <f>IF(AND('MAPA DE RIESGOS'!$AP25="Muy Alta",'MAPA DE RIESGOS'!$AR25="Leve"),CONCATENATE("R",'MAPA DE RIESGOS'!$H25,"C",'MAPA DE RIESGOS'!$AF25),"")</f>
        <v/>
      </c>
      <c r="Z6" s="352" t="str">
        <f>IF(AND('MAPA DE RIESGOS'!$AP26="Muy Alta",'MAPA DE RIESGOS'!$AR26="Leve"),CONCATENATE("R",'MAPA DE RIESGOS'!$H26,"C",'MAPA DE RIESGOS'!$AF26),"")</f>
        <v/>
      </c>
      <c r="AA6" s="353" t="str">
        <f>IF(AND('MAPA DE RIESGOS'!$AP27="Muy Alta",'MAPA DE RIESGOS'!$AR27="Leve"),CONCATENATE("R",'MAPA DE RIESGOS'!$H27,"C",'MAPA DE RIESGOS'!$AF27),"")</f>
        <v/>
      </c>
      <c r="AB6" s="351" t="str">
        <f>IF(AND('MAPA DE RIESGOS'!$AP10="Muy Alta",'MAPA DE RIESGOS'!$AR10="Menor"),CONCATENATE("R",'MAPA DE RIESGOS'!$H10,"C",'MAPA DE RIESGOS'!$AF10),"")</f>
        <v/>
      </c>
      <c r="AC6" s="352" t="str">
        <f>IF(AND('MAPA DE RIESGOS'!$AP11="Muy Alta",'MAPA DE RIESGOS'!$AR11="Menor"),CONCATENATE("R",'MAPA DE RIESGOS'!$H11,"C",'MAPA DE RIESGOS'!$AF11),"")</f>
        <v/>
      </c>
      <c r="AD6" s="352" t="str">
        <f>IF(AND('MAPA DE RIESGOS'!$AP12="Muy Alta",'MAPA DE RIESGOS'!$AR12="Menor"),CONCATENATE("R",'MAPA DE RIESGOS'!$H12,"C",'MAPA DE RIESGOS'!$AF12),"")</f>
        <v/>
      </c>
      <c r="AE6" s="352" t="str">
        <f>IF(AND('MAPA DE RIESGOS'!$AP13="Muy Alta",'MAPA DE RIESGOS'!$AR13="Menor"),CONCATENATE("R",'MAPA DE RIESGOS'!$H13,"C",'MAPA DE RIESGOS'!$AF13),"")</f>
        <v/>
      </c>
      <c r="AF6" s="352" t="str">
        <f>IF(AND('MAPA DE RIESGOS'!$AP14="Muy Alta",'MAPA DE RIESGOS'!$AR14="Menor"),CONCATENATE("R",'MAPA DE RIESGOS'!$H14,"C",'MAPA DE RIESGOS'!$AF14),"")</f>
        <v/>
      </c>
      <c r="AG6" s="352" t="str">
        <f>IF(AND('MAPA DE RIESGOS'!$AP15="Muy Alta",'MAPA DE RIESGOS'!$AR15="Menor"),CONCATENATE("R",'MAPA DE RIESGOS'!$H15,"C",'MAPA DE RIESGOS'!$AF15),"")</f>
        <v/>
      </c>
      <c r="AH6" s="352" t="str">
        <f>IF(AND('MAPA DE RIESGOS'!$AP16="Muy Alta",'MAPA DE RIESGOS'!$AR16="Menor"),CONCATENATE("R",'MAPA DE RIESGOS'!$H16,"C",'MAPA DE RIESGOS'!$AF16),"")</f>
        <v/>
      </c>
      <c r="AI6" s="352" t="str">
        <f>IF(AND('MAPA DE RIESGOS'!$AP17="Muy Alta",'MAPA DE RIESGOS'!$AR17="Menor"),CONCATENATE("R",'MAPA DE RIESGOS'!$H17,"C",'MAPA DE RIESGOS'!$AF17),"")</f>
        <v/>
      </c>
      <c r="AJ6" s="352" t="str">
        <f>IF(AND('MAPA DE RIESGOS'!$AP18="Muy Alta",'MAPA DE RIESGOS'!$AR18="Menor"),CONCATENATE("R",'MAPA DE RIESGOS'!$H18,"C",'MAPA DE RIESGOS'!$AF18),"")</f>
        <v/>
      </c>
      <c r="AK6" s="352" t="str">
        <f>IF(AND('MAPA DE RIESGOS'!$AP19="Muy Alta",'MAPA DE RIESGOS'!$AR19="Menor"),CONCATENATE("R",'MAPA DE RIESGOS'!$H19,"C",'MAPA DE RIESGOS'!$AF19),"")</f>
        <v/>
      </c>
      <c r="AL6" s="352" t="str">
        <f>IF(AND('MAPA DE RIESGOS'!$AP20="Muy Alta",'MAPA DE RIESGOS'!$AR20="Menor"),CONCATENATE("R",'MAPA DE RIESGOS'!$H20,"C",'MAPA DE RIESGOS'!$AF20),"")</f>
        <v/>
      </c>
      <c r="AM6" s="352" t="str">
        <f>IF(AND('MAPA DE RIESGOS'!$AP21="Muy Alta",'MAPA DE RIESGOS'!$AR21="Menor"),CONCATENATE("R",'MAPA DE RIESGOS'!$H21,"C",'MAPA DE RIESGOS'!$AF21),"")</f>
        <v/>
      </c>
      <c r="AN6" s="352" t="str">
        <f>IF(AND('MAPA DE RIESGOS'!$AP22="Muy Alta",'MAPA DE RIESGOS'!$AR22="Menor"),CONCATENATE("R",'MAPA DE RIESGOS'!$H22,"C",'MAPA DE RIESGOS'!$AF22),"")</f>
        <v/>
      </c>
      <c r="AO6" s="352" t="str">
        <f>IF(AND('MAPA DE RIESGOS'!$AP23="Muy Alta",'MAPA DE RIESGOS'!$AR23="Menor"),CONCATENATE("R",'MAPA DE RIESGOS'!$H23,"C",'MAPA DE RIESGOS'!$AF23),"")</f>
        <v/>
      </c>
      <c r="AP6" s="352" t="str">
        <f>IF(AND('MAPA DE RIESGOS'!$AP24="Muy Alta",'MAPA DE RIESGOS'!$AR24="Menor"),CONCATENATE("R",'MAPA DE RIESGOS'!$H24,"C",'MAPA DE RIESGOS'!$AF24),"")</f>
        <v/>
      </c>
      <c r="AQ6" s="352" t="str">
        <f>IF(AND('MAPA DE RIESGOS'!$AP25="Muy Alta",'MAPA DE RIESGOS'!$AR25="Menor"),CONCATENATE("R",'MAPA DE RIESGOS'!$H25,"C",'MAPA DE RIESGOS'!$AF25),"")</f>
        <v/>
      </c>
      <c r="AR6" s="352" t="str">
        <f>IF(AND('MAPA DE RIESGOS'!$AP26="Muy Alta",'MAPA DE RIESGOS'!$AR26="Menor"),CONCATENATE("R",'MAPA DE RIESGOS'!$H26,"C",'MAPA DE RIESGOS'!$AF26),"")</f>
        <v/>
      </c>
      <c r="AS6" s="353" t="str">
        <f>IF(AND('MAPA DE RIESGOS'!$AP27="Muy Alta",'MAPA DE RIESGOS'!$AR27="Menor"),CONCATENATE("R",'MAPA DE RIESGOS'!$H27,"C",'MAPA DE RIESGOS'!$AF27),"")</f>
        <v/>
      </c>
      <c r="AT6" s="351" t="str">
        <f>IF(AND('MAPA DE RIESGOS'!$AP10="Muy Alta",'MAPA DE RIESGOS'!$AR10="Moderado"),CONCATENATE("R",'MAPA DE RIESGOS'!$H10,"C",'MAPA DE RIESGOS'!$AF10),"")</f>
        <v/>
      </c>
      <c r="AU6" s="352" t="str">
        <f>IF(AND('MAPA DE RIESGOS'!$AP11="Muy Alta",'MAPA DE RIESGOS'!$AR11="Moderado"),CONCATENATE("R",'MAPA DE RIESGOS'!$H11,"C",'MAPA DE RIESGOS'!$AF11),"")</f>
        <v/>
      </c>
      <c r="AV6" s="352" t="str">
        <f>IF(AND('MAPA DE RIESGOS'!$AP12="Muy Alta",'MAPA DE RIESGOS'!$AR12="Moderado"),CONCATENATE("R",'MAPA DE RIESGOS'!$H12,"C",'MAPA DE RIESGOS'!$AF12),"")</f>
        <v/>
      </c>
      <c r="AW6" s="352" t="str">
        <f>IF(AND('MAPA DE RIESGOS'!$AP13="Muy Alta",'MAPA DE RIESGOS'!$AR13="Moderado"),CONCATENATE("R",'MAPA DE RIESGOS'!$H13,"C",'MAPA DE RIESGOS'!$AF13),"")</f>
        <v/>
      </c>
      <c r="AX6" s="352" t="str">
        <f>IF(AND('MAPA DE RIESGOS'!$AP14="Muy Alta",'MAPA DE RIESGOS'!$AR14="Moderado"),CONCATENATE("R",'MAPA DE RIESGOS'!$H14,"C",'MAPA DE RIESGOS'!$AF14),"")</f>
        <v/>
      </c>
      <c r="AY6" s="352" t="str">
        <f>IF(AND('MAPA DE RIESGOS'!$AP15="Muy Alta",'MAPA DE RIESGOS'!$AR15="Moderado"),CONCATENATE("R",'MAPA DE RIESGOS'!$H15,"C",'MAPA DE RIESGOS'!$AF15),"")</f>
        <v/>
      </c>
      <c r="AZ6" s="352" t="str">
        <f>IF(AND('MAPA DE RIESGOS'!$AP16="Muy Alta",'MAPA DE RIESGOS'!$AR16="Moderado"),CONCATENATE("R",'MAPA DE RIESGOS'!$H16,"C",'MAPA DE RIESGOS'!$AF16),"")</f>
        <v/>
      </c>
      <c r="BA6" s="352" t="str">
        <f>IF(AND('MAPA DE RIESGOS'!$AP17="Muy Alta",'MAPA DE RIESGOS'!$AR17="Moderado"),CONCATENATE("R",'MAPA DE RIESGOS'!$H17,"C",'MAPA DE RIESGOS'!$AF17),"")</f>
        <v/>
      </c>
      <c r="BB6" s="352" t="str">
        <f>IF(AND('MAPA DE RIESGOS'!$AP18="Muy Alta",'MAPA DE RIESGOS'!$AR18="Moderado"),CONCATENATE("R",'MAPA DE RIESGOS'!$H18,"C",'MAPA DE RIESGOS'!$AF18),"")</f>
        <v/>
      </c>
      <c r="BC6" s="352" t="str">
        <f>IF(AND('MAPA DE RIESGOS'!$AP19="Muy Alta",'MAPA DE RIESGOS'!$AR19="Moderado"),CONCATENATE("R",'MAPA DE RIESGOS'!$H19,"C",'MAPA DE RIESGOS'!$AF19),"")</f>
        <v/>
      </c>
      <c r="BD6" s="352" t="str">
        <f>IF(AND('MAPA DE RIESGOS'!$AP20="Muy Alta",'MAPA DE RIESGOS'!$AR20="Moderado"),CONCATENATE("R",'MAPA DE RIESGOS'!$H20,"C",'MAPA DE RIESGOS'!$AF20),"")</f>
        <v/>
      </c>
      <c r="BE6" s="352" t="str">
        <f>IF(AND('MAPA DE RIESGOS'!$AP21="Muy Alta",'MAPA DE RIESGOS'!$AR21="Moderado"),CONCATENATE("R",'MAPA DE RIESGOS'!$H21,"C",'MAPA DE RIESGOS'!$AF21),"")</f>
        <v/>
      </c>
      <c r="BF6" s="352" t="str">
        <f>IF(AND('MAPA DE RIESGOS'!$AP22="Muy Alta",'MAPA DE RIESGOS'!$AR22="Moderado"),CONCATENATE("R",'MAPA DE RIESGOS'!$H22,"C",'MAPA DE RIESGOS'!$AF22),"")</f>
        <v/>
      </c>
      <c r="BG6" s="352" t="str">
        <f>IF(AND('MAPA DE RIESGOS'!$AP23="Muy Alta",'MAPA DE RIESGOS'!$AR23="Moderado"),CONCATENATE("R",'MAPA DE RIESGOS'!$H23,"C",'MAPA DE RIESGOS'!$AF23),"")</f>
        <v/>
      </c>
      <c r="BH6" s="352" t="str">
        <f>IF(AND('MAPA DE RIESGOS'!$AP24="Muy Alta",'MAPA DE RIESGOS'!$AR24="Moderado"),CONCATENATE("R",'MAPA DE RIESGOS'!$H24,"C",'MAPA DE RIESGOS'!$AF24),"")</f>
        <v/>
      </c>
      <c r="BI6" s="352" t="str">
        <f>IF(AND('MAPA DE RIESGOS'!$AP25="Muy Alta",'MAPA DE RIESGOS'!$AR25="Moderado"),CONCATENATE("R",'MAPA DE RIESGOS'!$H25,"C",'MAPA DE RIESGOS'!$AF25),"")</f>
        <v/>
      </c>
      <c r="BJ6" s="352" t="str">
        <f>IF(AND('MAPA DE RIESGOS'!$AP26="Muy Alta",'MAPA DE RIESGOS'!$AR26="Moderado"),CONCATENATE("R",'MAPA DE RIESGOS'!$H26,"C",'MAPA DE RIESGOS'!$AF26),"")</f>
        <v/>
      </c>
      <c r="BK6" s="353" t="str">
        <f>IF(AND('MAPA DE RIESGOS'!$AP27="Muy Alta",'MAPA DE RIESGOS'!$AR27="Moderado"),CONCATENATE("R",'MAPA DE RIESGOS'!$H27,"C",'MAPA DE RIESGOS'!$AF27),"")</f>
        <v/>
      </c>
      <c r="BL6" s="351" t="str">
        <f>IF(AND('MAPA DE RIESGOS'!$AP10="Muy Alta",'MAPA DE RIESGOS'!$AR10="Mayor"),CONCATENATE("R",'MAPA DE RIESGOS'!$H10,"C",'MAPA DE RIESGOS'!$AF10),"")</f>
        <v/>
      </c>
      <c r="BM6" s="352" t="str">
        <f>IF(AND('MAPA DE RIESGOS'!$AP11="Muy Alta",'MAPA DE RIESGOS'!$AR11="Mayor"),CONCATENATE("R",'MAPA DE RIESGOS'!$H11,"C",'MAPA DE RIESGOS'!$AF11),"")</f>
        <v/>
      </c>
      <c r="BN6" s="352" t="str">
        <f>IF(AND('MAPA DE RIESGOS'!$AP12="Muy Alta",'MAPA DE RIESGOS'!$AR12="Mayor"),CONCATENATE("R",'MAPA DE RIESGOS'!$H12,"C",'MAPA DE RIESGOS'!$AF12),"")</f>
        <v/>
      </c>
      <c r="BO6" s="352" t="str">
        <f>IF(AND('MAPA DE RIESGOS'!$AP13="Muy Alta",'MAPA DE RIESGOS'!$AR13="Mayor"),CONCATENATE("R",'MAPA DE RIESGOS'!$H13,"C",'MAPA DE RIESGOS'!$AF13),"")</f>
        <v/>
      </c>
      <c r="BP6" s="352" t="str">
        <f>IF(AND('MAPA DE RIESGOS'!$AP14="Muy Alta",'MAPA DE RIESGOS'!$AR14="Mayor"),CONCATENATE("R",'MAPA DE RIESGOS'!$H14,"C",'MAPA DE RIESGOS'!$AF14),"")</f>
        <v/>
      </c>
      <c r="BQ6" s="352" t="str">
        <f>IF(AND('MAPA DE RIESGOS'!$AP15="Muy Alta",'MAPA DE RIESGOS'!$AR15="Mayor"),CONCATENATE("R",'MAPA DE RIESGOS'!$H15,"C",'MAPA DE RIESGOS'!$AF15),"")</f>
        <v/>
      </c>
      <c r="BR6" s="352" t="str">
        <f>IF(AND('MAPA DE RIESGOS'!$AP16="Muy Alta",'MAPA DE RIESGOS'!$AR16="Mayor"),CONCATENATE("R",'MAPA DE RIESGOS'!$H16,"C",'MAPA DE RIESGOS'!$AF16),"")</f>
        <v/>
      </c>
      <c r="BS6" s="352" t="str">
        <f>IF(AND('MAPA DE RIESGOS'!$AP17="Muy Alta",'MAPA DE RIESGOS'!$AR17="Mayor"),CONCATENATE("R",'MAPA DE RIESGOS'!$H17,"C",'MAPA DE RIESGOS'!$AF17),"")</f>
        <v/>
      </c>
      <c r="BT6" s="352" t="str">
        <f>IF(AND('MAPA DE RIESGOS'!$AP18="Muy Alta",'MAPA DE RIESGOS'!$AR18="Mayor"),CONCATENATE("R",'MAPA DE RIESGOS'!$H18,"C",'MAPA DE RIESGOS'!$AF18),"")</f>
        <v/>
      </c>
      <c r="BU6" s="352" t="str">
        <f>IF(AND('MAPA DE RIESGOS'!$AP19="Muy Alta",'MAPA DE RIESGOS'!$AR19="Mayor"),CONCATENATE("R",'MAPA DE RIESGOS'!$H19,"C",'MAPA DE RIESGOS'!$AF19),"")</f>
        <v/>
      </c>
      <c r="BV6" s="352" t="str">
        <f>IF(AND('MAPA DE RIESGOS'!$AP20="Muy Alta",'MAPA DE RIESGOS'!$AR20="Mayor"),CONCATENATE("R",'MAPA DE RIESGOS'!$H20,"C",'MAPA DE RIESGOS'!$AF20),"")</f>
        <v/>
      </c>
      <c r="BW6" s="352" t="str">
        <f>IF(AND('MAPA DE RIESGOS'!$AP21="Muy Alta",'MAPA DE RIESGOS'!$AR21="Mayor"),CONCATENATE("R",'MAPA DE RIESGOS'!$H21,"C",'MAPA DE RIESGOS'!$AF21),"")</f>
        <v/>
      </c>
      <c r="BX6" s="352" t="str">
        <f>IF(AND('MAPA DE RIESGOS'!$AP22="Muy Alta",'MAPA DE RIESGOS'!$AR22="Mayor"),CONCATENATE("R",'MAPA DE RIESGOS'!$H22,"C",'MAPA DE RIESGOS'!$AF22),"")</f>
        <v/>
      </c>
      <c r="BY6" s="352" t="str">
        <f>IF(AND('MAPA DE RIESGOS'!$AP23="Muy Alta",'MAPA DE RIESGOS'!$AR23="Mayor"),CONCATENATE("R",'MAPA DE RIESGOS'!$H23,"C",'MAPA DE RIESGOS'!$AF23),"")</f>
        <v/>
      </c>
      <c r="BZ6" s="352" t="str">
        <f>IF(AND('MAPA DE RIESGOS'!$AP24="Muy Alta",'MAPA DE RIESGOS'!$AR24="Mayor"),CONCATENATE("R",'MAPA DE RIESGOS'!$H24,"C",'MAPA DE RIESGOS'!$AF24),"")</f>
        <v/>
      </c>
      <c r="CA6" s="352" t="str">
        <f>IF(AND('MAPA DE RIESGOS'!$AP25="Muy Alta",'MAPA DE RIESGOS'!$AR25="Mayor"),CONCATENATE("R",'MAPA DE RIESGOS'!$H25,"C",'MAPA DE RIESGOS'!$AF25),"")</f>
        <v/>
      </c>
      <c r="CB6" s="352" t="str">
        <f>IF(AND('MAPA DE RIESGOS'!$AP26="Muy Alta",'MAPA DE RIESGOS'!$AR26="Mayor"),CONCATENATE("R",'MAPA DE RIESGOS'!$H26,"C",'MAPA DE RIESGOS'!$AF26),"")</f>
        <v/>
      </c>
      <c r="CC6" s="353" t="str">
        <f>IF(AND('MAPA DE RIESGOS'!$AP27="Muy Alta",'MAPA DE RIESGOS'!$AR27="Mayor"),CONCATENATE("R",'MAPA DE RIESGOS'!$H27,"C",'MAPA DE RIESGOS'!$AF27),"")</f>
        <v/>
      </c>
      <c r="CD6" s="354" t="str">
        <f>IF(AND('MAPA DE RIESGOS'!$AP10="Muy Alta",'MAPA DE RIESGOS'!$AR10="Catastrófico"),CONCATENATE("R",'MAPA DE RIESGOS'!$H10,"C",'MAPA DE RIESGOS'!$AF10),"")</f>
        <v/>
      </c>
      <c r="CE6" s="354" t="str">
        <f>IF(AND('MAPA DE RIESGOS'!$AP11="Muy Alta",'MAPA DE RIESGOS'!$AR11="Catastrófico"),CONCATENATE("R",'MAPA DE RIESGOS'!$H11,"C",'MAPA DE RIESGOS'!$AF11),"")</f>
        <v/>
      </c>
      <c r="CF6" s="354" t="str">
        <f>IF(AND('MAPA DE RIESGOS'!$AP12="Muy Alta",'MAPA DE RIESGOS'!$AR12="Catastrófico"),CONCATENATE("R",'MAPA DE RIESGOS'!$H12,"C",'MAPA DE RIESGOS'!$AF12),"")</f>
        <v/>
      </c>
      <c r="CG6" s="354" t="str">
        <f>IF(AND('MAPA DE RIESGOS'!$AP13="Muy Alta",'MAPA DE RIESGOS'!$AR13="Catastrófico"),CONCATENATE("R",'MAPA DE RIESGOS'!$H13,"C",'MAPA DE RIESGOS'!$AF13),"")</f>
        <v/>
      </c>
      <c r="CH6" s="354" t="str">
        <f>IF(AND('MAPA DE RIESGOS'!$AP14="Muy Alta",'MAPA DE RIESGOS'!$AR14="Catastrófico"),CONCATENATE("R",'MAPA DE RIESGOS'!$H14,"C",'MAPA DE RIESGOS'!$AF14),"")</f>
        <v/>
      </c>
      <c r="CI6" s="354" t="str">
        <f>IF(AND('MAPA DE RIESGOS'!$AP15="Muy Alta",'MAPA DE RIESGOS'!$AR15="Catastrófico"),CONCATENATE("R",'MAPA DE RIESGOS'!$H15,"C",'MAPA DE RIESGOS'!$AF15),"")</f>
        <v/>
      </c>
      <c r="CJ6" s="354" t="str">
        <f>IF(AND('MAPA DE RIESGOS'!$AP16="Muy Alta",'MAPA DE RIESGOS'!$AR16="Catastrófico"),CONCATENATE("R",'MAPA DE RIESGOS'!$H16,"C",'MAPA DE RIESGOS'!$AF16),"")</f>
        <v/>
      </c>
      <c r="CK6" s="354" t="str">
        <f>IF(AND('MAPA DE RIESGOS'!$AP17="Muy Alta",'MAPA DE RIESGOS'!$AR17="Catastrófico"),CONCATENATE("R",'MAPA DE RIESGOS'!$H17,"C",'MAPA DE RIESGOS'!$AF17),"")</f>
        <v/>
      </c>
      <c r="CL6" s="354" t="str">
        <f>IF(AND('MAPA DE RIESGOS'!$AP18="Muy Alta",'MAPA DE RIESGOS'!$AR18="Catastrófico"),CONCATENATE("R",'MAPA DE RIESGOS'!$H18,"C",'MAPA DE RIESGOS'!$AF18),"")</f>
        <v/>
      </c>
      <c r="CM6" s="354" t="str">
        <f>IF(AND('MAPA DE RIESGOS'!$AP19="Muy Alta",'MAPA DE RIESGOS'!$AR19="Catastrófico"),CONCATENATE("R",'MAPA DE RIESGOS'!$H19,"C",'MAPA DE RIESGOS'!$AF19),"")</f>
        <v/>
      </c>
      <c r="CN6" s="354" t="str">
        <f>IF(AND('MAPA DE RIESGOS'!$AP20="Muy Alta",'MAPA DE RIESGOS'!$AR20="Catastrófico"),CONCATENATE("R",'MAPA DE RIESGOS'!$H20,"C",'MAPA DE RIESGOS'!$AF20),"")</f>
        <v/>
      </c>
      <c r="CO6" s="354" t="str">
        <f>IF(AND('MAPA DE RIESGOS'!$AP21="Muy Alta",'MAPA DE RIESGOS'!$AR21="Catastrófico"),CONCATENATE("R",'MAPA DE RIESGOS'!$H21,"C",'MAPA DE RIESGOS'!$AF21),"")</f>
        <v/>
      </c>
      <c r="CP6" s="354" t="str">
        <f>IF(AND('MAPA DE RIESGOS'!$AP22="Muy Alta",'MAPA DE RIESGOS'!$AR22="Catastrófico"),CONCATENATE("R",'MAPA DE RIESGOS'!$H22,"C",'MAPA DE RIESGOS'!$AF22),"")</f>
        <v/>
      </c>
      <c r="CQ6" s="354" t="str">
        <f>IF(AND('MAPA DE RIESGOS'!$AP23="Muy Alta",'MAPA DE RIESGOS'!$AR23="Catastrófico"),CONCATENATE("R",'MAPA DE RIESGOS'!$H23,"C",'MAPA DE RIESGOS'!$AF23),"")</f>
        <v/>
      </c>
      <c r="CR6" s="354" t="str">
        <f>IF(AND('MAPA DE RIESGOS'!$AP24="Muy Alta",'MAPA DE RIESGOS'!$AR24="Catastrófico"),CONCATENATE("R",'MAPA DE RIESGOS'!$H24,"C",'MAPA DE RIESGOS'!$AF24),"")</f>
        <v/>
      </c>
      <c r="CS6" s="354" t="str">
        <f>IF(AND('MAPA DE RIESGOS'!$AP25="Muy Alta",'MAPA DE RIESGOS'!$AR25="Catastrófico"),CONCATENATE("R",'MAPA DE RIESGOS'!$H25,"C",'MAPA DE RIESGOS'!$AF25),"")</f>
        <v/>
      </c>
      <c r="CT6" s="354" t="str">
        <f>IF(AND('MAPA DE RIESGOS'!$AP26="Muy Alta",'MAPA DE RIESGOS'!$AR26="Catastrófico"),CONCATENATE("R",'MAPA DE RIESGOS'!$H26,"C",'MAPA DE RIESGOS'!$AF26),"")</f>
        <v/>
      </c>
      <c r="CU6" s="355" t="str">
        <f>IF(AND('MAPA DE RIESGOS'!$AP27="Muy Alta",'MAPA DE RIESGOS'!$AR27="Catastrófico"),CONCATENATE("R",'MAPA DE RIESGOS'!$H27,"C",'MAPA DE RIESGOS'!$AF27),"")</f>
        <v/>
      </c>
      <c r="CV6" s="67"/>
      <c r="CW6" s="753" t="s">
        <v>279</v>
      </c>
      <c r="CX6" s="754"/>
      <c r="CY6" s="754"/>
      <c r="CZ6" s="754"/>
      <c r="DA6" s="754"/>
      <c r="DB6" s="755"/>
    </row>
    <row r="7" spans="2:106" ht="32.5" customHeight="1">
      <c r="B7" s="749"/>
      <c r="C7" s="749"/>
      <c r="D7" s="750"/>
      <c r="E7" s="738"/>
      <c r="F7" s="739"/>
      <c r="G7" s="739"/>
      <c r="H7" s="739"/>
      <c r="I7" s="740"/>
      <c r="J7" s="356" t="str">
        <f>IF(AND('MAPA DE RIESGOS'!$AP28="Muy Alta",'MAPA DE RIESGOS'!$AR28="Leve"),CONCATENATE("R",'MAPA DE RIESGOS'!$H28,"C",'MAPA DE RIESGOS'!$AF28),"")</f>
        <v/>
      </c>
      <c r="K7" s="357" t="str">
        <f>IF(AND('MAPA DE RIESGOS'!$AP29="Muy Alta",'MAPA DE RIESGOS'!$AR29="Leve"),CONCATENATE("R",'MAPA DE RIESGOS'!$H29,"C",'MAPA DE RIESGOS'!$AF29),"")</f>
        <v/>
      </c>
      <c r="L7" s="357" t="str">
        <f>IF(AND('MAPA DE RIESGOS'!$AP30="Muy Alta",'MAPA DE RIESGOS'!$AR30="Leve"),CONCATENATE("R",'MAPA DE RIESGOS'!$H30,"C",'MAPA DE RIESGOS'!$AF30),"")</f>
        <v/>
      </c>
      <c r="M7" s="357" t="str">
        <f>IF(AND('MAPA DE RIESGOS'!$AP31="Muy Alta",'MAPA DE RIESGOS'!$AR31="Leve"),CONCATENATE("R",'MAPA DE RIESGOS'!$H31,"C",'MAPA DE RIESGOS'!$AF31),"")</f>
        <v/>
      </c>
      <c r="N7" s="357" t="str">
        <f>IF(AND('MAPA DE RIESGOS'!$AP32="Muy Alta",'MAPA DE RIESGOS'!$AR32="Leve"),CONCATENATE("R",'MAPA DE RIESGOS'!$H32,"C",'MAPA DE RIESGOS'!$AF32),"")</f>
        <v/>
      </c>
      <c r="O7" s="357" t="str">
        <f>IF(AND('MAPA DE RIESGOS'!$AP33="Muy Alta",'MAPA DE RIESGOS'!$AR33="Leve"),CONCATENATE("R",'MAPA DE RIESGOS'!$H33,"C",'MAPA DE RIESGOS'!$AF33),"")</f>
        <v/>
      </c>
      <c r="P7" s="357" t="str">
        <f>IF(AND('MAPA DE RIESGOS'!$AP34="Muy Alta",'MAPA DE RIESGOS'!$AR34="Leve"),CONCATENATE("R",'MAPA DE RIESGOS'!$H34,"C",'MAPA DE RIESGOS'!$AF34),"")</f>
        <v/>
      </c>
      <c r="Q7" s="357" t="str">
        <f>IF(AND('MAPA DE RIESGOS'!$AP35="Muy Alta",'MAPA DE RIESGOS'!$AR35="Leve"),CONCATENATE("R",'MAPA DE RIESGOS'!$H35,"C",'MAPA DE RIESGOS'!$AF35),"")</f>
        <v/>
      </c>
      <c r="R7" s="357" t="str">
        <f>IF(AND('MAPA DE RIESGOS'!$AP36="Muy Alta",'MAPA DE RIESGOS'!$AR36="Leve"),CONCATENATE("R",'MAPA DE RIESGOS'!$H36,"C",'MAPA DE RIESGOS'!$AF36),"")</f>
        <v/>
      </c>
      <c r="S7" s="357" t="str">
        <f>IF(AND('MAPA DE RIESGOS'!$AP37="Muy Alta",'MAPA DE RIESGOS'!$AR37="Leve"),CONCATENATE("R",'MAPA DE RIESGOS'!$H37,"C",'MAPA DE RIESGOS'!$AF37),"")</f>
        <v/>
      </c>
      <c r="T7" s="357" t="str">
        <f>IF(AND('MAPA DE RIESGOS'!$AP38="Muy Alta",'MAPA DE RIESGOS'!$AR38="Leve"),CONCATENATE("R",'MAPA DE RIESGOS'!$H38,"C",'MAPA DE RIESGOS'!$AF38),"")</f>
        <v/>
      </c>
      <c r="U7" s="357" t="str">
        <f>IF(AND('MAPA DE RIESGOS'!$AP39="Muy Alta",'MAPA DE RIESGOS'!$AR39="Leve"),CONCATENATE("R",'MAPA DE RIESGOS'!$H39,"C",'MAPA DE RIESGOS'!$AF39),"")</f>
        <v/>
      </c>
      <c r="V7" s="357" t="str">
        <f>IF(AND('MAPA DE RIESGOS'!$AP40="Muy Alta",'MAPA DE RIESGOS'!$AR40="Leve"),CONCATENATE("R",'MAPA DE RIESGOS'!$H40,"C",'MAPA DE RIESGOS'!$AF40),"")</f>
        <v/>
      </c>
      <c r="W7" s="357" t="str">
        <f>IF(AND('MAPA DE RIESGOS'!$AP41="Muy Alta",'MAPA DE RIESGOS'!$AR41="Leve"),CONCATENATE("R",'MAPA DE RIESGOS'!$H41,"C",'MAPA DE RIESGOS'!$AF41),"")</f>
        <v/>
      </c>
      <c r="X7" s="357" t="str">
        <f>IF(AND('MAPA DE RIESGOS'!$AP42="Muy Alta",'MAPA DE RIESGOS'!$AR42="Leve"),CONCATENATE("R",'MAPA DE RIESGOS'!$H42,"C",'MAPA DE RIESGOS'!$AF42),"")</f>
        <v/>
      </c>
      <c r="Y7" s="357" t="str">
        <f>IF(AND('MAPA DE RIESGOS'!$AP43="Muy Alta",'MAPA DE RIESGOS'!$AR43="Leve"),CONCATENATE("R",'MAPA DE RIESGOS'!$H43,"C",'MAPA DE RIESGOS'!$AF43),"")</f>
        <v/>
      </c>
      <c r="Z7" s="357" t="str">
        <f>IF(AND('MAPA DE RIESGOS'!$AP44="Muy Alta",'MAPA DE RIESGOS'!$AR44="Leve"),CONCATENATE("R",'MAPA DE RIESGOS'!$H44,"C",'MAPA DE RIESGOS'!$AF44),"")</f>
        <v/>
      </c>
      <c r="AA7" s="358" t="str">
        <f>IF(AND('MAPA DE RIESGOS'!$AP45="Muy Alta",'MAPA DE RIESGOS'!$AR45="Leve"),CONCATENATE("R",'MAPA DE RIESGOS'!$H45,"C",'MAPA DE RIESGOS'!$AF45),"")</f>
        <v/>
      </c>
      <c r="AB7" s="356" t="str">
        <f>IF(AND('MAPA DE RIESGOS'!$AP28="Muy Alta",'MAPA DE RIESGOS'!$AR28="Menor"),CONCATENATE("R",'MAPA DE RIESGOS'!$H28,"C",'MAPA DE RIESGOS'!$AF28),"")</f>
        <v/>
      </c>
      <c r="AC7" s="357" t="str">
        <f>IF(AND('MAPA DE RIESGOS'!$AP29="Muy Alta",'MAPA DE RIESGOS'!$AR29="Menor"),CONCATENATE("R",'MAPA DE RIESGOS'!$H29,"C",'MAPA DE RIESGOS'!$AF29),"")</f>
        <v/>
      </c>
      <c r="AD7" s="357" t="str">
        <f>IF(AND('MAPA DE RIESGOS'!$AP30="Muy Alta",'MAPA DE RIESGOS'!$AR30="Menor"),CONCATENATE("R",'MAPA DE RIESGOS'!$H30,"C",'MAPA DE RIESGOS'!$AF30),"")</f>
        <v/>
      </c>
      <c r="AE7" s="357" t="str">
        <f>IF(AND('MAPA DE RIESGOS'!$AP31="Muy Alta",'MAPA DE RIESGOS'!$AR31="Menor"),CONCATENATE("R",'MAPA DE RIESGOS'!$H31,"C",'MAPA DE RIESGOS'!$AF31),"")</f>
        <v/>
      </c>
      <c r="AF7" s="357" t="str">
        <f>IF(AND('MAPA DE RIESGOS'!$AP32="Muy Alta",'MAPA DE RIESGOS'!$AR32="Menor"),CONCATENATE("R",'MAPA DE RIESGOS'!$H32,"C",'MAPA DE RIESGOS'!$AF32),"")</f>
        <v/>
      </c>
      <c r="AG7" s="357" t="str">
        <f>IF(AND('MAPA DE RIESGOS'!$AP33="Muy Alta",'MAPA DE RIESGOS'!$AR33="Menor"),CONCATENATE("R",'MAPA DE RIESGOS'!$H33,"C",'MAPA DE RIESGOS'!$AF33),"")</f>
        <v/>
      </c>
      <c r="AH7" s="357" t="str">
        <f>IF(AND('MAPA DE RIESGOS'!$AP34="Muy Alta",'MAPA DE RIESGOS'!$AR34="Menor"),CONCATENATE("R",'MAPA DE RIESGOS'!$H34,"C",'MAPA DE RIESGOS'!$AF34),"")</f>
        <v/>
      </c>
      <c r="AI7" s="357" t="str">
        <f>IF(AND('MAPA DE RIESGOS'!$AP35="Muy Alta",'MAPA DE RIESGOS'!$AR35="Menor"),CONCATENATE("R",'MAPA DE RIESGOS'!$H35,"C",'MAPA DE RIESGOS'!$AF35),"")</f>
        <v/>
      </c>
      <c r="AJ7" s="357" t="str">
        <f>IF(AND('MAPA DE RIESGOS'!$AP36="Muy Alta",'MAPA DE RIESGOS'!$AR36="Menor"),CONCATENATE("R",'MAPA DE RIESGOS'!$H36,"C",'MAPA DE RIESGOS'!$AF36),"")</f>
        <v/>
      </c>
      <c r="AK7" s="357" t="str">
        <f>IF(AND('MAPA DE RIESGOS'!$AP37="Muy Alta",'MAPA DE RIESGOS'!$AR37="Menor"),CONCATENATE("R",'MAPA DE RIESGOS'!$H37,"C",'MAPA DE RIESGOS'!$AF37),"")</f>
        <v/>
      </c>
      <c r="AL7" s="357" t="str">
        <f>IF(AND('MAPA DE RIESGOS'!$AP38="Muy Alta",'MAPA DE RIESGOS'!$AR38="Menor"),CONCATENATE("R",'MAPA DE RIESGOS'!$H38,"C",'MAPA DE RIESGOS'!$AF38),"")</f>
        <v/>
      </c>
      <c r="AM7" s="357" t="str">
        <f>IF(AND('MAPA DE RIESGOS'!$AP39="Muy Alta",'MAPA DE RIESGOS'!$AR39="Menor"),CONCATENATE("R",'MAPA DE RIESGOS'!$H39,"C",'MAPA DE RIESGOS'!$AF39),"")</f>
        <v/>
      </c>
      <c r="AN7" s="357" t="str">
        <f>IF(AND('MAPA DE RIESGOS'!$AP40="Muy Alta",'MAPA DE RIESGOS'!$AR40="Menor"),CONCATENATE("R",'MAPA DE RIESGOS'!$H40,"C",'MAPA DE RIESGOS'!$AF40),"")</f>
        <v/>
      </c>
      <c r="AO7" s="357" t="str">
        <f>IF(AND('MAPA DE RIESGOS'!$AP41="Muy Alta",'MAPA DE RIESGOS'!$AR41="Menor"),CONCATENATE("R",'MAPA DE RIESGOS'!$H41,"C",'MAPA DE RIESGOS'!$AF41),"")</f>
        <v/>
      </c>
      <c r="AP7" s="357" t="str">
        <f>IF(AND('MAPA DE RIESGOS'!$AP42="Muy Alta",'MAPA DE RIESGOS'!$AR42="Menor"),CONCATENATE("R",'MAPA DE RIESGOS'!$H42,"C",'MAPA DE RIESGOS'!$AF42),"")</f>
        <v/>
      </c>
      <c r="AQ7" s="357" t="str">
        <f>IF(AND('MAPA DE RIESGOS'!$AP43="Muy Alta",'MAPA DE RIESGOS'!$AR43="Menor"),CONCATENATE("R",'MAPA DE RIESGOS'!$H43,"C",'MAPA DE RIESGOS'!$AF43),"")</f>
        <v/>
      </c>
      <c r="AR7" s="357" t="str">
        <f>IF(AND('MAPA DE RIESGOS'!$AP44="Muy Alta",'MAPA DE RIESGOS'!$AR44="Menor"),CONCATENATE("R",'MAPA DE RIESGOS'!$H44,"C",'MAPA DE RIESGOS'!$AF44),"")</f>
        <v/>
      </c>
      <c r="AS7" s="358" t="str">
        <f>IF(AND('MAPA DE RIESGOS'!$AP45="Muy Alta",'MAPA DE RIESGOS'!$AR45="Menor"),CONCATENATE("R",'MAPA DE RIESGOS'!$H45,"C",'MAPA DE RIESGOS'!$AF45),"")</f>
        <v/>
      </c>
      <c r="AT7" s="356" t="str">
        <f>IF(AND('MAPA DE RIESGOS'!$AP28="Muy Alta",'MAPA DE RIESGOS'!$AR28="Moderado"),CONCATENATE("R",'MAPA DE RIESGOS'!$H28,"C",'MAPA DE RIESGOS'!$AF28),"")</f>
        <v/>
      </c>
      <c r="AU7" s="357" t="str">
        <f>IF(AND('MAPA DE RIESGOS'!$AP29="Muy Alta",'MAPA DE RIESGOS'!$AR29="Moderado"),CONCATENATE("R",'MAPA DE RIESGOS'!$H29,"C",'MAPA DE RIESGOS'!$AF29),"")</f>
        <v/>
      </c>
      <c r="AV7" s="357" t="str">
        <f>IF(AND('MAPA DE RIESGOS'!$AP30="Muy Alta",'MAPA DE RIESGOS'!$AR30="Moderado"),CONCATENATE("R",'MAPA DE RIESGOS'!$H30,"C",'MAPA DE RIESGOS'!$AF30),"")</f>
        <v/>
      </c>
      <c r="AW7" s="357" t="str">
        <f>IF(AND('MAPA DE RIESGOS'!$AP31="Muy Alta",'MAPA DE RIESGOS'!$AR31="Moderado"),CONCATENATE("R",'MAPA DE RIESGOS'!$H31,"C",'MAPA DE RIESGOS'!$AF31),"")</f>
        <v/>
      </c>
      <c r="AX7" s="357" t="str">
        <f>IF(AND('MAPA DE RIESGOS'!$AP32="Muy Alta",'MAPA DE RIESGOS'!$AR32="Moderado"),CONCATENATE("R",'MAPA DE RIESGOS'!$H32,"C",'MAPA DE RIESGOS'!$AF32),"")</f>
        <v/>
      </c>
      <c r="AY7" s="357" t="str">
        <f>IF(AND('MAPA DE RIESGOS'!$AP33="Muy Alta",'MAPA DE RIESGOS'!$AR33="Moderado"),CONCATENATE("R",'MAPA DE RIESGOS'!$H33,"C",'MAPA DE RIESGOS'!$AF33),"")</f>
        <v/>
      </c>
      <c r="AZ7" s="357" t="str">
        <f>IF(AND('MAPA DE RIESGOS'!$AP34="Muy Alta",'MAPA DE RIESGOS'!$AR34="Moderado"),CONCATENATE("R",'MAPA DE RIESGOS'!$H34,"C",'MAPA DE RIESGOS'!$AF34),"")</f>
        <v/>
      </c>
      <c r="BA7" s="357" t="str">
        <f>IF(AND('MAPA DE RIESGOS'!$AP35="Muy Alta",'MAPA DE RIESGOS'!$AR35="Moderado"),CONCATENATE("R",'MAPA DE RIESGOS'!$H35,"C",'MAPA DE RIESGOS'!$AF35),"")</f>
        <v/>
      </c>
      <c r="BB7" s="357" t="str">
        <f>IF(AND('MAPA DE RIESGOS'!$AP36="Muy Alta",'MAPA DE RIESGOS'!$AR36="Moderado"),CONCATENATE("R",'MAPA DE RIESGOS'!$H36,"C",'MAPA DE RIESGOS'!$AF36),"")</f>
        <v/>
      </c>
      <c r="BC7" s="357" t="str">
        <f>IF(AND('MAPA DE RIESGOS'!$AP37="Muy Alta",'MAPA DE RIESGOS'!$AR37="Moderado"),CONCATENATE("R",'MAPA DE RIESGOS'!$H37,"C",'MAPA DE RIESGOS'!$AF37),"")</f>
        <v/>
      </c>
      <c r="BD7" s="357" t="str">
        <f>IF(AND('MAPA DE RIESGOS'!$AP38="Muy Alta",'MAPA DE RIESGOS'!$AR38="Moderado"),CONCATENATE("R",'MAPA DE RIESGOS'!$H38,"C",'MAPA DE RIESGOS'!$AF38),"")</f>
        <v/>
      </c>
      <c r="BE7" s="357" t="str">
        <f>IF(AND('MAPA DE RIESGOS'!$AP39="Muy Alta",'MAPA DE RIESGOS'!$AR39="Moderado"),CONCATENATE("R",'MAPA DE RIESGOS'!$H39,"C",'MAPA DE RIESGOS'!$AF39),"")</f>
        <v/>
      </c>
      <c r="BF7" s="357" t="str">
        <f>IF(AND('MAPA DE RIESGOS'!$AP40="Muy Alta",'MAPA DE RIESGOS'!$AR40="Moderado"),CONCATENATE("R",'MAPA DE RIESGOS'!$H40,"C",'MAPA DE RIESGOS'!$AF40),"")</f>
        <v/>
      </c>
      <c r="BG7" s="357" t="str">
        <f>IF(AND('MAPA DE RIESGOS'!$AP41="Muy Alta",'MAPA DE RIESGOS'!$AR41="Moderado"),CONCATENATE("R",'MAPA DE RIESGOS'!$H41,"C",'MAPA DE RIESGOS'!$AF41),"")</f>
        <v/>
      </c>
      <c r="BH7" s="357" t="str">
        <f>IF(AND('MAPA DE RIESGOS'!$AP42="Muy Alta",'MAPA DE RIESGOS'!$AR42="Moderado"),CONCATENATE("R",'MAPA DE RIESGOS'!$H42,"C",'MAPA DE RIESGOS'!$AF42),"")</f>
        <v/>
      </c>
      <c r="BI7" s="357" t="str">
        <f>IF(AND('MAPA DE RIESGOS'!$AP43="Muy Alta",'MAPA DE RIESGOS'!$AR43="Moderado"),CONCATENATE("R",'MAPA DE RIESGOS'!$H43,"C",'MAPA DE RIESGOS'!$AF43),"")</f>
        <v/>
      </c>
      <c r="BJ7" s="357" t="str">
        <f>IF(AND('MAPA DE RIESGOS'!$AP44="Muy Alta",'MAPA DE RIESGOS'!$AR44="Moderado"),CONCATENATE("R",'MAPA DE RIESGOS'!$H44,"C",'MAPA DE RIESGOS'!$AF44),"")</f>
        <v/>
      </c>
      <c r="BK7" s="358" t="str">
        <f>IF(AND('MAPA DE RIESGOS'!$AP45="Muy Alta",'MAPA DE RIESGOS'!$AR45="Moderado"),CONCATENATE("R",'MAPA DE RIESGOS'!$H45,"C",'MAPA DE RIESGOS'!$AF45),"")</f>
        <v/>
      </c>
      <c r="BL7" s="356" t="str">
        <f>IF(AND('MAPA DE RIESGOS'!$AP28="Muy Alta",'MAPA DE RIESGOS'!$AR28="Mayor"),CONCATENATE("R",'MAPA DE RIESGOS'!$H28,"C",'MAPA DE RIESGOS'!$AF28),"")</f>
        <v/>
      </c>
      <c r="BM7" s="357" t="str">
        <f>IF(AND('MAPA DE RIESGOS'!$AP29="Muy Alta",'MAPA DE RIESGOS'!$AR29="Mayor"),CONCATENATE("R",'MAPA DE RIESGOS'!$H29,"C",'MAPA DE RIESGOS'!$AF29),"")</f>
        <v/>
      </c>
      <c r="BN7" s="357" t="str">
        <f>IF(AND('MAPA DE RIESGOS'!$AP30="Muy Alta",'MAPA DE RIESGOS'!$AR30="Mayor"),CONCATENATE("R",'MAPA DE RIESGOS'!$H30,"C",'MAPA DE RIESGOS'!$AF30),"")</f>
        <v/>
      </c>
      <c r="BO7" s="357" t="str">
        <f>IF(AND('MAPA DE RIESGOS'!$AP31="Muy Alta",'MAPA DE RIESGOS'!$AR31="Mayor"),CONCATENATE("R",'MAPA DE RIESGOS'!$H31,"C",'MAPA DE RIESGOS'!$AF31),"")</f>
        <v/>
      </c>
      <c r="BP7" s="357" t="str">
        <f>IF(AND('MAPA DE RIESGOS'!$AP32="Muy Alta",'MAPA DE RIESGOS'!$AR32="Mayor"),CONCATENATE("R",'MAPA DE RIESGOS'!$H32,"C",'MAPA DE RIESGOS'!$AF32),"")</f>
        <v/>
      </c>
      <c r="BQ7" s="357" t="str">
        <f>IF(AND('MAPA DE RIESGOS'!$AP33="Muy Alta",'MAPA DE RIESGOS'!$AR33="Mayor"),CONCATENATE("R",'MAPA DE RIESGOS'!$H33,"C",'MAPA DE RIESGOS'!$AF33),"")</f>
        <v/>
      </c>
      <c r="BR7" s="357" t="str">
        <f>IF(AND('MAPA DE RIESGOS'!$AP34="Muy Alta",'MAPA DE RIESGOS'!$AR34="Mayor"),CONCATENATE("R",'MAPA DE RIESGOS'!$H34,"C",'MAPA DE RIESGOS'!$AF34),"")</f>
        <v/>
      </c>
      <c r="BS7" s="357" t="str">
        <f>IF(AND('MAPA DE RIESGOS'!$AP35="Muy Alta",'MAPA DE RIESGOS'!$AR35="Mayor"),CONCATENATE("R",'MAPA DE RIESGOS'!$H35,"C",'MAPA DE RIESGOS'!$AF35),"")</f>
        <v/>
      </c>
      <c r="BT7" s="357" t="str">
        <f>IF(AND('MAPA DE RIESGOS'!$AP36="Muy Alta",'MAPA DE RIESGOS'!$AR36="Mayor"),CONCATENATE("R",'MAPA DE RIESGOS'!$H36,"C",'MAPA DE RIESGOS'!$AF36),"")</f>
        <v/>
      </c>
      <c r="BU7" s="357" t="str">
        <f>IF(AND('MAPA DE RIESGOS'!$AP37="Muy Alta",'MAPA DE RIESGOS'!$AR37="Mayor"),CONCATENATE("R",'MAPA DE RIESGOS'!$H37,"C",'MAPA DE RIESGOS'!$AF37),"")</f>
        <v/>
      </c>
      <c r="BV7" s="357" t="str">
        <f>IF(AND('MAPA DE RIESGOS'!$AP38="Muy Alta",'MAPA DE RIESGOS'!$AR38="Mayor"),CONCATENATE("R",'MAPA DE RIESGOS'!$H38,"C",'MAPA DE RIESGOS'!$AF38),"")</f>
        <v/>
      </c>
      <c r="BW7" s="357" t="str">
        <f>IF(AND('MAPA DE RIESGOS'!$AP39="Muy Alta",'MAPA DE RIESGOS'!$AR39="Mayor"),CONCATENATE("R",'MAPA DE RIESGOS'!$H39,"C",'MAPA DE RIESGOS'!$AF39),"")</f>
        <v/>
      </c>
      <c r="BX7" s="357" t="str">
        <f>IF(AND('MAPA DE RIESGOS'!$AP40="Muy Alta",'MAPA DE RIESGOS'!$AR40="Mayor"),CONCATENATE("R",'MAPA DE RIESGOS'!$H40,"C",'MAPA DE RIESGOS'!$AF40),"")</f>
        <v/>
      </c>
      <c r="BY7" s="357" t="str">
        <f>IF(AND('MAPA DE RIESGOS'!$AP41="Muy Alta",'MAPA DE RIESGOS'!$AR41="Mayor"),CONCATENATE("R",'MAPA DE RIESGOS'!$H41,"C",'MAPA DE RIESGOS'!$AF41),"")</f>
        <v/>
      </c>
      <c r="BZ7" s="357" t="str">
        <f>IF(AND('MAPA DE RIESGOS'!$AP42="Muy Alta",'MAPA DE RIESGOS'!$AR42="Mayor"),CONCATENATE("R",'MAPA DE RIESGOS'!$H42,"C",'MAPA DE RIESGOS'!$AF42),"")</f>
        <v/>
      </c>
      <c r="CA7" s="357" t="str">
        <f>IF(AND('MAPA DE RIESGOS'!$AP43="Muy Alta",'MAPA DE RIESGOS'!$AR43="Mayor"),CONCATENATE("R",'MAPA DE RIESGOS'!$H43,"C",'MAPA DE RIESGOS'!$AF43),"")</f>
        <v/>
      </c>
      <c r="CB7" s="357" t="str">
        <f>IF(AND('MAPA DE RIESGOS'!$AP44="Muy Alta",'MAPA DE RIESGOS'!$AR44="Mayor"),CONCATENATE("R",'MAPA DE RIESGOS'!$H44,"C",'MAPA DE RIESGOS'!$AF44),"")</f>
        <v/>
      </c>
      <c r="CC7" s="358" t="str">
        <f>IF(AND('MAPA DE RIESGOS'!$AP45="Muy Alta",'MAPA DE RIESGOS'!$AR45="Mayor"),CONCATENATE("R",'MAPA DE RIESGOS'!$H45,"C",'MAPA DE RIESGOS'!$AF45),"")</f>
        <v/>
      </c>
      <c r="CD7" s="359" t="str">
        <f>IF(AND('MAPA DE RIESGOS'!$AP28="Muy Alta",'MAPA DE RIESGOS'!$AR28="Catastrófico"),CONCATENATE("R",'MAPA DE RIESGOS'!$H28,"C",'MAPA DE RIESGOS'!$AF28),"")</f>
        <v/>
      </c>
      <c r="CE7" s="359" t="str">
        <f>IF(AND('MAPA DE RIESGOS'!$AP29="Muy Alta",'MAPA DE RIESGOS'!$AR29="Catastrófico"),CONCATENATE("R",'MAPA DE RIESGOS'!$H29,"C",'MAPA DE RIESGOS'!$AF29),"")</f>
        <v/>
      </c>
      <c r="CF7" s="359" t="str">
        <f>IF(AND('MAPA DE RIESGOS'!$AP30="Muy Alta",'MAPA DE RIESGOS'!$AR30="Catastrófico"),CONCATENATE("R",'MAPA DE RIESGOS'!$H30,"C",'MAPA DE RIESGOS'!$AF30),"")</f>
        <v/>
      </c>
      <c r="CG7" s="359" t="str">
        <f>IF(AND('MAPA DE RIESGOS'!$AP31="Muy Alta",'MAPA DE RIESGOS'!$AR31="Catastrófico"),CONCATENATE("R",'MAPA DE RIESGOS'!$H31,"C",'MAPA DE RIESGOS'!$AF31),"")</f>
        <v/>
      </c>
      <c r="CH7" s="359" t="str">
        <f>IF(AND('MAPA DE RIESGOS'!$AP32="Muy Alta",'MAPA DE RIESGOS'!$AR32="Catastrófico"),CONCATENATE("R",'MAPA DE RIESGOS'!$H32,"C",'MAPA DE RIESGOS'!$AF32),"")</f>
        <v/>
      </c>
      <c r="CI7" s="359" t="str">
        <f>IF(AND('MAPA DE RIESGOS'!$AP33="Muy Alta",'MAPA DE RIESGOS'!$AR33="Catastrófico"),CONCATENATE("R",'MAPA DE RIESGOS'!$H33,"C",'MAPA DE RIESGOS'!$AF33),"")</f>
        <v/>
      </c>
      <c r="CJ7" s="359" t="str">
        <f>IF(AND('MAPA DE RIESGOS'!$AP34="Muy Alta",'MAPA DE RIESGOS'!$AR34="Catastrófico"),CONCATENATE("R",'MAPA DE RIESGOS'!$H34,"C",'MAPA DE RIESGOS'!$AF34),"")</f>
        <v/>
      </c>
      <c r="CK7" s="359" t="str">
        <f>IF(AND('MAPA DE RIESGOS'!$AP35="Muy Alta",'MAPA DE RIESGOS'!$AR35="Catastrófico"),CONCATENATE("R",'MAPA DE RIESGOS'!$H35,"C",'MAPA DE RIESGOS'!$AF35),"")</f>
        <v/>
      </c>
      <c r="CL7" s="359" t="str">
        <f>IF(AND('MAPA DE RIESGOS'!$AP36="Muy Alta",'MAPA DE RIESGOS'!$AR36="Catastrófico"),CONCATENATE("R",'MAPA DE RIESGOS'!$H36,"C",'MAPA DE RIESGOS'!$AF36),"")</f>
        <v/>
      </c>
      <c r="CM7" s="359" t="str">
        <f>IF(AND('MAPA DE RIESGOS'!$AP37="Muy Alta",'MAPA DE RIESGOS'!$AR37="Catastrófico"),CONCATENATE("R",'MAPA DE RIESGOS'!$H37,"C",'MAPA DE RIESGOS'!$AF37),"")</f>
        <v/>
      </c>
      <c r="CN7" s="359" t="str">
        <f>IF(AND('MAPA DE RIESGOS'!$AP38="Muy Alta",'MAPA DE RIESGOS'!$AR38="Catastrófico"),CONCATENATE("R",'MAPA DE RIESGOS'!$H38,"C",'MAPA DE RIESGOS'!$AF38),"")</f>
        <v/>
      </c>
      <c r="CO7" s="359" t="str">
        <f>IF(AND('MAPA DE RIESGOS'!$AP39="Muy Alta",'MAPA DE RIESGOS'!$AR39="Catastrófico"),CONCATENATE("R",'MAPA DE RIESGOS'!$H39,"C",'MAPA DE RIESGOS'!$AF39),"")</f>
        <v/>
      </c>
      <c r="CP7" s="359" t="str">
        <f>IF(AND('MAPA DE RIESGOS'!$AP40="Muy Alta",'MAPA DE RIESGOS'!$AR40="Catastrófico"),CONCATENATE("R",'MAPA DE RIESGOS'!$H40,"C",'MAPA DE RIESGOS'!$AF40),"")</f>
        <v/>
      </c>
      <c r="CQ7" s="359" t="str">
        <f>IF(AND('MAPA DE RIESGOS'!$AP41="Muy Alta",'MAPA DE RIESGOS'!$AR41="Catastrófico"),CONCATENATE("R",'MAPA DE RIESGOS'!$H41,"C",'MAPA DE RIESGOS'!$AF41),"")</f>
        <v/>
      </c>
      <c r="CR7" s="359" t="str">
        <f>IF(AND('MAPA DE RIESGOS'!$AP42="Muy Alta",'MAPA DE RIESGOS'!$AR42="Catastrófico"),CONCATENATE("R",'MAPA DE RIESGOS'!$H42,"C",'MAPA DE RIESGOS'!$AF42),"")</f>
        <v/>
      </c>
      <c r="CS7" s="359" t="str">
        <f>IF(AND('MAPA DE RIESGOS'!$AP43="Muy Alta",'MAPA DE RIESGOS'!$AR43="Catastrófico"),CONCATENATE("R",'MAPA DE RIESGOS'!$H43,"C",'MAPA DE RIESGOS'!$AF43),"")</f>
        <v/>
      </c>
      <c r="CT7" s="359" t="str">
        <f>IF(AND('MAPA DE RIESGOS'!$AP44="Muy Alta",'MAPA DE RIESGOS'!$AR44="Catastrófico"),CONCATENATE("R",'MAPA DE RIESGOS'!$H44,"C",'MAPA DE RIESGOS'!$AF44),"")</f>
        <v/>
      </c>
      <c r="CU7" s="360" t="str">
        <f>IF(AND('MAPA DE RIESGOS'!$AP45="Muy Alta",'MAPA DE RIESGOS'!$AR45="Catastrófico"),CONCATENATE("R",'MAPA DE RIESGOS'!$H45,"C",'MAPA DE RIESGOS'!$AF45),"")</f>
        <v/>
      </c>
      <c r="CV7" s="67"/>
      <c r="CW7" s="756"/>
      <c r="CX7" s="757"/>
      <c r="CY7" s="757"/>
      <c r="CZ7" s="757"/>
      <c r="DA7" s="757"/>
      <c r="DB7" s="758"/>
    </row>
    <row r="8" spans="2:106" ht="32.5" customHeight="1">
      <c r="B8" s="749"/>
      <c r="C8" s="749"/>
      <c r="D8" s="750"/>
      <c r="E8" s="738"/>
      <c r="F8" s="739"/>
      <c r="G8" s="739"/>
      <c r="H8" s="739"/>
      <c r="I8" s="740"/>
      <c r="J8" s="356" t="str">
        <f>IF(AND('MAPA DE RIESGOS'!$AP46="Muy Alta",'MAPA DE RIESGOS'!$AR46="Leve"),CONCATENATE("R",'MAPA DE RIESGOS'!$H46,"C",'MAPA DE RIESGOS'!$AF46),"")</f>
        <v/>
      </c>
      <c r="K8" s="357" t="str">
        <f>IF(AND('MAPA DE RIESGOS'!$AP47="Muy Alta",'MAPA DE RIESGOS'!$AR47="Leve"),CONCATENATE("R",'MAPA DE RIESGOS'!$H47,"C",'MAPA DE RIESGOS'!$AF47),"")</f>
        <v/>
      </c>
      <c r="L8" s="357" t="str">
        <f>IF(AND('MAPA DE RIESGOS'!$AP48="Muy Alta",'MAPA DE RIESGOS'!$AR48="Leve"),CONCATENATE("R",'MAPA DE RIESGOS'!$H48,"C",'MAPA DE RIESGOS'!$AF48),"")</f>
        <v/>
      </c>
      <c r="M8" s="357" t="str">
        <f>IF(AND('MAPA DE RIESGOS'!$AP49="Muy Alta",'MAPA DE RIESGOS'!$AR49="Leve"),CONCATENATE("R",'MAPA DE RIESGOS'!$H49,"C",'MAPA DE RIESGOS'!$AF49),"")</f>
        <v/>
      </c>
      <c r="N8" s="357" t="str">
        <f>IF(AND('MAPA DE RIESGOS'!$AP50="Muy Alta",'MAPA DE RIESGOS'!$AR50="Leve"),CONCATENATE("R",'MAPA DE RIESGOS'!$H50,"C",'MAPA DE RIESGOS'!$AF50),"")</f>
        <v/>
      </c>
      <c r="O8" s="357" t="str">
        <f>IF(AND('MAPA DE RIESGOS'!$AP51="Muy Alta",'MAPA DE RIESGOS'!$AR51="Leve"),CONCATENATE("R",'MAPA DE RIESGOS'!$H51,"C",'MAPA DE RIESGOS'!$AF51),"")</f>
        <v/>
      </c>
      <c r="P8" s="357" t="str">
        <f>IF(AND('MAPA DE RIESGOS'!$AP52="Muy Alta",'MAPA DE RIESGOS'!$AR52="Leve"),CONCATENATE("R",'MAPA DE RIESGOS'!$H52,"C",'MAPA DE RIESGOS'!$AF52),"")</f>
        <v/>
      </c>
      <c r="Q8" s="357" t="str">
        <f>IF(AND('MAPA DE RIESGOS'!$AP53="Muy Alta",'MAPA DE RIESGOS'!$AR53="Leve"),CONCATENATE("R",'MAPA DE RIESGOS'!$H53,"C",'MAPA DE RIESGOS'!$AF53),"")</f>
        <v/>
      </c>
      <c r="R8" s="357" t="str">
        <f>IF(AND('MAPA DE RIESGOS'!$AP54="Muy Alta",'MAPA DE RIESGOS'!$AR54="Leve"),CONCATENATE("R",'MAPA DE RIESGOS'!$H54,"C",'MAPA DE RIESGOS'!$AF54),"")</f>
        <v/>
      </c>
      <c r="S8" s="357" t="str">
        <f>IF(AND('MAPA DE RIESGOS'!$AP55="Muy Alta",'MAPA DE RIESGOS'!$AR55="Leve"),CONCATENATE("R",'MAPA DE RIESGOS'!$H55,"C",'MAPA DE RIESGOS'!$AF55),"")</f>
        <v/>
      </c>
      <c r="T8" s="357" t="str">
        <f>IF(AND('MAPA DE RIESGOS'!$AP56="Muy Alta",'MAPA DE RIESGOS'!$AR56="Leve"),CONCATENATE("R",'MAPA DE RIESGOS'!$H56,"C",'MAPA DE RIESGOS'!$AF56),"")</f>
        <v/>
      </c>
      <c r="U8" s="357" t="str">
        <f>IF(AND('MAPA DE RIESGOS'!$AP57="Muy Alta",'MAPA DE RIESGOS'!$AR57="Leve"),CONCATENATE("R",'MAPA DE RIESGOS'!$H57,"C",'MAPA DE RIESGOS'!$AF57),"")</f>
        <v/>
      </c>
      <c r="V8" s="357" t="str">
        <f>IF(AND('MAPA DE RIESGOS'!$AP58="Muy Alta",'MAPA DE RIESGOS'!$AR58="Leve"),CONCATENATE("R",'MAPA DE RIESGOS'!$H58,"C",'MAPA DE RIESGOS'!$AF58),"")</f>
        <v/>
      </c>
      <c r="W8" s="357" t="str">
        <f>IF(AND('MAPA DE RIESGOS'!$AP59="Muy Alta",'MAPA DE RIESGOS'!$AR59="Leve"),CONCATENATE("R",'MAPA DE RIESGOS'!$H59,"C",'MAPA DE RIESGOS'!$AF59),"")</f>
        <v/>
      </c>
      <c r="X8" s="357" t="str">
        <f>IF(AND('MAPA DE RIESGOS'!$AP60="Muy Alta",'MAPA DE RIESGOS'!$AR60="Leve"),CONCATENATE("R",'MAPA DE RIESGOS'!$H60,"C",'MAPA DE RIESGOS'!$AF60),"")</f>
        <v/>
      </c>
      <c r="Y8" s="357" t="str">
        <f>IF(AND('MAPA DE RIESGOS'!$AP61="Muy Alta",'MAPA DE RIESGOS'!$AR61="Leve"),CONCATENATE("R",'MAPA DE RIESGOS'!$H61,"C",'MAPA DE RIESGOS'!$AF61),"")</f>
        <v/>
      </c>
      <c r="Z8" s="357" t="str">
        <f>IF(AND('MAPA DE RIESGOS'!$AP62="Muy Alta",'MAPA DE RIESGOS'!$AR62="Leve"),CONCATENATE("R",'MAPA DE RIESGOS'!$H62,"C",'MAPA DE RIESGOS'!$AF62),"")</f>
        <v/>
      </c>
      <c r="AA8" s="358" t="str">
        <f>IF(AND('MAPA DE RIESGOS'!$AP63="Muy Alta",'MAPA DE RIESGOS'!$AR63="Leve"),CONCATENATE("R",'MAPA DE RIESGOS'!$H63,"C",'MAPA DE RIESGOS'!$AF63),"")</f>
        <v/>
      </c>
      <c r="AB8" s="356" t="str">
        <f>IF(AND('MAPA DE RIESGOS'!$AP46="Muy Alta",'MAPA DE RIESGOS'!$AR46="Menor"),CONCATENATE("R",'MAPA DE RIESGOS'!$H46,"C",'MAPA DE RIESGOS'!$AF46),"")</f>
        <v/>
      </c>
      <c r="AC8" s="357" t="str">
        <f>IF(AND('MAPA DE RIESGOS'!$AP47="Muy Alta",'MAPA DE RIESGOS'!$AR47="Menor"),CONCATENATE("R",'MAPA DE RIESGOS'!$H47,"C",'MAPA DE RIESGOS'!$AF47),"")</f>
        <v/>
      </c>
      <c r="AD8" s="357" t="str">
        <f>IF(AND('MAPA DE RIESGOS'!$AP48="Muy Alta",'MAPA DE RIESGOS'!$AR48="Menor"),CONCATENATE("R",'MAPA DE RIESGOS'!$H48,"C",'MAPA DE RIESGOS'!$AF48),"")</f>
        <v/>
      </c>
      <c r="AE8" s="357" t="str">
        <f>IF(AND('MAPA DE RIESGOS'!$AP49="Muy Alta",'MAPA DE RIESGOS'!$AR49="Menor"),CONCATENATE("R",'MAPA DE RIESGOS'!$H49,"C",'MAPA DE RIESGOS'!$AF49),"")</f>
        <v/>
      </c>
      <c r="AF8" s="357" t="str">
        <f>IF(AND('MAPA DE RIESGOS'!$AP50="Muy Alta",'MAPA DE RIESGOS'!$AR50="Menor"),CONCATENATE("R",'MAPA DE RIESGOS'!$H50,"C",'MAPA DE RIESGOS'!$AF50),"")</f>
        <v/>
      </c>
      <c r="AG8" s="357" t="str">
        <f>IF(AND('MAPA DE RIESGOS'!$AP51="Muy Alta",'MAPA DE RIESGOS'!$AR51="Menor"),CONCATENATE("R",'MAPA DE RIESGOS'!$H51,"C",'MAPA DE RIESGOS'!$AF51),"")</f>
        <v/>
      </c>
      <c r="AH8" s="357" t="str">
        <f>IF(AND('MAPA DE RIESGOS'!$AP52="Muy Alta",'MAPA DE RIESGOS'!$AR52="Menor"),CONCATENATE("R",'MAPA DE RIESGOS'!$H52,"C",'MAPA DE RIESGOS'!$AF52),"")</f>
        <v/>
      </c>
      <c r="AI8" s="357" t="str">
        <f>IF(AND('MAPA DE RIESGOS'!$AP53="Muy Alta",'MAPA DE RIESGOS'!$AR53="Menor"),CONCATENATE("R",'MAPA DE RIESGOS'!$H53,"C",'MAPA DE RIESGOS'!$AF53),"")</f>
        <v/>
      </c>
      <c r="AJ8" s="357" t="str">
        <f>IF(AND('MAPA DE RIESGOS'!$AP54="Muy Alta",'MAPA DE RIESGOS'!$AR54="Menor"),CONCATENATE("R",'MAPA DE RIESGOS'!$H54,"C",'MAPA DE RIESGOS'!$AF54),"")</f>
        <v/>
      </c>
      <c r="AK8" s="357" t="str">
        <f>IF(AND('MAPA DE RIESGOS'!$AP55="Muy Alta",'MAPA DE RIESGOS'!$AR55="Menor"),CONCATENATE("R",'MAPA DE RIESGOS'!$H55,"C",'MAPA DE RIESGOS'!$AF55),"")</f>
        <v/>
      </c>
      <c r="AL8" s="357" t="str">
        <f>IF(AND('MAPA DE RIESGOS'!$AP56="Muy Alta",'MAPA DE RIESGOS'!$AR56="Menor"),CONCATENATE("R",'MAPA DE RIESGOS'!$H56,"C",'MAPA DE RIESGOS'!$AF56),"")</f>
        <v/>
      </c>
      <c r="AM8" s="357" t="str">
        <f>IF(AND('MAPA DE RIESGOS'!$AP57="Muy Alta",'MAPA DE RIESGOS'!$AR57="Menor"),CONCATENATE("R",'MAPA DE RIESGOS'!$H57,"C",'MAPA DE RIESGOS'!$AF57),"")</f>
        <v/>
      </c>
      <c r="AN8" s="357" t="str">
        <f>IF(AND('MAPA DE RIESGOS'!$AP58="Muy Alta",'MAPA DE RIESGOS'!$AR58="Menor"),CONCATENATE("R",'MAPA DE RIESGOS'!$H58,"C",'MAPA DE RIESGOS'!$AF58),"")</f>
        <v/>
      </c>
      <c r="AO8" s="357" t="str">
        <f>IF(AND('MAPA DE RIESGOS'!$AP59="Muy Alta",'MAPA DE RIESGOS'!$AR59="Menor"),CONCATENATE("R",'MAPA DE RIESGOS'!$H59,"C",'MAPA DE RIESGOS'!$AF59),"")</f>
        <v/>
      </c>
      <c r="AP8" s="357" t="str">
        <f>IF(AND('MAPA DE RIESGOS'!$AP60="Muy Alta",'MAPA DE RIESGOS'!$AR60="Menor"),CONCATENATE("R",'MAPA DE RIESGOS'!$H60,"C",'MAPA DE RIESGOS'!$AF60),"")</f>
        <v/>
      </c>
      <c r="AQ8" s="357" t="str">
        <f>IF(AND('MAPA DE RIESGOS'!$AP61="Muy Alta",'MAPA DE RIESGOS'!$AR61="Menor"),CONCATENATE("R",'MAPA DE RIESGOS'!$H61,"C",'MAPA DE RIESGOS'!$AF61),"")</f>
        <v/>
      </c>
      <c r="AR8" s="357" t="str">
        <f>IF(AND('MAPA DE RIESGOS'!$AP62="Muy Alta",'MAPA DE RIESGOS'!$AR62="Menor"),CONCATENATE("R",'MAPA DE RIESGOS'!$H62,"C",'MAPA DE RIESGOS'!$AF62),"")</f>
        <v/>
      </c>
      <c r="AS8" s="358" t="str">
        <f>IF(AND('MAPA DE RIESGOS'!$AP63="Muy Alta",'MAPA DE RIESGOS'!$AR63="Menor"),CONCATENATE("R",'MAPA DE RIESGOS'!$H63,"C",'MAPA DE RIESGOS'!$AF63),"")</f>
        <v/>
      </c>
      <c r="AT8" s="356" t="str">
        <f>IF(AND('MAPA DE RIESGOS'!$AP46="Muy Alta",'MAPA DE RIESGOS'!$AR46="Moderado"),CONCATENATE("R",'MAPA DE RIESGOS'!$H46,"C",'MAPA DE RIESGOS'!$AF46),"")</f>
        <v/>
      </c>
      <c r="AU8" s="357" t="str">
        <f>IF(AND('MAPA DE RIESGOS'!$AP47="Muy Alta",'MAPA DE RIESGOS'!$AR47="Moderado"),CONCATENATE("R",'MAPA DE RIESGOS'!$H47,"C",'MAPA DE RIESGOS'!$AF47),"")</f>
        <v/>
      </c>
      <c r="AV8" s="357" t="str">
        <f>IF(AND('MAPA DE RIESGOS'!$AP48="Muy Alta",'MAPA DE RIESGOS'!$AR48="Moderado"),CONCATENATE("R",'MAPA DE RIESGOS'!$H48,"C",'MAPA DE RIESGOS'!$AF48),"")</f>
        <v/>
      </c>
      <c r="AW8" s="357" t="str">
        <f>IF(AND('MAPA DE RIESGOS'!$AP49="Muy Alta",'MAPA DE RIESGOS'!$AR49="Moderado"),CONCATENATE("R",'MAPA DE RIESGOS'!$H49,"C",'MAPA DE RIESGOS'!$AF49),"")</f>
        <v/>
      </c>
      <c r="AX8" s="357" t="str">
        <f>IF(AND('MAPA DE RIESGOS'!$AP50="Muy Alta",'MAPA DE RIESGOS'!$AR50="Moderado"),CONCATENATE("R",'MAPA DE RIESGOS'!$H50,"C",'MAPA DE RIESGOS'!$AF50),"")</f>
        <v/>
      </c>
      <c r="AY8" s="357" t="str">
        <f>IF(AND('MAPA DE RIESGOS'!$AP51="Muy Alta",'MAPA DE RIESGOS'!$AR51="Moderado"),CONCATENATE("R",'MAPA DE RIESGOS'!$H51,"C",'MAPA DE RIESGOS'!$AF51),"")</f>
        <v/>
      </c>
      <c r="AZ8" s="357" t="str">
        <f>IF(AND('MAPA DE RIESGOS'!$AP52="Muy Alta",'MAPA DE RIESGOS'!$AR52="Moderado"),CONCATENATE("R",'MAPA DE RIESGOS'!$H52,"C",'MAPA DE RIESGOS'!$AF52),"")</f>
        <v/>
      </c>
      <c r="BA8" s="357" t="str">
        <f>IF(AND('MAPA DE RIESGOS'!$AP53="Muy Alta",'MAPA DE RIESGOS'!$AR53="Moderado"),CONCATENATE("R",'MAPA DE RIESGOS'!$H53,"C",'MAPA DE RIESGOS'!$AF53),"")</f>
        <v/>
      </c>
      <c r="BB8" s="357" t="str">
        <f>IF(AND('MAPA DE RIESGOS'!$AP54="Muy Alta",'MAPA DE RIESGOS'!$AR54="Moderado"),CONCATENATE("R",'MAPA DE RIESGOS'!$H54,"C",'MAPA DE RIESGOS'!$AF54),"")</f>
        <v/>
      </c>
      <c r="BC8" s="357" t="str">
        <f>IF(AND('MAPA DE RIESGOS'!$AP55="Muy Alta",'MAPA DE RIESGOS'!$AR55="Moderado"),CONCATENATE("R",'MAPA DE RIESGOS'!$H55,"C",'MAPA DE RIESGOS'!$AF55),"")</f>
        <v/>
      </c>
      <c r="BD8" s="357" t="str">
        <f>IF(AND('MAPA DE RIESGOS'!$AP56="Muy Alta",'MAPA DE RIESGOS'!$AR56="Moderado"),CONCATENATE("R",'MAPA DE RIESGOS'!$H56,"C",'MAPA DE RIESGOS'!$AF56),"")</f>
        <v/>
      </c>
      <c r="BE8" s="357" t="str">
        <f>IF(AND('MAPA DE RIESGOS'!$AP57="Muy Alta",'MAPA DE RIESGOS'!$AR57="Moderado"),CONCATENATE("R",'MAPA DE RIESGOS'!$H57,"C",'MAPA DE RIESGOS'!$AF57),"")</f>
        <v/>
      </c>
      <c r="BF8" s="357" t="str">
        <f>IF(AND('MAPA DE RIESGOS'!$AP58="Muy Alta",'MAPA DE RIESGOS'!$AR58="Moderado"),CONCATENATE("R",'MAPA DE RIESGOS'!$H58,"C",'MAPA DE RIESGOS'!$AF58),"")</f>
        <v/>
      </c>
      <c r="BG8" s="357" t="str">
        <f>IF(AND('MAPA DE RIESGOS'!$AP59="Muy Alta",'MAPA DE RIESGOS'!$AR59="Moderado"),CONCATENATE("R",'MAPA DE RIESGOS'!$H59,"C",'MAPA DE RIESGOS'!$AF59),"")</f>
        <v/>
      </c>
      <c r="BH8" s="357" t="str">
        <f>IF(AND('MAPA DE RIESGOS'!$AP60="Muy Alta",'MAPA DE RIESGOS'!$AR60="Moderado"),CONCATENATE("R",'MAPA DE RIESGOS'!$H60,"C",'MAPA DE RIESGOS'!$AF60),"")</f>
        <v/>
      </c>
      <c r="BI8" s="357" t="str">
        <f>IF(AND('MAPA DE RIESGOS'!$AP61="Muy Alta",'MAPA DE RIESGOS'!$AR61="Moderado"),CONCATENATE("R",'MAPA DE RIESGOS'!$H61,"C",'MAPA DE RIESGOS'!$AF61),"")</f>
        <v/>
      </c>
      <c r="BJ8" s="357" t="str">
        <f>IF(AND('MAPA DE RIESGOS'!$AP62="Muy Alta",'MAPA DE RIESGOS'!$AR62="Moderado"),CONCATENATE("R",'MAPA DE RIESGOS'!$H62,"C",'MAPA DE RIESGOS'!$AF62),"")</f>
        <v/>
      </c>
      <c r="BK8" s="358" t="str">
        <f>IF(AND('MAPA DE RIESGOS'!$AP63="Muy Alta",'MAPA DE RIESGOS'!$AR63="Moderado"),CONCATENATE("R",'MAPA DE RIESGOS'!$H63,"C",'MAPA DE RIESGOS'!$AF63),"")</f>
        <v/>
      </c>
      <c r="BL8" s="356" t="str">
        <f>IF(AND('MAPA DE RIESGOS'!$AP46="Muy Alta",'MAPA DE RIESGOS'!$AR46="Mayor"),CONCATENATE("R",'MAPA DE RIESGOS'!$H46,"C",'MAPA DE RIESGOS'!$AF46),"")</f>
        <v/>
      </c>
      <c r="BM8" s="357" t="str">
        <f>IF(AND('MAPA DE RIESGOS'!$AP47="Muy Alta",'MAPA DE RIESGOS'!$AR47="Mayor"),CONCATENATE("R",'MAPA DE RIESGOS'!$H47,"C",'MAPA DE RIESGOS'!$AF47),"")</f>
        <v/>
      </c>
      <c r="BN8" s="357" t="str">
        <f>IF(AND('MAPA DE RIESGOS'!$AP48="Muy Alta",'MAPA DE RIESGOS'!$AR48="Mayor"),CONCATENATE("R",'MAPA DE RIESGOS'!$H48,"C",'MAPA DE RIESGOS'!$AF48),"")</f>
        <v/>
      </c>
      <c r="BO8" s="357" t="str">
        <f>IF(AND('MAPA DE RIESGOS'!$AP49="Muy Alta",'MAPA DE RIESGOS'!$AR49="Mayor"),CONCATENATE("R",'MAPA DE RIESGOS'!$H49,"C",'MAPA DE RIESGOS'!$AF49),"")</f>
        <v/>
      </c>
      <c r="BP8" s="357" t="str">
        <f>IF(AND('MAPA DE RIESGOS'!$AP50="Muy Alta",'MAPA DE RIESGOS'!$AR50="Mayor"),CONCATENATE("R",'MAPA DE RIESGOS'!$H50,"C",'MAPA DE RIESGOS'!$AF50),"")</f>
        <v/>
      </c>
      <c r="BQ8" s="357" t="str">
        <f>IF(AND('MAPA DE RIESGOS'!$AP51="Muy Alta",'MAPA DE RIESGOS'!$AR51="Mayor"),CONCATENATE("R",'MAPA DE RIESGOS'!$H51,"C",'MAPA DE RIESGOS'!$AF51),"")</f>
        <v/>
      </c>
      <c r="BR8" s="357" t="str">
        <f>IF(AND('MAPA DE RIESGOS'!$AP52="Muy Alta",'MAPA DE RIESGOS'!$AR52="Mayor"),CONCATENATE("R",'MAPA DE RIESGOS'!$H52,"C",'MAPA DE RIESGOS'!$AF52),"")</f>
        <v/>
      </c>
      <c r="BS8" s="357" t="str">
        <f>IF(AND('MAPA DE RIESGOS'!$AP53="Muy Alta",'MAPA DE RIESGOS'!$AR53="Mayor"),CONCATENATE("R",'MAPA DE RIESGOS'!$H53,"C",'MAPA DE RIESGOS'!$AF53),"")</f>
        <v/>
      </c>
      <c r="BT8" s="357" t="str">
        <f>IF(AND('MAPA DE RIESGOS'!$AP54="Muy Alta",'MAPA DE RIESGOS'!$AR54="Mayor"),CONCATENATE("R",'MAPA DE RIESGOS'!$H54,"C",'MAPA DE RIESGOS'!$AF54),"")</f>
        <v/>
      </c>
      <c r="BU8" s="357" t="str">
        <f>IF(AND('MAPA DE RIESGOS'!$AP55="Muy Alta",'MAPA DE RIESGOS'!$AR55="Mayor"),CONCATENATE("R",'MAPA DE RIESGOS'!$H55,"C",'MAPA DE RIESGOS'!$AF55),"")</f>
        <v/>
      </c>
      <c r="BV8" s="357" t="str">
        <f>IF(AND('MAPA DE RIESGOS'!$AP56="Muy Alta",'MAPA DE RIESGOS'!$AR56="Mayor"),CONCATENATE("R",'MAPA DE RIESGOS'!$H56,"C",'MAPA DE RIESGOS'!$AF56),"")</f>
        <v/>
      </c>
      <c r="BW8" s="357" t="str">
        <f>IF(AND('MAPA DE RIESGOS'!$AP57="Muy Alta",'MAPA DE RIESGOS'!$AR57="Mayor"),CONCATENATE("R",'MAPA DE RIESGOS'!$H57,"C",'MAPA DE RIESGOS'!$AF57),"")</f>
        <v/>
      </c>
      <c r="BX8" s="357" t="str">
        <f>IF(AND('MAPA DE RIESGOS'!$AP58="Muy Alta",'MAPA DE RIESGOS'!$AR58="Mayor"),CONCATENATE("R",'MAPA DE RIESGOS'!$H58,"C",'MAPA DE RIESGOS'!$AF58),"")</f>
        <v/>
      </c>
      <c r="BY8" s="357" t="str">
        <f>IF(AND('MAPA DE RIESGOS'!$AP59="Muy Alta",'MAPA DE RIESGOS'!$AR59="Mayor"),CONCATENATE("R",'MAPA DE RIESGOS'!$H59,"C",'MAPA DE RIESGOS'!$AF59),"")</f>
        <v/>
      </c>
      <c r="BZ8" s="357" t="str">
        <f>IF(AND('MAPA DE RIESGOS'!$AP60="Muy Alta",'MAPA DE RIESGOS'!$AR60="Mayor"),CONCATENATE("R",'MAPA DE RIESGOS'!$H60,"C",'MAPA DE RIESGOS'!$AF60),"")</f>
        <v/>
      </c>
      <c r="CA8" s="357" t="str">
        <f>IF(AND('MAPA DE RIESGOS'!$AP61="Muy Alta",'MAPA DE RIESGOS'!$AR61="Mayor"),CONCATENATE("R",'MAPA DE RIESGOS'!$H61,"C",'MAPA DE RIESGOS'!$AF61),"")</f>
        <v/>
      </c>
      <c r="CB8" s="357" t="str">
        <f>IF(AND('MAPA DE RIESGOS'!$AP62="Muy Alta",'MAPA DE RIESGOS'!$AR62="Mayor"),CONCATENATE("R",'MAPA DE RIESGOS'!$H62,"C",'MAPA DE RIESGOS'!$AF62),"")</f>
        <v/>
      </c>
      <c r="CC8" s="358" t="str">
        <f>IF(AND('MAPA DE RIESGOS'!$AP63="Muy Alta",'MAPA DE RIESGOS'!$AR63="Mayor"),CONCATENATE("R",'MAPA DE RIESGOS'!$H63,"C",'MAPA DE RIESGOS'!$AF63),"")</f>
        <v/>
      </c>
      <c r="CD8" s="359" t="str">
        <f>IF(AND('MAPA DE RIESGOS'!$AP46="Muy Alta",'MAPA DE RIESGOS'!$AR46="Catastrófico"),CONCATENATE("R",'MAPA DE RIESGOS'!$H46,"C",'MAPA DE RIESGOS'!$AF46),"")</f>
        <v/>
      </c>
      <c r="CE8" s="359" t="str">
        <f>IF(AND('MAPA DE RIESGOS'!$AP47="Muy Alta",'MAPA DE RIESGOS'!$AR47="Catastrófico"),CONCATENATE("R",'MAPA DE RIESGOS'!$H47,"C",'MAPA DE RIESGOS'!$AF47),"")</f>
        <v/>
      </c>
      <c r="CF8" s="359" t="str">
        <f>IF(AND('MAPA DE RIESGOS'!$AP48="Muy Alta",'MAPA DE RIESGOS'!$AR48="Catastrófico"),CONCATENATE("R",'MAPA DE RIESGOS'!$H48,"C",'MAPA DE RIESGOS'!$AF48),"")</f>
        <v/>
      </c>
      <c r="CG8" s="359" t="str">
        <f>IF(AND('MAPA DE RIESGOS'!$AP49="Muy Alta",'MAPA DE RIESGOS'!$AR49="Catastrófico"),CONCATENATE("R",'MAPA DE RIESGOS'!$H49,"C",'MAPA DE RIESGOS'!$AF49),"")</f>
        <v/>
      </c>
      <c r="CH8" s="359" t="str">
        <f>IF(AND('MAPA DE RIESGOS'!$AP50="Muy Alta",'MAPA DE RIESGOS'!$AR50="Catastrófico"),CONCATENATE("R",'MAPA DE RIESGOS'!$H50,"C",'MAPA DE RIESGOS'!$AF50),"")</f>
        <v/>
      </c>
      <c r="CI8" s="359" t="str">
        <f>IF(AND('MAPA DE RIESGOS'!$AP51="Muy Alta",'MAPA DE RIESGOS'!$AR51="Catastrófico"),CONCATENATE("R",'MAPA DE RIESGOS'!$H51,"C",'MAPA DE RIESGOS'!$AF51),"")</f>
        <v/>
      </c>
      <c r="CJ8" s="359" t="str">
        <f>IF(AND('MAPA DE RIESGOS'!$AP52="Muy Alta",'MAPA DE RIESGOS'!$AR52="Catastrófico"),CONCATENATE("R",'MAPA DE RIESGOS'!$H52,"C",'MAPA DE RIESGOS'!$AF52),"")</f>
        <v/>
      </c>
      <c r="CK8" s="359" t="str">
        <f>IF(AND('MAPA DE RIESGOS'!$AP53="Muy Alta",'MAPA DE RIESGOS'!$AR53="Catastrófico"),CONCATENATE("R",'MAPA DE RIESGOS'!$H53,"C",'MAPA DE RIESGOS'!$AF53),"")</f>
        <v/>
      </c>
      <c r="CL8" s="359" t="str">
        <f>IF(AND('MAPA DE RIESGOS'!$AP54="Muy Alta",'MAPA DE RIESGOS'!$AR54="Catastrófico"),CONCATENATE("R",'MAPA DE RIESGOS'!$H54,"C",'MAPA DE RIESGOS'!$AF54),"")</f>
        <v/>
      </c>
      <c r="CM8" s="359" t="str">
        <f>IF(AND('MAPA DE RIESGOS'!$AP55="Muy Alta",'MAPA DE RIESGOS'!$AR55="Catastrófico"),CONCATENATE("R",'MAPA DE RIESGOS'!$H55,"C",'MAPA DE RIESGOS'!$AF55),"")</f>
        <v/>
      </c>
      <c r="CN8" s="359" t="str">
        <f>IF(AND('MAPA DE RIESGOS'!$AP56="Muy Alta",'MAPA DE RIESGOS'!$AR56="Catastrófico"),CONCATENATE("R",'MAPA DE RIESGOS'!$H56,"C",'MAPA DE RIESGOS'!$AF56),"")</f>
        <v/>
      </c>
      <c r="CO8" s="359" t="str">
        <f>IF(AND('MAPA DE RIESGOS'!$AP57="Muy Alta",'MAPA DE RIESGOS'!$AR57="Catastrófico"),CONCATENATE("R",'MAPA DE RIESGOS'!$H57,"C",'MAPA DE RIESGOS'!$AF57),"")</f>
        <v/>
      </c>
      <c r="CP8" s="359" t="str">
        <f>IF(AND('MAPA DE RIESGOS'!$AP58="Muy Alta",'MAPA DE RIESGOS'!$AR58="Catastrófico"),CONCATENATE("R",'MAPA DE RIESGOS'!$H58,"C",'MAPA DE RIESGOS'!$AF58),"")</f>
        <v/>
      </c>
      <c r="CQ8" s="359" t="str">
        <f>IF(AND('MAPA DE RIESGOS'!$AP59="Muy Alta",'MAPA DE RIESGOS'!$AR59="Catastrófico"),CONCATENATE("R",'MAPA DE RIESGOS'!$H59,"C",'MAPA DE RIESGOS'!$AF59),"")</f>
        <v/>
      </c>
      <c r="CR8" s="359" t="str">
        <f>IF(AND('MAPA DE RIESGOS'!$AP60="Muy Alta",'MAPA DE RIESGOS'!$AR60="Catastrófico"),CONCATENATE("R",'MAPA DE RIESGOS'!$H60,"C",'MAPA DE RIESGOS'!$AF60),"")</f>
        <v/>
      </c>
      <c r="CS8" s="359" t="str">
        <f>IF(AND('MAPA DE RIESGOS'!$AP61="Muy Alta",'MAPA DE RIESGOS'!$AR61="Catastrófico"),CONCATENATE("R",'MAPA DE RIESGOS'!$H61,"C",'MAPA DE RIESGOS'!$AF61),"")</f>
        <v/>
      </c>
      <c r="CT8" s="359" t="str">
        <f>IF(AND('MAPA DE RIESGOS'!$AP62="Muy Alta",'MAPA DE RIESGOS'!$AR62="Catastrófico"),CONCATENATE("R",'MAPA DE RIESGOS'!$H62,"C",'MAPA DE RIESGOS'!$AF62),"")</f>
        <v/>
      </c>
      <c r="CU8" s="360" t="str">
        <f>IF(AND('MAPA DE RIESGOS'!$AP63="Muy Alta",'MAPA DE RIESGOS'!$AR63="Catastrófico"),CONCATENATE("R",'MAPA DE RIESGOS'!$H63,"C",'MAPA DE RIESGOS'!$AF63),"")</f>
        <v/>
      </c>
      <c r="CV8" s="67"/>
      <c r="CW8" s="756"/>
      <c r="CX8" s="757"/>
      <c r="CY8" s="757"/>
      <c r="CZ8" s="757"/>
      <c r="DA8" s="757"/>
      <c r="DB8" s="758"/>
    </row>
    <row r="9" spans="2:106" ht="32.5" customHeight="1">
      <c r="B9" s="749"/>
      <c r="C9" s="749"/>
      <c r="D9" s="750"/>
      <c r="E9" s="738"/>
      <c r="F9" s="739"/>
      <c r="G9" s="739"/>
      <c r="H9" s="739"/>
      <c r="I9" s="740"/>
      <c r="J9" s="356" t="str">
        <f>IF(AND('MAPA DE RIESGOS'!$AP64="Muy Alta",'MAPA DE RIESGOS'!$AR64="Leve"),CONCATENATE("R",'MAPA DE RIESGOS'!$H64,"C",'MAPA DE RIESGOS'!$AF64),"")</f>
        <v/>
      </c>
      <c r="K9" s="357" t="str">
        <f>IF(AND('MAPA DE RIESGOS'!$AP65="Muy Alta",'MAPA DE RIESGOS'!$AR65="Leve"),CONCATENATE("R",'MAPA DE RIESGOS'!$H65,"C",'MAPA DE RIESGOS'!$AF65),"")</f>
        <v/>
      </c>
      <c r="L9" s="357" t="str">
        <f>IF(AND('MAPA DE RIESGOS'!$AP66="Muy Alta",'MAPA DE RIESGOS'!$AR66="Leve"),CONCATENATE("R",'MAPA DE RIESGOS'!$H66,"C",'MAPA DE RIESGOS'!$AF66),"")</f>
        <v/>
      </c>
      <c r="M9" s="357" t="str">
        <f>IF(AND('MAPA DE RIESGOS'!$AP67="Muy Alta",'MAPA DE RIESGOS'!$AR67="Leve"),CONCATENATE("R",'MAPA DE RIESGOS'!$H67,"C",'MAPA DE RIESGOS'!$AF67),"")</f>
        <v/>
      </c>
      <c r="N9" s="357" t="str">
        <f>IF(AND('MAPA DE RIESGOS'!$AP68="Muy Alta",'MAPA DE RIESGOS'!$AR68="Leve"),CONCATENATE("R",'MAPA DE RIESGOS'!$H68,"C",'MAPA DE RIESGOS'!$AF68),"")</f>
        <v/>
      </c>
      <c r="O9" s="357" t="str">
        <f>IF(AND('MAPA DE RIESGOS'!$AP69="Muy Alta",'MAPA DE RIESGOS'!$AR69="Leve"),CONCATENATE("R",'MAPA DE RIESGOS'!$H69,"C",'MAPA DE RIESGOS'!$AF69),"")</f>
        <v/>
      </c>
      <c r="P9" s="357" t="str">
        <f>IF(AND('MAPA DE RIESGOS'!$AP70="Muy Alta",'MAPA DE RIESGOS'!$AR70="Leve"),CONCATENATE("R",'MAPA DE RIESGOS'!$H70,"C",'MAPA DE RIESGOS'!$AF70),"")</f>
        <v/>
      </c>
      <c r="Q9" s="357" t="str">
        <f>IF(AND('MAPA DE RIESGOS'!$AP71="Muy Alta",'MAPA DE RIESGOS'!$AR71="Leve"),CONCATENATE("R",'MAPA DE RIESGOS'!$H71,"C",'MAPA DE RIESGOS'!$AF71),"")</f>
        <v/>
      </c>
      <c r="R9" s="357" t="str">
        <f>IF(AND('MAPA DE RIESGOS'!$AP72="Muy Alta",'MAPA DE RIESGOS'!$AR72="Leve"),CONCATENATE("R",'MAPA DE RIESGOS'!$H72,"C",'MAPA DE RIESGOS'!$AF72),"")</f>
        <v/>
      </c>
      <c r="S9" s="357" t="str">
        <f>IF(AND('MAPA DE RIESGOS'!$AP73="Muy Alta",'MAPA DE RIESGOS'!$AR73="Leve"),CONCATENATE("R",'MAPA DE RIESGOS'!$H73,"C",'MAPA DE RIESGOS'!$AF73),"")</f>
        <v/>
      </c>
      <c r="T9" s="357" t="str">
        <f>IF(AND('MAPA DE RIESGOS'!$AP74="Muy Alta",'MAPA DE RIESGOS'!$AR74="Leve"),CONCATENATE("R",'MAPA DE RIESGOS'!$H74,"C",'MAPA DE RIESGOS'!$AF74),"")</f>
        <v/>
      </c>
      <c r="U9" s="357" t="str">
        <f>IF(AND('MAPA DE RIESGOS'!$AP75="Muy Alta",'MAPA DE RIESGOS'!$AR75="Leve"),CONCATENATE("R",'MAPA DE RIESGOS'!$H75,"C",'MAPA DE RIESGOS'!$AF75),"")</f>
        <v/>
      </c>
      <c r="V9" s="357" t="str">
        <f>IF(AND('MAPA DE RIESGOS'!$AP76="Muy Alta",'MAPA DE RIESGOS'!$AR76="Leve"),CONCATENATE("R",'MAPA DE RIESGOS'!$H76,"C",'MAPA DE RIESGOS'!$AF76),"")</f>
        <v/>
      </c>
      <c r="W9" s="357" t="str">
        <f>IF(AND('MAPA DE RIESGOS'!$AP77="Muy Alta",'MAPA DE RIESGOS'!$AR77="Leve"),CONCATENATE("R",'MAPA DE RIESGOS'!$H77,"C",'MAPA DE RIESGOS'!$AF77),"")</f>
        <v/>
      </c>
      <c r="X9" s="357" t="str">
        <f>IF(AND('MAPA DE RIESGOS'!$AP78="Muy Alta",'MAPA DE RIESGOS'!$AR78="Leve"),CONCATENATE("R",'MAPA DE RIESGOS'!$H78,"C",'MAPA DE RIESGOS'!$AF78),"")</f>
        <v/>
      </c>
      <c r="Y9" s="357" t="str">
        <f>IF(AND('MAPA DE RIESGOS'!$AP79="Muy Alta",'MAPA DE RIESGOS'!$AR79="Leve"),CONCATENATE("R",'MAPA DE RIESGOS'!$H79,"C",'MAPA DE RIESGOS'!$AF79),"")</f>
        <v/>
      </c>
      <c r="Z9" s="357" t="str">
        <f>IF(AND('MAPA DE RIESGOS'!$AP80="Muy Alta",'MAPA DE RIESGOS'!$AR80="Leve"),CONCATENATE("R",'MAPA DE RIESGOS'!$H80,"C",'MAPA DE RIESGOS'!$AF80),"")</f>
        <v/>
      </c>
      <c r="AA9" s="358" t="str">
        <f>IF(AND('MAPA DE RIESGOS'!$AP81="Muy Alta",'MAPA DE RIESGOS'!$AR81="Leve"),CONCATENATE("R",'MAPA DE RIESGOS'!$H81,"C",'MAPA DE RIESGOS'!$AF81),"")</f>
        <v/>
      </c>
      <c r="AB9" s="356" t="str">
        <f>IF(AND('MAPA DE RIESGOS'!$AP64="Muy Alta",'MAPA DE RIESGOS'!$AR64="Menor"),CONCATENATE("R",'MAPA DE RIESGOS'!$H64,"C",'MAPA DE RIESGOS'!$AF64),"")</f>
        <v/>
      </c>
      <c r="AC9" s="357" t="str">
        <f>IF(AND('MAPA DE RIESGOS'!$AP65="Muy Alta",'MAPA DE RIESGOS'!$AR65="Menor"),CONCATENATE("R",'MAPA DE RIESGOS'!$H65,"C",'MAPA DE RIESGOS'!$AF65),"")</f>
        <v/>
      </c>
      <c r="AD9" s="357" t="str">
        <f>IF(AND('MAPA DE RIESGOS'!$AP66="Muy Alta",'MAPA DE RIESGOS'!$AR66="Menor"),CONCATENATE("R",'MAPA DE RIESGOS'!$H66,"C",'MAPA DE RIESGOS'!$AF66),"")</f>
        <v/>
      </c>
      <c r="AE9" s="357" t="str">
        <f>IF(AND('MAPA DE RIESGOS'!$AP67="Muy Alta",'MAPA DE RIESGOS'!$AR67="Menor"),CONCATENATE("R",'MAPA DE RIESGOS'!$H67,"C",'MAPA DE RIESGOS'!$AF67),"")</f>
        <v/>
      </c>
      <c r="AF9" s="357" t="str">
        <f>IF(AND('MAPA DE RIESGOS'!$AP68="Muy Alta",'MAPA DE RIESGOS'!$AR68="Menor"),CONCATENATE("R",'MAPA DE RIESGOS'!$H68,"C",'MAPA DE RIESGOS'!$AF68),"")</f>
        <v/>
      </c>
      <c r="AG9" s="357" t="str">
        <f>IF(AND('MAPA DE RIESGOS'!$AP69="Muy Alta",'MAPA DE RIESGOS'!$AR69="Menor"),CONCATENATE("R",'MAPA DE RIESGOS'!$H69,"C",'MAPA DE RIESGOS'!$AF69),"")</f>
        <v/>
      </c>
      <c r="AH9" s="357" t="str">
        <f>IF(AND('MAPA DE RIESGOS'!$AP70="Muy Alta",'MAPA DE RIESGOS'!$AR70="Menor"),CONCATENATE("R",'MAPA DE RIESGOS'!$H70,"C",'MAPA DE RIESGOS'!$AF70),"")</f>
        <v/>
      </c>
      <c r="AI9" s="357" t="str">
        <f>IF(AND('MAPA DE RIESGOS'!$AP71="Muy Alta",'MAPA DE RIESGOS'!$AR71="Menor"),CONCATENATE("R",'MAPA DE RIESGOS'!$H71,"C",'MAPA DE RIESGOS'!$AF71),"")</f>
        <v/>
      </c>
      <c r="AJ9" s="357" t="str">
        <f>IF(AND('MAPA DE RIESGOS'!$AP72="Muy Alta",'MAPA DE RIESGOS'!$AR72="Menor"),CONCATENATE("R",'MAPA DE RIESGOS'!$H72,"C",'MAPA DE RIESGOS'!$AF72),"")</f>
        <v/>
      </c>
      <c r="AK9" s="357" t="str">
        <f>IF(AND('MAPA DE RIESGOS'!$AP73="Muy Alta",'MAPA DE RIESGOS'!$AR73="Menor"),CONCATENATE("R",'MAPA DE RIESGOS'!$H73,"C",'MAPA DE RIESGOS'!$AF73),"")</f>
        <v/>
      </c>
      <c r="AL9" s="357" t="str">
        <f>IF(AND('MAPA DE RIESGOS'!$AP74="Muy Alta",'MAPA DE RIESGOS'!$AR74="Menor"),CONCATENATE("R",'MAPA DE RIESGOS'!$H74,"C",'MAPA DE RIESGOS'!$AF74),"")</f>
        <v/>
      </c>
      <c r="AM9" s="357" t="str">
        <f>IF(AND('MAPA DE RIESGOS'!$AP75="Muy Alta",'MAPA DE RIESGOS'!$AR75="Menor"),CONCATENATE("R",'MAPA DE RIESGOS'!$H75,"C",'MAPA DE RIESGOS'!$AF75),"")</f>
        <v/>
      </c>
      <c r="AN9" s="357" t="str">
        <f>IF(AND('MAPA DE RIESGOS'!$AP76="Muy Alta",'MAPA DE RIESGOS'!$AR76="Menor"),CONCATENATE("R",'MAPA DE RIESGOS'!$H76,"C",'MAPA DE RIESGOS'!$AF76),"")</f>
        <v/>
      </c>
      <c r="AO9" s="357" t="str">
        <f>IF(AND('MAPA DE RIESGOS'!$AP77="Muy Alta",'MAPA DE RIESGOS'!$AR77="Menor"),CONCATENATE("R",'MAPA DE RIESGOS'!$H77,"C",'MAPA DE RIESGOS'!$AF77),"")</f>
        <v/>
      </c>
      <c r="AP9" s="357" t="str">
        <f>IF(AND('MAPA DE RIESGOS'!$AP78="Muy Alta",'MAPA DE RIESGOS'!$AR78="Menor"),CONCATENATE("R",'MAPA DE RIESGOS'!$H78,"C",'MAPA DE RIESGOS'!$AF78),"")</f>
        <v/>
      </c>
      <c r="AQ9" s="357" t="str">
        <f>IF(AND('MAPA DE RIESGOS'!$AP79="Muy Alta",'MAPA DE RIESGOS'!$AR79="Menor"),CONCATENATE("R",'MAPA DE RIESGOS'!$H79,"C",'MAPA DE RIESGOS'!$AF79),"")</f>
        <v/>
      </c>
      <c r="AR9" s="357" t="str">
        <f>IF(AND('MAPA DE RIESGOS'!$AP80="Muy Alta",'MAPA DE RIESGOS'!$AR80="Menor"),CONCATENATE("R",'MAPA DE RIESGOS'!$H80,"C",'MAPA DE RIESGOS'!$AF80),"")</f>
        <v/>
      </c>
      <c r="AS9" s="358" t="str">
        <f>IF(AND('MAPA DE RIESGOS'!$AP81="Muy Alta",'MAPA DE RIESGOS'!$AR81="Menor"),CONCATENATE("R",'MAPA DE RIESGOS'!$H81,"C",'MAPA DE RIESGOS'!$AF81),"")</f>
        <v/>
      </c>
      <c r="AT9" s="356" t="str">
        <f>IF(AND('MAPA DE RIESGOS'!$AP64="Muy Alta",'MAPA DE RIESGOS'!$AR64="Moderado"),CONCATENATE("R",'MAPA DE RIESGOS'!$H64,"C",'MAPA DE RIESGOS'!$AF64),"")</f>
        <v/>
      </c>
      <c r="AU9" s="357" t="str">
        <f>IF(AND('MAPA DE RIESGOS'!$AP65="Muy Alta",'MAPA DE RIESGOS'!$AR65="Moderado"),CONCATENATE("R",'MAPA DE RIESGOS'!$H65,"C",'MAPA DE RIESGOS'!$AF65),"")</f>
        <v/>
      </c>
      <c r="AV9" s="357" t="str">
        <f>IF(AND('MAPA DE RIESGOS'!$AP66="Muy Alta",'MAPA DE RIESGOS'!$AR66="Moderado"),CONCATENATE("R",'MAPA DE RIESGOS'!$H66,"C",'MAPA DE RIESGOS'!$AF66),"")</f>
        <v/>
      </c>
      <c r="AW9" s="357" t="str">
        <f>IF(AND('MAPA DE RIESGOS'!$AP67="Muy Alta",'MAPA DE RIESGOS'!$AR67="Moderado"),CONCATENATE("R",'MAPA DE RIESGOS'!$H67,"C",'MAPA DE RIESGOS'!$AF67),"")</f>
        <v/>
      </c>
      <c r="AX9" s="357" t="str">
        <f>IF(AND('MAPA DE RIESGOS'!$AP68="Muy Alta",'MAPA DE RIESGOS'!$AR68="Moderado"),CONCATENATE("R",'MAPA DE RIESGOS'!$H68,"C",'MAPA DE RIESGOS'!$AF68),"")</f>
        <v/>
      </c>
      <c r="AY9" s="357" t="str">
        <f>IF(AND('MAPA DE RIESGOS'!$AP69="Muy Alta",'MAPA DE RIESGOS'!$AR69="Moderado"),CONCATENATE("R",'MAPA DE RIESGOS'!$H69,"C",'MAPA DE RIESGOS'!$AF69),"")</f>
        <v/>
      </c>
      <c r="AZ9" s="357" t="str">
        <f>IF(AND('MAPA DE RIESGOS'!$AP70="Muy Alta",'MAPA DE RIESGOS'!$AR70="Moderado"),CONCATENATE("R",'MAPA DE RIESGOS'!$H70,"C",'MAPA DE RIESGOS'!$AF70),"")</f>
        <v/>
      </c>
      <c r="BA9" s="357" t="str">
        <f>IF(AND('MAPA DE RIESGOS'!$AP71="Muy Alta",'MAPA DE RIESGOS'!$AR71="Moderado"),CONCATENATE("R",'MAPA DE RIESGOS'!$H71,"C",'MAPA DE RIESGOS'!$AF71),"")</f>
        <v/>
      </c>
      <c r="BB9" s="357" t="str">
        <f>IF(AND('MAPA DE RIESGOS'!$AP72="Muy Alta",'MAPA DE RIESGOS'!$AR72="Moderado"),CONCATENATE("R",'MAPA DE RIESGOS'!$H72,"C",'MAPA DE RIESGOS'!$AF72),"")</f>
        <v/>
      </c>
      <c r="BC9" s="357" t="str">
        <f>IF(AND('MAPA DE RIESGOS'!$AP73="Muy Alta",'MAPA DE RIESGOS'!$AR73="Moderado"),CONCATENATE("R",'MAPA DE RIESGOS'!$H73,"C",'MAPA DE RIESGOS'!$AF73),"")</f>
        <v/>
      </c>
      <c r="BD9" s="357" t="str">
        <f>IF(AND('MAPA DE RIESGOS'!$AP74="Muy Alta",'MAPA DE RIESGOS'!$AR74="Moderado"),CONCATENATE("R",'MAPA DE RIESGOS'!$H74,"C",'MAPA DE RIESGOS'!$AF74),"")</f>
        <v/>
      </c>
      <c r="BE9" s="357" t="str">
        <f>IF(AND('MAPA DE RIESGOS'!$AP75="Muy Alta",'MAPA DE RIESGOS'!$AR75="Moderado"),CONCATENATE("R",'MAPA DE RIESGOS'!$H75,"C",'MAPA DE RIESGOS'!$AF75),"")</f>
        <v/>
      </c>
      <c r="BF9" s="357" t="str">
        <f>IF(AND('MAPA DE RIESGOS'!$AP76="Muy Alta",'MAPA DE RIESGOS'!$AR76="Moderado"),CONCATENATE("R",'MAPA DE RIESGOS'!$H76,"C",'MAPA DE RIESGOS'!$AF76),"")</f>
        <v/>
      </c>
      <c r="BG9" s="357" t="str">
        <f>IF(AND('MAPA DE RIESGOS'!$AP77="Muy Alta",'MAPA DE RIESGOS'!$AR77="Moderado"),CONCATENATE("R",'MAPA DE RIESGOS'!$H77,"C",'MAPA DE RIESGOS'!$AF77),"")</f>
        <v/>
      </c>
      <c r="BH9" s="357" t="str">
        <f>IF(AND('MAPA DE RIESGOS'!$AP78="Muy Alta",'MAPA DE RIESGOS'!$AR78="Moderado"),CONCATENATE("R",'MAPA DE RIESGOS'!$H78,"C",'MAPA DE RIESGOS'!$AF78),"")</f>
        <v/>
      </c>
      <c r="BI9" s="357" t="str">
        <f>IF(AND('MAPA DE RIESGOS'!$AP79="Muy Alta",'MAPA DE RIESGOS'!$AR79="Moderado"),CONCATENATE("R",'MAPA DE RIESGOS'!$H79,"C",'MAPA DE RIESGOS'!$AF79),"")</f>
        <v/>
      </c>
      <c r="BJ9" s="357" t="str">
        <f>IF(AND('MAPA DE RIESGOS'!$AP80="Muy Alta",'MAPA DE RIESGOS'!$AR80="Moderado"),CONCATENATE("R",'MAPA DE RIESGOS'!$H80,"C",'MAPA DE RIESGOS'!$AF80),"")</f>
        <v/>
      </c>
      <c r="BK9" s="358" t="str">
        <f>IF(AND('MAPA DE RIESGOS'!$AP81="Muy Alta",'MAPA DE RIESGOS'!$AR81="Moderado"),CONCATENATE("R",'MAPA DE RIESGOS'!$H81,"C",'MAPA DE RIESGOS'!$AF81),"")</f>
        <v/>
      </c>
      <c r="BL9" s="356" t="str">
        <f>IF(AND('MAPA DE RIESGOS'!$AP64="Muy Alta",'MAPA DE RIESGOS'!$AR64="Mayor"),CONCATENATE("R",'MAPA DE RIESGOS'!$H64,"C",'MAPA DE RIESGOS'!$AF64),"")</f>
        <v/>
      </c>
      <c r="BM9" s="357" t="str">
        <f>IF(AND('MAPA DE RIESGOS'!$AP65="Muy Alta",'MAPA DE RIESGOS'!$AR65="Mayor"),CONCATENATE("R",'MAPA DE RIESGOS'!$H65,"C",'MAPA DE RIESGOS'!$AF65),"")</f>
        <v/>
      </c>
      <c r="BN9" s="357" t="str">
        <f>IF(AND('MAPA DE RIESGOS'!$AP66="Muy Alta",'MAPA DE RIESGOS'!$AR66="Mayor"),CONCATENATE("R",'MAPA DE RIESGOS'!$H66,"C",'MAPA DE RIESGOS'!$AF66),"")</f>
        <v/>
      </c>
      <c r="BO9" s="357" t="str">
        <f>IF(AND('MAPA DE RIESGOS'!$AP67="Muy Alta",'MAPA DE RIESGOS'!$AR67="Mayor"),CONCATENATE("R",'MAPA DE RIESGOS'!$H67,"C",'MAPA DE RIESGOS'!$AF67),"")</f>
        <v/>
      </c>
      <c r="BP9" s="357" t="str">
        <f>IF(AND('MAPA DE RIESGOS'!$AP68="Muy Alta",'MAPA DE RIESGOS'!$AR68="Mayor"),CONCATENATE("R",'MAPA DE RIESGOS'!$H68,"C",'MAPA DE RIESGOS'!$AF68),"")</f>
        <v/>
      </c>
      <c r="BQ9" s="357" t="str">
        <f>IF(AND('MAPA DE RIESGOS'!$AP69="Muy Alta",'MAPA DE RIESGOS'!$AR69="Mayor"),CONCATENATE("R",'MAPA DE RIESGOS'!$H69,"C",'MAPA DE RIESGOS'!$AF69),"")</f>
        <v/>
      </c>
      <c r="BR9" s="357" t="str">
        <f>IF(AND('MAPA DE RIESGOS'!$AP70="Muy Alta",'MAPA DE RIESGOS'!$AR70="Mayor"),CONCATENATE("R",'MAPA DE RIESGOS'!$H70,"C",'MAPA DE RIESGOS'!$AF70),"")</f>
        <v/>
      </c>
      <c r="BS9" s="357" t="str">
        <f>IF(AND('MAPA DE RIESGOS'!$AP71="Muy Alta",'MAPA DE RIESGOS'!$AR71="Mayor"),CONCATENATE("R",'MAPA DE RIESGOS'!$H71,"C",'MAPA DE RIESGOS'!$AF71),"")</f>
        <v/>
      </c>
      <c r="BT9" s="357" t="str">
        <f>IF(AND('MAPA DE RIESGOS'!$AP72="Muy Alta",'MAPA DE RIESGOS'!$AR72="Mayor"),CONCATENATE("R",'MAPA DE RIESGOS'!$H72,"C",'MAPA DE RIESGOS'!$AF72),"")</f>
        <v/>
      </c>
      <c r="BU9" s="357" t="str">
        <f>IF(AND('MAPA DE RIESGOS'!$AP73="Muy Alta",'MAPA DE RIESGOS'!$AR73="Mayor"),CONCATENATE("R",'MAPA DE RIESGOS'!$H73,"C",'MAPA DE RIESGOS'!$AF73),"")</f>
        <v/>
      </c>
      <c r="BV9" s="357" t="str">
        <f>IF(AND('MAPA DE RIESGOS'!$AP74="Muy Alta",'MAPA DE RIESGOS'!$AR74="Mayor"),CONCATENATE("R",'MAPA DE RIESGOS'!$H74,"C",'MAPA DE RIESGOS'!$AF74),"")</f>
        <v/>
      </c>
      <c r="BW9" s="357" t="str">
        <f>IF(AND('MAPA DE RIESGOS'!$AP75="Muy Alta",'MAPA DE RIESGOS'!$AR75="Mayor"),CONCATENATE("R",'MAPA DE RIESGOS'!$H75,"C",'MAPA DE RIESGOS'!$AF75),"")</f>
        <v/>
      </c>
      <c r="BX9" s="357" t="str">
        <f>IF(AND('MAPA DE RIESGOS'!$AP76="Muy Alta",'MAPA DE RIESGOS'!$AR76="Mayor"),CONCATENATE("R",'MAPA DE RIESGOS'!$H76,"C",'MAPA DE RIESGOS'!$AF76),"")</f>
        <v/>
      </c>
      <c r="BY9" s="357" t="str">
        <f>IF(AND('MAPA DE RIESGOS'!$AP77="Muy Alta",'MAPA DE RIESGOS'!$AR77="Mayor"),CONCATENATE("R",'MAPA DE RIESGOS'!$H77,"C",'MAPA DE RIESGOS'!$AF77),"")</f>
        <v/>
      </c>
      <c r="BZ9" s="357" t="str">
        <f>IF(AND('MAPA DE RIESGOS'!$AP78="Muy Alta",'MAPA DE RIESGOS'!$AR78="Mayor"),CONCATENATE("R",'MAPA DE RIESGOS'!$H78,"C",'MAPA DE RIESGOS'!$AF78),"")</f>
        <v/>
      </c>
      <c r="CA9" s="357" t="str">
        <f>IF(AND('MAPA DE RIESGOS'!$AP79="Muy Alta",'MAPA DE RIESGOS'!$AR79="Mayor"),CONCATENATE("R",'MAPA DE RIESGOS'!$H79,"C",'MAPA DE RIESGOS'!$AF79),"")</f>
        <v/>
      </c>
      <c r="CB9" s="357" t="str">
        <f>IF(AND('MAPA DE RIESGOS'!$AP80="Muy Alta",'MAPA DE RIESGOS'!$AR80="Mayor"),CONCATENATE("R",'MAPA DE RIESGOS'!$H80,"C",'MAPA DE RIESGOS'!$AF80),"")</f>
        <v/>
      </c>
      <c r="CC9" s="358" t="str">
        <f>IF(AND('MAPA DE RIESGOS'!$AP81="Muy Alta",'MAPA DE RIESGOS'!$AR81="Mayor"),CONCATENATE("R",'MAPA DE RIESGOS'!$H81,"C",'MAPA DE RIESGOS'!$AF81),"")</f>
        <v/>
      </c>
      <c r="CD9" s="359" t="str">
        <f>IF(AND('MAPA DE RIESGOS'!$AP64="Muy Alta",'MAPA DE RIESGOS'!$AR64="Catastrófico"),CONCATENATE("R",'MAPA DE RIESGOS'!$H64,"C",'MAPA DE RIESGOS'!$AF64),"")</f>
        <v/>
      </c>
      <c r="CE9" s="359" t="str">
        <f>IF(AND('MAPA DE RIESGOS'!$AP65="Muy Alta",'MAPA DE RIESGOS'!$AR65="Catastrófico"),CONCATENATE("R",'MAPA DE RIESGOS'!$H65,"C",'MAPA DE RIESGOS'!$AF65),"")</f>
        <v/>
      </c>
      <c r="CF9" s="359" t="str">
        <f>IF(AND('MAPA DE RIESGOS'!$AP66="Muy Alta",'MAPA DE RIESGOS'!$AR66="Catastrófico"),CONCATENATE("R",'MAPA DE RIESGOS'!$H66,"C",'MAPA DE RIESGOS'!$AF66),"")</f>
        <v/>
      </c>
      <c r="CG9" s="359" t="str">
        <f>IF(AND('MAPA DE RIESGOS'!$AP67="Muy Alta",'MAPA DE RIESGOS'!$AR67="Catastrófico"),CONCATENATE("R",'MAPA DE RIESGOS'!$H67,"C",'MAPA DE RIESGOS'!$AF67),"")</f>
        <v/>
      </c>
      <c r="CH9" s="359" t="str">
        <f>IF(AND('MAPA DE RIESGOS'!$AP68="Muy Alta",'MAPA DE RIESGOS'!$AR68="Catastrófico"),CONCATENATE("R",'MAPA DE RIESGOS'!$H68,"C",'MAPA DE RIESGOS'!$AF68),"")</f>
        <v/>
      </c>
      <c r="CI9" s="359" t="str">
        <f>IF(AND('MAPA DE RIESGOS'!$AP69="Muy Alta",'MAPA DE RIESGOS'!$AR69="Catastrófico"),CONCATENATE("R",'MAPA DE RIESGOS'!$H69,"C",'MAPA DE RIESGOS'!$AF69),"")</f>
        <v/>
      </c>
      <c r="CJ9" s="359" t="str">
        <f>IF(AND('MAPA DE RIESGOS'!$AP70="Muy Alta",'MAPA DE RIESGOS'!$AR70="Catastrófico"),CONCATENATE("R",'MAPA DE RIESGOS'!$H70,"C",'MAPA DE RIESGOS'!$AF70),"")</f>
        <v/>
      </c>
      <c r="CK9" s="359" t="str">
        <f>IF(AND('MAPA DE RIESGOS'!$AP71="Muy Alta",'MAPA DE RIESGOS'!$AR71="Catastrófico"),CONCATENATE("R",'MAPA DE RIESGOS'!$H71,"C",'MAPA DE RIESGOS'!$AF71),"")</f>
        <v/>
      </c>
      <c r="CL9" s="359" t="str">
        <f>IF(AND('MAPA DE RIESGOS'!$AP72="Muy Alta",'MAPA DE RIESGOS'!$AR72="Catastrófico"),CONCATENATE("R",'MAPA DE RIESGOS'!$H72,"C",'MAPA DE RIESGOS'!$AF72),"")</f>
        <v/>
      </c>
      <c r="CM9" s="359" t="str">
        <f>IF(AND('MAPA DE RIESGOS'!$AP73="Muy Alta",'MAPA DE RIESGOS'!$AR73="Catastrófico"),CONCATENATE("R",'MAPA DE RIESGOS'!$H73,"C",'MAPA DE RIESGOS'!$AF73),"")</f>
        <v/>
      </c>
      <c r="CN9" s="359" t="str">
        <f>IF(AND('MAPA DE RIESGOS'!$AP74="Muy Alta",'MAPA DE RIESGOS'!$AR74="Catastrófico"),CONCATENATE("R",'MAPA DE RIESGOS'!$H74,"C",'MAPA DE RIESGOS'!$AF74),"")</f>
        <v/>
      </c>
      <c r="CO9" s="359" t="str">
        <f>IF(AND('MAPA DE RIESGOS'!$AP75="Muy Alta",'MAPA DE RIESGOS'!$AR75="Catastrófico"),CONCATENATE("R",'MAPA DE RIESGOS'!$H75,"C",'MAPA DE RIESGOS'!$AF75),"")</f>
        <v/>
      </c>
      <c r="CP9" s="359" t="str">
        <f>IF(AND('MAPA DE RIESGOS'!$AP76="Muy Alta",'MAPA DE RIESGOS'!$AR76="Catastrófico"),CONCATENATE("R",'MAPA DE RIESGOS'!$H76,"C",'MAPA DE RIESGOS'!$AF76),"")</f>
        <v/>
      </c>
      <c r="CQ9" s="359" t="str">
        <f>IF(AND('MAPA DE RIESGOS'!$AP77="Muy Alta",'MAPA DE RIESGOS'!$AR77="Catastrófico"),CONCATENATE("R",'MAPA DE RIESGOS'!$H77,"C",'MAPA DE RIESGOS'!$AF77),"")</f>
        <v/>
      </c>
      <c r="CR9" s="359" t="str">
        <f>IF(AND('MAPA DE RIESGOS'!$AP78="Muy Alta",'MAPA DE RIESGOS'!$AR78="Catastrófico"),CONCATENATE("R",'MAPA DE RIESGOS'!$H78,"C",'MAPA DE RIESGOS'!$AF78),"")</f>
        <v/>
      </c>
      <c r="CS9" s="359" t="str">
        <f>IF(AND('MAPA DE RIESGOS'!$AP79="Muy Alta",'MAPA DE RIESGOS'!$AR79="Catastrófico"),CONCATENATE("R",'MAPA DE RIESGOS'!$H79,"C",'MAPA DE RIESGOS'!$AF79),"")</f>
        <v/>
      </c>
      <c r="CT9" s="359" t="str">
        <f>IF(AND('MAPA DE RIESGOS'!$AP80="Muy Alta",'MAPA DE RIESGOS'!$AR80="Catastrófico"),CONCATENATE("R",'MAPA DE RIESGOS'!$H80,"C",'MAPA DE RIESGOS'!$AF80),"")</f>
        <v/>
      </c>
      <c r="CU9" s="360" t="str">
        <f>IF(AND('MAPA DE RIESGOS'!$AP81="Muy Alta",'MAPA DE RIESGOS'!$AR81="Catastrófico"),CONCATENATE("R",'MAPA DE RIESGOS'!$H81,"C",'MAPA DE RIESGOS'!$AF81),"")</f>
        <v/>
      </c>
      <c r="CV9" s="67"/>
      <c r="CW9" s="756"/>
      <c r="CX9" s="757"/>
      <c r="CY9" s="757"/>
      <c r="CZ9" s="757"/>
      <c r="DA9" s="757"/>
      <c r="DB9" s="758"/>
    </row>
    <row r="10" spans="2:106" ht="32.5" customHeight="1">
      <c r="B10" s="749"/>
      <c r="C10" s="749"/>
      <c r="D10" s="750"/>
      <c r="E10" s="738"/>
      <c r="F10" s="739"/>
      <c r="G10" s="739"/>
      <c r="H10" s="739"/>
      <c r="I10" s="740"/>
      <c r="J10" s="356" t="str">
        <f>IF(AND('MAPA DE RIESGOS'!$AP82="Muy Alta",'MAPA DE RIESGOS'!$AR82="Leve"),CONCATENATE("R",'MAPA DE RIESGOS'!$H82,"C",'MAPA DE RIESGOS'!$AF82),"")</f>
        <v/>
      </c>
      <c r="K10" s="357" t="str">
        <f>IF(AND('MAPA DE RIESGOS'!$AP83="Muy Alta",'MAPA DE RIESGOS'!$AR83="Leve"),CONCATENATE("R",'MAPA DE RIESGOS'!$H83,"C",'MAPA DE RIESGOS'!$AF83),"")</f>
        <v/>
      </c>
      <c r="L10" s="357" t="str">
        <f>IF(AND('MAPA DE RIESGOS'!$AP84="Muy Alta",'MAPA DE RIESGOS'!$AR84="Leve"),CONCATENATE("R",'MAPA DE RIESGOS'!$H84,"C",'MAPA DE RIESGOS'!$AF84),"")</f>
        <v/>
      </c>
      <c r="M10" s="357" t="str">
        <f>IF(AND('MAPA DE RIESGOS'!$AP85="Muy Alta",'MAPA DE RIESGOS'!$AR85="Leve"),CONCATENATE("R",'MAPA DE RIESGOS'!$H85,"C",'MAPA DE RIESGOS'!$AF85),"")</f>
        <v/>
      </c>
      <c r="N10" s="357" t="str">
        <f>IF(AND('MAPA DE RIESGOS'!$AP86="Muy Alta",'MAPA DE RIESGOS'!$AR86="Leve"),CONCATENATE("R",'MAPA DE RIESGOS'!$H86,"C",'MAPA DE RIESGOS'!$AF86),"")</f>
        <v/>
      </c>
      <c r="O10" s="357" t="str">
        <f>IF(AND('MAPA DE RIESGOS'!$AP87="Muy Alta",'MAPA DE RIESGOS'!$AR87="Leve"),CONCATENATE("R",'MAPA DE RIESGOS'!$H87,"C",'MAPA DE RIESGOS'!$AF87),"")</f>
        <v/>
      </c>
      <c r="P10" s="357" t="str">
        <f>IF(AND('MAPA DE RIESGOS'!$AP88="Muy Alta",'MAPA DE RIESGOS'!$AR88="Leve"),CONCATENATE("R",'MAPA DE RIESGOS'!$H88,"C",'MAPA DE RIESGOS'!$AF88),"")</f>
        <v/>
      </c>
      <c r="Q10" s="357" t="str">
        <f>IF(AND('MAPA DE RIESGOS'!$AP89="Muy Alta",'MAPA DE RIESGOS'!$AR89="Leve"),CONCATENATE("R",'MAPA DE RIESGOS'!$H89,"C",'MAPA DE RIESGOS'!$AF89),"")</f>
        <v/>
      </c>
      <c r="R10" s="357" t="str">
        <f>IF(AND('MAPA DE RIESGOS'!$AP90="Muy Alta",'MAPA DE RIESGOS'!$AR90="Leve"),CONCATENATE("R",'MAPA DE RIESGOS'!$H90,"C",'MAPA DE RIESGOS'!$AF90),"")</f>
        <v/>
      </c>
      <c r="S10" s="357" t="str">
        <f>IF(AND('MAPA DE RIESGOS'!$AP91="Muy Alta",'MAPA DE RIESGOS'!$AR91="Leve"),CONCATENATE("R",'MAPA DE RIESGOS'!$H91,"C",'MAPA DE RIESGOS'!$AF91),"")</f>
        <v/>
      </c>
      <c r="T10" s="357" t="str">
        <f>IF(AND('MAPA DE RIESGOS'!$AP92="Muy Alta",'MAPA DE RIESGOS'!$AR92="Leve"),CONCATENATE("R",'MAPA DE RIESGOS'!$H92,"C",'MAPA DE RIESGOS'!$AF92),"")</f>
        <v/>
      </c>
      <c r="U10" s="357" t="str">
        <f>IF(AND('MAPA DE RIESGOS'!$AP93="Muy Alta",'MAPA DE RIESGOS'!$AR93="Leve"),CONCATENATE("R",'MAPA DE RIESGOS'!$H93,"C",'MAPA DE RIESGOS'!$AF93),"")</f>
        <v/>
      </c>
      <c r="V10" s="357" t="str">
        <f>IF(AND('MAPA DE RIESGOS'!$AP94="Muy Alta",'MAPA DE RIESGOS'!$AR94="Leve"),CONCATENATE("R",'MAPA DE RIESGOS'!$H94,"C",'MAPA DE RIESGOS'!$AF94),"")</f>
        <v/>
      </c>
      <c r="W10" s="357" t="str">
        <f>IF(AND('MAPA DE RIESGOS'!$AP95="Muy Alta",'MAPA DE RIESGOS'!$AR95="Leve"),CONCATENATE("R",'MAPA DE RIESGOS'!$H95,"C",'MAPA DE RIESGOS'!$AF95),"")</f>
        <v/>
      </c>
      <c r="X10" s="357" t="str">
        <f>IF(AND('MAPA DE RIESGOS'!$AP96="Muy Alta",'MAPA DE RIESGOS'!$AR96="Leve"),CONCATENATE("R",'MAPA DE RIESGOS'!$H96,"C",'MAPA DE RIESGOS'!$AF96),"")</f>
        <v/>
      </c>
      <c r="Y10" s="357" t="str">
        <f>IF(AND('MAPA DE RIESGOS'!$AP97="Muy Alta",'MAPA DE RIESGOS'!$AR97="Leve"),CONCATENATE("R",'MAPA DE RIESGOS'!$H97,"C",'MAPA DE RIESGOS'!$AF97),"")</f>
        <v/>
      </c>
      <c r="Z10" s="357" t="str">
        <f>IF(AND('MAPA DE RIESGOS'!$AP98="Muy Alta",'MAPA DE RIESGOS'!$AR98="Leve"),CONCATENATE("R",'MAPA DE RIESGOS'!$H98,"C",'MAPA DE RIESGOS'!$AF98),"")</f>
        <v/>
      </c>
      <c r="AA10" s="358" t="str">
        <f>IF(AND('MAPA DE RIESGOS'!$AP99="Muy Alta",'MAPA DE RIESGOS'!$AR99="Leve"),CONCATENATE("R",'MAPA DE RIESGOS'!$H99,"C",'MAPA DE RIESGOS'!$AF99),"")</f>
        <v/>
      </c>
      <c r="AB10" s="356" t="str">
        <f>IF(AND('MAPA DE RIESGOS'!$AP82="Muy Alta",'MAPA DE RIESGOS'!$AR82="Menor"),CONCATENATE("R",'MAPA DE RIESGOS'!$H82,"C",'MAPA DE RIESGOS'!$AF82),"")</f>
        <v/>
      </c>
      <c r="AC10" s="357" t="str">
        <f>IF(AND('MAPA DE RIESGOS'!$AP83="Muy Alta",'MAPA DE RIESGOS'!$AR83="Menor"),CONCATENATE("R",'MAPA DE RIESGOS'!$H83,"C",'MAPA DE RIESGOS'!$AF83),"")</f>
        <v/>
      </c>
      <c r="AD10" s="357" t="str">
        <f>IF(AND('MAPA DE RIESGOS'!$AP84="Muy Alta",'MAPA DE RIESGOS'!$AR84="Menor"),CONCATENATE("R",'MAPA DE RIESGOS'!$H84,"C",'MAPA DE RIESGOS'!$AF84),"")</f>
        <v/>
      </c>
      <c r="AE10" s="357" t="str">
        <f>IF(AND('MAPA DE RIESGOS'!$AP85="Muy Alta",'MAPA DE RIESGOS'!$AR85="Menor"),CONCATENATE("R",'MAPA DE RIESGOS'!$H85,"C",'MAPA DE RIESGOS'!$AF85),"")</f>
        <v/>
      </c>
      <c r="AF10" s="357" t="str">
        <f>IF(AND('MAPA DE RIESGOS'!$AP86="Muy Alta",'MAPA DE RIESGOS'!$AR86="Menor"),CONCATENATE("R",'MAPA DE RIESGOS'!$H86,"C",'MAPA DE RIESGOS'!$AF86),"")</f>
        <v/>
      </c>
      <c r="AG10" s="357" t="str">
        <f>IF(AND('MAPA DE RIESGOS'!$AP87="Muy Alta",'MAPA DE RIESGOS'!$AR87="Menor"),CONCATENATE("R",'MAPA DE RIESGOS'!$H87,"C",'MAPA DE RIESGOS'!$AF87),"")</f>
        <v/>
      </c>
      <c r="AH10" s="357" t="str">
        <f>IF(AND('MAPA DE RIESGOS'!$AP88="Muy Alta",'MAPA DE RIESGOS'!$AR88="Menor"),CONCATENATE("R",'MAPA DE RIESGOS'!$H88,"C",'MAPA DE RIESGOS'!$AF88),"")</f>
        <v/>
      </c>
      <c r="AI10" s="357" t="str">
        <f>IF(AND('MAPA DE RIESGOS'!$AP89="Muy Alta",'MAPA DE RIESGOS'!$AR89="Menor"),CONCATENATE("R",'MAPA DE RIESGOS'!$H89,"C",'MAPA DE RIESGOS'!$AF89),"")</f>
        <v/>
      </c>
      <c r="AJ10" s="357" t="str">
        <f>IF(AND('MAPA DE RIESGOS'!$AP90="Muy Alta",'MAPA DE RIESGOS'!$AR90="Menor"),CONCATENATE("R",'MAPA DE RIESGOS'!$H90,"C",'MAPA DE RIESGOS'!$AF90),"")</f>
        <v/>
      </c>
      <c r="AK10" s="357" t="str">
        <f>IF(AND('MAPA DE RIESGOS'!$AP91="Muy Alta",'MAPA DE RIESGOS'!$AR91="Menor"),CONCATENATE("R",'MAPA DE RIESGOS'!$H91,"C",'MAPA DE RIESGOS'!$AF91),"")</f>
        <v/>
      </c>
      <c r="AL10" s="357" t="str">
        <f>IF(AND('MAPA DE RIESGOS'!$AP92="Muy Alta",'MAPA DE RIESGOS'!$AR92="Menor"),CONCATENATE("R",'MAPA DE RIESGOS'!$H92,"C",'MAPA DE RIESGOS'!$AF92),"")</f>
        <v/>
      </c>
      <c r="AM10" s="357" t="str">
        <f>IF(AND('MAPA DE RIESGOS'!$AP93="Muy Alta",'MAPA DE RIESGOS'!$AR93="Menor"),CONCATENATE("R",'MAPA DE RIESGOS'!$H93,"C",'MAPA DE RIESGOS'!$AF93),"")</f>
        <v/>
      </c>
      <c r="AN10" s="357" t="str">
        <f>IF(AND('MAPA DE RIESGOS'!$AP94="Muy Alta",'MAPA DE RIESGOS'!$AR94="Menor"),CONCATENATE("R",'MAPA DE RIESGOS'!$H94,"C",'MAPA DE RIESGOS'!$AF94),"")</f>
        <v/>
      </c>
      <c r="AO10" s="357" t="str">
        <f>IF(AND('MAPA DE RIESGOS'!$AP95="Muy Alta",'MAPA DE RIESGOS'!$AR95="Menor"),CONCATENATE("R",'MAPA DE RIESGOS'!$H95,"C",'MAPA DE RIESGOS'!$AF95),"")</f>
        <v/>
      </c>
      <c r="AP10" s="357" t="str">
        <f>IF(AND('MAPA DE RIESGOS'!$AP96="Muy Alta",'MAPA DE RIESGOS'!$AR96="Menor"),CONCATENATE("R",'MAPA DE RIESGOS'!$H96,"C",'MAPA DE RIESGOS'!$AF96),"")</f>
        <v/>
      </c>
      <c r="AQ10" s="357" t="str">
        <f>IF(AND('MAPA DE RIESGOS'!$AP97="Muy Alta",'MAPA DE RIESGOS'!$AR97="Menor"),CONCATENATE("R",'MAPA DE RIESGOS'!$H97,"C",'MAPA DE RIESGOS'!$AF97),"")</f>
        <v/>
      </c>
      <c r="AR10" s="357" t="str">
        <f>IF(AND('MAPA DE RIESGOS'!$AP98="Muy Alta",'MAPA DE RIESGOS'!$AR98="Menor"),CONCATENATE("R",'MAPA DE RIESGOS'!$H98,"C",'MAPA DE RIESGOS'!$AF98),"")</f>
        <v/>
      </c>
      <c r="AS10" s="358" t="str">
        <f>IF(AND('MAPA DE RIESGOS'!$AP99="Muy Alta",'MAPA DE RIESGOS'!$AR99="Menor"),CONCATENATE("R",'MAPA DE RIESGOS'!$H99,"C",'MAPA DE RIESGOS'!$AF99),"")</f>
        <v/>
      </c>
      <c r="AT10" s="356" t="str">
        <f>IF(AND('MAPA DE RIESGOS'!$AP82="Muy Alta",'MAPA DE RIESGOS'!$AR82="Moderado"),CONCATENATE("R",'MAPA DE RIESGOS'!$H82,"C",'MAPA DE RIESGOS'!$AF82),"")</f>
        <v/>
      </c>
      <c r="AU10" s="357" t="str">
        <f>IF(AND('MAPA DE RIESGOS'!$AP83="Muy Alta",'MAPA DE RIESGOS'!$AR83="Moderado"),CONCATENATE("R",'MAPA DE RIESGOS'!$H83,"C",'MAPA DE RIESGOS'!$AF83),"")</f>
        <v/>
      </c>
      <c r="AV10" s="357" t="str">
        <f>IF(AND('MAPA DE RIESGOS'!$AP84="Muy Alta",'MAPA DE RIESGOS'!$AR84="Moderado"),CONCATENATE("R",'MAPA DE RIESGOS'!$H84,"C",'MAPA DE RIESGOS'!$AF84),"")</f>
        <v/>
      </c>
      <c r="AW10" s="357" t="str">
        <f>IF(AND('MAPA DE RIESGOS'!$AP85="Muy Alta",'MAPA DE RIESGOS'!$AR85="Moderado"),CONCATENATE("R",'MAPA DE RIESGOS'!$H85,"C",'MAPA DE RIESGOS'!$AF85),"")</f>
        <v/>
      </c>
      <c r="AX10" s="357" t="str">
        <f>IF(AND('MAPA DE RIESGOS'!$AP86="Muy Alta",'MAPA DE RIESGOS'!$AR86="Moderado"),CONCATENATE("R",'MAPA DE RIESGOS'!$H86,"C",'MAPA DE RIESGOS'!$AF86),"")</f>
        <v/>
      </c>
      <c r="AY10" s="357" t="str">
        <f>IF(AND('MAPA DE RIESGOS'!$AP87="Muy Alta",'MAPA DE RIESGOS'!$AR87="Moderado"),CONCATENATE("R",'MAPA DE RIESGOS'!$H87,"C",'MAPA DE RIESGOS'!$AF87),"")</f>
        <v/>
      </c>
      <c r="AZ10" s="357" t="str">
        <f>IF(AND('MAPA DE RIESGOS'!$AP88="Muy Alta",'MAPA DE RIESGOS'!$AR88="Moderado"),CONCATENATE("R",'MAPA DE RIESGOS'!$H88,"C",'MAPA DE RIESGOS'!$AF88),"")</f>
        <v/>
      </c>
      <c r="BA10" s="357" t="str">
        <f>IF(AND('MAPA DE RIESGOS'!$AP89="Muy Alta",'MAPA DE RIESGOS'!$AR89="Moderado"),CONCATENATE("R",'MAPA DE RIESGOS'!$H89,"C",'MAPA DE RIESGOS'!$AF89),"")</f>
        <v/>
      </c>
      <c r="BB10" s="357" t="str">
        <f>IF(AND('MAPA DE RIESGOS'!$AP90="Muy Alta",'MAPA DE RIESGOS'!$AR90="Moderado"),CONCATENATE("R",'MAPA DE RIESGOS'!$H90,"C",'MAPA DE RIESGOS'!$AF90),"")</f>
        <v/>
      </c>
      <c r="BC10" s="357" t="str">
        <f>IF(AND('MAPA DE RIESGOS'!$AP91="Muy Alta",'MAPA DE RIESGOS'!$AR91="Moderado"),CONCATENATE("R",'MAPA DE RIESGOS'!$H91,"C",'MAPA DE RIESGOS'!$AF91),"")</f>
        <v/>
      </c>
      <c r="BD10" s="357" t="str">
        <f>IF(AND('MAPA DE RIESGOS'!$AP92="Muy Alta",'MAPA DE RIESGOS'!$AR92="Moderado"),CONCATENATE("R",'MAPA DE RIESGOS'!$H92,"C",'MAPA DE RIESGOS'!$AF92),"")</f>
        <v/>
      </c>
      <c r="BE10" s="357" t="str">
        <f>IF(AND('MAPA DE RIESGOS'!$AP93="Muy Alta",'MAPA DE RIESGOS'!$AR93="Moderado"),CONCATENATE("R",'MAPA DE RIESGOS'!$H93,"C",'MAPA DE RIESGOS'!$AF93),"")</f>
        <v/>
      </c>
      <c r="BF10" s="357" t="str">
        <f>IF(AND('MAPA DE RIESGOS'!$AP94="Muy Alta",'MAPA DE RIESGOS'!$AR94="Moderado"),CONCATENATE("R",'MAPA DE RIESGOS'!$H94,"C",'MAPA DE RIESGOS'!$AF94),"")</f>
        <v/>
      </c>
      <c r="BG10" s="357" t="str">
        <f>IF(AND('MAPA DE RIESGOS'!$AP95="Muy Alta",'MAPA DE RIESGOS'!$AR95="Moderado"),CONCATENATE("R",'MAPA DE RIESGOS'!$H95,"C",'MAPA DE RIESGOS'!$AF95),"")</f>
        <v/>
      </c>
      <c r="BH10" s="357" t="str">
        <f>IF(AND('MAPA DE RIESGOS'!$AP96="Muy Alta",'MAPA DE RIESGOS'!$AR96="Moderado"),CONCATENATE("R",'MAPA DE RIESGOS'!$H96,"C",'MAPA DE RIESGOS'!$AF96),"")</f>
        <v/>
      </c>
      <c r="BI10" s="357" t="str">
        <f>IF(AND('MAPA DE RIESGOS'!$AP97="Muy Alta",'MAPA DE RIESGOS'!$AR97="Moderado"),CONCATENATE("R",'MAPA DE RIESGOS'!$H97,"C",'MAPA DE RIESGOS'!$AF97),"")</f>
        <v/>
      </c>
      <c r="BJ10" s="357" t="str">
        <f>IF(AND('MAPA DE RIESGOS'!$AP98="Muy Alta",'MAPA DE RIESGOS'!$AR98="Moderado"),CONCATENATE("R",'MAPA DE RIESGOS'!$H98,"C",'MAPA DE RIESGOS'!$AF98),"")</f>
        <v/>
      </c>
      <c r="BK10" s="358" t="str">
        <f>IF(AND('MAPA DE RIESGOS'!$AP99="Muy Alta",'MAPA DE RIESGOS'!$AR99="Moderado"),CONCATENATE("R",'MAPA DE RIESGOS'!$H99,"C",'MAPA DE RIESGOS'!$AF99),"")</f>
        <v/>
      </c>
      <c r="BL10" s="356" t="str">
        <f>IF(AND('MAPA DE RIESGOS'!$AP82="Muy Alta",'MAPA DE RIESGOS'!$AR82="Mayor"),CONCATENATE("R",'MAPA DE RIESGOS'!$H82,"C",'MAPA DE RIESGOS'!$AF82),"")</f>
        <v/>
      </c>
      <c r="BM10" s="357" t="str">
        <f>IF(AND('MAPA DE RIESGOS'!$AP83="Muy Alta",'MAPA DE RIESGOS'!$AR83="Mayor"),CONCATENATE("R",'MAPA DE RIESGOS'!$H83,"C",'MAPA DE RIESGOS'!$AF83),"")</f>
        <v/>
      </c>
      <c r="BN10" s="357" t="str">
        <f>IF(AND('MAPA DE RIESGOS'!$AP84="Muy Alta",'MAPA DE RIESGOS'!$AR84="Mayor"),CONCATENATE("R",'MAPA DE RIESGOS'!$H84,"C",'MAPA DE RIESGOS'!$AF84),"")</f>
        <v/>
      </c>
      <c r="BO10" s="357" t="str">
        <f>IF(AND('MAPA DE RIESGOS'!$AP85="Muy Alta",'MAPA DE RIESGOS'!$AR85="Mayor"),CONCATENATE("R",'MAPA DE RIESGOS'!$H85,"C",'MAPA DE RIESGOS'!$AF85),"")</f>
        <v/>
      </c>
      <c r="BP10" s="357" t="str">
        <f>IF(AND('MAPA DE RIESGOS'!$AP86="Muy Alta",'MAPA DE RIESGOS'!$AR86="Mayor"),CONCATENATE("R",'MAPA DE RIESGOS'!$H86,"C",'MAPA DE RIESGOS'!$AF86),"")</f>
        <v/>
      </c>
      <c r="BQ10" s="357" t="str">
        <f>IF(AND('MAPA DE RIESGOS'!$AP87="Muy Alta",'MAPA DE RIESGOS'!$AR87="Mayor"),CONCATENATE("R",'MAPA DE RIESGOS'!$H87,"C",'MAPA DE RIESGOS'!$AF87),"")</f>
        <v/>
      </c>
      <c r="BR10" s="357" t="str">
        <f>IF(AND('MAPA DE RIESGOS'!$AP88="Muy Alta",'MAPA DE RIESGOS'!$AR88="Mayor"),CONCATENATE("R",'MAPA DE RIESGOS'!$H88,"C",'MAPA DE RIESGOS'!$AF88),"")</f>
        <v/>
      </c>
      <c r="BS10" s="357" t="str">
        <f>IF(AND('MAPA DE RIESGOS'!$AP89="Muy Alta",'MAPA DE RIESGOS'!$AR89="Mayor"),CONCATENATE("R",'MAPA DE RIESGOS'!$H89,"C",'MAPA DE RIESGOS'!$AF89),"")</f>
        <v/>
      </c>
      <c r="BT10" s="357" t="str">
        <f>IF(AND('MAPA DE RIESGOS'!$AP90="Muy Alta",'MAPA DE RIESGOS'!$AR90="Mayor"),CONCATENATE("R",'MAPA DE RIESGOS'!$H90,"C",'MAPA DE RIESGOS'!$AF90),"")</f>
        <v/>
      </c>
      <c r="BU10" s="357" t="str">
        <f>IF(AND('MAPA DE RIESGOS'!$AP91="Muy Alta",'MAPA DE RIESGOS'!$AR91="Mayor"),CONCATENATE("R",'MAPA DE RIESGOS'!$H91,"C",'MAPA DE RIESGOS'!$AF91),"")</f>
        <v/>
      </c>
      <c r="BV10" s="357" t="str">
        <f>IF(AND('MAPA DE RIESGOS'!$AP92="Muy Alta",'MAPA DE RIESGOS'!$AR92="Mayor"),CONCATENATE("R",'MAPA DE RIESGOS'!$H92,"C",'MAPA DE RIESGOS'!$AF92),"")</f>
        <v/>
      </c>
      <c r="BW10" s="357" t="str">
        <f>IF(AND('MAPA DE RIESGOS'!$AP93="Muy Alta",'MAPA DE RIESGOS'!$AR93="Mayor"),CONCATENATE("R",'MAPA DE RIESGOS'!$H93,"C",'MAPA DE RIESGOS'!$AF93),"")</f>
        <v/>
      </c>
      <c r="BX10" s="357" t="str">
        <f>IF(AND('MAPA DE RIESGOS'!$AP94="Muy Alta",'MAPA DE RIESGOS'!$AR94="Mayor"),CONCATENATE("R",'MAPA DE RIESGOS'!$H94,"C",'MAPA DE RIESGOS'!$AF94),"")</f>
        <v/>
      </c>
      <c r="BY10" s="357" t="str">
        <f>IF(AND('MAPA DE RIESGOS'!$AP95="Muy Alta",'MAPA DE RIESGOS'!$AR95="Mayor"),CONCATENATE("R",'MAPA DE RIESGOS'!$H95,"C",'MAPA DE RIESGOS'!$AF95),"")</f>
        <v/>
      </c>
      <c r="BZ10" s="357" t="str">
        <f>IF(AND('MAPA DE RIESGOS'!$AP96="Muy Alta",'MAPA DE RIESGOS'!$AR96="Mayor"),CONCATENATE("R",'MAPA DE RIESGOS'!$H96,"C",'MAPA DE RIESGOS'!$AF96),"")</f>
        <v/>
      </c>
      <c r="CA10" s="357" t="str">
        <f>IF(AND('MAPA DE RIESGOS'!$AP97="Muy Alta",'MAPA DE RIESGOS'!$AR97="Mayor"),CONCATENATE("R",'MAPA DE RIESGOS'!$H97,"C",'MAPA DE RIESGOS'!$AF97),"")</f>
        <v/>
      </c>
      <c r="CB10" s="357" t="str">
        <f>IF(AND('MAPA DE RIESGOS'!$AP98="Muy Alta",'MAPA DE RIESGOS'!$AR98="Mayor"),CONCATENATE("R",'MAPA DE RIESGOS'!$H98,"C",'MAPA DE RIESGOS'!$AF98),"")</f>
        <v/>
      </c>
      <c r="CC10" s="358" t="str">
        <f>IF(AND('MAPA DE RIESGOS'!$AP99="Muy Alta",'MAPA DE RIESGOS'!$AR99="Mayor"),CONCATENATE("R",'MAPA DE RIESGOS'!$H99,"C",'MAPA DE RIESGOS'!$AF99),"")</f>
        <v/>
      </c>
      <c r="CD10" s="359" t="str">
        <f>IF(AND('MAPA DE RIESGOS'!$AP82="Muy Alta",'MAPA DE RIESGOS'!$AR82="Catastrófico"),CONCATENATE("R",'MAPA DE RIESGOS'!$H82,"C",'MAPA DE RIESGOS'!$AF82),"")</f>
        <v/>
      </c>
      <c r="CE10" s="359" t="str">
        <f>IF(AND('MAPA DE RIESGOS'!$AP83="Muy Alta",'MAPA DE RIESGOS'!$AR83="Catastrófico"),CONCATENATE("R",'MAPA DE RIESGOS'!$H83,"C",'MAPA DE RIESGOS'!$AF83),"")</f>
        <v/>
      </c>
      <c r="CF10" s="359" t="str">
        <f>IF(AND('MAPA DE RIESGOS'!$AP84="Muy Alta",'MAPA DE RIESGOS'!$AR84="Catastrófico"),CONCATENATE("R",'MAPA DE RIESGOS'!$H84,"C",'MAPA DE RIESGOS'!$AF84),"")</f>
        <v/>
      </c>
      <c r="CG10" s="359" t="str">
        <f>IF(AND('MAPA DE RIESGOS'!$AP85="Muy Alta",'MAPA DE RIESGOS'!$AR85="Catastrófico"),CONCATENATE("R",'MAPA DE RIESGOS'!$H85,"C",'MAPA DE RIESGOS'!$AF85),"")</f>
        <v/>
      </c>
      <c r="CH10" s="359" t="str">
        <f>IF(AND('MAPA DE RIESGOS'!$AP86="Muy Alta",'MAPA DE RIESGOS'!$AR86="Catastrófico"),CONCATENATE("R",'MAPA DE RIESGOS'!$H86,"C",'MAPA DE RIESGOS'!$AF86),"")</f>
        <v/>
      </c>
      <c r="CI10" s="359" t="str">
        <f>IF(AND('MAPA DE RIESGOS'!$AP87="Muy Alta",'MAPA DE RIESGOS'!$AR87="Catastrófico"),CONCATENATE("R",'MAPA DE RIESGOS'!$H87,"C",'MAPA DE RIESGOS'!$AF87),"")</f>
        <v/>
      </c>
      <c r="CJ10" s="359" t="str">
        <f>IF(AND('MAPA DE RIESGOS'!$AP88="Muy Alta",'MAPA DE RIESGOS'!$AR88="Catastrófico"),CONCATENATE("R",'MAPA DE RIESGOS'!$H88,"C",'MAPA DE RIESGOS'!$AF88),"")</f>
        <v/>
      </c>
      <c r="CK10" s="359" t="str">
        <f>IF(AND('MAPA DE RIESGOS'!$AP89="Muy Alta",'MAPA DE RIESGOS'!$AR89="Catastrófico"),CONCATENATE("R",'MAPA DE RIESGOS'!$H89,"C",'MAPA DE RIESGOS'!$AF89),"")</f>
        <v/>
      </c>
      <c r="CL10" s="359" t="str">
        <f>IF(AND('MAPA DE RIESGOS'!$AP90="Muy Alta",'MAPA DE RIESGOS'!$AR90="Catastrófico"),CONCATENATE("R",'MAPA DE RIESGOS'!$H90,"C",'MAPA DE RIESGOS'!$AF90),"")</f>
        <v/>
      </c>
      <c r="CM10" s="359" t="str">
        <f>IF(AND('MAPA DE RIESGOS'!$AP91="Muy Alta",'MAPA DE RIESGOS'!$AR91="Catastrófico"),CONCATENATE("R",'MAPA DE RIESGOS'!$H91,"C",'MAPA DE RIESGOS'!$AF91),"")</f>
        <v/>
      </c>
      <c r="CN10" s="359" t="str">
        <f>IF(AND('MAPA DE RIESGOS'!$AP92="Muy Alta",'MAPA DE RIESGOS'!$AR92="Catastrófico"),CONCATENATE("R",'MAPA DE RIESGOS'!$H92,"C",'MAPA DE RIESGOS'!$AF92),"")</f>
        <v/>
      </c>
      <c r="CO10" s="359" t="str">
        <f>IF(AND('MAPA DE RIESGOS'!$AP93="Muy Alta",'MAPA DE RIESGOS'!$AR93="Catastrófico"),CONCATENATE("R",'MAPA DE RIESGOS'!$H93,"C",'MAPA DE RIESGOS'!$AF93),"")</f>
        <v/>
      </c>
      <c r="CP10" s="359" t="str">
        <f>IF(AND('MAPA DE RIESGOS'!$AP94="Muy Alta",'MAPA DE RIESGOS'!$AR94="Catastrófico"),CONCATENATE("R",'MAPA DE RIESGOS'!$H94,"C",'MAPA DE RIESGOS'!$AF94),"")</f>
        <v/>
      </c>
      <c r="CQ10" s="359" t="str">
        <f>IF(AND('MAPA DE RIESGOS'!$AP95="Muy Alta",'MAPA DE RIESGOS'!$AR95="Catastrófico"),CONCATENATE("R",'MAPA DE RIESGOS'!$H95,"C",'MAPA DE RIESGOS'!$AF95),"")</f>
        <v/>
      </c>
      <c r="CR10" s="359" t="str">
        <f>IF(AND('MAPA DE RIESGOS'!$AP96="Muy Alta",'MAPA DE RIESGOS'!$AR96="Catastrófico"),CONCATENATE("R",'MAPA DE RIESGOS'!$H96,"C",'MAPA DE RIESGOS'!$AF96),"")</f>
        <v/>
      </c>
      <c r="CS10" s="359" t="str">
        <f>IF(AND('MAPA DE RIESGOS'!$AP97="Muy Alta",'MAPA DE RIESGOS'!$AR97="Catastrófico"),CONCATENATE("R",'MAPA DE RIESGOS'!$H97,"C",'MAPA DE RIESGOS'!$AF97),"")</f>
        <v/>
      </c>
      <c r="CT10" s="359" t="str">
        <f>IF(AND('MAPA DE RIESGOS'!$AP98="Muy Alta",'MAPA DE RIESGOS'!$AR98="Catastrófico"),CONCATENATE("R",'MAPA DE RIESGOS'!$H98,"C",'MAPA DE RIESGOS'!$AF98),"")</f>
        <v/>
      </c>
      <c r="CU10" s="360" t="str">
        <f>IF(AND('MAPA DE RIESGOS'!$AP99="Muy Alta",'MAPA DE RIESGOS'!$AR99="Catastrófico"),CONCATENATE("R",'MAPA DE RIESGOS'!$H99,"C",'MAPA DE RIESGOS'!$AF99),"")</f>
        <v/>
      </c>
      <c r="CV10" s="67"/>
      <c r="CW10" s="756"/>
      <c r="CX10" s="757"/>
      <c r="CY10" s="757"/>
      <c r="CZ10" s="757"/>
      <c r="DA10" s="757"/>
      <c r="DB10" s="758"/>
    </row>
    <row r="11" spans="2:106" ht="32.5" customHeight="1">
      <c r="B11" s="749"/>
      <c r="C11" s="749"/>
      <c r="D11" s="750"/>
      <c r="E11" s="738"/>
      <c r="F11" s="739"/>
      <c r="G11" s="739"/>
      <c r="H11" s="739"/>
      <c r="I11" s="740"/>
      <c r="J11" s="356" t="str">
        <f>IF(AND('MAPA DE RIESGOS'!$AP100="Muy Alta",'MAPA DE RIESGOS'!$AR100="Leve"),CONCATENATE("R",'MAPA DE RIESGOS'!$H100,"C",'MAPA DE RIESGOS'!$AF100),"")</f>
        <v/>
      </c>
      <c r="K11" s="357" t="str">
        <f>IF(AND('MAPA DE RIESGOS'!$AP101="Muy Alta",'MAPA DE RIESGOS'!$AR101="Leve"),CONCATENATE("R",'MAPA DE RIESGOS'!$H101,"C",'MAPA DE RIESGOS'!$AF101),"")</f>
        <v/>
      </c>
      <c r="L11" s="357" t="str">
        <f>IF(AND('MAPA DE RIESGOS'!$AP102="Muy Alta",'MAPA DE RIESGOS'!$AR102="Leve"),CONCATENATE("R",'MAPA DE RIESGOS'!$H102,"C",'MAPA DE RIESGOS'!$AF102),"")</f>
        <v/>
      </c>
      <c r="M11" s="357" t="str">
        <f>IF(AND('MAPA DE RIESGOS'!$AP103="Muy Alta",'MAPA DE RIESGOS'!$AR103="Leve"),CONCATENATE("R",'MAPA DE RIESGOS'!$H103,"C",'MAPA DE RIESGOS'!$AF103),"")</f>
        <v/>
      </c>
      <c r="N11" s="357" t="str">
        <f>IF(AND('MAPA DE RIESGOS'!$AP104="Muy Alta",'MAPA DE RIESGOS'!$AR104="Leve"),CONCATENATE("R",'MAPA DE RIESGOS'!$H104,"C",'MAPA DE RIESGOS'!$AF104),"")</f>
        <v/>
      </c>
      <c r="O11" s="357" t="str">
        <f>IF(AND('MAPA DE RIESGOS'!$AP105="Muy Alta",'MAPA DE RIESGOS'!$AR105="Leve"),CONCATENATE("R",'MAPA DE RIESGOS'!$H105,"C",'MAPA DE RIESGOS'!$AF105),"")</f>
        <v/>
      </c>
      <c r="P11" s="357" t="str">
        <f>IF(AND('MAPA DE RIESGOS'!$AP106="Muy Alta",'MAPA DE RIESGOS'!$AR106="Leve"),CONCATENATE("R",'MAPA DE RIESGOS'!$H106,"C",'MAPA DE RIESGOS'!$AF106),"")</f>
        <v/>
      </c>
      <c r="Q11" s="357" t="str">
        <f>IF(AND('MAPA DE RIESGOS'!$AP107="Muy Alta",'MAPA DE RIESGOS'!$AR107="Leve"),CONCATENATE("R",'MAPA DE RIESGOS'!$H107,"C",'MAPA DE RIESGOS'!$AF107),"")</f>
        <v/>
      </c>
      <c r="R11" s="357" t="str">
        <f>IF(AND('MAPA DE RIESGOS'!$AP108="Muy Alta",'MAPA DE RIESGOS'!$AR108="Leve"),CONCATENATE("R",'MAPA DE RIESGOS'!$H108,"C",'MAPA DE RIESGOS'!$AF108),"")</f>
        <v/>
      </c>
      <c r="S11" s="357" t="str">
        <f>IF(AND('MAPA DE RIESGOS'!$AP109="Muy Alta",'MAPA DE RIESGOS'!$AR109="Leve"),CONCATENATE("R",'MAPA DE RIESGOS'!$H109,"C",'MAPA DE RIESGOS'!$AF109),"")</f>
        <v/>
      </c>
      <c r="T11" s="357" t="str">
        <f>IF(AND('MAPA DE RIESGOS'!$AP110="Muy Alta",'MAPA DE RIESGOS'!$AR110="Leve"),CONCATENATE("R",'MAPA DE RIESGOS'!$H110,"C",'MAPA DE RIESGOS'!$AF110),"")</f>
        <v/>
      </c>
      <c r="U11" s="357" t="str">
        <f>IF(AND('MAPA DE RIESGOS'!$AP111="Muy Alta",'MAPA DE RIESGOS'!$AR111="Leve"),CONCATENATE("R",'MAPA DE RIESGOS'!$H111,"C",'MAPA DE RIESGOS'!$AF111),"")</f>
        <v/>
      </c>
      <c r="V11" s="357" t="str">
        <f>IF(AND('MAPA DE RIESGOS'!$AP112="Muy Alta",'MAPA DE RIESGOS'!$AR112="Leve"),CONCATENATE("R",'MAPA DE RIESGOS'!$H112,"C",'MAPA DE RIESGOS'!$AF112),"")</f>
        <v/>
      </c>
      <c r="W11" s="357" t="str">
        <f>IF(AND('MAPA DE RIESGOS'!$AP113="Muy Alta",'MAPA DE RIESGOS'!$AR113="Leve"),CONCATENATE("R",'MAPA DE RIESGOS'!$H113,"C",'MAPA DE RIESGOS'!$AF113),"")</f>
        <v/>
      </c>
      <c r="X11" s="357" t="str">
        <f>IF(AND('MAPA DE RIESGOS'!$AP114="Muy Alta",'MAPA DE RIESGOS'!$AR114="Leve"),CONCATENATE("R",'MAPA DE RIESGOS'!$H114,"C",'MAPA DE RIESGOS'!$AF114),"")</f>
        <v/>
      </c>
      <c r="Y11" s="357" t="str">
        <f>IF(AND('MAPA DE RIESGOS'!$AP115="Muy Alta",'MAPA DE RIESGOS'!$AR115="Leve"),CONCATENATE("R",'MAPA DE RIESGOS'!$H115,"C",'MAPA DE RIESGOS'!$AF115),"")</f>
        <v/>
      </c>
      <c r="Z11" s="357" t="str">
        <f>IF(AND('MAPA DE RIESGOS'!$AP116="Muy Alta",'MAPA DE RIESGOS'!$AR116="Leve"),CONCATENATE("R",'MAPA DE RIESGOS'!$H116,"C",'MAPA DE RIESGOS'!$AF116),"")</f>
        <v/>
      </c>
      <c r="AA11" s="358" t="str">
        <f>IF(AND('MAPA DE RIESGOS'!$AP117="Muy Alta",'MAPA DE RIESGOS'!$AR117="Leve"),CONCATENATE("R",'MAPA DE RIESGOS'!$H117,"C",'MAPA DE RIESGOS'!$AF117),"")</f>
        <v/>
      </c>
      <c r="AB11" s="356" t="str">
        <f>IF(AND('MAPA DE RIESGOS'!$AP100="Muy Alta",'MAPA DE RIESGOS'!$AR100="Menor"),CONCATENATE("R",'MAPA DE RIESGOS'!$H100,"C",'MAPA DE RIESGOS'!$AF100),"")</f>
        <v/>
      </c>
      <c r="AC11" s="357" t="str">
        <f>IF(AND('MAPA DE RIESGOS'!$AP101="Muy Alta",'MAPA DE RIESGOS'!$AR101="Menor"),CONCATENATE("R",'MAPA DE RIESGOS'!$H101,"C",'MAPA DE RIESGOS'!$AF101),"")</f>
        <v/>
      </c>
      <c r="AD11" s="357" t="str">
        <f>IF(AND('MAPA DE RIESGOS'!$AP102="Muy Alta",'MAPA DE RIESGOS'!$AR102="Menor"),CONCATENATE("R",'MAPA DE RIESGOS'!$H102,"C",'MAPA DE RIESGOS'!$AF102),"")</f>
        <v/>
      </c>
      <c r="AE11" s="357" t="str">
        <f>IF(AND('MAPA DE RIESGOS'!$AP103="Muy Alta",'MAPA DE RIESGOS'!$AR103="Menor"),CONCATENATE("R",'MAPA DE RIESGOS'!$H103,"C",'MAPA DE RIESGOS'!$AF103),"")</f>
        <v/>
      </c>
      <c r="AF11" s="357" t="str">
        <f>IF(AND('MAPA DE RIESGOS'!$AP104="Muy Alta",'MAPA DE RIESGOS'!$AR104="Menor"),CONCATENATE("R",'MAPA DE RIESGOS'!$H104,"C",'MAPA DE RIESGOS'!$AF104),"")</f>
        <v/>
      </c>
      <c r="AG11" s="357" t="str">
        <f>IF(AND('MAPA DE RIESGOS'!$AP105="Muy Alta",'MAPA DE RIESGOS'!$AR105="Menor"),CONCATENATE("R",'MAPA DE RIESGOS'!$H105,"C",'MAPA DE RIESGOS'!$AF105),"")</f>
        <v/>
      </c>
      <c r="AH11" s="357" t="str">
        <f>IF(AND('MAPA DE RIESGOS'!$AP106="Muy Alta",'MAPA DE RIESGOS'!$AR106="Menor"),CONCATENATE("R",'MAPA DE RIESGOS'!$H106,"C",'MAPA DE RIESGOS'!$AF106),"")</f>
        <v/>
      </c>
      <c r="AI11" s="357" t="str">
        <f>IF(AND('MAPA DE RIESGOS'!$AP107="Muy Alta",'MAPA DE RIESGOS'!$AR107="Menor"),CONCATENATE("R",'MAPA DE RIESGOS'!$H107,"C",'MAPA DE RIESGOS'!$AF107),"")</f>
        <v/>
      </c>
      <c r="AJ11" s="357" t="str">
        <f>IF(AND('MAPA DE RIESGOS'!$AP108="Muy Alta",'MAPA DE RIESGOS'!$AR108="Menor"),CONCATENATE("R",'MAPA DE RIESGOS'!$H108,"C",'MAPA DE RIESGOS'!$AF108),"")</f>
        <v/>
      </c>
      <c r="AK11" s="357" t="str">
        <f>IF(AND('MAPA DE RIESGOS'!$AP109="Muy Alta",'MAPA DE RIESGOS'!$AR109="Menor"),CONCATENATE("R",'MAPA DE RIESGOS'!$H109,"C",'MAPA DE RIESGOS'!$AF109),"")</f>
        <v/>
      </c>
      <c r="AL11" s="357" t="str">
        <f>IF(AND('MAPA DE RIESGOS'!$AP110="Muy Alta",'MAPA DE RIESGOS'!$AR110="Menor"),CONCATENATE("R",'MAPA DE RIESGOS'!$H110,"C",'MAPA DE RIESGOS'!$AF110),"")</f>
        <v/>
      </c>
      <c r="AM11" s="357" t="str">
        <f>IF(AND('MAPA DE RIESGOS'!$AP111="Muy Alta",'MAPA DE RIESGOS'!$AR111="Menor"),CONCATENATE("R",'MAPA DE RIESGOS'!$H111,"C",'MAPA DE RIESGOS'!$AF111),"")</f>
        <v/>
      </c>
      <c r="AN11" s="357" t="str">
        <f>IF(AND('MAPA DE RIESGOS'!$AP112="Muy Alta",'MAPA DE RIESGOS'!$AR112="Menor"),CONCATENATE("R",'MAPA DE RIESGOS'!$H112,"C",'MAPA DE RIESGOS'!$AF112),"")</f>
        <v/>
      </c>
      <c r="AO11" s="357" t="str">
        <f>IF(AND('MAPA DE RIESGOS'!$AP113="Muy Alta",'MAPA DE RIESGOS'!$AR113="Menor"),CONCATENATE("R",'MAPA DE RIESGOS'!$H113,"C",'MAPA DE RIESGOS'!$AF113),"")</f>
        <v/>
      </c>
      <c r="AP11" s="357" t="str">
        <f>IF(AND('MAPA DE RIESGOS'!$AP114="Muy Alta",'MAPA DE RIESGOS'!$AR114="Menor"),CONCATENATE("R",'MAPA DE RIESGOS'!$H114,"C",'MAPA DE RIESGOS'!$AF114),"")</f>
        <v/>
      </c>
      <c r="AQ11" s="357" t="str">
        <f>IF(AND('MAPA DE RIESGOS'!$AP115="Muy Alta",'MAPA DE RIESGOS'!$AR115="Menor"),CONCATENATE("R",'MAPA DE RIESGOS'!$H115,"C",'MAPA DE RIESGOS'!$AF115),"")</f>
        <v/>
      </c>
      <c r="AR11" s="357" t="str">
        <f>IF(AND('MAPA DE RIESGOS'!$AP116="Muy Alta",'MAPA DE RIESGOS'!$AR116="Menor"),CONCATENATE("R",'MAPA DE RIESGOS'!$H116,"C",'MAPA DE RIESGOS'!$AF116),"")</f>
        <v/>
      </c>
      <c r="AS11" s="358" t="str">
        <f>IF(AND('MAPA DE RIESGOS'!$AP117="Muy Alta",'MAPA DE RIESGOS'!$AR117="Menor"),CONCATENATE("R",'MAPA DE RIESGOS'!$H117,"C",'MAPA DE RIESGOS'!$AF117),"")</f>
        <v/>
      </c>
      <c r="AT11" s="356" t="str">
        <f>IF(AND('MAPA DE RIESGOS'!$AP100="Muy Alta",'MAPA DE RIESGOS'!$AR100="Moderado"),CONCATENATE("R",'MAPA DE RIESGOS'!$H100,"C",'MAPA DE RIESGOS'!$AF100),"")</f>
        <v/>
      </c>
      <c r="AU11" s="357" t="str">
        <f>IF(AND('MAPA DE RIESGOS'!$AP101="Muy Alta",'MAPA DE RIESGOS'!$AR101="Moderado"),CONCATENATE("R",'MAPA DE RIESGOS'!$H101,"C",'MAPA DE RIESGOS'!$AF101),"")</f>
        <v/>
      </c>
      <c r="AV11" s="357" t="str">
        <f>IF(AND('MAPA DE RIESGOS'!$AP102="Muy Alta",'MAPA DE RIESGOS'!$AR102="Moderado"),CONCATENATE("R",'MAPA DE RIESGOS'!$H102,"C",'MAPA DE RIESGOS'!$AF102),"")</f>
        <v/>
      </c>
      <c r="AW11" s="357" t="str">
        <f>IF(AND('MAPA DE RIESGOS'!$AP103="Muy Alta",'MAPA DE RIESGOS'!$AR103="Moderado"),CONCATENATE("R",'MAPA DE RIESGOS'!$H103,"C",'MAPA DE RIESGOS'!$AF103),"")</f>
        <v/>
      </c>
      <c r="AX11" s="357" t="str">
        <f>IF(AND('MAPA DE RIESGOS'!$AP104="Muy Alta",'MAPA DE RIESGOS'!$AR104="Moderado"),CONCATENATE("R",'MAPA DE RIESGOS'!$H104,"C",'MAPA DE RIESGOS'!$AF104),"")</f>
        <v/>
      </c>
      <c r="AY11" s="357" t="str">
        <f>IF(AND('MAPA DE RIESGOS'!$AP105="Muy Alta",'MAPA DE RIESGOS'!$AR105="Moderado"),CONCATENATE("R",'MAPA DE RIESGOS'!$H105,"C",'MAPA DE RIESGOS'!$AF105),"")</f>
        <v/>
      </c>
      <c r="AZ11" s="357" t="str">
        <f>IF(AND('MAPA DE RIESGOS'!$AP106="Muy Alta",'MAPA DE RIESGOS'!$AR106="Moderado"),CONCATENATE("R",'MAPA DE RIESGOS'!$H106,"C",'MAPA DE RIESGOS'!$AF106),"")</f>
        <v/>
      </c>
      <c r="BA11" s="357" t="str">
        <f>IF(AND('MAPA DE RIESGOS'!$AP107="Muy Alta",'MAPA DE RIESGOS'!$AR107="Moderado"),CONCATENATE("R",'MAPA DE RIESGOS'!$H107,"C",'MAPA DE RIESGOS'!$AF107),"")</f>
        <v/>
      </c>
      <c r="BB11" s="357" t="str">
        <f>IF(AND('MAPA DE RIESGOS'!$AP108="Muy Alta",'MAPA DE RIESGOS'!$AR108="Moderado"),CONCATENATE("R",'MAPA DE RIESGOS'!$H108,"C",'MAPA DE RIESGOS'!$AF108),"")</f>
        <v/>
      </c>
      <c r="BC11" s="357" t="str">
        <f>IF(AND('MAPA DE RIESGOS'!$AP109="Muy Alta",'MAPA DE RIESGOS'!$AR109="Moderado"),CONCATENATE("R",'MAPA DE RIESGOS'!$H109,"C",'MAPA DE RIESGOS'!$AF109),"")</f>
        <v/>
      </c>
      <c r="BD11" s="357" t="str">
        <f>IF(AND('MAPA DE RIESGOS'!$AP110="Muy Alta",'MAPA DE RIESGOS'!$AR110="Moderado"),CONCATENATE("R",'MAPA DE RIESGOS'!$H110,"C",'MAPA DE RIESGOS'!$AF110),"")</f>
        <v/>
      </c>
      <c r="BE11" s="357" t="str">
        <f>IF(AND('MAPA DE RIESGOS'!$AP111="Muy Alta",'MAPA DE RIESGOS'!$AR111="Moderado"),CONCATENATE("R",'MAPA DE RIESGOS'!$H111,"C",'MAPA DE RIESGOS'!$AF111),"")</f>
        <v/>
      </c>
      <c r="BF11" s="357" t="str">
        <f>IF(AND('MAPA DE RIESGOS'!$AP112="Muy Alta",'MAPA DE RIESGOS'!$AR112="Moderado"),CONCATENATE("R",'MAPA DE RIESGOS'!$H112,"C",'MAPA DE RIESGOS'!$AF112),"")</f>
        <v/>
      </c>
      <c r="BG11" s="357" t="str">
        <f>IF(AND('MAPA DE RIESGOS'!$AP113="Muy Alta",'MAPA DE RIESGOS'!$AR113="Moderado"),CONCATENATE("R",'MAPA DE RIESGOS'!$H113,"C",'MAPA DE RIESGOS'!$AF113),"")</f>
        <v/>
      </c>
      <c r="BH11" s="357" t="str">
        <f>IF(AND('MAPA DE RIESGOS'!$AP114="Muy Alta",'MAPA DE RIESGOS'!$AR114="Moderado"),CONCATENATE("R",'MAPA DE RIESGOS'!$H114,"C",'MAPA DE RIESGOS'!$AF114),"")</f>
        <v/>
      </c>
      <c r="BI11" s="357" t="str">
        <f>IF(AND('MAPA DE RIESGOS'!$AP115="Muy Alta",'MAPA DE RIESGOS'!$AR115="Moderado"),CONCATENATE("R",'MAPA DE RIESGOS'!$H115,"C",'MAPA DE RIESGOS'!$AF115),"")</f>
        <v/>
      </c>
      <c r="BJ11" s="357" t="str">
        <f>IF(AND('MAPA DE RIESGOS'!$AP116="Muy Alta",'MAPA DE RIESGOS'!$AR116="Moderado"),CONCATENATE("R",'MAPA DE RIESGOS'!$H116,"C",'MAPA DE RIESGOS'!$AF116),"")</f>
        <v/>
      </c>
      <c r="BK11" s="358" t="str">
        <f>IF(AND('MAPA DE RIESGOS'!$AP117="Muy Alta",'MAPA DE RIESGOS'!$AR117="Moderado"),CONCATENATE("R",'MAPA DE RIESGOS'!$H117,"C",'MAPA DE RIESGOS'!$AF117),"")</f>
        <v/>
      </c>
      <c r="BL11" s="356" t="str">
        <f>IF(AND('MAPA DE RIESGOS'!$AP100="Muy Alta",'MAPA DE RIESGOS'!$AR100="Mayor"),CONCATENATE("R",'MAPA DE RIESGOS'!$H100,"C",'MAPA DE RIESGOS'!$AF100),"")</f>
        <v/>
      </c>
      <c r="BM11" s="357" t="str">
        <f>IF(AND('MAPA DE RIESGOS'!$AP101="Muy Alta",'MAPA DE RIESGOS'!$AR101="Mayor"),CONCATENATE("R",'MAPA DE RIESGOS'!$H101,"C",'MAPA DE RIESGOS'!$AF101),"")</f>
        <v/>
      </c>
      <c r="BN11" s="357" t="str">
        <f>IF(AND('MAPA DE RIESGOS'!$AP102="Muy Alta",'MAPA DE RIESGOS'!$AR102="Mayor"),CONCATENATE("R",'MAPA DE RIESGOS'!$H102,"C",'MAPA DE RIESGOS'!$AF102),"")</f>
        <v/>
      </c>
      <c r="BO11" s="357" t="str">
        <f>IF(AND('MAPA DE RIESGOS'!$AP103="Muy Alta",'MAPA DE RIESGOS'!$AR103="Mayor"),CONCATENATE("R",'MAPA DE RIESGOS'!$H103,"C",'MAPA DE RIESGOS'!$AF103),"")</f>
        <v/>
      </c>
      <c r="BP11" s="357" t="str">
        <f>IF(AND('MAPA DE RIESGOS'!$AP104="Muy Alta",'MAPA DE RIESGOS'!$AR104="Mayor"),CONCATENATE("R",'MAPA DE RIESGOS'!$H104,"C",'MAPA DE RIESGOS'!$AF104),"")</f>
        <v/>
      </c>
      <c r="BQ11" s="357" t="str">
        <f>IF(AND('MAPA DE RIESGOS'!$AP105="Muy Alta",'MAPA DE RIESGOS'!$AR105="Mayor"),CONCATENATE("R",'MAPA DE RIESGOS'!$H105,"C",'MAPA DE RIESGOS'!$AF105),"")</f>
        <v/>
      </c>
      <c r="BR11" s="357" t="str">
        <f>IF(AND('MAPA DE RIESGOS'!$AP106="Muy Alta",'MAPA DE RIESGOS'!$AR106="Mayor"),CONCATENATE("R",'MAPA DE RIESGOS'!$H106,"C",'MAPA DE RIESGOS'!$AF106),"")</f>
        <v/>
      </c>
      <c r="BS11" s="357" t="str">
        <f>IF(AND('MAPA DE RIESGOS'!$AP107="Muy Alta",'MAPA DE RIESGOS'!$AR107="Mayor"),CONCATENATE("R",'MAPA DE RIESGOS'!$H107,"C",'MAPA DE RIESGOS'!$AF107),"")</f>
        <v/>
      </c>
      <c r="BT11" s="357" t="str">
        <f>IF(AND('MAPA DE RIESGOS'!$AP108="Muy Alta",'MAPA DE RIESGOS'!$AR108="Mayor"),CONCATENATE("R",'MAPA DE RIESGOS'!$H108,"C",'MAPA DE RIESGOS'!$AF108),"")</f>
        <v/>
      </c>
      <c r="BU11" s="357" t="str">
        <f>IF(AND('MAPA DE RIESGOS'!$AP109="Muy Alta",'MAPA DE RIESGOS'!$AR109="Mayor"),CONCATENATE("R",'MAPA DE RIESGOS'!$H109,"C",'MAPA DE RIESGOS'!$AF109),"")</f>
        <v/>
      </c>
      <c r="BV11" s="357" t="str">
        <f>IF(AND('MAPA DE RIESGOS'!$AP110="Muy Alta",'MAPA DE RIESGOS'!$AR110="Mayor"),CONCATENATE("R",'MAPA DE RIESGOS'!$H110,"C",'MAPA DE RIESGOS'!$AF110),"")</f>
        <v/>
      </c>
      <c r="BW11" s="357" t="str">
        <f>IF(AND('MAPA DE RIESGOS'!$AP111="Muy Alta",'MAPA DE RIESGOS'!$AR111="Mayor"),CONCATENATE("R",'MAPA DE RIESGOS'!$H111,"C",'MAPA DE RIESGOS'!$AF111),"")</f>
        <v/>
      </c>
      <c r="BX11" s="357" t="str">
        <f>IF(AND('MAPA DE RIESGOS'!$AP112="Muy Alta",'MAPA DE RIESGOS'!$AR112="Mayor"),CONCATENATE("R",'MAPA DE RIESGOS'!$H112,"C",'MAPA DE RIESGOS'!$AF112),"")</f>
        <v/>
      </c>
      <c r="BY11" s="357" t="str">
        <f>IF(AND('MAPA DE RIESGOS'!$AP113="Muy Alta",'MAPA DE RIESGOS'!$AR113="Mayor"),CONCATENATE("R",'MAPA DE RIESGOS'!$H113,"C",'MAPA DE RIESGOS'!$AF113),"")</f>
        <v/>
      </c>
      <c r="BZ11" s="357" t="str">
        <f>IF(AND('MAPA DE RIESGOS'!$AP114="Muy Alta",'MAPA DE RIESGOS'!$AR114="Mayor"),CONCATENATE("R",'MAPA DE RIESGOS'!$H114,"C",'MAPA DE RIESGOS'!$AF114),"")</f>
        <v/>
      </c>
      <c r="CA11" s="357" t="str">
        <f>IF(AND('MAPA DE RIESGOS'!$AP115="Muy Alta",'MAPA DE RIESGOS'!$AR115="Mayor"),CONCATENATE("R",'MAPA DE RIESGOS'!$H115,"C",'MAPA DE RIESGOS'!$AF115),"")</f>
        <v/>
      </c>
      <c r="CB11" s="357" t="str">
        <f>IF(AND('MAPA DE RIESGOS'!$AP116="Muy Alta",'MAPA DE RIESGOS'!$AR116="Mayor"),CONCATENATE("R",'MAPA DE RIESGOS'!$H116,"C",'MAPA DE RIESGOS'!$AF116),"")</f>
        <v/>
      </c>
      <c r="CC11" s="358" t="str">
        <f>IF(AND('MAPA DE RIESGOS'!$AP117="Muy Alta",'MAPA DE RIESGOS'!$AR117="Mayor"),CONCATENATE("R",'MAPA DE RIESGOS'!$H117,"C",'MAPA DE RIESGOS'!$AF117),"")</f>
        <v/>
      </c>
      <c r="CD11" s="359" t="str">
        <f>IF(AND('MAPA DE RIESGOS'!$AP100="Muy Alta",'MAPA DE RIESGOS'!$AR100="Catastrófico"),CONCATENATE("R",'MAPA DE RIESGOS'!$H100,"C",'MAPA DE RIESGOS'!$AF100),"")</f>
        <v/>
      </c>
      <c r="CE11" s="359" t="str">
        <f>IF(AND('MAPA DE RIESGOS'!$AP101="Muy Alta",'MAPA DE RIESGOS'!$AR101="Catastrófico"),CONCATENATE("R",'MAPA DE RIESGOS'!$H101,"C",'MAPA DE RIESGOS'!$AF101),"")</f>
        <v/>
      </c>
      <c r="CF11" s="359" t="str">
        <f>IF(AND('MAPA DE RIESGOS'!$AP102="Muy Alta",'MAPA DE RIESGOS'!$AR102="Catastrófico"),CONCATENATE("R",'MAPA DE RIESGOS'!$H102,"C",'MAPA DE RIESGOS'!$AF102),"")</f>
        <v/>
      </c>
      <c r="CG11" s="359" t="str">
        <f>IF(AND('MAPA DE RIESGOS'!$AP103="Muy Alta",'MAPA DE RIESGOS'!$AR103="Catastrófico"),CONCATENATE("R",'MAPA DE RIESGOS'!$H103,"C",'MAPA DE RIESGOS'!$AF103),"")</f>
        <v/>
      </c>
      <c r="CH11" s="359" t="str">
        <f>IF(AND('MAPA DE RIESGOS'!$AP104="Muy Alta",'MAPA DE RIESGOS'!$AR104="Catastrófico"),CONCATENATE("R",'MAPA DE RIESGOS'!$H104,"C",'MAPA DE RIESGOS'!$AF104),"")</f>
        <v/>
      </c>
      <c r="CI11" s="359" t="str">
        <f>IF(AND('MAPA DE RIESGOS'!$AP105="Muy Alta",'MAPA DE RIESGOS'!$AR105="Catastrófico"),CONCATENATE("R",'MAPA DE RIESGOS'!$H105,"C",'MAPA DE RIESGOS'!$AF105),"")</f>
        <v/>
      </c>
      <c r="CJ11" s="359" t="str">
        <f>IF(AND('MAPA DE RIESGOS'!$AP106="Muy Alta",'MAPA DE RIESGOS'!$AR106="Catastrófico"),CONCATENATE("R",'MAPA DE RIESGOS'!$H106,"C",'MAPA DE RIESGOS'!$AF106),"")</f>
        <v/>
      </c>
      <c r="CK11" s="359" t="str">
        <f>IF(AND('MAPA DE RIESGOS'!$AP107="Muy Alta",'MAPA DE RIESGOS'!$AR107="Catastrófico"),CONCATENATE("R",'MAPA DE RIESGOS'!$H107,"C",'MAPA DE RIESGOS'!$AF107),"")</f>
        <v/>
      </c>
      <c r="CL11" s="359" t="str">
        <f>IF(AND('MAPA DE RIESGOS'!$AP108="Muy Alta",'MAPA DE RIESGOS'!$AR108="Catastrófico"),CONCATENATE("R",'MAPA DE RIESGOS'!$H108,"C",'MAPA DE RIESGOS'!$AF108),"")</f>
        <v/>
      </c>
      <c r="CM11" s="359" t="str">
        <f>IF(AND('MAPA DE RIESGOS'!$AP109="Muy Alta",'MAPA DE RIESGOS'!$AR109="Catastrófico"),CONCATENATE("R",'MAPA DE RIESGOS'!$H109,"C",'MAPA DE RIESGOS'!$AF109),"")</f>
        <v/>
      </c>
      <c r="CN11" s="359" t="str">
        <f>IF(AND('MAPA DE RIESGOS'!$AP110="Muy Alta",'MAPA DE RIESGOS'!$AR110="Catastrófico"),CONCATENATE("R",'MAPA DE RIESGOS'!$H110,"C",'MAPA DE RIESGOS'!$AF110),"")</f>
        <v/>
      </c>
      <c r="CO11" s="359" t="str">
        <f>IF(AND('MAPA DE RIESGOS'!$AP111="Muy Alta",'MAPA DE RIESGOS'!$AR111="Catastrófico"),CONCATENATE("R",'MAPA DE RIESGOS'!$H111,"C",'MAPA DE RIESGOS'!$AF111),"")</f>
        <v/>
      </c>
      <c r="CP11" s="359" t="str">
        <f>IF(AND('MAPA DE RIESGOS'!$AP112="Muy Alta",'MAPA DE RIESGOS'!$AR112="Catastrófico"),CONCATENATE("R",'MAPA DE RIESGOS'!$H112,"C",'MAPA DE RIESGOS'!$AF112),"")</f>
        <v/>
      </c>
      <c r="CQ11" s="359" t="str">
        <f>IF(AND('MAPA DE RIESGOS'!$AP113="Muy Alta",'MAPA DE RIESGOS'!$AR113="Catastrófico"),CONCATENATE("R",'MAPA DE RIESGOS'!$H113,"C",'MAPA DE RIESGOS'!$AF113),"")</f>
        <v/>
      </c>
      <c r="CR11" s="359" t="str">
        <f>IF(AND('MAPA DE RIESGOS'!$AP114="Muy Alta",'MAPA DE RIESGOS'!$AR114="Catastrófico"),CONCATENATE("R",'MAPA DE RIESGOS'!$H114,"C",'MAPA DE RIESGOS'!$AF114),"")</f>
        <v/>
      </c>
      <c r="CS11" s="359" t="str">
        <f>IF(AND('MAPA DE RIESGOS'!$AP115="Muy Alta",'MAPA DE RIESGOS'!$AR115="Catastrófico"),CONCATENATE("R",'MAPA DE RIESGOS'!$H115,"C",'MAPA DE RIESGOS'!$AF115),"")</f>
        <v/>
      </c>
      <c r="CT11" s="359" t="str">
        <f>IF(AND('MAPA DE RIESGOS'!$AP116="Muy Alta",'MAPA DE RIESGOS'!$AR116="Catastrófico"),CONCATENATE("R",'MAPA DE RIESGOS'!$H116,"C",'MAPA DE RIESGOS'!$AF116),"")</f>
        <v/>
      </c>
      <c r="CU11" s="360" t="str">
        <f>IF(AND('MAPA DE RIESGOS'!$AP117="Muy Alta",'MAPA DE RIESGOS'!$AR117="Catastrófico"),CONCATENATE("R",'MAPA DE RIESGOS'!$H117,"C",'MAPA DE RIESGOS'!$AF117),"")</f>
        <v/>
      </c>
      <c r="CV11" s="67"/>
      <c r="CW11" s="756"/>
      <c r="CX11" s="757"/>
      <c r="CY11" s="757"/>
      <c r="CZ11" s="757"/>
      <c r="DA11" s="757"/>
      <c r="DB11" s="758"/>
    </row>
    <row r="12" spans="2:106" ht="32.5" customHeight="1">
      <c r="B12" s="749"/>
      <c r="C12" s="749"/>
      <c r="D12" s="750"/>
      <c r="E12" s="738"/>
      <c r="F12" s="739"/>
      <c r="G12" s="739"/>
      <c r="H12" s="739"/>
      <c r="I12" s="740"/>
      <c r="J12" s="356" t="str">
        <f>IF(AND('MAPA DE RIESGOS'!$AP118="Muy Alta",'MAPA DE RIESGOS'!$AR118="Leve"),CONCATENATE("R",'MAPA DE RIESGOS'!$H118,"C",'MAPA DE RIESGOS'!$AF118),"")</f>
        <v/>
      </c>
      <c r="K12" s="357" t="str">
        <f>IF(AND('MAPA DE RIESGOS'!$AP119="Muy Alta",'MAPA DE RIESGOS'!$AR119="Leve"),CONCATENATE("R",'MAPA DE RIESGOS'!$H119,"C",'MAPA DE RIESGOS'!$AF119),"")</f>
        <v/>
      </c>
      <c r="L12" s="357" t="str">
        <f>IF(AND('MAPA DE RIESGOS'!$AP120="Muy Alta",'MAPA DE RIESGOS'!$AR120="Leve"),CONCATENATE("R",'MAPA DE RIESGOS'!$H120,"C",'MAPA DE RIESGOS'!$AF120),"")</f>
        <v/>
      </c>
      <c r="M12" s="357" t="str">
        <f>IF(AND('MAPA DE RIESGOS'!$AP121="Muy Alta",'MAPA DE RIESGOS'!$AR121="Leve"),CONCATENATE("R",'MAPA DE RIESGOS'!$H121,"C",'MAPA DE RIESGOS'!$AF121),"")</f>
        <v/>
      </c>
      <c r="N12" s="357" t="str">
        <f>IF(AND('MAPA DE RIESGOS'!$AP122="Muy Alta",'MAPA DE RIESGOS'!$AR122="Leve"),CONCATENATE("R",'MAPA DE RIESGOS'!$H122,"C",'MAPA DE RIESGOS'!$AF122),"")</f>
        <v/>
      </c>
      <c r="O12" s="357" t="str">
        <f>IF(AND('MAPA DE RIESGOS'!$AP123="Muy Alta",'MAPA DE RIESGOS'!$AR123="Leve"),CONCATENATE("R",'MAPA DE RIESGOS'!$H123,"C",'MAPA DE RIESGOS'!$AF123),"")</f>
        <v/>
      </c>
      <c r="P12" s="357" t="str">
        <f>IF(AND('MAPA DE RIESGOS'!$AP124="Muy Alta",'MAPA DE RIESGOS'!$AR124="Leve"),CONCATENATE("R",'MAPA DE RIESGOS'!$H124,"C",'MAPA DE RIESGOS'!$AF124),"")</f>
        <v/>
      </c>
      <c r="Q12" s="357" t="str">
        <f>IF(AND('MAPA DE RIESGOS'!$AP125="Muy Alta",'MAPA DE RIESGOS'!$AR125="Leve"),CONCATENATE("R",'MAPA DE RIESGOS'!$H125,"C",'MAPA DE RIESGOS'!$AF125),"")</f>
        <v/>
      </c>
      <c r="R12" s="357" t="str">
        <f>IF(AND('MAPA DE RIESGOS'!$AP126="Muy Alta",'MAPA DE RIESGOS'!$AR126="Leve"),CONCATENATE("R",'MAPA DE RIESGOS'!$H126,"C",'MAPA DE RIESGOS'!$AF126),"")</f>
        <v/>
      </c>
      <c r="S12" s="357" t="str">
        <f>IF(AND('MAPA DE RIESGOS'!$AP127="Muy Alta",'MAPA DE RIESGOS'!$AR127="Leve"),CONCATENATE("R",'MAPA DE RIESGOS'!$H127,"C",'MAPA DE RIESGOS'!$AF127),"")</f>
        <v/>
      </c>
      <c r="T12" s="357" t="str">
        <f>IF(AND('MAPA DE RIESGOS'!$AP128="Muy Alta",'MAPA DE RIESGOS'!$AR128="Leve"),CONCATENATE("R",'MAPA DE RIESGOS'!$H128,"C",'MAPA DE RIESGOS'!$AF128),"")</f>
        <v/>
      </c>
      <c r="U12" s="357" t="str">
        <f>IF(AND('MAPA DE RIESGOS'!$AP129="Muy Alta",'MAPA DE RIESGOS'!$AR129="Leve"),CONCATENATE("R",'MAPA DE RIESGOS'!$H129,"C",'MAPA DE RIESGOS'!$AF129),"")</f>
        <v/>
      </c>
      <c r="V12" s="357" t="str">
        <f>IF(AND('MAPA DE RIESGOS'!$AP136="Muy Alta",'MAPA DE RIESGOS'!$AR136="Leve"),CONCATENATE("R",'MAPA DE RIESGOS'!$H136,"C",'MAPA DE RIESGOS'!$AF136),"")</f>
        <v/>
      </c>
      <c r="W12" s="357" t="str">
        <f>IF(AND('MAPA DE RIESGOS'!$AP137="Muy Alta",'MAPA DE RIESGOS'!$AR137="Leve"),CONCATENATE("R",'MAPA DE RIESGOS'!$H137,"C",'MAPA DE RIESGOS'!$AF137),"")</f>
        <v/>
      </c>
      <c r="X12" s="357" t="str">
        <f>IF(AND('MAPA DE RIESGOS'!$AP138="Muy Alta",'MAPA DE RIESGOS'!$AR138="Leve"),CONCATENATE("R",'MAPA DE RIESGOS'!$H138,"C",'MAPA DE RIESGOS'!$AF138),"")</f>
        <v/>
      </c>
      <c r="Y12" s="357" t="str">
        <f>IF(AND('MAPA DE RIESGOS'!$AP139="Muy Alta",'MAPA DE RIESGOS'!$AR139="Leve"),CONCATENATE("R",'MAPA DE RIESGOS'!$H139,"C",'MAPA DE RIESGOS'!$AF139),"")</f>
        <v/>
      </c>
      <c r="Z12" s="357" t="str">
        <f>IF(AND('MAPA DE RIESGOS'!$AP140="Muy Alta",'MAPA DE RIESGOS'!$AR140="Leve"),CONCATENATE("R",'MAPA DE RIESGOS'!$H140,"C",'MAPA DE RIESGOS'!$AF140),"")</f>
        <v/>
      </c>
      <c r="AA12" s="358" t="str">
        <f>IF(AND('MAPA DE RIESGOS'!$AP141="Muy Alta",'MAPA DE RIESGOS'!$AR141="Leve"),CONCATENATE("R",'MAPA DE RIESGOS'!$H141,"C",'MAPA DE RIESGOS'!$AF141),"")</f>
        <v/>
      </c>
      <c r="AB12" s="356" t="str">
        <f>IF(AND('MAPA DE RIESGOS'!$AP118="Muy Alta",'MAPA DE RIESGOS'!$AR118="Menor"),CONCATENATE("R",'MAPA DE RIESGOS'!$H118,"C",'MAPA DE RIESGOS'!$AF118),"")</f>
        <v/>
      </c>
      <c r="AC12" s="357" t="str">
        <f>IF(AND('MAPA DE RIESGOS'!$AP119="Muy Alta",'MAPA DE RIESGOS'!$AR119="Menor"),CONCATENATE("R",'MAPA DE RIESGOS'!$H119,"C",'MAPA DE RIESGOS'!$AF119),"")</f>
        <v/>
      </c>
      <c r="AD12" s="357" t="str">
        <f>IF(AND('MAPA DE RIESGOS'!$AP120="Muy Alta",'MAPA DE RIESGOS'!$AR120="Menor"),CONCATENATE("R",'MAPA DE RIESGOS'!$H120,"C",'MAPA DE RIESGOS'!$AF120),"")</f>
        <v/>
      </c>
      <c r="AE12" s="357" t="str">
        <f>IF(AND('MAPA DE RIESGOS'!$AP121="Muy Alta",'MAPA DE RIESGOS'!$AR121="Menor"),CONCATENATE("R",'MAPA DE RIESGOS'!$H121,"C",'MAPA DE RIESGOS'!$AF121),"")</f>
        <v/>
      </c>
      <c r="AF12" s="357" t="str">
        <f>IF(AND('MAPA DE RIESGOS'!$AP122="Muy Alta",'MAPA DE RIESGOS'!$AR122="Menor"),CONCATENATE("R",'MAPA DE RIESGOS'!$H122,"C",'MAPA DE RIESGOS'!$AF122),"")</f>
        <v/>
      </c>
      <c r="AG12" s="357" t="str">
        <f>IF(AND('MAPA DE RIESGOS'!$AP123="Muy Alta",'MAPA DE RIESGOS'!$AR123="Menor"),CONCATENATE("R",'MAPA DE RIESGOS'!$H123,"C",'MAPA DE RIESGOS'!$AF123),"")</f>
        <v/>
      </c>
      <c r="AH12" s="357" t="str">
        <f>IF(AND('MAPA DE RIESGOS'!$AP124="Muy Alta",'MAPA DE RIESGOS'!$AR124="Menor"),CONCATENATE("R",'MAPA DE RIESGOS'!$H124,"C",'MAPA DE RIESGOS'!$AF124),"")</f>
        <v/>
      </c>
      <c r="AI12" s="357" t="str">
        <f>IF(AND('MAPA DE RIESGOS'!$AP125="Muy Alta",'MAPA DE RIESGOS'!$AR125="Menor"),CONCATENATE("R",'MAPA DE RIESGOS'!$H125,"C",'MAPA DE RIESGOS'!$AF125),"")</f>
        <v/>
      </c>
      <c r="AJ12" s="357" t="str">
        <f>IF(AND('MAPA DE RIESGOS'!$AP126="Muy Alta",'MAPA DE RIESGOS'!$AR126="Menor"),CONCATENATE("R",'MAPA DE RIESGOS'!$H126,"C",'MAPA DE RIESGOS'!$AF126),"")</f>
        <v/>
      </c>
      <c r="AK12" s="357" t="str">
        <f>IF(AND('MAPA DE RIESGOS'!$AP127="Muy Alta",'MAPA DE RIESGOS'!$AR127="Menor"),CONCATENATE("R",'MAPA DE RIESGOS'!$H127,"C",'MAPA DE RIESGOS'!$AF127),"")</f>
        <v/>
      </c>
      <c r="AL12" s="357" t="str">
        <f>IF(AND('MAPA DE RIESGOS'!$AP128="Muy Alta",'MAPA DE RIESGOS'!$AR128="Menor"),CONCATENATE("R",'MAPA DE RIESGOS'!$H128,"C",'MAPA DE RIESGOS'!$AF128),"")</f>
        <v/>
      </c>
      <c r="AM12" s="357" t="str">
        <f>IF(AND('MAPA DE RIESGOS'!$AP129="Muy Alta",'MAPA DE RIESGOS'!$AR129="Menor"),CONCATENATE("R",'MAPA DE RIESGOS'!$H129,"C",'MAPA DE RIESGOS'!$AF129),"")</f>
        <v/>
      </c>
      <c r="AN12" s="357" t="str">
        <f>IF(AND('MAPA DE RIESGOS'!$AP136="Muy Alta",'MAPA DE RIESGOS'!$AR136="Menor"),CONCATENATE("R",'MAPA DE RIESGOS'!$H136,"C",'MAPA DE RIESGOS'!$AF136),"")</f>
        <v/>
      </c>
      <c r="AO12" s="357" t="str">
        <f>IF(AND('MAPA DE RIESGOS'!$AP137="Muy Alta",'MAPA DE RIESGOS'!$AR137="Menor"),CONCATENATE("R",'MAPA DE RIESGOS'!$H137,"C",'MAPA DE RIESGOS'!$AF137),"")</f>
        <v/>
      </c>
      <c r="AP12" s="357" t="str">
        <f>IF(AND('MAPA DE RIESGOS'!$AP138="Muy Alta",'MAPA DE RIESGOS'!$AR138="Menor"),CONCATENATE("R",'MAPA DE RIESGOS'!$H138,"C",'MAPA DE RIESGOS'!$AF138),"")</f>
        <v/>
      </c>
      <c r="AQ12" s="357" t="str">
        <f>IF(AND('MAPA DE RIESGOS'!$AP139="Muy Alta",'MAPA DE RIESGOS'!$AR139="Menor"),CONCATENATE("R",'MAPA DE RIESGOS'!$H139,"C",'MAPA DE RIESGOS'!$AF139),"")</f>
        <v/>
      </c>
      <c r="AR12" s="357" t="str">
        <f>IF(AND('MAPA DE RIESGOS'!$AP140="Muy Alta",'MAPA DE RIESGOS'!$AR140="Menor"),CONCATENATE("R",'MAPA DE RIESGOS'!$H140,"C",'MAPA DE RIESGOS'!$AF140),"")</f>
        <v/>
      </c>
      <c r="AS12" s="358" t="str">
        <f>IF(AND('MAPA DE RIESGOS'!$AP141="Muy Alta",'MAPA DE RIESGOS'!$AR141="Menor"),CONCATENATE("R",'MAPA DE RIESGOS'!$H141,"C",'MAPA DE RIESGOS'!$AF141),"")</f>
        <v/>
      </c>
      <c r="AT12" s="356" t="str">
        <f>IF(AND('MAPA DE RIESGOS'!$AP118="Muy Alta",'MAPA DE RIESGOS'!$AR118="Moderado"),CONCATENATE("R",'MAPA DE RIESGOS'!$H118,"C",'MAPA DE RIESGOS'!$AF118),"")</f>
        <v/>
      </c>
      <c r="AU12" s="357" t="str">
        <f>IF(AND('MAPA DE RIESGOS'!$AP119="Muy Alta",'MAPA DE RIESGOS'!$AR119="Moderado"),CONCATENATE("R",'MAPA DE RIESGOS'!$H119,"C",'MAPA DE RIESGOS'!$AF119),"")</f>
        <v/>
      </c>
      <c r="AV12" s="357" t="str">
        <f>IF(AND('MAPA DE RIESGOS'!$AP120="Muy Alta",'MAPA DE RIESGOS'!$AR120="Moderado"),CONCATENATE("R",'MAPA DE RIESGOS'!$H120,"C",'MAPA DE RIESGOS'!$AF120),"")</f>
        <v/>
      </c>
      <c r="AW12" s="357" t="str">
        <f>IF(AND('MAPA DE RIESGOS'!$AP121="Muy Alta",'MAPA DE RIESGOS'!$AR121="Moderado"),CONCATENATE("R",'MAPA DE RIESGOS'!$H121,"C",'MAPA DE RIESGOS'!$AF121),"")</f>
        <v/>
      </c>
      <c r="AX12" s="357" t="str">
        <f>IF(AND('MAPA DE RIESGOS'!$AP122="Muy Alta",'MAPA DE RIESGOS'!$AR122="Moderado"),CONCATENATE("R",'MAPA DE RIESGOS'!$H122,"C",'MAPA DE RIESGOS'!$AF122),"")</f>
        <v/>
      </c>
      <c r="AY12" s="357" t="str">
        <f>IF(AND('MAPA DE RIESGOS'!$AP123="Muy Alta",'MAPA DE RIESGOS'!$AR123="Moderado"),CONCATENATE("R",'MAPA DE RIESGOS'!$H123,"C",'MAPA DE RIESGOS'!$AF123),"")</f>
        <v/>
      </c>
      <c r="AZ12" s="357" t="str">
        <f>IF(AND('MAPA DE RIESGOS'!$AP124="Muy Alta",'MAPA DE RIESGOS'!$AR124="Moderado"),CONCATENATE("R",'MAPA DE RIESGOS'!$H124,"C",'MAPA DE RIESGOS'!$AF124),"")</f>
        <v/>
      </c>
      <c r="BA12" s="357" t="str">
        <f>IF(AND('MAPA DE RIESGOS'!$AP125="Muy Alta",'MAPA DE RIESGOS'!$AR125="Moderado"),CONCATENATE("R",'MAPA DE RIESGOS'!$H125,"C",'MAPA DE RIESGOS'!$AF125),"")</f>
        <v/>
      </c>
      <c r="BB12" s="357" t="str">
        <f>IF(AND('MAPA DE RIESGOS'!$AP126="Muy Alta",'MAPA DE RIESGOS'!$AR126="Moderado"),CONCATENATE("R",'MAPA DE RIESGOS'!$H126,"C",'MAPA DE RIESGOS'!$AF126),"")</f>
        <v/>
      </c>
      <c r="BC12" s="357" t="str">
        <f>IF(AND('MAPA DE RIESGOS'!$AP127="Muy Alta",'MAPA DE RIESGOS'!$AR127="Moderado"),CONCATENATE("R",'MAPA DE RIESGOS'!$H127,"C",'MAPA DE RIESGOS'!$AF127),"")</f>
        <v/>
      </c>
      <c r="BD12" s="357" t="str">
        <f>IF(AND('MAPA DE RIESGOS'!$AP128="Muy Alta",'MAPA DE RIESGOS'!$AR128="Moderado"),CONCATENATE("R",'MAPA DE RIESGOS'!$H128,"C",'MAPA DE RIESGOS'!$AF128),"")</f>
        <v/>
      </c>
      <c r="BE12" s="357" t="str">
        <f>IF(AND('MAPA DE RIESGOS'!$AP129="Muy Alta",'MAPA DE RIESGOS'!$AR129="Moderado"),CONCATENATE("R",'MAPA DE RIESGOS'!$H129,"C",'MAPA DE RIESGOS'!$AF129),"")</f>
        <v/>
      </c>
      <c r="BF12" s="357" t="str">
        <f>IF(AND('MAPA DE RIESGOS'!$AP136="Muy Alta",'MAPA DE RIESGOS'!$AR136="Moderado"),CONCATENATE("R",'MAPA DE RIESGOS'!$H136,"C",'MAPA DE RIESGOS'!$AF136),"")</f>
        <v/>
      </c>
      <c r="BG12" s="357" t="str">
        <f>IF(AND('MAPA DE RIESGOS'!$AP137="Muy Alta",'MAPA DE RIESGOS'!$AR137="Moderado"),CONCATENATE("R",'MAPA DE RIESGOS'!$H137,"C",'MAPA DE RIESGOS'!$AF137),"")</f>
        <v/>
      </c>
      <c r="BH12" s="357" t="str">
        <f>IF(AND('MAPA DE RIESGOS'!$AP138="Muy Alta",'MAPA DE RIESGOS'!$AR138="Moderado"),CONCATENATE("R",'MAPA DE RIESGOS'!$H138,"C",'MAPA DE RIESGOS'!$AF138),"")</f>
        <v/>
      </c>
      <c r="BI12" s="357" t="str">
        <f>IF(AND('MAPA DE RIESGOS'!$AP139="Muy Alta",'MAPA DE RIESGOS'!$AR139="Moderado"),CONCATENATE("R",'MAPA DE RIESGOS'!$H139,"C",'MAPA DE RIESGOS'!$AF139),"")</f>
        <v/>
      </c>
      <c r="BJ12" s="357" t="str">
        <f>IF(AND('MAPA DE RIESGOS'!$AP140="Muy Alta",'MAPA DE RIESGOS'!$AR140="Moderado"),CONCATENATE("R",'MAPA DE RIESGOS'!$H140,"C",'MAPA DE RIESGOS'!$AF140),"")</f>
        <v/>
      </c>
      <c r="BK12" s="358" t="str">
        <f>IF(AND('MAPA DE RIESGOS'!$AP141="Muy Alta",'MAPA DE RIESGOS'!$AR141="Moderado"),CONCATENATE("R",'MAPA DE RIESGOS'!$H141,"C",'MAPA DE RIESGOS'!$AF141),"")</f>
        <v/>
      </c>
      <c r="BL12" s="356" t="str">
        <f>IF(AND('MAPA DE RIESGOS'!$AP118="Muy Alta",'MAPA DE RIESGOS'!$AR118="Mayor"),CONCATENATE("R",'MAPA DE RIESGOS'!$H118,"C",'MAPA DE RIESGOS'!$AF118),"")</f>
        <v/>
      </c>
      <c r="BM12" s="357" t="str">
        <f>IF(AND('MAPA DE RIESGOS'!$AP119="Muy Alta",'MAPA DE RIESGOS'!$AR119="Mayor"),CONCATENATE("R",'MAPA DE RIESGOS'!$H119,"C",'MAPA DE RIESGOS'!$AF119),"")</f>
        <v/>
      </c>
      <c r="BN12" s="357" t="str">
        <f>IF(AND('MAPA DE RIESGOS'!$AP120="Muy Alta",'MAPA DE RIESGOS'!$AR120="Mayor"),CONCATENATE("R",'MAPA DE RIESGOS'!$H120,"C",'MAPA DE RIESGOS'!$AF120),"")</f>
        <v/>
      </c>
      <c r="BO12" s="357" t="str">
        <f>IF(AND('MAPA DE RIESGOS'!$AP121="Muy Alta",'MAPA DE RIESGOS'!$AR121="Mayor"),CONCATENATE("R",'MAPA DE RIESGOS'!$H121,"C",'MAPA DE RIESGOS'!$AF121),"")</f>
        <v/>
      </c>
      <c r="BP12" s="357" t="str">
        <f>IF(AND('MAPA DE RIESGOS'!$AP122="Muy Alta",'MAPA DE RIESGOS'!$AR122="Mayor"),CONCATENATE("R",'MAPA DE RIESGOS'!$H122,"C",'MAPA DE RIESGOS'!$AF122),"")</f>
        <v/>
      </c>
      <c r="BQ12" s="357" t="str">
        <f>IF(AND('MAPA DE RIESGOS'!$AP123="Muy Alta",'MAPA DE RIESGOS'!$AR123="Mayor"),CONCATENATE("R",'MAPA DE RIESGOS'!$H123,"C",'MAPA DE RIESGOS'!$AF123),"")</f>
        <v/>
      </c>
      <c r="BR12" s="357" t="str">
        <f>IF(AND('MAPA DE RIESGOS'!$AP124="Muy Alta",'MAPA DE RIESGOS'!$AR124="Mayor"),CONCATENATE("R",'MAPA DE RIESGOS'!$H124,"C",'MAPA DE RIESGOS'!$AF124),"")</f>
        <v/>
      </c>
      <c r="BS12" s="357" t="str">
        <f>IF(AND('MAPA DE RIESGOS'!$AP125="Muy Alta",'MAPA DE RIESGOS'!$AR125="Mayor"),CONCATENATE("R",'MAPA DE RIESGOS'!$H125,"C",'MAPA DE RIESGOS'!$AF125),"")</f>
        <v/>
      </c>
      <c r="BT12" s="357" t="str">
        <f>IF(AND('MAPA DE RIESGOS'!$AP126="Muy Alta",'MAPA DE RIESGOS'!$AR126="Mayor"),CONCATENATE("R",'MAPA DE RIESGOS'!$H126,"C",'MAPA DE RIESGOS'!$AF126),"")</f>
        <v/>
      </c>
      <c r="BU12" s="357" t="str">
        <f>IF(AND('MAPA DE RIESGOS'!$AP127="Muy Alta",'MAPA DE RIESGOS'!$AR127="Mayor"),CONCATENATE("R",'MAPA DE RIESGOS'!$H127,"C",'MAPA DE RIESGOS'!$AF127),"")</f>
        <v/>
      </c>
      <c r="BV12" s="357" t="str">
        <f>IF(AND('MAPA DE RIESGOS'!$AP128="Muy Alta",'MAPA DE RIESGOS'!$AR128="Mayor"),CONCATENATE("R",'MAPA DE RIESGOS'!$H128,"C",'MAPA DE RIESGOS'!$AF128),"")</f>
        <v/>
      </c>
      <c r="BW12" s="357" t="str">
        <f>IF(AND('MAPA DE RIESGOS'!$AP129="Muy Alta",'MAPA DE RIESGOS'!$AR129="Mayor"),CONCATENATE("R",'MAPA DE RIESGOS'!$H129,"C",'MAPA DE RIESGOS'!$AF129),"")</f>
        <v/>
      </c>
      <c r="BX12" s="357" t="str">
        <f>IF(AND('MAPA DE RIESGOS'!$AP136="Muy Alta",'MAPA DE RIESGOS'!$AR136="Mayor"),CONCATENATE("R",'MAPA DE RIESGOS'!$H136,"C",'MAPA DE RIESGOS'!$AF136),"")</f>
        <v/>
      </c>
      <c r="BY12" s="357" t="str">
        <f>IF(AND('MAPA DE RIESGOS'!$AP137="Muy Alta",'MAPA DE RIESGOS'!$AR137="Mayor"),CONCATENATE("R",'MAPA DE RIESGOS'!$H137,"C",'MAPA DE RIESGOS'!$AF137),"")</f>
        <v/>
      </c>
      <c r="BZ12" s="357" t="str">
        <f>IF(AND('MAPA DE RIESGOS'!$AP138="Muy Alta",'MAPA DE RIESGOS'!$AR138="Mayor"),CONCATENATE("R",'MAPA DE RIESGOS'!$H138,"C",'MAPA DE RIESGOS'!$AF138),"")</f>
        <v/>
      </c>
      <c r="CA12" s="357" t="str">
        <f>IF(AND('MAPA DE RIESGOS'!$AP139="Muy Alta",'MAPA DE RIESGOS'!$AR139="Mayor"),CONCATENATE("R",'MAPA DE RIESGOS'!$H139,"C",'MAPA DE RIESGOS'!$AF139),"")</f>
        <v/>
      </c>
      <c r="CB12" s="357" t="str">
        <f>IF(AND('MAPA DE RIESGOS'!$AP140="Muy Alta",'MAPA DE RIESGOS'!$AR140="Mayor"),CONCATENATE("R",'MAPA DE RIESGOS'!$H140,"C",'MAPA DE RIESGOS'!$AF140),"")</f>
        <v/>
      </c>
      <c r="CC12" s="358" t="str">
        <f>IF(AND('MAPA DE RIESGOS'!$AP141="Muy Alta",'MAPA DE RIESGOS'!$AR141="Mayor"),CONCATENATE("R",'MAPA DE RIESGOS'!$H141,"C",'MAPA DE RIESGOS'!$AF141),"")</f>
        <v/>
      </c>
      <c r="CD12" s="359" t="str">
        <f>IF(AND('MAPA DE RIESGOS'!$AP118="Muy Alta",'MAPA DE RIESGOS'!$AR118="Catastrófico"),CONCATENATE("R",'MAPA DE RIESGOS'!$H118,"C",'MAPA DE RIESGOS'!$AF118),"")</f>
        <v/>
      </c>
      <c r="CE12" s="359" t="str">
        <f>IF(AND('MAPA DE RIESGOS'!$AP119="Muy Alta",'MAPA DE RIESGOS'!$AR119="Catastrófico"),CONCATENATE("R",'MAPA DE RIESGOS'!$H119,"C",'MAPA DE RIESGOS'!$AF119),"")</f>
        <v/>
      </c>
      <c r="CF12" s="359" t="str">
        <f>IF(AND('MAPA DE RIESGOS'!$AP120="Muy Alta",'MAPA DE RIESGOS'!$AR120="Catastrófico"),CONCATENATE("R",'MAPA DE RIESGOS'!$H120,"C",'MAPA DE RIESGOS'!$AF120),"")</f>
        <v/>
      </c>
      <c r="CG12" s="359" t="str">
        <f>IF(AND('MAPA DE RIESGOS'!$AP121="Muy Alta",'MAPA DE RIESGOS'!$AR121="Catastrófico"),CONCATENATE("R",'MAPA DE RIESGOS'!$H121,"C",'MAPA DE RIESGOS'!$AF121),"")</f>
        <v/>
      </c>
      <c r="CH12" s="359" t="str">
        <f>IF(AND('MAPA DE RIESGOS'!$AP122="Muy Alta",'MAPA DE RIESGOS'!$AR122="Catastrófico"),CONCATENATE("R",'MAPA DE RIESGOS'!$H122,"C",'MAPA DE RIESGOS'!$AF122),"")</f>
        <v/>
      </c>
      <c r="CI12" s="359" t="str">
        <f>IF(AND('MAPA DE RIESGOS'!$AP123="Muy Alta",'MAPA DE RIESGOS'!$AR123="Catastrófico"),CONCATENATE("R",'MAPA DE RIESGOS'!$H123,"C",'MAPA DE RIESGOS'!$AF123),"")</f>
        <v/>
      </c>
      <c r="CJ12" s="359" t="str">
        <f>IF(AND('MAPA DE RIESGOS'!$AP124="Muy Alta",'MAPA DE RIESGOS'!$AR124="Catastrófico"),CONCATENATE("R",'MAPA DE RIESGOS'!$H124,"C",'MAPA DE RIESGOS'!$AF124),"")</f>
        <v/>
      </c>
      <c r="CK12" s="359" t="str">
        <f>IF(AND('MAPA DE RIESGOS'!$AP125="Muy Alta",'MAPA DE RIESGOS'!$AR125="Catastrófico"),CONCATENATE("R",'MAPA DE RIESGOS'!$H125,"C",'MAPA DE RIESGOS'!$AF125),"")</f>
        <v/>
      </c>
      <c r="CL12" s="359" t="str">
        <f>IF(AND('MAPA DE RIESGOS'!$AP126="Muy Alta",'MAPA DE RIESGOS'!$AR126="Catastrófico"),CONCATENATE("R",'MAPA DE RIESGOS'!$H126,"C",'MAPA DE RIESGOS'!$AF126),"")</f>
        <v/>
      </c>
      <c r="CM12" s="359" t="str">
        <f>IF(AND('MAPA DE RIESGOS'!$AP127="Muy Alta",'MAPA DE RIESGOS'!$AR127="Catastrófico"),CONCATENATE("R",'MAPA DE RIESGOS'!$H127,"C",'MAPA DE RIESGOS'!$AF127),"")</f>
        <v/>
      </c>
      <c r="CN12" s="359" t="str">
        <f>IF(AND('MAPA DE RIESGOS'!$AP128="Muy Alta",'MAPA DE RIESGOS'!$AR128="Catastrófico"),CONCATENATE("R",'MAPA DE RIESGOS'!$H128,"C",'MAPA DE RIESGOS'!$AF128),"")</f>
        <v/>
      </c>
      <c r="CO12" s="359" t="str">
        <f>IF(AND('MAPA DE RIESGOS'!$AP129="Muy Alta",'MAPA DE RIESGOS'!$AR129="Catastrófico"),CONCATENATE("R",'MAPA DE RIESGOS'!$H129,"C",'MAPA DE RIESGOS'!$AF129),"")</f>
        <v/>
      </c>
      <c r="CP12" s="359" t="str">
        <f>IF(AND('MAPA DE RIESGOS'!$AP136="Muy Alta",'MAPA DE RIESGOS'!$AR136="Catastrófico"),CONCATENATE("R",'MAPA DE RIESGOS'!$H136,"C",'MAPA DE RIESGOS'!$AF136),"")</f>
        <v/>
      </c>
      <c r="CQ12" s="359" t="str">
        <f>IF(AND('MAPA DE RIESGOS'!$AP137="Muy Alta",'MAPA DE RIESGOS'!$AR137="Catastrófico"),CONCATENATE("R",'MAPA DE RIESGOS'!$H137,"C",'MAPA DE RIESGOS'!$AF137),"")</f>
        <v/>
      </c>
      <c r="CR12" s="359" t="str">
        <f>IF(AND('MAPA DE RIESGOS'!$AP138="Muy Alta",'MAPA DE RIESGOS'!$AR138="Catastrófico"),CONCATENATE("R",'MAPA DE RIESGOS'!$H138,"C",'MAPA DE RIESGOS'!$AF138),"")</f>
        <v/>
      </c>
      <c r="CS12" s="359" t="str">
        <f>IF(AND('MAPA DE RIESGOS'!$AP139="Muy Alta",'MAPA DE RIESGOS'!$AR139="Catastrófico"),CONCATENATE("R",'MAPA DE RIESGOS'!$H139,"C",'MAPA DE RIESGOS'!$AF139),"")</f>
        <v/>
      </c>
      <c r="CT12" s="359" t="str">
        <f>IF(AND('MAPA DE RIESGOS'!$AP140="Muy Alta",'MAPA DE RIESGOS'!$AR140="Catastrófico"),CONCATENATE("R",'MAPA DE RIESGOS'!$H140,"C",'MAPA DE RIESGOS'!$AF140),"")</f>
        <v/>
      </c>
      <c r="CU12" s="360" t="str">
        <f>IF(AND('MAPA DE RIESGOS'!$AP141="Muy Alta",'MAPA DE RIESGOS'!$AR141="Catastrófico"),CONCATENATE("R",'MAPA DE RIESGOS'!$H141,"C",'MAPA DE RIESGOS'!$AF141),"")</f>
        <v/>
      </c>
      <c r="CV12" s="67"/>
      <c r="CW12" s="756"/>
      <c r="CX12" s="757"/>
      <c r="CY12" s="757"/>
      <c r="CZ12" s="757"/>
      <c r="DA12" s="757"/>
      <c r="DB12" s="758"/>
    </row>
    <row r="13" spans="2:106" ht="32.5" customHeight="1">
      <c r="B13" s="749"/>
      <c r="C13" s="749"/>
      <c r="D13" s="750"/>
      <c r="E13" s="738"/>
      <c r="F13" s="739"/>
      <c r="G13" s="739"/>
      <c r="H13" s="739"/>
      <c r="I13" s="740"/>
      <c r="J13" s="356" t="str">
        <f>IF(AND('MAPA DE RIESGOS'!$AP142="Muy Alta",'MAPA DE RIESGOS'!$AR142="Leve"),CONCATENATE("R",'MAPA DE RIESGOS'!$H142,"C",'MAPA DE RIESGOS'!$AF142),"")</f>
        <v/>
      </c>
      <c r="K13" s="357" t="str">
        <f>IF(AND('MAPA DE RIESGOS'!$AP143="Muy Alta",'MAPA DE RIESGOS'!$AR143="Leve"),CONCATENATE("R",'MAPA DE RIESGOS'!$H143,"C",'MAPA DE RIESGOS'!$AF143),"")</f>
        <v/>
      </c>
      <c r="L13" s="357" t="str">
        <f>IF(AND('MAPA DE RIESGOS'!$AP144="Muy Alta",'MAPA DE RIESGOS'!$AR144="Leve"),CONCATENATE("R",'MAPA DE RIESGOS'!$H144,"C",'MAPA DE RIESGOS'!$AF144),"")</f>
        <v/>
      </c>
      <c r="M13" s="357" t="str">
        <f>IF(AND('MAPA DE RIESGOS'!$AP145="Muy Alta",'MAPA DE RIESGOS'!$AR145="Leve"),CONCATENATE("R",'MAPA DE RIESGOS'!$H145,"C",'MAPA DE RIESGOS'!$AF145),"")</f>
        <v/>
      </c>
      <c r="N13" s="357" t="str">
        <f>IF(AND('MAPA DE RIESGOS'!$AP146="Muy Alta",'MAPA DE RIESGOS'!$AR146="Leve"),CONCATENATE("R",'MAPA DE RIESGOS'!$H146,"C",'MAPA DE RIESGOS'!$AF146),"")</f>
        <v/>
      </c>
      <c r="O13" s="357" t="str">
        <f>IF(AND('MAPA DE RIESGOS'!$AP147="Muy Alta",'MAPA DE RIESGOS'!$AR147="Leve"),CONCATENATE("R",'MAPA DE RIESGOS'!$H147,"C",'MAPA DE RIESGOS'!$AF147),"")</f>
        <v/>
      </c>
      <c r="P13" s="357" t="str">
        <f>IF(AND('MAPA DE RIESGOS'!$AP148="Muy Alta",'MAPA DE RIESGOS'!$AR148="Leve"),CONCATENATE("R",'MAPA DE RIESGOS'!$H148,"C",'MAPA DE RIESGOS'!$AF148),"")</f>
        <v/>
      </c>
      <c r="Q13" s="357" t="str">
        <f>IF(AND('MAPA DE RIESGOS'!$AP149="Muy Alta",'MAPA DE RIESGOS'!$AR149="Leve"),CONCATENATE("R",'MAPA DE RIESGOS'!$H149,"C",'MAPA DE RIESGOS'!$AF149),"")</f>
        <v/>
      </c>
      <c r="R13" s="357" t="str">
        <f>IF(AND('MAPA DE RIESGOS'!$AP150="Muy Alta",'MAPA DE RIESGOS'!$AR150="Leve"),CONCATENATE("R",'MAPA DE RIESGOS'!$H150,"C",'MAPA DE RIESGOS'!$AF150),"")</f>
        <v/>
      </c>
      <c r="S13" s="357" t="str">
        <f>IF(AND('MAPA DE RIESGOS'!$AP151="Muy Alta",'MAPA DE RIESGOS'!$AR151="Leve"),CONCATENATE("R",'MAPA DE RIESGOS'!$H151,"C",'MAPA DE RIESGOS'!$AF151),"")</f>
        <v/>
      </c>
      <c r="T13" s="357" t="str">
        <f>IF(AND('MAPA DE RIESGOS'!$AP152="Muy Alta",'MAPA DE RIESGOS'!$AR152="Leve"),CONCATENATE("R",'MAPA DE RIESGOS'!$H152,"C",'MAPA DE RIESGOS'!$AF152),"")</f>
        <v/>
      </c>
      <c r="U13" s="357" t="str">
        <f>IF(AND('MAPA DE RIESGOS'!$AP153="Muy Alta",'MAPA DE RIESGOS'!$AR153="Leve"),CONCATENATE("R",'MAPA DE RIESGOS'!$H153,"C",'MAPA DE RIESGOS'!$AF153),"")</f>
        <v/>
      </c>
      <c r="V13" s="357" t="str">
        <f>IF(AND('MAPA DE RIESGOS'!$AP154="Muy Alta",'MAPA DE RIESGOS'!$AR154="Leve"),CONCATENATE("R",'MAPA DE RIESGOS'!$H154,"C",'MAPA DE RIESGOS'!$AF154),"")</f>
        <v/>
      </c>
      <c r="W13" s="357" t="str">
        <f>IF(AND('MAPA DE RIESGOS'!$AP155="Muy Alta",'MAPA DE RIESGOS'!$AR155="Leve"),CONCATENATE("R",'MAPA DE RIESGOS'!$H155,"C",'MAPA DE RIESGOS'!$AF155),"")</f>
        <v/>
      </c>
      <c r="X13" s="357" t="str">
        <f>IF(AND('MAPA DE RIESGOS'!$AP156="Muy Alta",'MAPA DE RIESGOS'!$AR156="Leve"),CONCATENATE("R",'MAPA DE RIESGOS'!$H156,"C",'MAPA DE RIESGOS'!$AF156),"")</f>
        <v/>
      </c>
      <c r="Y13" s="357" t="str">
        <f>IF(AND('MAPA DE RIESGOS'!$AP157="Muy Alta",'MAPA DE RIESGOS'!$AR157="Leve"),CONCATENATE("R",'MAPA DE RIESGOS'!$H157,"C",'MAPA DE RIESGOS'!$AF157),"")</f>
        <v/>
      </c>
      <c r="Z13" s="357" t="str">
        <f>IF(AND('MAPA DE RIESGOS'!$AP158="Muy Alta",'MAPA DE RIESGOS'!$AR158="Leve"),CONCATENATE("R",'MAPA DE RIESGOS'!$H158,"C",'MAPA DE RIESGOS'!$AF158),"")</f>
        <v/>
      </c>
      <c r="AA13" s="358" t="str">
        <f>IF(AND('MAPA DE RIESGOS'!$AP159="Muy Alta",'MAPA DE RIESGOS'!$AR159="Leve"),CONCATENATE("R",'MAPA DE RIESGOS'!$H159,"C",'MAPA DE RIESGOS'!$AF159),"")</f>
        <v/>
      </c>
      <c r="AB13" s="356" t="str">
        <f>IF(AND('MAPA DE RIESGOS'!$AP142="Muy Alta",'MAPA DE RIESGOS'!$AR142="Menor"),CONCATENATE("R",'MAPA DE RIESGOS'!$H142,"C",'MAPA DE RIESGOS'!$AF142),"")</f>
        <v/>
      </c>
      <c r="AC13" s="357" t="str">
        <f>IF(AND('MAPA DE RIESGOS'!$AP143="Muy Alta",'MAPA DE RIESGOS'!$AR143="Menor"),CONCATENATE("R",'MAPA DE RIESGOS'!$H143,"C",'MAPA DE RIESGOS'!$AF143),"")</f>
        <v/>
      </c>
      <c r="AD13" s="357" t="str">
        <f>IF(AND('MAPA DE RIESGOS'!$AP144="Muy Alta",'MAPA DE RIESGOS'!$AR144="Menor"),CONCATENATE("R",'MAPA DE RIESGOS'!$H144,"C",'MAPA DE RIESGOS'!$AF144),"")</f>
        <v/>
      </c>
      <c r="AE13" s="357" t="str">
        <f>IF(AND('MAPA DE RIESGOS'!$AP145="Muy Alta",'MAPA DE RIESGOS'!$AR145="Menor"),CONCATENATE("R",'MAPA DE RIESGOS'!$H145,"C",'MAPA DE RIESGOS'!$AF145),"")</f>
        <v/>
      </c>
      <c r="AF13" s="357" t="str">
        <f>IF(AND('MAPA DE RIESGOS'!$AP146="Muy Alta",'MAPA DE RIESGOS'!$AR146="Menor"),CONCATENATE("R",'MAPA DE RIESGOS'!$H146,"C",'MAPA DE RIESGOS'!$AF146),"")</f>
        <v/>
      </c>
      <c r="AG13" s="357" t="str">
        <f>IF(AND('MAPA DE RIESGOS'!$AP147="Muy Alta",'MAPA DE RIESGOS'!$AR147="Menor"),CONCATENATE("R",'MAPA DE RIESGOS'!$H147,"C",'MAPA DE RIESGOS'!$AF147),"")</f>
        <v/>
      </c>
      <c r="AH13" s="357" t="str">
        <f>IF(AND('MAPA DE RIESGOS'!$AP148="Muy Alta",'MAPA DE RIESGOS'!$AR148="Menor"),CONCATENATE("R",'MAPA DE RIESGOS'!$H148,"C",'MAPA DE RIESGOS'!$AF148),"")</f>
        <v/>
      </c>
      <c r="AI13" s="357" t="str">
        <f>IF(AND('MAPA DE RIESGOS'!$AP149="Muy Alta",'MAPA DE RIESGOS'!$AR149="Menor"),CONCATENATE("R",'MAPA DE RIESGOS'!$H149,"C",'MAPA DE RIESGOS'!$AF149),"")</f>
        <v/>
      </c>
      <c r="AJ13" s="357" t="str">
        <f>IF(AND('MAPA DE RIESGOS'!$AP150="Muy Alta",'MAPA DE RIESGOS'!$AR150="Menor"),CONCATENATE("R",'MAPA DE RIESGOS'!$H150,"C",'MAPA DE RIESGOS'!$AF150),"")</f>
        <v/>
      </c>
      <c r="AK13" s="357" t="str">
        <f>IF(AND('MAPA DE RIESGOS'!$AP151="Muy Alta",'MAPA DE RIESGOS'!$AR151="Menor"),CONCATENATE("R",'MAPA DE RIESGOS'!$H151,"C",'MAPA DE RIESGOS'!$AF151),"")</f>
        <v/>
      </c>
      <c r="AL13" s="357" t="str">
        <f>IF(AND('MAPA DE RIESGOS'!$AP152="Muy Alta",'MAPA DE RIESGOS'!$AR152="Menor"),CONCATENATE("R",'MAPA DE RIESGOS'!$H152,"C",'MAPA DE RIESGOS'!$AF152),"")</f>
        <v/>
      </c>
      <c r="AM13" s="357" t="str">
        <f>IF(AND('MAPA DE RIESGOS'!$AP153="Muy Alta",'MAPA DE RIESGOS'!$AR153="Menor"),CONCATENATE("R",'MAPA DE RIESGOS'!$H153,"C",'MAPA DE RIESGOS'!$AF153),"")</f>
        <v/>
      </c>
      <c r="AN13" s="357" t="str">
        <f>IF(AND('MAPA DE RIESGOS'!$AP154="Muy Alta",'MAPA DE RIESGOS'!$AR154="Menor"),CONCATENATE("R",'MAPA DE RIESGOS'!$H154,"C",'MAPA DE RIESGOS'!$AF154),"")</f>
        <v/>
      </c>
      <c r="AO13" s="357" t="str">
        <f>IF(AND('MAPA DE RIESGOS'!$AP155="Muy Alta",'MAPA DE RIESGOS'!$AR155="Menor"),CONCATENATE("R",'MAPA DE RIESGOS'!$H155,"C",'MAPA DE RIESGOS'!$AF155),"")</f>
        <v/>
      </c>
      <c r="AP13" s="357" t="str">
        <f>IF(AND('MAPA DE RIESGOS'!$AP156="Muy Alta",'MAPA DE RIESGOS'!$AR156="Menor"),CONCATENATE("R",'MAPA DE RIESGOS'!$H156,"C",'MAPA DE RIESGOS'!$AF156),"")</f>
        <v/>
      </c>
      <c r="AQ13" s="357" t="str">
        <f>IF(AND('MAPA DE RIESGOS'!$AP157="Muy Alta",'MAPA DE RIESGOS'!$AR157="Menor"),CONCATENATE("R",'MAPA DE RIESGOS'!$H157,"C",'MAPA DE RIESGOS'!$AF157),"")</f>
        <v/>
      </c>
      <c r="AR13" s="357" t="str">
        <f>IF(AND('MAPA DE RIESGOS'!$AP158="Muy Alta",'MAPA DE RIESGOS'!$AR158="Menor"),CONCATENATE("R",'MAPA DE RIESGOS'!$H158,"C",'MAPA DE RIESGOS'!$AF158),"")</f>
        <v/>
      </c>
      <c r="AS13" s="358" t="str">
        <f>IF(AND('MAPA DE RIESGOS'!$AP159="Muy Alta",'MAPA DE RIESGOS'!$AR159="Menor"),CONCATENATE("R",'MAPA DE RIESGOS'!$H159,"C",'MAPA DE RIESGOS'!$AF159),"")</f>
        <v/>
      </c>
      <c r="AT13" s="356" t="str">
        <f>IF(AND('MAPA DE RIESGOS'!$AP142="Muy Alta",'MAPA DE RIESGOS'!$AR142="Moderado"),CONCATENATE("R",'MAPA DE RIESGOS'!$H142,"C",'MAPA DE RIESGOS'!$AF142),"")</f>
        <v/>
      </c>
      <c r="AU13" s="357" t="str">
        <f>IF(AND('MAPA DE RIESGOS'!$AP143="Muy Alta",'MAPA DE RIESGOS'!$AR143="Moderado"),CONCATENATE("R",'MAPA DE RIESGOS'!$H143,"C",'MAPA DE RIESGOS'!$AF143),"")</f>
        <v/>
      </c>
      <c r="AV13" s="357" t="str">
        <f>IF(AND('MAPA DE RIESGOS'!$AP144="Muy Alta",'MAPA DE RIESGOS'!$AR144="Moderado"),CONCATENATE("R",'MAPA DE RIESGOS'!$H144,"C",'MAPA DE RIESGOS'!$AF144),"")</f>
        <v/>
      </c>
      <c r="AW13" s="357" t="str">
        <f>IF(AND('MAPA DE RIESGOS'!$AP145="Muy Alta",'MAPA DE RIESGOS'!$AR145="Moderado"),CONCATENATE("R",'MAPA DE RIESGOS'!$H145,"C",'MAPA DE RIESGOS'!$AF145),"")</f>
        <v/>
      </c>
      <c r="AX13" s="357" t="str">
        <f>IF(AND('MAPA DE RIESGOS'!$AP146="Muy Alta",'MAPA DE RIESGOS'!$AR146="Moderado"),CONCATENATE("R",'MAPA DE RIESGOS'!$H146,"C",'MAPA DE RIESGOS'!$AF146),"")</f>
        <v/>
      </c>
      <c r="AY13" s="357" t="str">
        <f>IF(AND('MAPA DE RIESGOS'!$AP147="Muy Alta",'MAPA DE RIESGOS'!$AR147="Moderado"),CONCATENATE("R",'MAPA DE RIESGOS'!$H147,"C",'MAPA DE RIESGOS'!$AF147),"")</f>
        <v/>
      </c>
      <c r="AZ13" s="357" t="str">
        <f>IF(AND('MAPA DE RIESGOS'!$AP148="Muy Alta",'MAPA DE RIESGOS'!$AR148="Moderado"),CONCATENATE("R",'MAPA DE RIESGOS'!$H148,"C",'MAPA DE RIESGOS'!$AF148),"")</f>
        <v/>
      </c>
      <c r="BA13" s="357" t="str">
        <f>IF(AND('MAPA DE RIESGOS'!$AP149="Muy Alta",'MAPA DE RIESGOS'!$AR149="Moderado"),CONCATENATE("R",'MAPA DE RIESGOS'!$H149,"C",'MAPA DE RIESGOS'!$AF149),"")</f>
        <v/>
      </c>
      <c r="BB13" s="357" t="str">
        <f>IF(AND('MAPA DE RIESGOS'!$AP150="Muy Alta",'MAPA DE RIESGOS'!$AR150="Moderado"),CONCATENATE("R",'MAPA DE RIESGOS'!$H150,"C",'MAPA DE RIESGOS'!$AF150),"")</f>
        <v/>
      </c>
      <c r="BC13" s="357" t="str">
        <f>IF(AND('MAPA DE RIESGOS'!$AP151="Muy Alta",'MAPA DE RIESGOS'!$AR151="Moderado"),CONCATENATE("R",'MAPA DE RIESGOS'!$H151,"C",'MAPA DE RIESGOS'!$AF151),"")</f>
        <v/>
      </c>
      <c r="BD13" s="357" t="str">
        <f>IF(AND('MAPA DE RIESGOS'!$AP152="Muy Alta",'MAPA DE RIESGOS'!$AR152="Moderado"),CONCATENATE("R",'MAPA DE RIESGOS'!$H152,"C",'MAPA DE RIESGOS'!$AF152),"")</f>
        <v/>
      </c>
      <c r="BE13" s="357" t="str">
        <f>IF(AND('MAPA DE RIESGOS'!$AP153="Muy Alta",'MAPA DE RIESGOS'!$AR153="Moderado"),CONCATENATE("R",'MAPA DE RIESGOS'!$H153,"C",'MAPA DE RIESGOS'!$AF153),"")</f>
        <v/>
      </c>
      <c r="BF13" s="357" t="str">
        <f>IF(AND('MAPA DE RIESGOS'!$AP154="Muy Alta",'MAPA DE RIESGOS'!$AR154="Moderado"),CONCATENATE("R",'MAPA DE RIESGOS'!$H154,"C",'MAPA DE RIESGOS'!$AF154),"")</f>
        <v/>
      </c>
      <c r="BG13" s="357" t="str">
        <f>IF(AND('MAPA DE RIESGOS'!$AP155="Muy Alta",'MAPA DE RIESGOS'!$AR155="Moderado"),CONCATENATE("R",'MAPA DE RIESGOS'!$H155,"C",'MAPA DE RIESGOS'!$AF155),"")</f>
        <v/>
      </c>
      <c r="BH13" s="357" t="str">
        <f>IF(AND('MAPA DE RIESGOS'!$AP156="Muy Alta",'MAPA DE RIESGOS'!$AR156="Moderado"),CONCATENATE("R",'MAPA DE RIESGOS'!$H156,"C",'MAPA DE RIESGOS'!$AF156),"")</f>
        <v/>
      </c>
      <c r="BI13" s="357" t="str">
        <f>IF(AND('MAPA DE RIESGOS'!$AP157="Muy Alta",'MAPA DE RIESGOS'!$AR157="Moderado"),CONCATENATE("R",'MAPA DE RIESGOS'!$H157,"C",'MAPA DE RIESGOS'!$AF157),"")</f>
        <v/>
      </c>
      <c r="BJ13" s="357" t="str">
        <f>IF(AND('MAPA DE RIESGOS'!$AP158="Muy Alta",'MAPA DE RIESGOS'!$AR158="Moderado"),CONCATENATE("R",'MAPA DE RIESGOS'!$H158,"C",'MAPA DE RIESGOS'!$AF158),"")</f>
        <v/>
      </c>
      <c r="BK13" s="358" t="str">
        <f>IF(AND('MAPA DE RIESGOS'!$AP159="Muy Alta",'MAPA DE RIESGOS'!$AR159="Moderado"),CONCATENATE("R",'MAPA DE RIESGOS'!$H159,"C",'MAPA DE RIESGOS'!$AF159),"")</f>
        <v/>
      </c>
      <c r="BL13" s="356" t="str">
        <f>IF(AND('MAPA DE RIESGOS'!$AP142="Muy Alta",'MAPA DE RIESGOS'!$AR142="Mayor"),CONCATENATE("R",'MAPA DE RIESGOS'!$H142,"C",'MAPA DE RIESGOS'!$AF142),"")</f>
        <v/>
      </c>
      <c r="BM13" s="357" t="str">
        <f>IF(AND('MAPA DE RIESGOS'!$AP143="Muy Alta",'MAPA DE RIESGOS'!$AR143="Mayor"),CONCATENATE("R",'MAPA DE RIESGOS'!$H143,"C",'MAPA DE RIESGOS'!$AF143),"")</f>
        <v/>
      </c>
      <c r="BN13" s="357" t="str">
        <f>IF(AND('MAPA DE RIESGOS'!$AP144="Muy Alta",'MAPA DE RIESGOS'!$AR144="Mayor"),CONCATENATE("R",'MAPA DE RIESGOS'!$H144,"C",'MAPA DE RIESGOS'!$AF144),"")</f>
        <v/>
      </c>
      <c r="BO13" s="357" t="str">
        <f>IF(AND('MAPA DE RIESGOS'!$AP145="Muy Alta",'MAPA DE RIESGOS'!$AR145="Mayor"),CONCATENATE("R",'MAPA DE RIESGOS'!$H145,"C",'MAPA DE RIESGOS'!$AF145),"")</f>
        <v/>
      </c>
      <c r="BP13" s="357" t="str">
        <f>IF(AND('MAPA DE RIESGOS'!$AP146="Muy Alta",'MAPA DE RIESGOS'!$AR146="Mayor"),CONCATENATE("R",'MAPA DE RIESGOS'!$H146,"C",'MAPA DE RIESGOS'!$AF146),"")</f>
        <v/>
      </c>
      <c r="BQ13" s="357" t="str">
        <f>IF(AND('MAPA DE RIESGOS'!$AP147="Muy Alta",'MAPA DE RIESGOS'!$AR147="Mayor"),CONCATENATE("R",'MAPA DE RIESGOS'!$H147,"C",'MAPA DE RIESGOS'!$AF147),"")</f>
        <v/>
      </c>
      <c r="BR13" s="357" t="str">
        <f>IF(AND('MAPA DE RIESGOS'!$AP148="Muy Alta",'MAPA DE RIESGOS'!$AR148="Mayor"),CONCATENATE("R",'MAPA DE RIESGOS'!$H148,"C",'MAPA DE RIESGOS'!$AF148),"")</f>
        <v/>
      </c>
      <c r="BS13" s="357" t="str">
        <f>IF(AND('MAPA DE RIESGOS'!$AP149="Muy Alta",'MAPA DE RIESGOS'!$AR149="Mayor"),CONCATENATE("R",'MAPA DE RIESGOS'!$H149,"C",'MAPA DE RIESGOS'!$AF149),"")</f>
        <v/>
      </c>
      <c r="BT13" s="357" t="str">
        <f>IF(AND('MAPA DE RIESGOS'!$AP150="Muy Alta",'MAPA DE RIESGOS'!$AR150="Mayor"),CONCATENATE("R",'MAPA DE RIESGOS'!$H150,"C",'MAPA DE RIESGOS'!$AF150),"")</f>
        <v/>
      </c>
      <c r="BU13" s="357" t="str">
        <f>IF(AND('MAPA DE RIESGOS'!$AP151="Muy Alta",'MAPA DE RIESGOS'!$AR151="Mayor"),CONCATENATE("R",'MAPA DE RIESGOS'!$H151,"C",'MAPA DE RIESGOS'!$AF151),"")</f>
        <v/>
      </c>
      <c r="BV13" s="357" t="str">
        <f>IF(AND('MAPA DE RIESGOS'!$AP152="Muy Alta",'MAPA DE RIESGOS'!$AR152="Mayor"),CONCATENATE("R",'MAPA DE RIESGOS'!$H152,"C",'MAPA DE RIESGOS'!$AF152),"")</f>
        <v/>
      </c>
      <c r="BW13" s="357" t="str">
        <f>IF(AND('MAPA DE RIESGOS'!$AP153="Muy Alta",'MAPA DE RIESGOS'!$AR153="Mayor"),CONCATENATE("R",'MAPA DE RIESGOS'!$H153,"C",'MAPA DE RIESGOS'!$AF153),"")</f>
        <v/>
      </c>
      <c r="BX13" s="357" t="str">
        <f>IF(AND('MAPA DE RIESGOS'!$AP154="Muy Alta",'MAPA DE RIESGOS'!$AR154="Mayor"),CONCATENATE("R",'MAPA DE RIESGOS'!$H154,"C",'MAPA DE RIESGOS'!$AF154),"")</f>
        <v/>
      </c>
      <c r="BY13" s="357" t="str">
        <f>IF(AND('MAPA DE RIESGOS'!$AP155="Muy Alta",'MAPA DE RIESGOS'!$AR155="Mayor"),CONCATENATE("R",'MAPA DE RIESGOS'!$H155,"C",'MAPA DE RIESGOS'!$AF155),"")</f>
        <v/>
      </c>
      <c r="BZ13" s="357" t="str">
        <f>IF(AND('MAPA DE RIESGOS'!$AP156="Muy Alta",'MAPA DE RIESGOS'!$AR156="Mayor"),CONCATENATE("R",'MAPA DE RIESGOS'!$H156,"C",'MAPA DE RIESGOS'!$AF156),"")</f>
        <v/>
      </c>
      <c r="CA13" s="357" t="str">
        <f>IF(AND('MAPA DE RIESGOS'!$AP157="Muy Alta",'MAPA DE RIESGOS'!$AR157="Mayor"),CONCATENATE("R",'MAPA DE RIESGOS'!$H157,"C",'MAPA DE RIESGOS'!$AF157),"")</f>
        <v/>
      </c>
      <c r="CB13" s="357" t="str">
        <f>IF(AND('MAPA DE RIESGOS'!$AP158="Muy Alta",'MAPA DE RIESGOS'!$AR158="Mayor"),CONCATENATE("R",'MAPA DE RIESGOS'!$H158,"C",'MAPA DE RIESGOS'!$AF158),"")</f>
        <v/>
      </c>
      <c r="CC13" s="358" t="str">
        <f>IF(AND('MAPA DE RIESGOS'!$AP159="Muy Alta",'MAPA DE RIESGOS'!$AR159="Mayor"),CONCATENATE("R",'MAPA DE RIESGOS'!$H159,"C",'MAPA DE RIESGOS'!$AF159),"")</f>
        <v/>
      </c>
      <c r="CD13" s="359" t="str">
        <f>IF(AND('MAPA DE RIESGOS'!$AP142="Muy Alta",'MAPA DE RIESGOS'!$AR142="Catastrófico"),CONCATENATE("R",'MAPA DE RIESGOS'!$H142,"C",'MAPA DE RIESGOS'!$AF142),"")</f>
        <v/>
      </c>
      <c r="CE13" s="359" t="str">
        <f>IF(AND('MAPA DE RIESGOS'!$AP143="Muy Alta",'MAPA DE RIESGOS'!$AR143="Catastrófico"),CONCATENATE("R",'MAPA DE RIESGOS'!$H143,"C",'MAPA DE RIESGOS'!$AF143),"")</f>
        <v/>
      </c>
      <c r="CF13" s="359" t="str">
        <f>IF(AND('MAPA DE RIESGOS'!$AP144="Muy Alta",'MAPA DE RIESGOS'!$AR144="Catastrófico"),CONCATENATE("R",'MAPA DE RIESGOS'!$H144,"C",'MAPA DE RIESGOS'!$AF144),"")</f>
        <v/>
      </c>
      <c r="CG13" s="359" t="str">
        <f>IF(AND('MAPA DE RIESGOS'!$AP145="Muy Alta",'MAPA DE RIESGOS'!$AR145="Catastrófico"),CONCATENATE("R",'MAPA DE RIESGOS'!$H145,"C",'MAPA DE RIESGOS'!$AF145),"")</f>
        <v/>
      </c>
      <c r="CH13" s="359" t="str">
        <f>IF(AND('MAPA DE RIESGOS'!$AP146="Muy Alta",'MAPA DE RIESGOS'!$AR146="Catastrófico"),CONCATENATE("R",'MAPA DE RIESGOS'!$H146,"C",'MAPA DE RIESGOS'!$AF146),"")</f>
        <v/>
      </c>
      <c r="CI13" s="359" t="str">
        <f>IF(AND('MAPA DE RIESGOS'!$AP147="Muy Alta",'MAPA DE RIESGOS'!$AR147="Catastrófico"),CONCATENATE("R",'MAPA DE RIESGOS'!$H147,"C",'MAPA DE RIESGOS'!$AF147),"")</f>
        <v/>
      </c>
      <c r="CJ13" s="359" t="str">
        <f>IF(AND('MAPA DE RIESGOS'!$AP148="Muy Alta",'MAPA DE RIESGOS'!$AR148="Catastrófico"),CONCATENATE("R",'MAPA DE RIESGOS'!$H148,"C",'MAPA DE RIESGOS'!$AF148),"")</f>
        <v/>
      </c>
      <c r="CK13" s="359" t="str">
        <f>IF(AND('MAPA DE RIESGOS'!$AP149="Muy Alta",'MAPA DE RIESGOS'!$AR149="Catastrófico"),CONCATENATE("R",'MAPA DE RIESGOS'!$H149,"C",'MAPA DE RIESGOS'!$AF149),"")</f>
        <v/>
      </c>
      <c r="CL13" s="359" t="str">
        <f>IF(AND('MAPA DE RIESGOS'!$AP150="Muy Alta",'MAPA DE RIESGOS'!$AR150="Catastrófico"),CONCATENATE("R",'MAPA DE RIESGOS'!$H150,"C",'MAPA DE RIESGOS'!$AF150),"")</f>
        <v/>
      </c>
      <c r="CM13" s="359" t="str">
        <f>IF(AND('MAPA DE RIESGOS'!$AP151="Muy Alta",'MAPA DE RIESGOS'!$AR151="Catastrófico"),CONCATENATE("R",'MAPA DE RIESGOS'!$H151,"C",'MAPA DE RIESGOS'!$AF151),"")</f>
        <v/>
      </c>
      <c r="CN13" s="359" t="str">
        <f>IF(AND('MAPA DE RIESGOS'!$AP152="Muy Alta",'MAPA DE RIESGOS'!$AR152="Catastrófico"),CONCATENATE("R",'MAPA DE RIESGOS'!$H152,"C",'MAPA DE RIESGOS'!$AF152),"")</f>
        <v/>
      </c>
      <c r="CO13" s="359" t="str">
        <f>IF(AND('MAPA DE RIESGOS'!$AP153="Muy Alta",'MAPA DE RIESGOS'!$AR153="Catastrófico"),CONCATENATE("R",'MAPA DE RIESGOS'!$H153,"C",'MAPA DE RIESGOS'!$AF153),"")</f>
        <v/>
      </c>
      <c r="CP13" s="359" t="str">
        <f>IF(AND('MAPA DE RIESGOS'!$AP154="Muy Alta",'MAPA DE RIESGOS'!$AR154="Catastrófico"),CONCATENATE("R",'MAPA DE RIESGOS'!$H154,"C",'MAPA DE RIESGOS'!$AF154),"")</f>
        <v/>
      </c>
      <c r="CQ13" s="359" t="str">
        <f>IF(AND('MAPA DE RIESGOS'!$AP155="Muy Alta",'MAPA DE RIESGOS'!$AR155="Catastrófico"),CONCATENATE("R",'MAPA DE RIESGOS'!$H155,"C",'MAPA DE RIESGOS'!$AF155),"")</f>
        <v/>
      </c>
      <c r="CR13" s="359" t="str">
        <f>IF(AND('MAPA DE RIESGOS'!$AP156="Muy Alta",'MAPA DE RIESGOS'!$AR156="Catastrófico"),CONCATENATE("R",'MAPA DE RIESGOS'!$H156,"C",'MAPA DE RIESGOS'!$AF156),"")</f>
        <v/>
      </c>
      <c r="CS13" s="359" t="str">
        <f>IF(AND('MAPA DE RIESGOS'!$AP157="Muy Alta",'MAPA DE RIESGOS'!$AR157="Catastrófico"),CONCATENATE("R",'MAPA DE RIESGOS'!$H157,"C",'MAPA DE RIESGOS'!$AF157),"")</f>
        <v/>
      </c>
      <c r="CT13" s="359" t="str">
        <f>IF(AND('MAPA DE RIESGOS'!$AP158="Muy Alta",'MAPA DE RIESGOS'!$AR158="Catastrófico"),CONCATENATE("R",'MAPA DE RIESGOS'!$H158,"C",'MAPA DE RIESGOS'!$AF158),"")</f>
        <v/>
      </c>
      <c r="CU13" s="360" t="str">
        <f>IF(AND('MAPA DE RIESGOS'!$AP159="Muy Alta",'MAPA DE RIESGOS'!$AR159="Catastrófico"),CONCATENATE("R",'MAPA DE RIESGOS'!$H159,"C",'MAPA DE RIESGOS'!$AF159),"")</f>
        <v/>
      </c>
      <c r="CV13" s="67"/>
      <c r="CW13" s="756"/>
      <c r="CX13" s="757"/>
      <c r="CY13" s="757"/>
      <c r="CZ13" s="757"/>
      <c r="DA13" s="757"/>
      <c r="DB13" s="758"/>
    </row>
    <row r="14" spans="2:106" ht="32.5" customHeight="1">
      <c r="B14" s="749"/>
      <c r="C14" s="749"/>
      <c r="D14" s="750"/>
      <c r="E14" s="738"/>
      <c r="F14" s="739"/>
      <c r="G14" s="739"/>
      <c r="H14" s="739"/>
      <c r="I14" s="740"/>
      <c r="J14" s="356" t="str">
        <f>IF(AND('MAPA DE RIESGOS'!$AP160="Muy Alta",'MAPA DE RIESGOS'!$AR160="Leve"),CONCATENATE("R",'MAPA DE RIESGOS'!$H160,"C",'MAPA DE RIESGOS'!$AF160),"")</f>
        <v/>
      </c>
      <c r="K14" s="357" t="str">
        <f>IF(AND('MAPA DE RIESGOS'!$AP161="Muy Alta",'MAPA DE RIESGOS'!$AR161="Leve"),CONCATENATE("R",'MAPA DE RIESGOS'!$H161,"C",'MAPA DE RIESGOS'!$AF161),"")</f>
        <v/>
      </c>
      <c r="L14" s="357" t="str">
        <f>IF(AND('MAPA DE RIESGOS'!$AP162="Muy Alta",'MAPA DE RIESGOS'!$AR162="Leve"),CONCATENATE("R",'MAPA DE RIESGOS'!$H162,"C",'MAPA DE RIESGOS'!$AF162),"")</f>
        <v/>
      </c>
      <c r="M14" s="357" t="str">
        <f>IF(AND('MAPA DE RIESGOS'!$AP163="Muy Alta",'MAPA DE RIESGOS'!$AR163="Leve"),CONCATENATE("R",'MAPA DE RIESGOS'!$H163,"C",'MAPA DE RIESGOS'!$AF163),"")</f>
        <v/>
      </c>
      <c r="N14" s="357" t="str">
        <f>IF(AND('MAPA DE RIESGOS'!$AP164="Muy Alta",'MAPA DE RIESGOS'!$AR164="Leve"),CONCATENATE("R",'MAPA DE RIESGOS'!$H164,"C",'MAPA DE RIESGOS'!$AF164),"")</f>
        <v/>
      </c>
      <c r="O14" s="357" t="str">
        <f>IF(AND('MAPA DE RIESGOS'!$AP165="Muy Alta",'MAPA DE RIESGOS'!$AR165="Leve"),CONCATENATE("R",'MAPA DE RIESGOS'!$H165,"C",'MAPA DE RIESGOS'!$AF165),"")</f>
        <v/>
      </c>
      <c r="P14" s="357" t="str">
        <f>IF(AND('MAPA DE RIESGOS'!$AP166="Muy Alta",'MAPA DE RIESGOS'!$AR166="Leve"),CONCATENATE("R",'MAPA DE RIESGOS'!$H166,"C",'MAPA DE RIESGOS'!$AF166),"")</f>
        <v/>
      </c>
      <c r="Q14" s="357" t="str">
        <f>IF(AND('MAPA DE RIESGOS'!$AP167="Muy Alta",'MAPA DE RIESGOS'!$AR167="Leve"),CONCATENATE("R",'MAPA DE RIESGOS'!$H167,"C",'MAPA DE RIESGOS'!$AF167),"")</f>
        <v/>
      </c>
      <c r="R14" s="357" t="str">
        <f>IF(AND('MAPA DE RIESGOS'!$AP168="Muy Alta",'MAPA DE RIESGOS'!$AR168="Leve"),CONCATENATE("R",'MAPA DE RIESGOS'!$H168,"C",'MAPA DE RIESGOS'!$AF168),"")</f>
        <v/>
      </c>
      <c r="S14" s="357" t="str">
        <f>IF(AND('MAPA DE RIESGOS'!$AP169="Muy Alta",'MAPA DE RIESGOS'!$AR169="Leve"),CONCATENATE("R",'MAPA DE RIESGOS'!$H169,"C",'MAPA DE RIESGOS'!$AF169),"")</f>
        <v/>
      </c>
      <c r="T14" s="357" t="str">
        <f>IF(AND('MAPA DE RIESGOS'!$AP170="Muy Alta",'MAPA DE RIESGOS'!$AR170="Leve"),CONCATENATE("R",'MAPA DE RIESGOS'!$H170,"C",'MAPA DE RIESGOS'!$AF170),"")</f>
        <v/>
      </c>
      <c r="U14" s="357" t="str">
        <f>IF(AND('MAPA DE RIESGOS'!$AP171="Muy Alta",'MAPA DE RIESGOS'!$AR171="Leve"),CONCATENATE("R",'MAPA DE RIESGOS'!$H171,"C",'MAPA DE RIESGOS'!$AF171),"")</f>
        <v/>
      </c>
      <c r="V14" s="357" t="str">
        <f>IF(AND('MAPA DE RIESGOS'!$AP172="Muy Alta",'MAPA DE RIESGOS'!$AR172="Leve"),CONCATENATE("R",'MAPA DE RIESGOS'!$H172,"C",'MAPA DE RIESGOS'!$AF172),"")</f>
        <v/>
      </c>
      <c r="W14" s="357" t="str">
        <f>IF(AND('MAPA DE RIESGOS'!$AP173="Muy Alta",'MAPA DE RIESGOS'!$AR173="Leve"),CONCATENATE("R",'MAPA DE RIESGOS'!$H173,"C",'MAPA DE RIESGOS'!$AF173),"")</f>
        <v/>
      </c>
      <c r="X14" s="357" t="str">
        <f>IF(AND('MAPA DE RIESGOS'!$AP174="Muy Alta",'MAPA DE RIESGOS'!$AR174="Leve"),CONCATENATE("R",'MAPA DE RIESGOS'!$H174,"C",'MAPA DE RIESGOS'!$AF174),"")</f>
        <v/>
      </c>
      <c r="Y14" s="357" t="str">
        <f>IF(AND('MAPA DE RIESGOS'!$AP175="Muy Alta",'MAPA DE RIESGOS'!$AR175="Leve"),CONCATENATE("R",'MAPA DE RIESGOS'!$H175,"C",'MAPA DE RIESGOS'!$AF175),"")</f>
        <v/>
      </c>
      <c r="Z14" s="357" t="str">
        <f>IF(AND('MAPA DE RIESGOS'!$AP176="Muy Alta",'MAPA DE RIESGOS'!$AR176="Leve"),CONCATENATE("R",'MAPA DE RIESGOS'!$H176,"C",'MAPA DE RIESGOS'!$AF176),"")</f>
        <v/>
      </c>
      <c r="AA14" s="358" t="str">
        <f>IF(AND('MAPA DE RIESGOS'!$AP177="Muy Alta",'MAPA DE RIESGOS'!$AR177="Leve"),CONCATENATE("R",'MAPA DE RIESGOS'!$H177,"C",'MAPA DE RIESGOS'!$AF177),"")</f>
        <v/>
      </c>
      <c r="AB14" s="356" t="str">
        <f>IF(AND('MAPA DE RIESGOS'!$AP160="Muy Alta",'MAPA DE RIESGOS'!$AR160="Menor"),CONCATENATE("R",'MAPA DE RIESGOS'!$H160,"C",'MAPA DE RIESGOS'!$AF160),"")</f>
        <v/>
      </c>
      <c r="AC14" s="357" t="str">
        <f>IF(AND('MAPA DE RIESGOS'!$AP161="Muy Alta",'MAPA DE RIESGOS'!$AR161="Menor"),CONCATENATE("R",'MAPA DE RIESGOS'!$H161,"C",'MAPA DE RIESGOS'!$AF161),"")</f>
        <v/>
      </c>
      <c r="AD14" s="357" t="str">
        <f>IF(AND('MAPA DE RIESGOS'!$AP162="Muy Alta",'MAPA DE RIESGOS'!$AR162="Menor"),CONCATENATE("R",'MAPA DE RIESGOS'!$H162,"C",'MAPA DE RIESGOS'!$AF162),"")</f>
        <v/>
      </c>
      <c r="AE14" s="357" t="str">
        <f>IF(AND('MAPA DE RIESGOS'!$AP163="Muy Alta",'MAPA DE RIESGOS'!$AR163="Menor"),CONCATENATE("R",'MAPA DE RIESGOS'!$H163,"C",'MAPA DE RIESGOS'!$AF163),"")</f>
        <v/>
      </c>
      <c r="AF14" s="357" t="str">
        <f>IF(AND('MAPA DE RIESGOS'!$AP164="Muy Alta",'MAPA DE RIESGOS'!$AR164="Menor"),CONCATENATE("R",'MAPA DE RIESGOS'!$H164,"C",'MAPA DE RIESGOS'!$AF164),"")</f>
        <v/>
      </c>
      <c r="AG14" s="357" t="str">
        <f>IF(AND('MAPA DE RIESGOS'!$AP165="Muy Alta",'MAPA DE RIESGOS'!$AR165="Menor"),CONCATENATE("R",'MAPA DE RIESGOS'!$H165,"C",'MAPA DE RIESGOS'!$AF165),"")</f>
        <v/>
      </c>
      <c r="AH14" s="357" t="str">
        <f>IF(AND('MAPA DE RIESGOS'!$AP166="Muy Alta",'MAPA DE RIESGOS'!$AR166="Menor"),CONCATENATE("R",'MAPA DE RIESGOS'!$H166,"C",'MAPA DE RIESGOS'!$AF166),"")</f>
        <v/>
      </c>
      <c r="AI14" s="357" t="str">
        <f>IF(AND('MAPA DE RIESGOS'!$AP167="Muy Alta",'MAPA DE RIESGOS'!$AR167="Menor"),CONCATENATE("R",'MAPA DE RIESGOS'!$H167,"C",'MAPA DE RIESGOS'!$AF167),"")</f>
        <v/>
      </c>
      <c r="AJ14" s="357" t="str">
        <f>IF(AND('MAPA DE RIESGOS'!$AP168="Muy Alta",'MAPA DE RIESGOS'!$AR168="Menor"),CONCATENATE("R",'MAPA DE RIESGOS'!$H168,"C",'MAPA DE RIESGOS'!$AF168),"")</f>
        <v/>
      </c>
      <c r="AK14" s="357" t="str">
        <f>IF(AND('MAPA DE RIESGOS'!$AP169="Muy Alta",'MAPA DE RIESGOS'!$AR169="Menor"),CONCATENATE("R",'MAPA DE RIESGOS'!$H169,"C",'MAPA DE RIESGOS'!$AF169),"")</f>
        <v/>
      </c>
      <c r="AL14" s="357" t="str">
        <f>IF(AND('MAPA DE RIESGOS'!$AP170="Muy Alta",'MAPA DE RIESGOS'!$AR170="Menor"),CONCATENATE("R",'MAPA DE RIESGOS'!$H170,"C",'MAPA DE RIESGOS'!$AF170),"")</f>
        <v/>
      </c>
      <c r="AM14" s="357" t="str">
        <f>IF(AND('MAPA DE RIESGOS'!$AP171="Muy Alta",'MAPA DE RIESGOS'!$AR171="Menor"),CONCATENATE("R",'MAPA DE RIESGOS'!$H171,"C",'MAPA DE RIESGOS'!$AF171),"")</f>
        <v/>
      </c>
      <c r="AN14" s="357" t="str">
        <f>IF(AND('MAPA DE RIESGOS'!$AP172="Muy Alta",'MAPA DE RIESGOS'!$AR172="Menor"),CONCATENATE("R",'MAPA DE RIESGOS'!$H172,"C",'MAPA DE RIESGOS'!$AF172),"")</f>
        <v/>
      </c>
      <c r="AO14" s="357" t="str">
        <f>IF(AND('MAPA DE RIESGOS'!$AP173="Muy Alta",'MAPA DE RIESGOS'!$AR173="Menor"),CONCATENATE("R",'MAPA DE RIESGOS'!$H173,"C",'MAPA DE RIESGOS'!$AF173),"")</f>
        <v/>
      </c>
      <c r="AP14" s="357" t="str">
        <f>IF(AND('MAPA DE RIESGOS'!$AP174="Muy Alta",'MAPA DE RIESGOS'!$AR174="Menor"),CONCATENATE("R",'MAPA DE RIESGOS'!$H174,"C",'MAPA DE RIESGOS'!$AF174),"")</f>
        <v/>
      </c>
      <c r="AQ14" s="357" t="str">
        <f>IF(AND('MAPA DE RIESGOS'!$AP175="Muy Alta",'MAPA DE RIESGOS'!$AR175="Menor"),CONCATENATE("R",'MAPA DE RIESGOS'!$H175,"C",'MAPA DE RIESGOS'!$AF175),"")</f>
        <v/>
      </c>
      <c r="AR14" s="357" t="str">
        <f>IF(AND('MAPA DE RIESGOS'!$AP176="Muy Alta",'MAPA DE RIESGOS'!$AR176="Menor"),CONCATENATE("R",'MAPA DE RIESGOS'!$H176,"C",'MAPA DE RIESGOS'!$AF176),"")</f>
        <v/>
      </c>
      <c r="AS14" s="358" t="str">
        <f>IF(AND('MAPA DE RIESGOS'!$AP177="Muy Alta",'MAPA DE RIESGOS'!$AR177="Menor"),CONCATENATE("R",'MAPA DE RIESGOS'!$H177,"C",'MAPA DE RIESGOS'!$AF177),"")</f>
        <v/>
      </c>
      <c r="AT14" s="356" t="str">
        <f>IF(AND('MAPA DE RIESGOS'!$AP160="Muy Alta",'MAPA DE RIESGOS'!$AR160="Moderado"),CONCATENATE("R",'MAPA DE RIESGOS'!$H160,"C",'MAPA DE RIESGOS'!$AF160),"")</f>
        <v/>
      </c>
      <c r="AU14" s="357" t="str">
        <f>IF(AND('MAPA DE RIESGOS'!$AP161="Muy Alta",'MAPA DE RIESGOS'!$AR161="Moderado"),CONCATENATE("R",'MAPA DE RIESGOS'!$H161,"C",'MAPA DE RIESGOS'!$AF161),"")</f>
        <v/>
      </c>
      <c r="AV14" s="357" t="str">
        <f>IF(AND('MAPA DE RIESGOS'!$AP162="Muy Alta",'MAPA DE RIESGOS'!$AR162="Moderado"),CONCATENATE("R",'MAPA DE RIESGOS'!$H162,"C",'MAPA DE RIESGOS'!$AF162),"")</f>
        <v/>
      </c>
      <c r="AW14" s="357" t="str">
        <f>IF(AND('MAPA DE RIESGOS'!$AP163="Muy Alta",'MAPA DE RIESGOS'!$AR163="Moderado"),CONCATENATE("R",'MAPA DE RIESGOS'!$H163,"C",'MAPA DE RIESGOS'!$AF163),"")</f>
        <v/>
      </c>
      <c r="AX14" s="357" t="str">
        <f>IF(AND('MAPA DE RIESGOS'!$AP164="Muy Alta",'MAPA DE RIESGOS'!$AR164="Moderado"),CONCATENATE("R",'MAPA DE RIESGOS'!$H164,"C",'MAPA DE RIESGOS'!$AF164),"")</f>
        <v/>
      </c>
      <c r="AY14" s="357" t="str">
        <f>IF(AND('MAPA DE RIESGOS'!$AP165="Muy Alta",'MAPA DE RIESGOS'!$AR165="Moderado"),CONCATENATE("R",'MAPA DE RIESGOS'!$H165,"C",'MAPA DE RIESGOS'!$AF165),"")</f>
        <v/>
      </c>
      <c r="AZ14" s="357" t="str">
        <f>IF(AND('MAPA DE RIESGOS'!$AP166="Muy Alta",'MAPA DE RIESGOS'!$AR166="Moderado"),CONCATENATE("R",'MAPA DE RIESGOS'!$H166,"C",'MAPA DE RIESGOS'!$AF166),"")</f>
        <v/>
      </c>
      <c r="BA14" s="357" t="str">
        <f>IF(AND('MAPA DE RIESGOS'!$AP167="Muy Alta",'MAPA DE RIESGOS'!$AR167="Moderado"),CONCATENATE("R",'MAPA DE RIESGOS'!$H167,"C",'MAPA DE RIESGOS'!$AF167),"")</f>
        <v/>
      </c>
      <c r="BB14" s="357" t="str">
        <f>IF(AND('MAPA DE RIESGOS'!$AP168="Muy Alta",'MAPA DE RIESGOS'!$AR168="Moderado"),CONCATENATE("R",'MAPA DE RIESGOS'!$H168,"C",'MAPA DE RIESGOS'!$AF168),"")</f>
        <v/>
      </c>
      <c r="BC14" s="357" t="str">
        <f>IF(AND('MAPA DE RIESGOS'!$AP169="Muy Alta",'MAPA DE RIESGOS'!$AR169="Moderado"),CONCATENATE("R",'MAPA DE RIESGOS'!$H169,"C",'MAPA DE RIESGOS'!$AF169),"")</f>
        <v/>
      </c>
      <c r="BD14" s="357" t="str">
        <f>IF(AND('MAPA DE RIESGOS'!$AP170="Muy Alta",'MAPA DE RIESGOS'!$AR170="Moderado"),CONCATENATE("R",'MAPA DE RIESGOS'!$H170,"C",'MAPA DE RIESGOS'!$AF170),"")</f>
        <v/>
      </c>
      <c r="BE14" s="357" t="str">
        <f>IF(AND('MAPA DE RIESGOS'!$AP171="Muy Alta",'MAPA DE RIESGOS'!$AR171="Moderado"),CONCATENATE("R",'MAPA DE RIESGOS'!$H171,"C",'MAPA DE RIESGOS'!$AF171),"")</f>
        <v/>
      </c>
      <c r="BF14" s="357" t="str">
        <f>IF(AND('MAPA DE RIESGOS'!$AP172="Muy Alta",'MAPA DE RIESGOS'!$AR172="Moderado"),CONCATENATE("R",'MAPA DE RIESGOS'!$H172,"C",'MAPA DE RIESGOS'!$AF172),"")</f>
        <v/>
      </c>
      <c r="BG14" s="357" t="str">
        <f>IF(AND('MAPA DE RIESGOS'!$AP173="Muy Alta",'MAPA DE RIESGOS'!$AR173="Moderado"),CONCATENATE("R",'MAPA DE RIESGOS'!$H173,"C",'MAPA DE RIESGOS'!$AF173),"")</f>
        <v/>
      </c>
      <c r="BH14" s="357" t="str">
        <f>IF(AND('MAPA DE RIESGOS'!$AP174="Muy Alta",'MAPA DE RIESGOS'!$AR174="Moderado"),CONCATENATE("R",'MAPA DE RIESGOS'!$H174,"C",'MAPA DE RIESGOS'!$AF174),"")</f>
        <v/>
      </c>
      <c r="BI14" s="357" t="str">
        <f>IF(AND('MAPA DE RIESGOS'!$AP175="Muy Alta",'MAPA DE RIESGOS'!$AR175="Moderado"),CONCATENATE("R",'MAPA DE RIESGOS'!$H175,"C",'MAPA DE RIESGOS'!$AF175),"")</f>
        <v/>
      </c>
      <c r="BJ14" s="357" t="str">
        <f>IF(AND('MAPA DE RIESGOS'!$AP176="Muy Alta",'MAPA DE RIESGOS'!$AR176="Moderado"),CONCATENATE("R",'MAPA DE RIESGOS'!$H176,"C",'MAPA DE RIESGOS'!$AF176),"")</f>
        <v/>
      </c>
      <c r="BK14" s="358" t="str">
        <f>IF(AND('MAPA DE RIESGOS'!$AP177="Muy Alta",'MAPA DE RIESGOS'!$AR177="Moderado"),CONCATENATE("R",'MAPA DE RIESGOS'!$H177,"C",'MAPA DE RIESGOS'!$AF177),"")</f>
        <v/>
      </c>
      <c r="BL14" s="356" t="str">
        <f>IF(AND('MAPA DE RIESGOS'!$AP160="Muy Alta",'MAPA DE RIESGOS'!$AR160="Mayor"),CONCATENATE("R",'MAPA DE RIESGOS'!$H160,"C",'MAPA DE RIESGOS'!$AF160),"")</f>
        <v/>
      </c>
      <c r="BM14" s="357" t="str">
        <f>IF(AND('MAPA DE RIESGOS'!$AP161="Muy Alta",'MAPA DE RIESGOS'!$AR161="Mayor"),CONCATENATE("R",'MAPA DE RIESGOS'!$H161,"C",'MAPA DE RIESGOS'!$AF161),"")</f>
        <v/>
      </c>
      <c r="BN14" s="357" t="str">
        <f>IF(AND('MAPA DE RIESGOS'!$AP162="Muy Alta",'MAPA DE RIESGOS'!$AR162="Mayor"),CONCATENATE("R",'MAPA DE RIESGOS'!$H162,"C",'MAPA DE RIESGOS'!$AF162),"")</f>
        <v/>
      </c>
      <c r="BO14" s="357" t="str">
        <f>IF(AND('MAPA DE RIESGOS'!$AP163="Muy Alta",'MAPA DE RIESGOS'!$AR163="Mayor"),CONCATENATE("R",'MAPA DE RIESGOS'!$H163,"C",'MAPA DE RIESGOS'!$AF163),"")</f>
        <v/>
      </c>
      <c r="BP14" s="357" t="str">
        <f>IF(AND('MAPA DE RIESGOS'!$AP164="Muy Alta",'MAPA DE RIESGOS'!$AR164="Mayor"),CONCATENATE("R",'MAPA DE RIESGOS'!$H164,"C",'MAPA DE RIESGOS'!$AF164),"")</f>
        <v/>
      </c>
      <c r="BQ14" s="357" t="str">
        <f>IF(AND('MAPA DE RIESGOS'!$AP165="Muy Alta",'MAPA DE RIESGOS'!$AR165="Mayor"),CONCATENATE("R",'MAPA DE RIESGOS'!$H165,"C",'MAPA DE RIESGOS'!$AF165),"")</f>
        <v/>
      </c>
      <c r="BR14" s="357" t="str">
        <f>IF(AND('MAPA DE RIESGOS'!$AP166="Muy Alta",'MAPA DE RIESGOS'!$AR166="Mayor"),CONCATENATE("R",'MAPA DE RIESGOS'!$H166,"C",'MAPA DE RIESGOS'!$AF166),"")</f>
        <v/>
      </c>
      <c r="BS14" s="357" t="str">
        <f>IF(AND('MAPA DE RIESGOS'!$AP167="Muy Alta",'MAPA DE RIESGOS'!$AR167="Mayor"),CONCATENATE("R",'MAPA DE RIESGOS'!$H167,"C",'MAPA DE RIESGOS'!$AF167),"")</f>
        <v/>
      </c>
      <c r="BT14" s="357" t="str">
        <f>IF(AND('MAPA DE RIESGOS'!$AP168="Muy Alta",'MAPA DE RIESGOS'!$AR168="Mayor"),CONCATENATE("R",'MAPA DE RIESGOS'!$H168,"C",'MAPA DE RIESGOS'!$AF168),"")</f>
        <v/>
      </c>
      <c r="BU14" s="357" t="str">
        <f>IF(AND('MAPA DE RIESGOS'!$AP169="Muy Alta",'MAPA DE RIESGOS'!$AR169="Mayor"),CONCATENATE("R",'MAPA DE RIESGOS'!$H169,"C",'MAPA DE RIESGOS'!$AF169),"")</f>
        <v/>
      </c>
      <c r="BV14" s="357" t="str">
        <f>IF(AND('MAPA DE RIESGOS'!$AP170="Muy Alta",'MAPA DE RIESGOS'!$AR170="Mayor"),CONCATENATE("R",'MAPA DE RIESGOS'!$H170,"C",'MAPA DE RIESGOS'!$AF170),"")</f>
        <v/>
      </c>
      <c r="BW14" s="357" t="str">
        <f>IF(AND('MAPA DE RIESGOS'!$AP171="Muy Alta",'MAPA DE RIESGOS'!$AR171="Mayor"),CONCATENATE("R",'MAPA DE RIESGOS'!$H171,"C",'MAPA DE RIESGOS'!$AF171),"")</f>
        <v/>
      </c>
      <c r="BX14" s="357" t="str">
        <f>IF(AND('MAPA DE RIESGOS'!$AP172="Muy Alta",'MAPA DE RIESGOS'!$AR172="Mayor"),CONCATENATE("R",'MAPA DE RIESGOS'!$H172,"C",'MAPA DE RIESGOS'!$AF172),"")</f>
        <v/>
      </c>
      <c r="BY14" s="357" t="str">
        <f>IF(AND('MAPA DE RIESGOS'!$AP173="Muy Alta",'MAPA DE RIESGOS'!$AR173="Mayor"),CONCATENATE("R",'MAPA DE RIESGOS'!$H173,"C",'MAPA DE RIESGOS'!$AF173),"")</f>
        <v/>
      </c>
      <c r="BZ14" s="357" t="str">
        <f>IF(AND('MAPA DE RIESGOS'!$AP174="Muy Alta",'MAPA DE RIESGOS'!$AR174="Mayor"),CONCATENATE("R",'MAPA DE RIESGOS'!$H174,"C",'MAPA DE RIESGOS'!$AF174),"")</f>
        <v/>
      </c>
      <c r="CA14" s="357" t="str">
        <f>IF(AND('MAPA DE RIESGOS'!$AP175="Muy Alta",'MAPA DE RIESGOS'!$AR175="Mayor"),CONCATENATE("R",'MAPA DE RIESGOS'!$H175,"C",'MAPA DE RIESGOS'!$AF175),"")</f>
        <v/>
      </c>
      <c r="CB14" s="357" t="str">
        <f>IF(AND('MAPA DE RIESGOS'!$AP176="Muy Alta",'MAPA DE RIESGOS'!$AR176="Mayor"),CONCATENATE("R",'MAPA DE RIESGOS'!$H176,"C",'MAPA DE RIESGOS'!$AF176),"")</f>
        <v/>
      </c>
      <c r="CC14" s="358" t="str">
        <f>IF(AND('MAPA DE RIESGOS'!$AP177="Muy Alta",'MAPA DE RIESGOS'!$AR177="Mayor"),CONCATENATE("R",'MAPA DE RIESGOS'!$H177,"C",'MAPA DE RIESGOS'!$AF177),"")</f>
        <v/>
      </c>
      <c r="CD14" s="359" t="str">
        <f>IF(AND('MAPA DE RIESGOS'!$AP160="Muy Alta",'MAPA DE RIESGOS'!$AR160="Catastrófico"),CONCATENATE("R",'MAPA DE RIESGOS'!$H160,"C",'MAPA DE RIESGOS'!$AF160),"")</f>
        <v/>
      </c>
      <c r="CE14" s="359" t="str">
        <f>IF(AND('MAPA DE RIESGOS'!$AP161="Muy Alta",'MAPA DE RIESGOS'!$AR161="Catastrófico"),CONCATENATE("R",'MAPA DE RIESGOS'!$H161,"C",'MAPA DE RIESGOS'!$AF161),"")</f>
        <v/>
      </c>
      <c r="CF14" s="359" t="str">
        <f>IF(AND('MAPA DE RIESGOS'!$AP162="Muy Alta",'MAPA DE RIESGOS'!$AR162="Catastrófico"),CONCATENATE("R",'MAPA DE RIESGOS'!$H162,"C",'MAPA DE RIESGOS'!$AF162),"")</f>
        <v/>
      </c>
      <c r="CG14" s="359" t="str">
        <f>IF(AND('MAPA DE RIESGOS'!$AP163="Muy Alta",'MAPA DE RIESGOS'!$AR163="Catastrófico"),CONCATENATE("R",'MAPA DE RIESGOS'!$H163,"C",'MAPA DE RIESGOS'!$AF163),"")</f>
        <v/>
      </c>
      <c r="CH14" s="359" t="str">
        <f>IF(AND('MAPA DE RIESGOS'!$AP164="Muy Alta",'MAPA DE RIESGOS'!$AR164="Catastrófico"),CONCATENATE("R",'MAPA DE RIESGOS'!$H164,"C",'MAPA DE RIESGOS'!$AF164),"")</f>
        <v/>
      </c>
      <c r="CI14" s="359" t="str">
        <f>IF(AND('MAPA DE RIESGOS'!$AP165="Muy Alta",'MAPA DE RIESGOS'!$AR165="Catastrófico"),CONCATENATE("R",'MAPA DE RIESGOS'!$H165,"C",'MAPA DE RIESGOS'!$AF165),"")</f>
        <v/>
      </c>
      <c r="CJ14" s="359" t="str">
        <f>IF(AND('MAPA DE RIESGOS'!$AP166="Muy Alta",'MAPA DE RIESGOS'!$AR166="Catastrófico"),CONCATENATE("R",'MAPA DE RIESGOS'!$H166,"C",'MAPA DE RIESGOS'!$AF166),"")</f>
        <v/>
      </c>
      <c r="CK14" s="359" t="str">
        <f>IF(AND('MAPA DE RIESGOS'!$AP167="Muy Alta",'MAPA DE RIESGOS'!$AR167="Catastrófico"),CONCATENATE("R",'MAPA DE RIESGOS'!$H167,"C",'MAPA DE RIESGOS'!$AF167),"")</f>
        <v/>
      </c>
      <c r="CL14" s="359" t="str">
        <f>IF(AND('MAPA DE RIESGOS'!$AP168="Muy Alta",'MAPA DE RIESGOS'!$AR168="Catastrófico"),CONCATENATE("R",'MAPA DE RIESGOS'!$H168,"C",'MAPA DE RIESGOS'!$AF168),"")</f>
        <v/>
      </c>
      <c r="CM14" s="359" t="str">
        <f>IF(AND('MAPA DE RIESGOS'!$AP169="Muy Alta",'MAPA DE RIESGOS'!$AR169="Catastrófico"),CONCATENATE("R",'MAPA DE RIESGOS'!$H169,"C",'MAPA DE RIESGOS'!$AF169),"")</f>
        <v/>
      </c>
      <c r="CN14" s="359" t="str">
        <f>IF(AND('MAPA DE RIESGOS'!$AP170="Muy Alta",'MAPA DE RIESGOS'!$AR170="Catastrófico"),CONCATENATE("R",'MAPA DE RIESGOS'!$H170,"C",'MAPA DE RIESGOS'!$AF170),"")</f>
        <v/>
      </c>
      <c r="CO14" s="359" t="str">
        <f>IF(AND('MAPA DE RIESGOS'!$AP171="Muy Alta",'MAPA DE RIESGOS'!$AR171="Catastrófico"),CONCATENATE("R",'MAPA DE RIESGOS'!$H171,"C",'MAPA DE RIESGOS'!$AF171),"")</f>
        <v/>
      </c>
      <c r="CP14" s="359" t="str">
        <f>IF(AND('MAPA DE RIESGOS'!$AP172="Muy Alta",'MAPA DE RIESGOS'!$AR172="Catastrófico"),CONCATENATE("R",'MAPA DE RIESGOS'!$H172,"C",'MAPA DE RIESGOS'!$AF172),"")</f>
        <v/>
      </c>
      <c r="CQ14" s="359" t="str">
        <f>IF(AND('MAPA DE RIESGOS'!$AP173="Muy Alta",'MAPA DE RIESGOS'!$AR173="Catastrófico"),CONCATENATE("R",'MAPA DE RIESGOS'!$H173,"C",'MAPA DE RIESGOS'!$AF173),"")</f>
        <v/>
      </c>
      <c r="CR14" s="359" t="str">
        <f>IF(AND('MAPA DE RIESGOS'!$AP174="Muy Alta",'MAPA DE RIESGOS'!$AR174="Catastrófico"),CONCATENATE("R",'MAPA DE RIESGOS'!$H174,"C",'MAPA DE RIESGOS'!$AF174),"")</f>
        <v/>
      </c>
      <c r="CS14" s="359" t="str">
        <f>IF(AND('MAPA DE RIESGOS'!$AP175="Muy Alta",'MAPA DE RIESGOS'!$AR175="Catastrófico"),CONCATENATE("R",'MAPA DE RIESGOS'!$H175,"C",'MAPA DE RIESGOS'!$AF175),"")</f>
        <v/>
      </c>
      <c r="CT14" s="359" t="str">
        <f>IF(AND('MAPA DE RIESGOS'!$AP176="Muy Alta",'MAPA DE RIESGOS'!$AR176="Catastrófico"),CONCATENATE("R",'MAPA DE RIESGOS'!$H176,"C",'MAPA DE RIESGOS'!$AF176),"")</f>
        <v/>
      </c>
      <c r="CU14" s="360" t="str">
        <f>IF(AND('MAPA DE RIESGOS'!$AP177="Muy Alta",'MAPA DE RIESGOS'!$AR177="Catastrófico"),CONCATENATE("R",'MAPA DE RIESGOS'!$H177,"C",'MAPA DE RIESGOS'!$AF177),"")</f>
        <v/>
      </c>
      <c r="CV14" s="67"/>
      <c r="CW14" s="756"/>
      <c r="CX14" s="757"/>
      <c r="CY14" s="757"/>
      <c r="CZ14" s="757"/>
      <c r="DA14" s="757"/>
      <c r="DB14" s="758"/>
    </row>
    <row r="15" spans="2:106" ht="32.5" customHeight="1">
      <c r="B15" s="749"/>
      <c r="C15" s="749"/>
      <c r="D15" s="750"/>
      <c r="E15" s="738"/>
      <c r="F15" s="739"/>
      <c r="G15" s="739"/>
      <c r="H15" s="739"/>
      <c r="I15" s="740"/>
      <c r="J15" s="356" t="str">
        <f>IF(AND('MAPA DE RIESGOS'!$AP178="Muy Alta",'MAPA DE RIESGOS'!$AR178="Leve"),CONCATENATE("R",'MAPA DE RIESGOS'!$H178,"C",'MAPA DE RIESGOS'!$AF178),"")</f>
        <v/>
      </c>
      <c r="K15" s="357" t="str">
        <f>IF(AND('MAPA DE RIESGOS'!$AP179="Muy Alta",'MAPA DE RIESGOS'!$AR179="Leve"),CONCATENATE("R",'MAPA DE RIESGOS'!$H179,"C",'MAPA DE RIESGOS'!$AF179),"")</f>
        <v/>
      </c>
      <c r="L15" s="357" t="str">
        <f>IF(AND('MAPA DE RIESGOS'!$AP180="Muy Alta",'MAPA DE RIESGOS'!$AR180="Leve"),CONCATENATE("R",'MAPA DE RIESGOS'!$H180,"C",'MAPA DE RIESGOS'!$AF180),"")</f>
        <v/>
      </c>
      <c r="M15" s="357" t="str">
        <f>IF(AND('MAPA DE RIESGOS'!$AP181="Muy Alta",'MAPA DE RIESGOS'!$AR181="Leve"),CONCATENATE("R",'MAPA DE RIESGOS'!$H181,"C",'MAPA DE RIESGOS'!$AF181),"")</f>
        <v/>
      </c>
      <c r="N15" s="357" t="str">
        <f>IF(AND('MAPA DE RIESGOS'!$AP182="Muy Alta",'MAPA DE RIESGOS'!$AR182="Leve"),CONCATENATE("R",'MAPA DE RIESGOS'!$H182,"C",'MAPA DE RIESGOS'!$AF182),"")</f>
        <v/>
      </c>
      <c r="O15" s="357" t="str">
        <f>IF(AND('MAPA DE RIESGOS'!$AP183="Muy Alta",'MAPA DE RIESGOS'!$AR183="Leve"),CONCATENATE("R",'MAPA DE RIESGOS'!$H183,"C",'MAPA DE RIESGOS'!$AF183),"")</f>
        <v/>
      </c>
      <c r="P15" s="357" t="str">
        <f>IF(AND('MAPA DE RIESGOS'!$AP184="Muy Alta",'MAPA DE RIESGOS'!$AR184="Leve"),CONCATENATE("R",'MAPA DE RIESGOS'!$H184,"C",'MAPA DE RIESGOS'!$AF184),"")</f>
        <v/>
      </c>
      <c r="Q15" s="357" t="str">
        <f>IF(AND('MAPA DE RIESGOS'!$AP185="Muy Alta",'MAPA DE RIESGOS'!$AR185="Leve"),CONCATENATE("R",'MAPA DE RIESGOS'!$H185,"C",'MAPA DE RIESGOS'!$AF185),"")</f>
        <v/>
      </c>
      <c r="R15" s="357" t="str">
        <f>IF(AND('MAPA DE RIESGOS'!$AP186="Muy Alta",'MAPA DE RIESGOS'!$AR186="Leve"),CONCATENATE("R",'MAPA DE RIESGOS'!$H186,"C",'MAPA DE RIESGOS'!$AF186),"")</f>
        <v/>
      </c>
      <c r="S15" s="357" t="str">
        <f>IF(AND('MAPA DE RIESGOS'!$AP187="Muy Alta",'MAPA DE RIESGOS'!$AR187="Leve"),CONCATENATE("R",'MAPA DE RIESGOS'!$H187,"C",'MAPA DE RIESGOS'!$AF187),"")</f>
        <v/>
      </c>
      <c r="T15" s="357" t="str">
        <f>IF(AND('MAPA DE RIESGOS'!$AP188="Muy Alta",'MAPA DE RIESGOS'!$AR188="Leve"),CONCATENATE("R",'MAPA DE RIESGOS'!$H188,"C",'MAPA DE RIESGOS'!$AF188),"")</f>
        <v/>
      </c>
      <c r="U15" s="357" t="str">
        <f>IF(AND('MAPA DE RIESGOS'!$AP189="Muy Alta",'MAPA DE RIESGOS'!$AR189="Leve"),CONCATENATE("R",'MAPA DE RIESGOS'!$H189,"C",'MAPA DE RIESGOS'!$AF189),"")</f>
        <v/>
      </c>
      <c r="V15" s="357" t="str">
        <f>IF(AND('MAPA DE RIESGOS'!$AP190="Muy Alta",'MAPA DE RIESGOS'!$AR190="Leve"),CONCATENATE("R",'MAPA DE RIESGOS'!$H190,"C",'MAPA DE RIESGOS'!$AF190),"")</f>
        <v/>
      </c>
      <c r="W15" s="357" t="str">
        <f>IF(AND('MAPA DE RIESGOS'!$AP191="Muy Alta",'MAPA DE RIESGOS'!$AR191="Leve"),CONCATENATE("R",'MAPA DE RIESGOS'!$H191,"C",'MAPA DE RIESGOS'!$AF191),"")</f>
        <v/>
      </c>
      <c r="X15" s="357" t="str">
        <f>IF(AND('MAPA DE RIESGOS'!$AP192="Muy Alta",'MAPA DE RIESGOS'!$AR192="Leve"),CONCATENATE("R",'MAPA DE RIESGOS'!$H192,"C",'MAPA DE RIESGOS'!$AF192),"")</f>
        <v/>
      </c>
      <c r="Y15" s="357" t="str">
        <f>IF(AND('MAPA DE RIESGOS'!$AP193="Muy Alta",'MAPA DE RIESGOS'!$AR193="Leve"),CONCATENATE("R",'MAPA DE RIESGOS'!$H193,"C",'MAPA DE RIESGOS'!$AF193),"")</f>
        <v/>
      </c>
      <c r="Z15" s="357" t="str">
        <f>IF(AND('MAPA DE RIESGOS'!$AP194="Muy Alta",'MAPA DE RIESGOS'!$AR194="Leve"),CONCATENATE("R",'MAPA DE RIESGOS'!$H194,"C",'MAPA DE RIESGOS'!$AF194),"")</f>
        <v/>
      </c>
      <c r="AA15" s="358" t="str">
        <f>IF(AND('MAPA DE RIESGOS'!$AP195="Muy Alta",'MAPA DE RIESGOS'!$AR195="Leve"),CONCATENATE("R",'MAPA DE RIESGOS'!$H195,"C",'MAPA DE RIESGOS'!$AF195),"")</f>
        <v/>
      </c>
      <c r="AB15" s="356" t="str">
        <f>IF(AND('MAPA DE RIESGOS'!$AP178="Muy Alta",'MAPA DE RIESGOS'!$AR178="Menor"),CONCATENATE("R",'MAPA DE RIESGOS'!$H178,"C",'MAPA DE RIESGOS'!$AF178),"")</f>
        <v/>
      </c>
      <c r="AC15" s="357" t="str">
        <f>IF(AND('MAPA DE RIESGOS'!$AP179="Muy Alta",'MAPA DE RIESGOS'!$AR179="Menor"),CONCATENATE("R",'MAPA DE RIESGOS'!$H179,"C",'MAPA DE RIESGOS'!$AF179),"")</f>
        <v/>
      </c>
      <c r="AD15" s="357" t="str">
        <f>IF(AND('MAPA DE RIESGOS'!$AP180="Muy Alta",'MAPA DE RIESGOS'!$AR180="Menor"),CONCATENATE("R",'MAPA DE RIESGOS'!$H180,"C",'MAPA DE RIESGOS'!$AF180),"")</f>
        <v/>
      </c>
      <c r="AE15" s="357" t="str">
        <f>IF(AND('MAPA DE RIESGOS'!$AP181="Muy Alta",'MAPA DE RIESGOS'!$AR181="Menor"),CONCATENATE("R",'MAPA DE RIESGOS'!$H181,"C",'MAPA DE RIESGOS'!$AF181),"")</f>
        <v/>
      </c>
      <c r="AF15" s="357" t="str">
        <f>IF(AND('MAPA DE RIESGOS'!$AP182="Muy Alta",'MAPA DE RIESGOS'!$AR182="Menor"),CONCATENATE("R",'MAPA DE RIESGOS'!$H182,"C",'MAPA DE RIESGOS'!$AF182),"")</f>
        <v/>
      </c>
      <c r="AG15" s="357" t="str">
        <f>IF(AND('MAPA DE RIESGOS'!$AP183="Muy Alta",'MAPA DE RIESGOS'!$AR183="Menor"),CONCATENATE("R",'MAPA DE RIESGOS'!$H183,"C",'MAPA DE RIESGOS'!$AF183),"")</f>
        <v/>
      </c>
      <c r="AH15" s="357" t="str">
        <f>IF(AND('MAPA DE RIESGOS'!$AP184="Muy Alta",'MAPA DE RIESGOS'!$AR184="Menor"),CONCATENATE("R",'MAPA DE RIESGOS'!$H184,"C",'MAPA DE RIESGOS'!$AF184),"")</f>
        <v/>
      </c>
      <c r="AI15" s="357" t="str">
        <f>IF(AND('MAPA DE RIESGOS'!$AP185="Muy Alta",'MAPA DE RIESGOS'!$AR185="Menor"),CONCATENATE("R",'MAPA DE RIESGOS'!$H185,"C",'MAPA DE RIESGOS'!$AF185),"")</f>
        <v/>
      </c>
      <c r="AJ15" s="357" t="str">
        <f>IF(AND('MAPA DE RIESGOS'!$AP186="Muy Alta",'MAPA DE RIESGOS'!$AR186="Menor"),CONCATENATE("R",'MAPA DE RIESGOS'!$H186,"C",'MAPA DE RIESGOS'!$AF186),"")</f>
        <v/>
      </c>
      <c r="AK15" s="357" t="str">
        <f>IF(AND('MAPA DE RIESGOS'!$AP187="Muy Alta",'MAPA DE RIESGOS'!$AR187="Menor"),CONCATENATE("R",'MAPA DE RIESGOS'!$H187,"C",'MAPA DE RIESGOS'!$AF187),"")</f>
        <v/>
      </c>
      <c r="AL15" s="357" t="str">
        <f>IF(AND('MAPA DE RIESGOS'!$AP188="Muy Alta",'MAPA DE RIESGOS'!$AR188="Menor"),CONCATENATE("R",'MAPA DE RIESGOS'!$H188,"C",'MAPA DE RIESGOS'!$AF188),"")</f>
        <v/>
      </c>
      <c r="AM15" s="357" t="str">
        <f>IF(AND('MAPA DE RIESGOS'!$AP189="Muy Alta",'MAPA DE RIESGOS'!$AR189="Menor"),CONCATENATE("R",'MAPA DE RIESGOS'!$H189,"C",'MAPA DE RIESGOS'!$AF189),"")</f>
        <v/>
      </c>
      <c r="AN15" s="357" t="str">
        <f>IF(AND('MAPA DE RIESGOS'!$AP190="Muy Alta",'MAPA DE RIESGOS'!$AR190="Menor"),CONCATENATE("R",'MAPA DE RIESGOS'!$H190,"C",'MAPA DE RIESGOS'!$AF190),"")</f>
        <v/>
      </c>
      <c r="AO15" s="357" t="str">
        <f>IF(AND('MAPA DE RIESGOS'!$AP191="Muy Alta",'MAPA DE RIESGOS'!$AR191="Menor"),CONCATENATE("R",'MAPA DE RIESGOS'!$H191,"C",'MAPA DE RIESGOS'!$AF191),"")</f>
        <v/>
      </c>
      <c r="AP15" s="357" t="str">
        <f>IF(AND('MAPA DE RIESGOS'!$AP192="Muy Alta",'MAPA DE RIESGOS'!$AR192="Menor"),CONCATENATE("R",'MAPA DE RIESGOS'!$H192,"C",'MAPA DE RIESGOS'!$AF192),"")</f>
        <v/>
      </c>
      <c r="AQ15" s="357" t="str">
        <f>IF(AND('MAPA DE RIESGOS'!$AP193="Muy Alta",'MAPA DE RIESGOS'!$AR193="Menor"),CONCATENATE("R",'MAPA DE RIESGOS'!$H193,"C",'MAPA DE RIESGOS'!$AF193),"")</f>
        <v/>
      </c>
      <c r="AR15" s="357" t="str">
        <f>IF(AND('MAPA DE RIESGOS'!$AP194="Muy Alta",'MAPA DE RIESGOS'!$AR194="Menor"),CONCATENATE("R",'MAPA DE RIESGOS'!$H194,"C",'MAPA DE RIESGOS'!$AF194),"")</f>
        <v/>
      </c>
      <c r="AS15" s="358" t="str">
        <f>IF(AND('MAPA DE RIESGOS'!$AP195="Muy Alta",'MAPA DE RIESGOS'!$AR195="Menor"),CONCATENATE("R",'MAPA DE RIESGOS'!$H195,"C",'MAPA DE RIESGOS'!$AF195),"")</f>
        <v/>
      </c>
      <c r="AT15" s="356" t="str">
        <f>IF(AND('MAPA DE RIESGOS'!$AP178="Muy Alta",'MAPA DE RIESGOS'!$AR178="Moderado"),CONCATENATE("R",'MAPA DE RIESGOS'!$H178,"C",'MAPA DE RIESGOS'!$AF178),"")</f>
        <v/>
      </c>
      <c r="AU15" s="357" t="str">
        <f>IF(AND('MAPA DE RIESGOS'!$AP179="Muy Alta",'MAPA DE RIESGOS'!$AR179="Moderado"),CONCATENATE("R",'MAPA DE RIESGOS'!$H179,"C",'MAPA DE RIESGOS'!$AF179),"")</f>
        <v/>
      </c>
      <c r="AV15" s="357" t="str">
        <f>IF(AND('MAPA DE RIESGOS'!$AP180="Muy Alta",'MAPA DE RIESGOS'!$AR180="Moderado"),CONCATENATE("R",'MAPA DE RIESGOS'!$H180,"C",'MAPA DE RIESGOS'!$AF180),"")</f>
        <v/>
      </c>
      <c r="AW15" s="357" t="str">
        <f>IF(AND('MAPA DE RIESGOS'!$AP181="Muy Alta",'MAPA DE RIESGOS'!$AR181="Moderado"),CONCATENATE("R",'MAPA DE RIESGOS'!$H181,"C",'MAPA DE RIESGOS'!$AF181),"")</f>
        <v/>
      </c>
      <c r="AX15" s="357" t="str">
        <f>IF(AND('MAPA DE RIESGOS'!$AP182="Muy Alta",'MAPA DE RIESGOS'!$AR182="Moderado"),CONCATENATE("R",'MAPA DE RIESGOS'!$H182,"C",'MAPA DE RIESGOS'!$AF182),"")</f>
        <v/>
      </c>
      <c r="AY15" s="357" t="str">
        <f>IF(AND('MAPA DE RIESGOS'!$AP183="Muy Alta",'MAPA DE RIESGOS'!$AR183="Moderado"),CONCATENATE("R",'MAPA DE RIESGOS'!$H183,"C",'MAPA DE RIESGOS'!$AF183),"")</f>
        <v/>
      </c>
      <c r="AZ15" s="357" t="str">
        <f>IF(AND('MAPA DE RIESGOS'!$AP184="Muy Alta",'MAPA DE RIESGOS'!$AR184="Moderado"),CONCATENATE("R",'MAPA DE RIESGOS'!$H184,"C",'MAPA DE RIESGOS'!$AF184),"")</f>
        <v/>
      </c>
      <c r="BA15" s="357" t="str">
        <f>IF(AND('MAPA DE RIESGOS'!$AP185="Muy Alta",'MAPA DE RIESGOS'!$AR185="Moderado"),CONCATENATE("R",'MAPA DE RIESGOS'!$H185,"C",'MAPA DE RIESGOS'!$AF185),"")</f>
        <v/>
      </c>
      <c r="BB15" s="357" t="str">
        <f>IF(AND('MAPA DE RIESGOS'!$AP186="Muy Alta",'MAPA DE RIESGOS'!$AR186="Moderado"),CONCATENATE("R",'MAPA DE RIESGOS'!$H186,"C",'MAPA DE RIESGOS'!$AF186),"")</f>
        <v/>
      </c>
      <c r="BC15" s="357" t="str">
        <f>IF(AND('MAPA DE RIESGOS'!$AP187="Muy Alta",'MAPA DE RIESGOS'!$AR187="Moderado"),CONCATENATE("R",'MAPA DE RIESGOS'!$H187,"C",'MAPA DE RIESGOS'!$AF187),"")</f>
        <v/>
      </c>
      <c r="BD15" s="357" t="str">
        <f>IF(AND('MAPA DE RIESGOS'!$AP188="Muy Alta",'MAPA DE RIESGOS'!$AR188="Moderado"),CONCATENATE("R",'MAPA DE RIESGOS'!$H188,"C",'MAPA DE RIESGOS'!$AF188),"")</f>
        <v/>
      </c>
      <c r="BE15" s="357" t="str">
        <f>IF(AND('MAPA DE RIESGOS'!$AP189="Muy Alta",'MAPA DE RIESGOS'!$AR189="Moderado"),CONCATENATE("R",'MAPA DE RIESGOS'!$H189,"C",'MAPA DE RIESGOS'!$AF189),"")</f>
        <v/>
      </c>
      <c r="BF15" s="357" t="str">
        <f>IF(AND('MAPA DE RIESGOS'!$AP190="Muy Alta",'MAPA DE RIESGOS'!$AR190="Moderado"),CONCATENATE("R",'MAPA DE RIESGOS'!$H190,"C",'MAPA DE RIESGOS'!$AF190),"")</f>
        <v/>
      </c>
      <c r="BG15" s="357" t="str">
        <f>IF(AND('MAPA DE RIESGOS'!$AP191="Muy Alta",'MAPA DE RIESGOS'!$AR191="Moderado"),CONCATENATE("R",'MAPA DE RIESGOS'!$H191,"C",'MAPA DE RIESGOS'!$AF191),"")</f>
        <v/>
      </c>
      <c r="BH15" s="357" t="str">
        <f>IF(AND('MAPA DE RIESGOS'!$AP192="Muy Alta",'MAPA DE RIESGOS'!$AR192="Moderado"),CONCATENATE("R",'MAPA DE RIESGOS'!$H192,"C",'MAPA DE RIESGOS'!$AF192),"")</f>
        <v/>
      </c>
      <c r="BI15" s="357" t="str">
        <f>IF(AND('MAPA DE RIESGOS'!$AP193="Muy Alta",'MAPA DE RIESGOS'!$AR193="Moderado"),CONCATENATE("R",'MAPA DE RIESGOS'!$H193,"C",'MAPA DE RIESGOS'!$AF193),"")</f>
        <v/>
      </c>
      <c r="BJ15" s="357" t="str">
        <f>IF(AND('MAPA DE RIESGOS'!$AP194="Muy Alta",'MAPA DE RIESGOS'!$AR194="Moderado"),CONCATENATE("R",'MAPA DE RIESGOS'!$H194,"C",'MAPA DE RIESGOS'!$AF194),"")</f>
        <v/>
      </c>
      <c r="BK15" s="358" t="str">
        <f>IF(AND('MAPA DE RIESGOS'!$AP195="Muy Alta",'MAPA DE RIESGOS'!$AR195="Moderado"),CONCATENATE("R",'MAPA DE RIESGOS'!$H195,"C",'MAPA DE RIESGOS'!$AF195),"")</f>
        <v/>
      </c>
      <c r="BL15" s="356" t="str">
        <f>IF(AND('MAPA DE RIESGOS'!$AP178="Muy Alta",'MAPA DE RIESGOS'!$AR178="Mayor"),CONCATENATE("R",'MAPA DE RIESGOS'!$H178,"C",'MAPA DE RIESGOS'!$AF178),"")</f>
        <v/>
      </c>
      <c r="BM15" s="357" t="str">
        <f>IF(AND('MAPA DE RIESGOS'!$AP179="Muy Alta",'MAPA DE RIESGOS'!$AR179="Mayor"),CONCATENATE("R",'MAPA DE RIESGOS'!$H179,"C",'MAPA DE RIESGOS'!$AF179),"")</f>
        <v/>
      </c>
      <c r="BN15" s="357" t="str">
        <f>IF(AND('MAPA DE RIESGOS'!$AP180="Muy Alta",'MAPA DE RIESGOS'!$AR180="Mayor"),CONCATENATE("R",'MAPA DE RIESGOS'!$H180,"C",'MAPA DE RIESGOS'!$AF180),"")</f>
        <v/>
      </c>
      <c r="BO15" s="357" t="str">
        <f>IF(AND('MAPA DE RIESGOS'!$AP181="Muy Alta",'MAPA DE RIESGOS'!$AR181="Mayor"),CONCATENATE("R",'MAPA DE RIESGOS'!$H181,"C",'MAPA DE RIESGOS'!$AF181),"")</f>
        <v/>
      </c>
      <c r="BP15" s="357" t="str">
        <f>IF(AND('MAPA DE RIESGOS'!$AP182="Muy Alta",'MAPA DE RIESGOS'!$AR182="Mayor"),CONCATENATE("R",'MAPA DE RIESGOS'!$H182,"C",'MAPA DE RIESGOS'!$AF182),"")</f>
        <v/>
      </c>
      <c r="BQ15" s="357" t="str">
        <f>IF(AND('MAPA DE RIESGOS'!$AP183="Muy Alta",'MAPA DE RIESGOS'!$AR183="Mayor"),CONCATENATE("R",'MAPA DE RIESGOS'!$H183,"C",'MAPA DE RIESGOS'!$AF183),"")</f>
        <v/>
      </c>
      <c r="BR15" s="357" t="str">
        <f>IF(AND('MAPA DE RIESGOS'!$AP184="Muy Alta",'MAPA DE RIESGOS'!$AR184="Mayor"),CONCATENATE("R",'MAPA DE RIESGOS'!$H184,"C",'MAPA DE RIESGOS'!$AF184),"")</f>
        <v/>
      </c>
      <c r="BS15" s="357" t="str">
        <f>IF(AND('MAPA DE RIESGOS'!$AP185="Muy Alta",'MAPA DE RIESGOS'!$AR185="Mayor"),CONCATENATE("R",'MAPA DE RIESGOS'!$H185,"C",'MAPA DE RIESGOS'!$AF185),"")</f>
        <v/>
      </c>
      <c r="BT15" s="357" t="str">
        <f>IF(AND('MAPA DE RIESGOS'!$AP186="Muy Alta",'MAPA DE RIESGOS'!$AR186="Mayor"),CONCATENATE("R",'MAPA DE RIESGOS'!$H186,"C",'MAPA DE RIESGOS'!$AF186),"")</f>
        <v/>
      </c>
      <c r="BU15" s="357" t="str">
        <f>IF(AND('MAPA DE RIESGOS'!$AP187="Muy Alta",'MAPA DE RIESGOS'!$AR187="Mayor"),CONCATENATE("R",'MAPA DE RIESGOS'!$H187,"C",'MAPA DE RIESGOS'!$AF187),"")</f>
        <v/>
      </c>
      <c r="BV15" s="357" t="str">
        <f>IF(AND('MAPA DE RIESGOS'!$AP188="Muy Alta",'MAPA DE RIESGOS'!$AR188="Mayor"),CONCATENATE("R",'MAPA DE RIESGOS'!$H188,"C",'MAPA DE RIESGOS'!$AF188),"")</f>
        <v/>
      </c>
      <c r="BW15" s="357" t="str">
        <f>IF(AND('MAPA DE RIESGOS'!$AP189="Muy Alta",'MAPA DE RIESGOS'!$AR189="Mayor"),CONCATENATE("R",'MAPA DE RIESGOS'!$H189,"C",'MAPA DE RIESGOS'!$AF189),"")</f>
        <v/>
      </c>
      <c r="BX15" s="357" t="str">
        <f>IF(AND('MAPA DE RIESGOS'!$AP190="Muy Alta",'MAPA DE RIESGOS'!$AR190="Mayor"),CONCATENATE("R",'MAPA DE RIESGOS'!$H190,"C",'MAPA DE RIESGOS'!$AF190),"")</f>
        <v/>
      </c>
      <c r="BY15" s="357" t="str">
        <f>IF(AND('MAPA DE RIESGOS'!$AP191="Muy Alta",'MAPA DE RIESGOS'!$AR191="Mayor"),CONCATENATE("R",'MAPA DE RIESGOS'!$H191,"C",'MAPA DE RIESGOS'!$AF191),"")</f>
        <v/>
      </c>
      <c r="BZ15" s="357" t="str">
        <f>IF(AND('MAPA DE RIESGOS'!$AP192="Muy Alta",'MAPA DE RIESGOS'!$AR192="Mayor"),CONCATENATE("R",'MAPA DE RIESGOS'!$H192,"C",'MAPA DE RIESGOS'!$AF192),"")</f>
        <v/>
      </c>
      <c r="CA15" s="357" t="str">
        <f>IF(AND('MAPA DE RIESGOS'!$AP193="Muy Alta",'MAPA DE RIESGOS'!$AR193="Mayor"),CONCATENATE("R",'MAPA DE RIESGOS'!$H193,"C",'MAPA DE RIESGOS'!$AF193),"")</f>
        <v/>
      </c>
      <c r="CB15" s="357" t="str">
        <f>IF(AND('MAPA DE RIESGOS'!$AP194="Muy Alta",'MAPA DE RIESGOS'!$AR194="Mayor"),CONCATENATE("R",'MAPA DE RIESGOS'!$H194,"C",'MAPA DE RIESGOS'!$AF194),"")</f>
        <v/>
      </c>
      <c r="CC15" s="358" t="str">
        <f>IF(AND('MAPA DE RIESGOS'!$AP195="Muy Alta",'MAPA DE RIESGOS'!$AR195="Mayor"),CONCATENATE("R",'MAPA DE RIESGOS'!$H195,"C",'MAPA DE RIESGOS'!$AF195),"")</f>
        <v/>
      </c>
      <c r="CD15" s="359" t="str">
        <f>IF(AND('MAPA DE RIESGOS'!$AP178="Muy Alta",'MAPA DE RIESGOS'!$AR178="Catastrófico"),CONCATENATE("R",'MAPA DE RIESGOS'!$H178,"C",'MAPA DE RIESGOS'!$AF178),"")</f>
        <v/>
      </c>
      <c r="CE15" s="359" t="str">
        <f>IF(AND('MAPA DE RIESGOS'!$AP179="Muy Alta",'MAPA DE RIESGOS'!$AR179="Catastrófico"),CONCATENATE("R",'MAPA DE RIESGOS'!$H179,"C",'MAPA DE RIESGOS'!$AF179),"")</f>
        <v/>
      </c>
      <c r="CF15" s="359" t="str">
        <f>IF(AND('MAPA DE RIESGOS'!$AP180="Muy Alta",'MAPA DE RIESGOS'!$AR180="Catastrófico"),CONCATENATE("R",'MAPA DE RIESGOS'!$H180,"C",'MAPA DE RIESGOS'!$AF180),"")</f>
        <v/>
      </c>
      <c r="CG15" s="359" t="str">
        <f>IF(AND('MAPA DE RIESGOS'!$AP181="Muy Alta",'MAPA DE RIESGOS'!$AR181="Catastrófico"),CONCATENATE("R",'MAPA DE RIESGOS'!$H181,"C",'MAPA DE RIESGOS'!$AF181),"")</f>
        <v/>
      </c>
      <c r="CH15" s="359" t="str">
        <f>IF(AND('MAPA DE RIESGOS'!$AP182="Muy Alta",'MAPA DE RIESGOS'!$AR182="Catastrófico"),CONCATENATE("R",'MAPA DE RIESGOS'!$H182,"C",'MAPA DE RIESGOS'!$AF182),"")</f>
        <v/>
      </c>
      <c r="CI15" s="359" t="str">
        <f>IF(AND('MAPA DE RIESGOS'!$AP183="Muy Alta",'MAPA DE RIESGOS'!$AR183="Catastrófico"),CONCATENATE("R",'MAPA DE RIESGOS'!$H183,"C",'MAPA DE RIESGOS'!$AF183),"")</f>
        <v/>
      </c>
      <c r="CJ15" s="359" t="str">
        <f>IF(AND('MAPA DE RIESGOS'!$AP184="Muy Alta",'MAPA DE RIESGOS'!$AR184="Catastrófico"),CONCATENATE("R",'MAPA DE RIESGOS'!$H184,"C",'MAPA DE RIESGOS'!$AF184),"")</f>
        <v/>
      </c>
      <c r="CK15" s="359" t="str">
        <f>IF(AND('MAPA DE RIESGOS'!$AP185="Muy Alta",'MAPA DE RIESGOS'!$AR185="Catastrófico"),CONCATENATE("R",'MAPA DE RIESGOS'!$H185,"C",'MAPA DE RIESGOS'!$AF185),"")</f>
        <v/>
      </c>
      <c r="CL15" s="359" t="str">
        <f>IF(AND('MAPA DE RIESGOS'!$AP186="Muy Alta",'MAPA DE RIESGOS'!$AR186="Catastrófico"),CONCATENATE("R",'MAPA DE RIESGOS'!$H186,"C",'MAPA DE RIESGOS'!$AF186),"")</f>
        <v/>
      </c>
      <c r="CM15" s="359" t="str">
        <f>IF(AND('MAPA DE RIESGOS'!$AP187="Muy Alta",'MAPA DE RIESGOS'!$AR187="Catastrófico"),CONCATENATE("R",'MAPA DE RIESGOS'!$H187,"C",'MAPA DE RIESGOS'!$AF187),"")</f>
        <v/>
      </c>
      <c r="CN15" s="359" t="str">
        <f>IF(AND('MAPA DE RIESGOS'!$AP188="Muy Alta",'MAPA DE RIESGOS'!$AR188="Catastrófico"),CONCATENATE("R",'MAPA DE RIESGOS'!$H188,"C",'MAPA DE RIESGOS'!$AF188),"")</f>
        <v/>
      </c>
      <c r="CO15" s="359" t="str">
        <f>IF(AND('MAPA DE RIESGOS'!$AP189="Muy Alta",'MAPA DE RIESGOS'!$AR189="Catastrófico"),CONCATENATE("R",'MAPA DE RIESGOS'!$H189,"C",'MAPA DE RIESGOS'!$AF189),"")</f>
        <v/>
      </c>
      <c r="CP15" s="359" t="str">
        <f>IF(AND('MAPA DE RIESGOS'!$AP190="Muy Alta",'MAPA DE RIESGOS'!$AR190="Catastrófico"),CONCATENATE("R",'MAPA DE RIESGOS'!$H190,"C",'MAPA DE RIESGOS'!$AF190),"")</f>
        <v/>
      </c>
      <c r="CQ15" s="359" t="str">
        <f>IF(AND('MAPA DE RIESGOS'!$AP191="Muy Alta",'MAPA DE RIESGOS'!$AR191="Catastrófico"),CONCATENATE("R",'MAPA DE RIESGOS'!$H191,"C",'MAPA DE RIESGOS'!$AF191),"")</f>
        <v/>
      </c>
      <c r="CR15" s="359" t="str">
        <f>IF(AND('MAPA DE RIESGOS'!$AP192="Muy Alta",'MAPA DE RIESGOS'!$AR192="Catastrófico"),CONCATENATE("R",'MAPA DE RIESGOS'!$H192,"C",'MAPA DE RIESGOS'!$AF192),"")</f>
        <v/>
      </c>
      <c r="CS15" s="359" t="str">
        <f>IF(AND('MAPA DE RIESGOS'!$AP193="Muy Alta",'MAPA DE RIESGOS'!$AR193="Catastrófico"),CONCATENATE("R",'MAPA DE RIESGOS'!$H193,"C",'MAPA DE RIESGOS'!$AF193),"")</f>
        <v/>
      </c>
      <c r="CT15" s="359" t="str">
        <f>IF(AND('MAPA DE RIESGOS'!$AP194="Muy Alta",'MAPA DE RIESGOS'!$AR194="Catastrófico"),CONCATENATE("R",'MAPA DE RIESGOS'!$H194,"C",'MAPA DE RIESGOS'!$AF194),"")</f>
        <v/>
      </c>
      <c r="CU15" s="360" t="str">
        <f>IF(AND('MAPA DE RIESGOS'!$AP195="Muy Alta",'MAPA DE RIESGOS'!$AR195="Catastrófico"),CONCATENATE("R",'MAPA DE RIESGOS'!$H195,"C",'MAPA DE RIESGOS'!$AF195),"")</f>
        <v/>
      </c>
      <c r="CV15" s="67"/>
      <c r="CW15" s="756"/>
      <c r="CX15" s="757"/>
      <c r="CY15" s="757"/>
      <c r="CZ15" s="757"/>
      <c r="DA15" s="757"/>
      <c r="DB15" s="758"/>
    </row>
    <row r="16" spans="2:106" ht="32.5" customHeight="1">
      <c r="B16" s="749"/>
      <c r="C16" s="749"/>
      <c r="D16" s="750"/>
      <c r="E16" s="738"/>
      <c r="F16" s="739"/>
      <c r="G16" s="739"/>
      <c r="H16" s="739"/>
      <c r="I16" s="740"/>
      <c r="J16" s="356" t="str">
        <f>IF(AND('MAPA DE RIESGOS'!$AP196="Muy Alta",'MAPA DE RIESGOS'!$AR196="Leve"),CONCATENATE("R",'MAPA DE RIESGOS'!$H196,"C",'MAPA DE RIESGOS'!$AF196),"")</f>
        <v/>
      </c>
      <c r="K16" s="357" t="str">
        <f>IF(AND('MAPA DE RIESGOS'!$AP197="Muy Alta",'MAPA DE RIESGOS'!$AR197="Leve"),CONCATENATE("R",'MAPA DE RIESGOS'!$H197,"C",'MAPA DE RIESGOS'!$AF197),"")</f>
        <v/>
      </c>
      <c r="L16" s="357" t="str">
        <f>IF(AND('MAPA DE RIESGOS'!$AP198="Muy Alta",'MAPA DE RIESGOS'!$AR198="Leve"),CONCATENATE("R",'MAPA DE RIESGOS'!$H198,"C",'MAPA DE RIESGOS'!$AF198),"")</f>
        <v/>
      </c>
      <c r="M16" s="357" t="str">
        <f>IF(AND('MAPA DE RIESGOS'!$AP199="Muy Alta",'MAPA DE RIESGOS'!$AR199="Leve"),CONCATENATE("R",'MAPA DE RIESGOS'!$H199,"C",'MAPA DE RIESGOS'!$AF199),"")</f>
        <v/>
      </c>
      <c r="N16" s="357" t="str">
        <f>IF(AND('MAPA DE RIESGOS'!$AP200="Muy Alta",'MAPA DE RIESGOS'!$AR200="Leve"),CONCATENATE("R",'MAPA DE RIESGOS'!$H200,"C",'MAPA DE RIESGOS'!$AF200),"")</f>
        <v/>
      </c>
      <c r="O16" s="357" t="str">
        <f>IF(AND('MAPA DE RIESGOS'!$AP201="Muy Alta",'MAPA DE RIESGOS'!$AR201="Leve"),CONCATENATE("R",'MAPA DE RIESGOS'!$H201,"C",'MAPA DE RIESGOS'!$AF201),"")</f>
        <v/>
      </c>
      <c r="P16" s="357" t="str">
        <f>IF(AND('MAPA DE RIESGOS'!$AP202="Muy Alta",'MAPA DE RIESGOS'!$AR202="Leve"),CONCATENATE("R",'MAPA DE RIESGOS'!$H202,"C",'MAPA DE RIESGOS'!$AF202),"")</f>
        <v/>
      </c>
      <c r="Q16" s="357" t="str">
        <f>IF(AND('MAPA DE RIESGOS'!$AP203="Muy Alta",'MAPA DE RIESGOS'!$AR203="Leve"),CONCATENATE("R",'MAPA DE RIESGOS'!$H203,"C",'MAPA DE RIESGOS'!$AF203),"")</f>
        <v/>
      </c>
      <c r="R16" s="357" t="str">
        <f>IF(AND('MAPA DE RIESGOS'!$AP204="Muy Alta",'MAPA DE RIESGOS'!$AR204="Leve"),CONCATENATE("R",'MAPA DE RIESGOS'!$H204,"C",'MAPA DE RIESGOS'!$AF204),"")</f>
        <v/>
      </c>
      <c r="S16" s="357" t="str">
        <f>IF(AND('MAPA DE RIESGOS'!$AP205="Muy Alta",'MAPA DE RIESGOS'!$AR205="Leve"),CONCATENATE("R",'MAPA DE RIESGOS'!$H205,"C",'MAPA DE RIESGOS'!$AF205),"")</f>
        <v/>
      </c>
      <c r="T16" s="357" t="str">
        <f>IF(AND('MAPA DE RIESGOS'!$AP206="Muy Alta",'MAPA DE RIESGOS'!$AR206="Leve"),CONCATENATE("R",'MAPA DE RIESGOS'!$H206,"C",'MAPA DE RIESGOS'!$AF206),"")</f>
        <v/>
      </c>
      <c r="U16" s="357" t="str">
        <f>IF(AND('MAPA DE RIESGOS'!$AP207="Muy Alta",'MAPA DE RIESGOS'!$AR207="Leve"),CONCATENATE("R",'MAPA DE RIESGOS'!$H207,"C",'MAPA DE RIESGOS'!$AF207),"")</f>
        <v/>
      </c>
      <c r="V16" s="357" t="str">
        <f>IF(AND('MAPA DE RIESGOS'!$AP208="Muy Alta",'MAPA DE RIESGOS'!$AR208="Leve"),CONCATENATE("R",'MAPA DE RIESGOS'!$H208,"C",'MAPA DE RIESGOS'!$AF208),"")</f>
        <v/>
      </c>
      <c r="W16" s="357" t="str">
        <f>IF(AND('MAPA DE RIESGOS'!$AP209="Muy Alta",'MAPA DE RIESGOS'!$AR209="Leve"),CONCATENATE("R",'MAPA DE RIESGOS'!$H209,"C",'MAPA DE RIESGOS'!$AF209),"")</f>
        <v/>
      </c>
      <c r="X16" s="357" t="str">
        <f>IF(AND('MAPA DE RIESGOS'!$AP210="Muy Alta",'MAPA DE RIESGOS'!$AR210="Leve"),CONCATENATE("R",'MAPA DE RIESGOS'!$H210,"C",'MAPA DE RIESGOS'!$AF210),"")</f>
        <v/>
      </c>
      <c r="Y16" s="357" t="str">
        <f>IF(AND('MAPA DE RIESGOS'!$AP211="Muy Alta",'MAPA DE RIESGOS'!$AR211="Leve"),CONCATENATE("R",'MAPA DE RIESGOS'!$H211,"C",'MAPA DE RIESGOS'!$AF211),"")</f>
        <v/>
      </c>
      <c r="Z16" s="357" t="str">
        <f>IF(AND('MAPA DE RIESGOS'!$AP212="Muy Alta",'MAPA DE RIESGOS'!$AR212="Leve"),CONCATENATE("R",'MAPA DE RIESGOS'!$H212,"C",'MAPA DE RIESGOS'!$AF212),"")</f>
        <v/>
      </c>
      <c r="AA16" s="358" t="str">
        <f>IF(AND('MAPA DE RIESGOS'!$AP213="Muy Alta",'MAPA DE RIESGOS'!$AR213="Leve"),CONCATENATE("R",'MAPA DE RIESGOS'!$H213,"C",'MAPA DE RIESGOS'!$AF213),"")</f>
        <v/>
      </c>
      <c r="AB16" s="356" t="str">
        <f>IF(AND('MAPA DE RIESGOS'!$AP196="Muy Alta",'MAPA DE RIESGOS'!$AR196="Menor"),CONCATENATE("R",'MAPA DE RIESGOS'!$H196,"C",'MAPA DE RIESGOS'!$AF196),"")</f>
        <v/>
      </c>
      <c r="AC16" s="357" t="str">
        <f>IF(AND('MAPA DE RIESGOS'!$AP197="Muy Alta",'MAPA DE RIESGOS'!$AR197="Menor"),CONCATENATE("R",'MAPA DE RIESGOS'!$H197,"C",'MAPA DE RIESGOS'!$AF197),"")</f>
        <v/>
      </c>
      <c r="AD16" s="357" t="str">
        <f>IF(AND('MAPA DE RIESGOS'!$AP198="Muy Alta",'MAPA DE RIESGOS'!$AR198="Menor"),CONCATENATE("R",'MAPA DE RIESGOS'!$H198,"C",'MAPA DE RIESGOS'!$AF198),"")</f>
        <v/>
      </c>
      <c r="AE16" s="357" t="str">
        <f>IF(AND('MAPA DE RIESGOS'!$AP199="Muy Alta",'MAPA DE RIESGOS'!$AR199="Menor"),CONCATENATE("R",'MAPA DE RIESGOS'!$H199,"C",'MAPA DE RIESGOS'!$AF199),"")</f>
        <v/>
      </c>
      <c r="AF16" s="357" t="str">
        <f>IF(AND('MAPA DE RIESGOS'!$AP200="Muy Alta",'MAPA DE RIESGOS'!$AR200="Menor"),CONCATENATE("R",'MAPA DE RIESGOS'!$H200,"C",'MAPA DE RIESGOS'!$AF200),"")</f>
        <v/>
      </c>
      <c r="AG16" s="357" t="str">
        <f>IF(AND('MAPA DE RIESGOS'!$AP201="Muy Alta",'MAPA DE RIESGOS'!$AR201="Menor"),CONCATENATE("R",'MAPA DE RIESGOS'!$H201,"C",'MAPA DE RIESGOS'!$AF201),"")</f>
        <v/>
      </c>
      <c r="AH16" s="357" t="str">
        <f>IF(AND('MAPA DE RIESGOS'!$AP202="Muy Alta",'MAPA DE RIESGOS'!$AR202="Menor"),CONCATENATE("R",'MAPA DE RIESGOS'!$H202,"C",'MAPA DE RIESGOS'!$AF202),"")</f>
        <v/>
      </c>
      <c r="AI16" s="357" t="str">
        <f>IF(AND('MAPA DE RIESGOS'!$AP203="Muy Alta",'MAPA DE RIESGOS'!$AR203="Menor"),CONCATENATE("R",'MAPA DE RIESGOS'!$H203,"C",'MAPA DE RIESGOS'!$AF203),"")</f>
        <v/>
      </c>
      <c r="AJ16" s="357" t="str">
        <f>IF(AND('MAPA DE RIESGOS'!$AP204="Muy Alta",'MAPA DE RIESGOS'!$AR204="Menor"),CONCATENATE("R",'MAPA DE RIESGOS'!$H204,"C",'MAPA DE RIESGOS'!$AF204),"")</f>
        <v/>
      </c>
      <c r="AK16" s="357" t="str">
        <f>IF(AND('MAPA DE RIESGOS'!$AP205="Muy Alta",'MAPA DE RIESGOS'!$AR205="Menor"),CONCATENATE("R",'MAPA DE RIESGOS'!$H205,"C",'MAPA DE RIESGOS'!$AF205),"")</f>
        <v/>
      </c>
      <c r="AL16" s="357" t="str">
        <f>IF(AND('MAPA DE RIESGOS'!$AP206="Muy Alta",'MAPA DE RIESGOS'!$AR206="Menor"),CONCATENATE("R",'MAPA DE RIESGOS'!$H206,"C",'MAPA DE RIESGOS'!$AF206),"")</f>
        <v/>
      </c>
      <c r="AM16" s="357" t="str">
        <f>IF(AND('MAPA DE RIESGOS'!$AP207="Muy Alta",'MAPA DE RIESGOS'!$AR207="Menor"),CONCATENATE("R",'MAPA DE RIESGOS'!$H207,"C",'MAPA DE RIESGOS'!$AF207),"")</f>
        <v/>
      </c>
      <c r="AN16" s="357" t="str">
        <f>IF(AND('MAPA DE RIESGOS'!$AP208="Muy Alta",'MAPA DE RIESGOS'!$AR208="Menor"),CONCATENATE("R",'MAPA DE RIESGOS'!$H208,"C",'MAPA DE RIESGOS'!$AF208),"")</f>
        <v/>
      </c>
      <c r="AO16" s="357" t="str">
        <f>IF(AND('MAPA DE RIESGOS'!$AP209="Muy Alta",'MAPA DE RIESGOS'!$AR209="Menor"),CONCATENATE("R",'MAPA DE RIESGOS'!$H209,"C",'MAPA DE RIESGOS'!$AF209),"")</f>
        <v/>
      </c>
      <c r="AP16" s="357" t="str">
        <f>IF(AND('MAPA DE RIESGOS'!$AP210="Muy Alta",'MAPA DE RIESGOS'!$AR210="Menor"),CONCATENATE("R",'MAPA DE RIESGOS'!$H210,"C",'MAPA DE RIESGOS'!$AF210),"")</f>
        <v/>
      </c>
      <c r="AQ16" s="357" t="str">
        <f>IF(AND('MAPA DE RIESGOS'!$AP211="Muy Alta",'MAPA DE RIESGOS'!$AR211="Menor"),CONCATENATE("R",'MAPA DE RIESGOS'!$H211,"C",'MAPA DE RIESGOS'!$AF211),"")</f>
        <v/>
      </c>
      <c r="AR16" s="357" t="str">
        <f>IF(AND('MAPA DE RIESGOS'!$AP212="Muy Alta",'MAPA DE RIESGOS'!$AR212="Menor"),CONCATENATE("R",'MAPA DE RIESGOS'!$H212,"C",'MAPA DE RIESGOS'!$AF212),"")</f>
        <v/>
      </c>
      <c r="AS16" s="358" t="str">
        <f>IF(AND('MAPA DE RIESGOS'!$AP213="Muy Alta",'MAPA DE RIESGOS'!$AR213="Menor"),CONCATENATE("R",'MAPA DE RIESGOS'!$H213,"C",'MAPA DE RIESGOS'!$AF213),"")</f>
        <v/>
      </c>
      <c r="AT16" s="356" t="str">
        <f>IF(AND('MAPA DE RIESGOS'!$AP196="Muy Alta",'MAPA DE RIESGOS'!$AR196="Moderado"),CONCATENATE("R",'MAPA DE RIESGOS'!$H196,"C",'MAPA DE RIESGOS'!$AF196),"")</f>
        <v/>
      </c>
      <c r="AU16" s="357" t="str">
        <f>IF(AND('MAPA DE RIESGOS'!$AP197="Muy Alta",'MAPA DE RIESGOS'!$AR197="Moderado"),CONCATENATE("R",'MAPA DE RIESGOS'!$H197,"C",'MAPA DE RIESGOS'!$AF197),"")</f>
        <v/>
      </c>
      <c r="AV16" s="357" t="str">
        <f>IF(AND('MAPA DE RIESGOS'!$AP198="Muy Alta",'MAPA DE RIESGOS'!$AR198="Moderado"),CONCATENATE("R",'MAPA DE RIESGOS'!$H198,"C",'MAPA DE RIESGOS'!$AF198),"")</f>
        <v/>
      </c>
      <c r="AW16" s="357" t="str">
        <f>IF(AND('MAPA DE RIESGOS'!$AP199="Muy Alta",'MAPA DE RIESGOS'!$AR199="Moderado"),CONCATENATE("R",'MAPA DE RIESGOS'!$H199,"C",'MAPA DE RIESGOS'!$AF199),"")</f>
        <v/>
      </c>
      <c r="AX16" s="357" t="str">
        <f>IF(AND('MAPA DE RIESGOS'!$AP200="Muy Alta",'MAPA DE RIESGOS'!$AR200="Moderado"),CONCATENATE("R",'MAPA DE RIESGOS'!$H200,"C",'MAPA DE RIESGOS'!$AF200),"")</f>
        <v/>
      </c>
      <c r="AY16" s="357" t="str">
        <f>IF(AND('MAPA DE RIESGOS'!$AP201="Muy Alta",'MAPA DE RIESGOS'!$AR201="Moderado"),CONCATENATE("R",'MAPA DE RIESGOS'!$H201,"C",'MAPA DE RIESGOS'!$AF201),"")</f>
        <v/>
      </c>
      <c r="AZ16" s="357" t="str">
        <f>IF(AND('MAPA DE RIESGOS'!$AP202="Muy Alta",'MAPA DE RIESGOS'!$AR202="Moderado"),CONCATENATE("R",'MAPA DE RIESGOS'!$H202,"C",'MAPA DE RIESGOS'!$AF202),"")</f>
        <v/>
      </c>
      <c r="BA16" s="357" t="str">
        <f>IF(AND('MAPA DE RIESGOS'!$AP203="Muy Alta",'MAPA DE RIESGOS'!$AR203="Moderado"),CONCATENATE("R",'MAPA DE RIESGOS'!$H203,"C",'MAPA DE RIESGOS'!$AF203),"")</f>
        <v/>
      </c>
      <c r="BB16" s="357" t="str">
        <f>IF(AND('MAPA DE RIESGOS'!$AP204="Muy Alta",'MAPA DE RIESGOS'!$AR204="Moderado"),CONCATENATE("R",'MAPA DE RIESGOS'!$H204,"C",'MAPA DE RIESGOS'!$AF204),"")</f>
        <v/>
      </c>
      <c r="BC16" s="357" t="str">
        <f>IF(AND('MAPA DE RIESGOS'!$AP205="Muy Alta",'MAPA DE RIESGOS'!$AR205="Moderado"),CONCATENATE("R",'MAPA DE RIESGOS'!$H205,"C",'MAPA DE RIESGOS'!$AF205),"")</f>
        <v/>
      </c>
      <c r="BD16" s="357" t="str">
        <f>IF(AND('MAPA DE RIESGOS'!$AP206="Muy Alta",'MAPA DE RIESGOS'!$AR206="Moderado"),CONCATENATE("R",'MAPA DE RIESGOS'!$H206,"C",'MAPA DE RIESGOS'!$AF206),"")</f>
        <v/>
      </c>
      <c r="BE16" s="357" t="str">
        <f>IF(AND('MAPA DE RIESGOS'!$AP207="Muy Alta",'MAPA DE RIESGOS'!$AR207="Moderado"),CONCATENATE("R",'MAPA DE RIESGOS'!$H207,"C",'MAPA DE RIESGOS'!$AF207),"")</f>
        <v/>
      </c>
      <c r="BF16" s="357" t="str">
        <f>IF(AND('MAPA DE RIESGOS'!$AP208="Muy Alta",'MAPA DE RIESGOS'!$AR208="Moderado"),CONCATENATE("R",'MAPA DE RIESGOS'!$H208,"C",'MAPA DE RIESGOS'!$AF208),"")</f>
        <v/>
      </c>
      <c r="BG16" s="357" t="str">
        <f>IF(AND('MAPA DE RIESGOS'!$AP209="Muy Alta",'MAPA DE RIESGOS'!$AR209="Moderado"),CONCATENATE("R",'MAPA DE RIESGOS'!$H209,"C",'MAPA DE RIESGOS'!$AF209),"")</f>
        <v/>
      </c>
      <c r="BH16" s="357" t="str">
        <f>IF(AND('MAPA DE RIESGOS'!$AP210="Muy Alta",'MAPA DE RIESGOS'!$AR210="Moderado"),CONCATENATE("R",'MAPA DE RIESGOS'!$H210,"C",'MAPA DE RIESGOS'!$AF210),"")</f>
        <v/>
      </c>
      <c r="BI16" s="357" t="str">
        <f>IF(AND('MAPA DE RIESGOS'!$AP211="Muy Alta",'MAPA DE RIESGOS'!$AR211="Moderado"),CONCATENATE("R",'MAPA DE RIESGOS'!$H211,"C",'MAPA DE RIESGOS'!$AF211),"")</f>
        <v/>
      </c>
      <c r="BJ16" s="357" t="str">
        <f>IF(AND('MAPA DE RIESGOS'!$AP212="Muy Alta",'MAPA DE RIESGOS'!$AR212="Moderado"),CONCATENATE("R",'MAPA DE RIESGOS'!$H212,"C",'MAPA DE RIESGOS'!$AF212),"")</f>
        <v/>
      </c>
      <c r="BK16" s="358" t="str">
        <f>IF(AND('MAPA DE RIESGOS'!$AP213="Muy Alta",'MAPA DE RIESGOS'!$AR213="Moderado"),CONCATENATE("R",'MAPA DE RIESGOS'!$H213,"C",'MAPA DE RIESGOS'!$AF213),"")</f>
        <v/>
      </c>
      <c r="BL16" s="356" t="str">
        <f>IF(AND('MAPA DE RIESGOS'!$AP196="Muy Alta",'MAPA DE RIESGOS'!$AR196="Mayor"),CONCATENATE("R",'MAPA DE RIESGOS'!$H196,"C",'MAPA DE RIESGOS'!$AF196),"")</f>
        <v/>
      </c>
      <c r="BM16" s="357" t="str">
        <f>IF(AND('MAPA DE RIESGOS'!$AP197="Muy Alta",'MAPA DE RIESGOS'!$AR197="Mayor"),CONCATENATE("R",'MAPA DE RIESGOS'!$H197,"C",'MAPA DE RIESGOS'!$AF197),"")</f>
        <v/>
      </c>
      <c r="BN16" s="357" t="str">
        <f>IF(AND('MAPA DE RIESGOS'!$AP198="Muy Alta",'MAPA DE RIESGOS'!$AR198="Mayor"),CONCATENATE("R",'MAPA DE RIESGOS'!$H198,"C",'MAPA DE RIESGOS'!$AF198),"")</f>
        <v/>
      </c>
      <c r="BO16" s="357" t="str">
        <f>IF(AND('MAPA DE RIESGOS'!$AP199="Muy Alta",'MAPA DE RIESGOS'!$AR199="Mayor"),CONCATENATE("R",'MAPA DE RIESGOS'!$H199,"C",'MAPA DE RIESGOS'!$AF199),"")</f>
        <v/>
      </c>
      <c r="BP16" s="357" t="str">
        <f>IF(AND('MAPA DE RIESGOS'!$AP200="Muy Alta",'MAPA DE RIESGOS'!$AR200="Mayor"),CONCATENATE("R",'MAPA DE RIESGOS'!$H200,"C",'MAPA DE RIESGOS'!$AF200),"")</f>
        <v/>
      </c>
      <c r="BQ16" s="357" t="str">
        <f>IF(AND('MAPA DE RIESGOS'!$AP201="Muy Alta",'MAPA DE RIESGOS'!$AR201="Mayor"),CONCATENATE("R",'MAPA DE RIESGOS'!$H201,"C",'MAPA DE RIESGOS'!$AF201),"")</f>
        <v/>
      </c>
      <c r="BR16" s="357" t="str">
        <f>IF(AND('MAPA DE RIESGOS'!$AP202="Muy Alta",'MAPA DE RIESGOS'!$AR202="Mayor"),CONCATENATE("R",'MAPA DE RIESGOS'!$H202,"C",'MAPA DE RIESGOS'!$AF202),"")</f>
        <v/>
      </c>
      <c r="BS16" s="357" t="str">
        <f>IF(AND('MAPA DE RIESGOS'!$AP203="Muy Alta",'MAPA DE RIESGOS'!$AR203="Mayor"),CONCATENATE("R",'MAPA DE RIESGOS'!$H203,"C",'MAPA DE RIESGOS'!$AF203),"")</f>
        <v/>
      </c>
      <c r="BT16" s="357" t="str">
        <f>IF(AND('MAPA DE RIESGOS'!$AP204="Muy Alta",'MAPA DE RIESGOS'!$AR204="Mayor"),CONCATENATE("R",'MAPA DE RIESGOS'!$H204,"C",'MAPA DE RIESGOS'!$AF204),"")</f>
        <v/>
      </c>
      <c r="BU16" s="357" t="str">
        <f>IF(AND('MAPA DE RIESGOS'!$AP205="Muy Alta",'MAPA DE RIESGOS'!$AR205="Mayor"),CONCATENATE("R",'MAPA DE RIESGOS'!$H205,"C",'MAPA DE RIESGOS'!$AF205),"")</f>
        <v/>
      </c>
      <c r="BV16" s="357" t="str">
        <f>IF(AND('MAPA DE RIESGOS'!$AP206="Muy Alta",'MAPA DE RIESGOS'!$AR206="Mayor"),CONCATENATE("R",'MAPA DE RIESGOS'!$H206,"C",'MAPA DE RIESGOS'!$AF206),"")</f>
        <v/>
      </c>
      <c r="BW16" s="357" t="str">
        <f>IF(AND('MAPA DE RIESGOS'!$AP207="Muy Alta",'MAPA DE RIESGOS'!$AR207="Mayor"),CONCATENATE("R",'MAPA DE RIESGOS'!$H207,"C",'MAPA DE RIESGOS'!$AF207),"")</f>
        <v/>
      </c>
      <c r="BX16" s="357" t="str">
        <f>IF(AND('MAPA DE RIESGOS'!$AP208="Muy Alta",'MAPA DE RIESGOS'!$AR208="Mayor"),CONCATENATE("R",'MAPA DE RIESGOS'!$H208,"C",'MAPA DE RIESGOS'!$AF208),"")</f>
        <v/>
      </c>
      <c r="BY16" s="357" t="str">
        <f>IF(AND('MAPA DE RIESGOS'!$AP209="Muy Alta",'MAPA DE RIESGOS'!$AR209="Mayor"),CONCATENATE("R",'MAPA DE RIESGOS'!$H209,"C",'MAPA DE RIESGOS'!$AF209),"")</f>
        <v/>
      </c>
      <c r="BZ16" s="357" t="str">
        <f>IF(AND('MAPA DE RIESGOS'!$AP210="Muy Alta",'MAPA DE RIESGOS'!$AR210="Mayor"),CONCATENATE("R",'MAPA DE RIESGOS'!$H210,"C",'MAPA DE RIESGOS'!$AF210),"")</f>
        <v/>
      </c>
      <c r="CA16" s="357" t="str">
        <f>IF(AND('MAPA DE RIESGOS'!$AP211="Muy Alta",'MAPA DE RIESGOS'!$AR211="Mayor"),CONCATENATE("R",'MAPA DE RIESGOS'!$H211,"C",'MAPA DE RIESGOS'!$AF211),"")</f>
        <v/>
      </c>
      <c r="CB16" s="357" t="str">
        <f>IF(AND('MAPA DE RIESGOS'!$AP212="Muy Alta",'MAPA DE RIESGOS'!$AR212="Mayor"),CONCATENATE("R",'MAPA DE RIESGOS'!$H212,"C",'MAPA DE RIESGOS'!$AF212),"")</f>
        <v/>
      </c>
      <c r="CC16" s="358" t="str">
        <f>IF(AND('MAPA DE RIESGOS'!$AP213="Muy Alta",'MAPA DE RIESGOS'!$AR213="Mayor"),CONCATENATE("R",'MAPA DE RIESGOS'!$H213,"C",'MAPA DE RIESGOS'!$AF213),"")</f>
        <v/>
      </c>
      <c r="CD16" s="359" t="str">
        <f>IF(AND('MAPA DE RIESGOS'!$AP196="Muy Alta",'MAPA DE RIESGOS'!$AR196="Catastrófico"),CONCATENATE("R",'MAPA DE RIESGOS'!$H196,"C",'MAPA DE RIESGOS'!$AF196),"")</f>
        <v/>
      </c>
      <c r="CE16" s="359" t="str">
        <f>IF(AND('MAPA DE RIESGOS'!$AP197="Muy Alta",'MAPA DE RIESGOS'!$AR197="Catastrófico"),CONCATENATE("R",'MAPA DE RIESGOS'!$H197,"C",'MAPA DE RIESGOS'!$AF197),"")</f>
        <v/>
      </c>
      <c r="CF16" s="359" t="str">
        <f>IF(AND('MAPA DE RIESGOS'!$AP198="Muy Alta",'MAPA DE RIESGOS'!$AR198="Catastrófico"),CONCATENATE("R",'MAPA DE RIESGOS'!$H198,"C",'MAPA DE RIESGOS'!$AF198),"")</f>
        <v/>
      </c>
      <c r="CG16" s="359" t="str">
        <f>IF(AND('MAPA DE RIESGOS'!$AP199="Muy Alta",'MAPA DE RIESGOS'!$AR199="Catastrófico"),CONCATENATE("R",'MAPA DE RIESGOS'!$H199,"C",'MAPA DE RIESGOS'!$AF199),"")</f>
        <v/>
      </c>
      <c r="CH16" s="359" t="str">
        <f>IF(AND('MAPA DE RIESGOS'!$AP200="Muy Alta",'MAPA DE RIESGOS'!$AR200="Catastrófico"),CONCATENATE("R",'MAPA DE RIESGOS'!$H200,"C",'MAPA DE RIESGOS'!$AF200),"")</f>
        <v/>
      </c>
      <c r="CI16" s="359" t="str">
        <f>IF(AND('MAPA DE RIESGOS'!$AP201="Muy Alta",'MAPA DE RIESGOS'!$AR201="Catastrófico"),CONCATENATE("R",'MAPA DE RIESGOS'!$H201,"C",'MAPA DE RIESGOS'!$AF201),"")</f>
        <v/>
      </c>
      <c r="CJ16" s="359" t="str">
        <f>IF(AND('MAPA DE RIESGOS'!$AP202="Muy Alta",'MAPA DE RIESGOS'!$AR202="Catastrófico"),CONCATENATE("R",'MAPA DE RIESGOS'!$H202,"C",'MAPA DE RIESGOS'!$AF202),"")</f>
        <v/>
      </c>
      <c r="CK16" s="359" t="str">
        <f>IF(AND('MAPA DE RIESGOS'!$AP203="Muy Alta",'MAPA DE RIESGOS'!$AR203="Catastrófico"),CONCATENATE("R",'MAPA DE RIESGOS'!$H203,"C",'MAPA DE RIESGOS'!$AF203),"")</f>
        <v/>
      </c>
      <c r="CL16" s="359" t="str">
        <f>IF(AND('MAPA DE RIESGOS'!$AP204="Muy Alta",'MAPA DE RIESGOS'!$AR204="Catastrófico"),CONCATENATE("R",'MAPA DE RIESGOS'!$H204,"C",'MAPA DE RIESGOS'!$AF204),"")</f>
        <v/>
      </c>
      <c r="CM16" s="359" t="str">
        <f>IF(AND('MAPA DE RIESGOS'!$AP205="Muy Alta",'MAPA DE RIESGOS'!$AR205="Catastrófico"),CONCATENATE("R",'MAPA DE RIESGOS'!$H205,"C",'MAPA DE RIESGOS'!$AF205),"")</f>
        <v/>
      </c>
      <c r="CN16" s="359" t="str">
        <f>IF(AND('MAPA DE RIESGOS'!$AP206="Muy Alta",'MAPA DE RIESGOS'!$AR206="Catastrófico"),CONCATENATE("R",'MAPA DE RIESGOS'!$H206,"C",'MAPA DE RIESGOS'!$AF206),"")</f>
        <v/>
      </c>
      <c r="CO16" s="359" t="str">
        <f>IF(AND('MAPA DE RIESGOS'!$AP207="Muy Alta",'MAPA DE RIESGOS'!$AR207="Catastrófico"),CONCATENATE("R",'MAPA DE RIESGOS'!$H207,"C",'MAPA DE RIESGOS'!$AF207),"")</f>
        <v/>
      </c>
      <c r="CP16" s="359" t="str">
        <f>IF(AND('MAPA DE RIESGOS'!$AP208="Muy Alta",'MAPA DE RIESGOS'!$AR208="Catastrófico"),CONCATENATE("R",'MAPA DE RIESGOS'!$H208,"C",'MAPA DE RIESGOS'!$AF208),"")</f>
        <v/>
      </c>
      <c r="CQ16" s="359" t="str">
        <f>IF(AND('MAPA DE RIESGOS'!$AP209="Muy Alta",'MAPA DE RIESGOS'!$AR209="Catastrófico"),CONCATENATE("R",'MAPA DE RIESGOS'!$H209,"C",'MAPA DE RIESGOS'!$AF209),"")</f>
        <v/>
      </c>
      <c r="CR16" s="359" t="str">
        <f>IF(AND('MAPA DE RIESGOS'!$AP210="Muy Alta",'MAPA DE RIESGOS'!$AR210="Catastrófico"),CONCATENATE("R",'MAPA DE RIESGOS'!$H210,"C",'MAPA DE RIESGOS'!$AF210),"")</f>
        <v/>
      </c>
      <c r="CS16" s="359" t="str">
        <f>IF(AND('MAPA DE RIESGOS'!$AP211="Muy Alta",'MAPA DE RIESGOS'!$AR211="Catastrófico"),CONCATENATE("R",'MAPA DE RIESGOS'!$H211,"C",'MAPA DE RIESGOS'!$AF211),"")</f>
        <v/>
      </c>
      <c r="CT16" s="359" t="str">
        <f>IF(AND('MAPA DE RIESGOS'!$AP212="Muy Alta",'MAPA DE RIESGOS'!$AR212="Catastrófico"),CONCATENATE("R",'MAPA DE RIESGOS'!$H212,"C",'MAPA DE RIESGOS'!$AF212),"")</f>
        <v/>
      </c>
      <c r="CU16" s="360" t="str">
        <f>IF(AND('MAPA DE RIESGOS'!$AP213="Muy Alta",'MAPA DE RIESGOS'!$AR213="Catastrófico"),CONCATENATE("R",'MAPA DE RIESGOS'!$H213,"C",'MAPA DE RIESGOS'!$AF213),"")</f>
        <v/>
      </c>
      <c r="CV16" s="67"/>
      <c r="CW16" s="756"/>
      <c r="CX16" s="757"/>
      <c r="CY16" s="757"/>
      <c r="CZ16" s="757"/>
      <c r="DA16" s="757"/>
      <c r="DB16" s="758"/>
    </row>
    <row r="17" spans="2:106" ht="32.5" customHeight="1">
      <c r="B17" s="749"/>
      <c r="C17" s="749"/>
      <c r="D17" s="750"/>
      <c r="E17" s="738"/>
      <c r="F17" s="739"/>
      <c r="G17" s="739"/>
      <c r="H17" s="739"/>
      <c r="I17" s="740"/>
      <c r="J17" s="356" t="str">
        <f>IF(AND('MAPA DE RIESGOS'!$AP214="Muy Alta",'MAPA DE RIESGOS'!$AR214="Leve"),CONCATENATE("R",'MAPA DE RIESGOS'!$H214,"C",'MAPA DE RIESGOS'!$AF214),"")</f>
        <v/>
      </c>
      <c r="K17" s="357" t="str">
        <f>IF(AND('MAPA DE RIESGOS'!$AP215="Muy Alta",'MAPA DE RIESGOS'!$AR215="Leve"),CONCATENATE("R",'MAPA DE RIESGOS'!$H215,"C",'MAPA DE RIESGOS'!$AF215),"")</f>
        <v/>
      </c>
      <c r="L17" s="357" t="str">
        <f>IF(AND('MAPA DE RIESGOS'!$AP216="Muy Alta",'MAPA DE RIESGOS'!$AR216="Leve"),CONCATENATE("R",'MAPA DE RIESGOS'!$H216,"C",'MAPA DE RIESGOS'!$AF216),"")</f>
        <v/>
      </c>
      <c r="M17" s="357" t="str">
        <f>IF(AND('MAPA DE RIESGOS'!$AP217="Muy Alta",'MAPA DE RIESGOS'!$AR217="Leve"),CONCATENATE("R",'MAPA DE RIESGOS'!$H217,"C",'MAPA DE RIESGOS'!$AF217),"")</f>
        <v/>
      </c>
      <c r="N17" s="357" t="str">
        <f>IF(AND('MAPA DE RIESGOS'!$AP218="Muy Alta",'MAPA DE RIESGOS'!$AR218="Leve"),CONCATENATE("R",'MAPA DE RIESGOS'!$H218,"C",'MAPA DE RIESGOS'!$AF218),"")</f>
        <v/>
      </c>
      <c r="O17" s="357" t="str">
        <f>IF(AND('MAPA DE RIESGOS'!$AP219="Muy Alta",'MAPA DE RIESGOS'!$AR219="Leve"),CONCATENATE("R",'MAPA DE RIESGOS'!$H219,"C",'MAPA DE RIESGOS'!$AF219),"")</f>
        <v/>
      </c>
      <c r="P17" s="357" t="str">
        <f>IF(AND('MAPA DE RIESGOS'!$AP220="Muy Alta",'MAPA DE RIESGOS'!$AR220="Leve"),CONCATENATE("R",'MAPA DE RIESGOS'!$H220,"C",'MAPA DE RIESGOS'!$AF220),"")</f>
        <v/>
      </c>
      <c r="Q17" s="357" t="str">
        <f>IF(AND('MAPA DE RIESGOS'!$AP221="Muy Alta",'MAPA DE RIESGOS'!$AR221="Leve"),CONCATENATE("R",'MAPA DE RIESGOS'!$H221,"C",'MAPA DE RIESGOS'!$AF221),"")</f>
        <v/>
      </c>
      <c r="R17" s="357" t="str">
        <f>IF(AND('MAPA DE RIESGOS'!$AP222="Muy Alta",'MAPA DE RIESGOS'!$AR222="Leve"),CONCATENATE("R",'MAPA DE RIESGOS'!$H222,"C",'MAPA DE RIESGOS'!$AF222),"")</f>
        <v/>
      </c>
      <c r="S17" s="357" t="str">
        <f>IF(AND('MAPA DE RIESGOS'!$AP223="Muy Alta",'MAPA DE RIESGOS'!$AR223="Leve"),CONCATENATE("R",'MAPA DE RIESGOS'!$H223,"C",'MAPA DE RIESGOS'!$AF223),"")</f>
        <v/>
      </c>
      <c r="T17" s="357" t="str">
        <f>IF(AND('MAPA DE RIESGOS'!$AP224="Muy Alta",'MAPA DE RIESGOS'!$AR224="Leve"),CONCATENATE("R",'MAPA DE RIESGOS'!$H224,"C",'MAPA DE RIESGOS'!$AF224),"")</f>
        <v/>
      </c>
      <c r="U17" s="357" t="str">
        <f>IF(AND('MAPA DE RIESGOS'!$AP225="Muy Alta",'MAPA DE RIESGOS'!$AR225="Leve"),CONCATENATE("R",'MAPA DE RIESGOS'!$H225,"C",'MAPA DE RIESGOS'!$AF225),"")</f>
        <v/>
      </c>
      <c r="V17" s="357" t="str">
        <f>IF(AND('MAPA DE RIESGOS'!$AP226="Muy Alta",'MAPA DE RIESGOS'!$AR226="Leve"),CONCATENATE("R",'MAPA DE RIESGOS'!$H226,"C",'MAPA DE RIESGOS'!$AF226),"")</f>
        <v/>
      </c>
      <c r="W17" s="357" t="str">
        <f>IF(AND('MAPA DE RIESGOS'!$AP227="Muy Alta",'MAPA DE RIESGOS'!$AR227="Leve"),CONCATENATE("R",'MAPA DE RIESGOS'!$H227,"C",'MAPA DE RIESGOS'!$AF227),"")</f>
        <v/>
      </c>
      <c r="X17" s="357" t="str">
        <f>IF(AND('MAPA DE RIESGOS'!$AP228="Muy Alta",'MAPA DE RIESGOS'!$AR228="Leve"),CONCATENATE("R",'MAPA DE RIESGOS'!$H228,"C",'MAPA DE RIESGOS'!$AF228),"")</f>
        <v/>
      </c>
      <c r="Y17" s="357" t="str">
        <f>IF(AND('MAPA DE RIESGOS'!$AP229="Muy Alta",'MAPA DE RIESGOS'!$AR229="Leve"),CONCATENATE("R",'MAPA DE RIESGOS'!$H229,"C",'MAPA DE RIESGOS'!$AF229),"")</f>
        <v/>
      </c>
      <c r="Z17" s="357" t="str">
        <f>IF(AND('MAPA DE RIESGOS'!$AP230="Muy Alta",'MAPA DE RIESGOS'!$AR230="Leve"),CONCATENATE("R",'MAPA DE RIESGOS'!$H230,"C",'MAPA DE RIESGOS'!$AF230),"")</f>
        <v/>
      </c>
      <c r="AA17" s="358" t="str">
        <f>IF(AND('MAPA DE RIESGOS'!$AP231="Muy Alta",'MAPA DE RIESGOS'!$AR231="Leve"),CONCATENATE("R",'MAPA DE RIESGOS'!$H231,"C",'MAPA DE RIESGOS'!$AF231),"")</f>
        <v/>
      </c>
      <c r="AB17" s="356" t="str">
        <f>IF(AND('MAPA DE RIESGOS'!$AP214="Muy Alta",'MAPA DE RIESGOS'!$AR214="Menor"),CONCATENATE("R",'MAPA DE RIESGOS'!$H214,"C",'MAPA DE RIESGOS'!$AF214),"")</f>
        <v/>
      </c>
      <c r="AC17" s="357" t="str">
        <f>IF(AND('MAPA DE RIESGOS'!$AP215="Muy Alta",'MAPA DE RIESGOS'!$AR215="Menor"),CONCATENATE("R",'MAPA DE RIESGOS'!$H215,"C",'MAPA DE RIESGOS'!$AF215),"")</f>
        <v/>
      </c>
      <c r="AD17" s="357" t="str">
        <f>IF(AND('MAPA DE RIESGOS'!$AP216="Muy Alta",'MAPA DE RIESGOS'!$AR216="Menor"),CONCATENATE("R",'MAPA DE RIESGOS'!$H216,"C",'MAPA DE RIESGOS'!$AF216),"")</f>
        <v/>
      </c>
      <c r="AE17" s="357" t="str">
        <f>IF(AND('MAPA DE RIESGOS'!$AP217="Muy Alta",'MAPA DE RIESGOS'!$AR217="Menor"),CONCATENATE("R",'MAPA DE RIESGOS'!$H217,"C",'MAPA DE RIESGOS'!$AF217),"")</f>
        <v/>
      </c>
      <c r="AF17" s="357" t="str">
        <f>IF(AND('MAPA DE RIESGOS'!$AP218="Muy Alta",'MAPA DE RIESGOS'!$AR218="Menor"),CONCATENATE("R",'MAPA DE RIESGOS'!$H218,"C",'MAPA DE RIESGOS'!$AF218),"")</f>
        <v/>
      </c>
      <c r="AG17" s="357" t="str">
        <f>IF(AND('MAPA DE RIESGOS'!$AP219="Muy Alta",'MAPA DE RIESGOS'!$AR219="Menor"),CONCATENATE("R",'MAPA DE RIESGOS'!$H219,"C",'MAPA DE RIESGOS'!$AF219),"")</f>
        <v/>
      </c>
      <c r="AH17" s="357" t="str">
        <f>IF(AND('MAPA DE RIESGOS'!$AP220="Muy Alta",'MAPA DE RIESGOS'!$AR220="Menor"),CONCATENATE("R",'MAPA DE RIESGOS'!$H220,"C",'MAPA DE RIESGOS'!$AF220),"")</f>
        <v/>
      </c>
      <c r="AI17" s="357" t="str">
        <f>IF(AND('MAPA DE RIESGOS'!$AP221="Muy Alta",'MAPA DE RIESGOS'!$AR221="Menor"),CONCATENATE("R",'MAPA DE RIESGOS'!$H221,"C",'MAPA DE RIESGOS'!$AF221),"")</f>
        <v/>
      </c>
      <c r="AJ17" s="357" t="str">
        <f>IF(AND('MAPA DE RIESGOS'!$AP222="Muy Alta",'MAPA DE RIESGOS'!$AR222="Menor"),CONCATENATE("R",'MAPA DE RIESGOS'!$H222,"C",'MAPA DE RIESGOS'!$AF222),"")</f>
        <v/>
      </c>
      <c r="AK17" s="357" t="str">
        <f>IF(AND('MAPA DE RIESGOS'!$AP223="Muy Alta",'MAPA DE RIESGOS'!$AR223="Menor"),CONCATENATE("R",'MAPA DE RIESGOS'!$H223,"C",'MAPA DE RIESGOS'!$AF223),"")</f>
        <v/>
      </c>
      <c r="AL17" s="357" t="str">
        <f>IF(AND('MAPA DE RIESGOS'!$AP224="Muy Alta",'MAPA DE RIESGOS'!$AR224="Menor"),CONCATENATE("R",'MAPA DE RIESGOS'!$H224,"C",'MAPA DE RIESGOS'!$AF224),"")</f>
        <v/>
      </c>
      <c r="AM17" s="357" t="str">
        <f>IF(AND('MAPA DE RIESGOS'!$AP225="Muy Alta",'MAPA DE RIESGOS'!$AR225="Menor"),CONCATENATE("R",'MAPA DE RIESGOS'!$H225,"C",'MAPA DE RIESGOS'!$AF225),"")</f>
        <v/>
      </c>
      <c r="AN17" s="357" t="str">
        <f>IF(AND('MAPA DE RIESGOS'!$AP226="Muy Alta",'MAPA DE RIESGOS'!$AR226="Menor"),CONCATENATE("R",'MAPA DE RIESGOS'!$H226,"C",'MAPA DE RIESGOS'!$AF226),"")</f>
        <v/>
      </c>
      <c r="AO17" s="357" t="str">
        <f>IF(AND('MAPA DE RIESGOS'!$AP227="Muy Alta",'MAPA DE RIESGOS'!$AR227="Menor"),CONCATENATE("R",'MAPA DE RIESGOS'!$H227,"C",'MAPA DE RIESGOS'!$AF227),"")</f>
        <v/>
      </c>
      <c r="AP17" s="357" t="str">
        <f>IF(AND('MAPA DE RIESGOS'!$AP228="Muy Alta",'MAPA DE RIESGOS'!$AR228="Menor"),CONCATENATE("R",'MAPA DE RIESGOS'!$H228,"C",'MAPA DE RIESGOS'!$AF228),"")</f>
        <v/>
      </c>
      <c r="AQ17" s="357" t="str">
        <f>IF(AND('MAPA DE RIESGOS'!$AP229="Muy Alta",'MAPA DE RIESGOS'!$AR229="Menor"),CONCATENATE("R",'MAPA DE RIESGOS'!$H229,"C",'MAPA DE RIESGOS'!$AF229),"")</f>
        <v/>
      </c>
      <c r="AR17" s="357" t="str">
        <f>IF(AND('MAPA DE RIESGOS'!$AP230="Muy Alta",'MAPA DE RIESGOS'!$AR230="Menor"),CONCATENATE("R",'MAPA DE RIESGOS'!$H230,"C",'MAPA DE RIESGOS'!$AF230),"")</f>
        <v/>
      </c>
      <c r="AS17" s="358" t="str">
        <f>IF(AND('MAPA DE RIESGOS'!$AP231="Muy Alta",'MAPA DE RIESGOS'!$AR231="Menor"),CONCATENATE("R",'MAPA DE RIESGOS'!$H231,"C",'MAPA DE RIESGOS'!$AF231),"")</f>
        <v/>
      </c>
      <c r="AT17" s="356" t="str">
        <f>IF(AND('MAPA DE RIESGOS'!$AP214="Muy Alta",'MAPA DE RIESGOS'!$AR214="Moderado"),CONCATENATE("R",'MAPA DE RIESGOS'!$H214,"C",'MAPA DE RIESGOS'!$AF214),"")</f>
        <v/>
      </c>
      <c r="AU17" s="357" t="str">
        <f>IF(AND('MAPA DE RIESGOS'!$AP215="Muy Alta",'MAPA DE RIESGOS'!$AR215="Moderado"),CONCATENATE("R",'MAPA DE RIESGOS'!$H215,"C",'MAPA DE RIESGOS'!$AF215),"")</f>
        <v/>
      </c>
      <c r="AV17" s="357" t="str">
        <f>IF(AND('MAPA DE RIESGOS'!$AP216="Muy Alta",'MAPA DE RIESGOS'!$AR216="Moderado"),CONCATENATE("R",'MAPA DE RIESGOS'!$H216,"C",'MAPA DE RIESGOS'!$AF216),"")</f>
        <v/>
      </c>
      <c r="AW17" s="357" t="str">
        <f>IF(AND('MAPA DE RIESGOS'!$AP217="Muy Alta",'MAPA DE RIESGOS'!$AR217="Moderado"),CONCATENATE("R",'MAPA DE RIESGOS'!$H217,"C",'MAPA DE RIESGOS'!$AF217),"")</f>
        <v/>
      </c>
      <c r="AX17" s="357" t="str">
        <f>IF(AND('MAPA DE RIESGOS'!$AP218="Muy Alta",'MAPA DE RIESGOS'!$AR218="Moderado"),CONCATENATE("R",'MAPA DE RIESGOS'!$H218,"C",'MAPA DE RIESGOS'!$AF218),"")</f>
        <v/>
      </c>
      <c r="AY17" s="357" t="str">
        <f>IF(AND('MAPA DE RIESGOS'!$AP219="Muy Alta",'MAPA DE RIESGOS'!$AR219="Moderado"),CONCATENATE("R",'MAPA DE RIESGOS'!$H219,"C",'MAPA DE RIESGOS'!$AF219),"")</f>
        <v/>
      </c>
      <c r="AZ17" s="357" t="str">
        <f>IF(AND('MAPA DE RIESGOS'!$AP220="Muy Alta",'MAPA DE RIESGOS'!$AR220="Moderado"),CONCATENATE("R",'MAPA DE RIESGOS'!$H220,"C",'MAPA DE RIESGOS'!$AF220),"")</f>
        <v/>
      </c>
      <c r="BA17" s="357" t="str">
        <f>IF(AND('MAPA DE RIESGOS'!$AP221="Muy Alta",'MAPA DE RIESGOS'!$AR221="Moderado"),CONCATENATE("R",'MAPA DE RIESGOS'!$H221,"C",'MAPA DE RIESGOS'!$AF221),"")</f>
        <v/>
      </c>
      <c r="BB17" s="357" t="str">
        <f>IF(AND('MAPA DE RIESGOS'!$AP222="Muy Alta",'MAPA DE RIESGOS'!$AR222="Moderado"),CONCATENATE("R",'MAPA DE RIESGOS'!$H222,"C",'MAPA DE RIESGOS'!$AF222),"")</f>
        <v/>
      </c>
      <c r="BC17" s="357" t="str">
        <f>IF(AND('MAPA DE RIESGOS'!$AP223="Muy Alta",'MAPA DE RIESGOS'!$AR223="Moderado"),CONCATENATE("R",'MAPA DE RIESGOS'!$H223,"C",'MAPA DE RIESGOS'!$AF223),"")</f>
        <v/>
      </c>
      <c r="BD17" s="357" t="str">
        <f>IF(AND('MAPA DE RIESGOS'!$AP224="Muy Alta",'MAPA DE RIESGOS'!$AR224="Moderado"),CONCATENATE("R",'MAPA DE RIESGOS'!$H224,"C",'MAPA DE RIESGOS'!$AF224),"")</f>
        <v/>
      </c>
      <c r="BE17" s="357" t="str">
        <f>IF(AND('MAPA DE RIESGOS'!$AP225="Muy Alta",'MAPA DE RIESGOS'!$AR225="Moderado"),CONCATENATE("R",'MAPA DE RIESGOS'!$H225,"C",'MAPA DE RIESGOS'!$AF225),"")</f>
        <v/>
      </c>
      <c r="BF17" s="357" t="str">
        <f>IF(AND('MAPA DE RIESGOS'!$AP226="Muy Alta",'MAPA DE RIESGOS'!$AR226="Moderado"),CONCATENATE("R",'MAPA DE RIESGOS'!$H226,"C",'MAPA DE RIESGOS'!$AF226),"")</f>
        <v/>
      </c>
      <c r="BG17" s="357" t="str">
        <f>IF(AND('MAPA DE RIESGOS'!$AP227="Muy Alta",'MAPA DE RIESGOS'!$AR227="Moderado"),CONCATENATE("R",'MAPA DE RIESGOS'!$H227,"C",'MAPA DE RIESGOS'!$AF227),"")</f>
        <v/>
      </c>
      <c r="BH17" s="357" t="str">
        <f>IF(AND('MAPA DE RIESGOS'!$AP228="Muy Alta",'MAPA DE RIESGOS'!$AR228="Moderado"),CONCATENATE("R",'MAPA DE RIESGOS'!$H228,"C",'MAPA DE RIESGOS'!$AF228),"")</f>
        <v/>
      </c>
      <c r="BI17" s="357" t="str">
        <f>IF(AND('MAPA DE RIESGOS'!$AP229="Muy Alta",'MAPA DE RIESGOS'!$AR229="Moderado"),CONCATENATE("R",'MAPA DE RIESGOS'!$H229,"C",'MAPA DE RIESGOS'!$AF229),"")</f>
        <v/>
      </c>
      <c r="BJ17" s="357" t="str">
        <f>IF(AND('MAPA DE RIESGOS'!$AP230="Muy Alta",'MAPA DE RIESGOS'!$AR230="Moderado"),CONCATENATE("R",'MAPA DE RIESGOS'!$H230,"C",'MAPA DE RIESGOS'!$AF230),"")</f>
        <v/>
      </c>
      <c r="BK17" s="358" t="str">
        <f>IF(AND('MAPA DE RIESGOS'!$AP231="Muy Alta",'MAPA DE RIESGOS'!$AR231="Moderado"),CONCATENATE("R",'MAPA DE RIESGOS'!$H231,"C",'MAPA DE RIESGOS'!$AF231),"")</f>
        <v/>
      </c>
      <c r="BL17" s="356" t="str">
        <f>IF(AND('MAPA DE RIESGOS'!$AP214="Muy Alta",'MAPA DE RIESGOS'!$AR214="Mayor"),CONCATENATE("R",'MAPA DE RIESGOS'!$H214,"C",'MAPA DE RIESGOS'!$AF214),"")</f>
        <v/>
      </c>
      <c r="BM17" s="357" t="str">
        <f>IF(AND('MAPA DE RIESGOS'!$AP215="Muy Alta",'MAPA DE RIESGOS'!$AR215="Mayor"),CONCATENATE("R",'MAPA DE RIESGOS'!$H215,"C",'MAPA DE RIESGOS'!$AF215),"")</f>
        <v/>
      </c>
      <c r="BN17" s="357" t="str">
        <f>IF(AND('MAPA DE RIESGOS'!$AP216="Muy Alta",'MAPA DE RIESGOS'!$AR216="Mayor"),CONCATENATE("R",'MAPA DE RIESGOS'!$H216,"C",'MAPA DE RIESGOS'!$AF216),"")</f>
        <v/>
      </c>
      <c r="BO17" s="357" t="str">
        <f>IF(AND('MAPA DE RIESGOS'!$AP217="Muy Alta",'MAPA DE RIESGOS'!$AR217="Mayor"),CONCATENATE("R",'MAPA DE RIESGOS'!$H217,"C",'MAPA DE RIESGOS'!$AF217),"")</f>
        <v/>
      </c>
      <c r="BP17" s="357" t="str">
        <f>IF(AND('MAPA DE RIESGOS'!$AP218="Muy Alta",'MAPA DE RIESGOS'!$AR218="Mayor"),CONCATENATE("R",'MAPA DE RIESGOS'!$H218,"C",'MAPA DE RIESGOS'!$AF218),"")</f>
        <v/>
      </c>
      <c r="BQ17" s="357" t="str">
        <f>IF(AND('MAPA DE RIESGOS'!$AP219="Muy Alta",'MAPA DE RIESGOS'!$AR219="Mayor"),CONCATENATE("R",'MAPA DE RIESGOS'!$H219,"C",'MAPA DE RIESGOS'!$AF219),"")</f>
        <v/>
      </c>
      <c r="BR17" s="357" t="str">
        <f>IF(AND('MAPA DE RIESGOS'!$AP220="Muy Alta",'MAPA DE RIESGOS'!$AR220="Mayor"),CONCATENATE("R",'MAPA DE RIESGOS'!$H220,"C",'MAPA DE RIESGOS'!$AF220),"")</f>
        <v/>
      </c>
      <c r="BS17" s="357" t="str">
        <f>IF(AND('MAPA DE RIESGOS'!$AP221="Muy Alta",'MAPA DE RIESGOS'!$AR221="Mayor"),CONCATENATE("R",'MAPA DE RIESGOS'!$H221,"C",'MAPA DE RIESGOS'!$AF221),"")</f>
        <v/>
      </c>
      <c r="BT17" s="357" t="str">
        <f>IF(AND('MAPA DE RIESGOS'!$AP222="Muy Alta",'MAPA DE RIESGOS'!$AR222="Mayor"),CONCATENATE("R",'MAPA DE RIESGOS'!$H222,"C",'MAPA DE RIESGOS'!$AF222),"")</f>
        <v/>
      </c>
      <c r="BU17" s="357" t="str">
        <f>IF(AND('MAPA DE RIESGOS'!$AP223="Muy Alta",'MAPA DE RIESGOS'!$AR223="Mayor"),CONCATENATE("R",'MAPA DE RIESGOS'!$H223,"C",'MAPA DE RIESGOS'!$AF223),"")</f>
        <v/>
      </c>
      <c r="BV17" s="357" t="str">
        <f>IF(AND('MAPA DE RIESGOS'!$AP224="Muy Alta",'MAPA DE RIESGOS'!$AR224="Mayor"),CONCATENATE("R",'MAPA DE RIESGOS'!$H224,"C",'MAPA DE RIESGOS'!$AF224),"")</f>
        <v/>
      </c>
      <c r="BW17" s="357" t="str">
        <f>IF(AND('MAPA DE RIESGOS'!$AP225="Muy Alta",'MAPA DE RIESGOS'!$AR225="Mayor"),CONCATENATE("R",'MAPA DE RIESGOS'!$H225,"C",'MAPA DE RIESGOS'!$AF225),"")</f>
        <v/>
      </c>
      <c r="BX17" s="357" t="str">
        <f>IF(AND('MAPA DE RIESGOS'!$AP226="Muy Alta",'MAPA DE RIESGOS'!$AR226="Mayor"),CONCATENATE("R",'MAPA DE RIESGOS'!$H226,"C",'MAPA DE RIESGOS'!$AF226),"")</f>
        <v/>
      </c>
      <c r="BY17" s="357" t="str">
        <f>IF(AND('MAPA DE RIESGOS'!$AP227="Muy Alta",'MAPA DE RIESGOS'!$AR227="Mayor"),CONCATENATE("R",'MAPA DE RIESGOS'!$H227,"C",'MAPA DE RIESGOS'!$AF227),"")</f>
        <v/>
      </c>
      <c r="BZ17" s="357" t="str">
        <f>IF(AND('MAPA DE RIESGOS'!$AP228="Muy Alta",'MAPA DE RIESGOS'!$AR228="Mayor"),CONCATENATE("R",'MAPA DE RIESGOS'!$H228,"C",'MAPA DE RIESGOS'!$AF228),"")</f>
        <v/>
      </c>
      <c r="CA17" s="357" t="str">
        <f>IF(AND('MAPA DE RIESGOS'!$AP229="Muy Alta",'MAPA DE RIESGOS'!$AR229="Mayor"),CONCATENATE("R",'MAPA DE RIESGOS'!$H229,"C",'MAPA DE RIESGOS'!$AF229),"")</f>
        <v/>
      </c>
      <c r="CB17" s="357" t="str">
        <f>IF(AND('MAPA DE RIESGOS'!$AP230="Muy Alta",'MAPA DE RIESGOS'!$AR230="Mayor"),CONCATENATE("R",'MAPA DE RIESGOS'!$H230,"C",'MAPA DE RIESGOS'!$AF230),"")</f>
        <v/>
      </c>
      <c r="CC17" s="358" t="str">
        <f>IF(AND('MAPA DE RIESGOS'!$AP231="Muy Alta",'MAPA DE RIESGOS'!$AR231="Mayor"),CONCATENATE("R",'MAPA DE RIESGOS'!$H231,"C",'MAPA DE RIESGOS'!$AF231),"")</f>
        <v/>
      </c>
      <c r="CD17" s="359" t="str">
        <f>IF(AND('MAPA DE RIESGOS'!$AP214="Muy Alta",'MAPA DE RIESGOS'!$AR214="Catastrófico"),CONCATENATE("R",'MAPA DE RIESGOS'!$H214,"C",'MAPA DE RIESGOS'!$AF214),"")</f>
        <v/>
      </c>
      <c r="CE17" s="359" t="str">
        <f>IF(AND('MAPA DE RIESGOS'!$AP215="Muy Alta",'MAPA DE RIESGOS'!$AR215="Catastrófico"),CONCATENATE("R",'MAPA DE RIESGOS'!$H215,"C",'MAPA DE RIESGOS'!$AF215),"")</f>
        <v/>
      </c>
      <c r="CF17" s="359" t="str">
        <f>IF(AND('MAPA DE RIESGOS'!$AP216="Muy Alta",'MAPA DE RIESGOS'!$AR216="Catastrófico"),CONCATENATE("R",'MAPA DE RIESGOS'!$H216,"C",'MAPA DE RIESGOS'!$AF216),"")</f>
        <v/>
      </c>
      <c r="CG17" s="359" t="str">
        <f>IF(AND('MAPA DE RIESGOS'!$AP217="Muy Alta",'MAPA DE RIESGOS'!$AR217="Catastrófico"),CONCATENATE("R",'MAPA DE RIESGOS'!$H217,"C",'MAPA DE RIESGOS'!$AF217),"")</f>
        <v/>
      </c>
      <c r="CH17" s="359" t="str">
        <f>IF(AND('MAPA DE RIESGOS'!$AP218="Muy Alta",'MAPA DE RIESGOS'!$AR218="Catastrófico"),CONCATENATE("R",'MAPA DE RIESGOS'!$H218,"C",'MAPA DE RIESGOS'!$AF218),"")</f>
        <v/>
      </c>
      <c r="CI17" s="359" t="str">
        <f>IF(AND('MAPA DE RIESGOS'!$AP219="Muy Alta",'MAPA DE RIESGOS'!$AR219="Catastrófico"),CONCATENATE("R",'MAPA DE RIESGOS'!$H219,"C",'MAPA DE RIESGOS'!$AF219),"")</f>
        <v/>
      </c>
      <c r="CJ17" s="359" t="str">
        <f>IF(AND('MAPA DE RIESGOS'!$AP220="Muy Alta",'MAPA DE RIESGOS'!$AR220="Catastrófico"),CONCATENATE("R",'MAPA DE RIESGOS'!$H220,"C",'MAPA DE RIESGOS'!$AF220),"")</f>
        <v/>
      </c>
      <c r="CK17" s="359" t="str">
        <f>IF(AND('MAPA DE RIESGOS'!$AP221="Muy Alta",'MAPA DE RIESGOS'!$AR221="Catastrófico"),CONCATENATE("R",'MAPA DE RIESGOS'!$H221,"C",'MAPA DE RIESGOS'!$AF221),"")</f>
        <v/>
      </c>
      <c r="CL17" s="359" t="str">
        <f>IF(AND('MAPA DE RIESGOS'!$AP222="Muy Alta",'MAPA DE RIESGOS'!$AR222="Catastrófico"),CONCATENATE("R",'MAPA DE RIESGOS'!$H222,"C",'MAPA DE RIESGOS'!$AF222),"")</f>
        <v/>
      </c>
      <c r="CM17" s="359" t="str">
        <f>IF(AND('MAPA DE RIESGOS'!$AP223="Muy Alta",'MAPA DE RIESGOS'!$AR223="Catastrófico"),CONCATENATE("R",'MAPA DE RIESGOS'!$H223,"C",'MAPA DE RIESGOS'!$AF223),"")</f>
        <v/>
      </c>
      <c r="CN17" s="359" t="str">
        <f>IF(AND('MAPA DE RIESGOS'!$AP224="Muy Alta",'MAPA DE RIESGOS'!$AR224="Catastrófico"),CONCATENATE("R",'MAPA DE RIESGOS'!$H224,"C",'MAPA DE RIESGOS'!$AF224),"")</f>
        <v/>
      </c>
      <c r="CO17" s="359" t="str">
        <f>IF(AND('MAPA DE RIESGOS'!$AP225="Muy Alta",'MAPA DE RIESGOS'!$AR225="Catastrófico"),CONCATENATE("R",'MAPA DE RIESGOS'!$H225,"C",'MAPA DE RIESGOS'!$AF225),"")</f>
        <v/>
      </c>
      <c r="CP17" s="359" t="str">
        <f>IF(AND('MAPA DE RIESGOS'!$AP226="Muy Alta",'MAPA DE RIESGOS'!$AR226="Catastrófico"),CONCATENATE("R",'MAPA DE RIESGOS'!$H226,"C",'MAPA DE RIESGOS'!$AF226),"")</f>
        <v/>
      </c>
      <c r="CQ17" s="359" t="str">
        <f>IF(AND('MAPA DE RIESGOS'!$AP227="Muy Alta",'MAPA DE RIESGOS'!$AR227="Catastrófico"),CONCATENATE("R",'MAPA DE RIESGOS'!$H227,"C",'MAPA DE RIESGOS'!$AF227),"")</f>
        <v/>
      </c>
      <c r="CR17" s="359" t="str">
        <f>IF(AND('MAPA DE RIESGOS'!$AP228="Muy Alta",'MAPA DE RIESGOS'!$AR228="Catastrófico"),CONCATENATE("R",'MAPA DE RIESGOS'!$H228,"C",'MAPA DE RIESGOS'!$AF228),"")</f>
        <v/>
      </c>
      <c r="CS17" s="359" t="str">
        <f>IF(AND('MAPA DE RIESGOS'!$AP229="Muy Alta",'MAPA DE RIESGOS'!$AR229="Catastrófico"),CONCATENATE("R",'MAPA DE RIESGOS'!$H229,"C",'MAPA DE RIESGOS'!$AF229),"")</f>
        <v/>
      </c>
      <c r="CT17" s="359" t="str">
        <f>IF(AND('MAPA DE RIESGOS'!$AP230="Muy Alta",'MAPA DE RIESGOS'!$AR230="Catastrófico"),CONCATENATE("R",'MAPA DE RIESGOS'!$H230,"C",'MAPA DE RIESGOS'!$AF230),"")</f>
        <v/>
      </c>
      <c r="CU17" s="360" t="str">
        <f>IF(AND('MAPA DE RIESGOS'!$AP231="Muy Alta",'MAPA DE RIESGOS'!$AR231="Catastrófico"),CONCATENATE("R",'MAPA DE RIESGOS'!$H231,"C",'MAPA DE RIESGOS'!$AF231),"")</f>
        <v/>
      </c>
      <c r="CV17" s="67"/>
      <c r="CW17" s="756"/>
      <c r="CX17" s="757"/>
      <c r="CY17" s="757"/>
      <c r="CZ17" s="757"/>
      <c r="DA17" s="757"/>
      <c r="DB17" s="758"/>
    </row>
    <row r="18" spans="2:106" ht="32.5" customHeight="1">
      <c r="B18" s="749"/>
      <c r="C18" s="749"/>
      <c r="D18" s="750"/>
      <c r="E18" s="738"/>
      <c r="F18" s="739"/>
      <c r="G18" s="739"/>
      <c r="H18" s="739"/>
      <c r="I18" s="740"/>
      <c r="J18" s="356" t="str">
        <f>IF(AND('MAPA DE RIESGOS'!$AP232="Muy Alta",'MAPA DE RIESGOS'!$AR232="Leve"),CONCATENATE("R",'MAPA DE RIESGOS'!$H232,"C",'MAPA DE RIESGOS'!$AF232),"")</f>
        <v/>
      </c>
      <c r="K18" s="357" t="str">
        <f>IF(AND('MAPA DE RIESGOS'!$AP233="Muy Alta",'MAPA DE RIESGOS'!$AR233="Leve"),CONCATENATE("R",'MAPA DE RIESGOS'!$H233,"C",'MAPA DE RIESGOS'!$AF233),"")</f>
        <v/>
      </c>
      <c r="L18" s="357" t="str">
        <f>IF(AND('MAPA DE RIESGOS'!$AP234="Muy Alta",'MAPA DE RIESGOS'!$AR234="Leve"),CONCATENATE("R",'MAPA DE RIESGOS'!$H234,"C",'MAPA DE RIESGOS'!$AF234),"")</f>
        <v/>
      </c>
      <c r="M18" s="357" t="str">
        <f>IF(AND('MAPA DE RIESGOS'!$AP235="Muy Alta",'MAPA DE RIESGOS'!$AR235="Leve"),CONCATENATE("R",'MAPA DE RIESGOS'!$H235,"C",'MAPA DE RIESGOS'!$AF235),"")</f>
        <v/>
      </c>
      <c r="N18" s="357" t="str">
        <f>IF(AND('MAPA DE RIESGOS'!$AP236="Muy Alta",'MAPA DE RIESGOS'!$AR236="Leve"),CONCATENATE("R",'MAPA DE RIESGOS'!$H236,"C",'MAPA DE RIESGOS'!$AF236),"")</f>
        <v/>
      </c>
      <c r="O18" s="357" t="str">
        <f>IF(AND('MAPA DE RIESGOS'!$AP237="Muy Alta",'MAPA DE RIESGOS'!$AR237="Leve"),CONCATENATE("R",'MAPA DE RIESGOS'!$H237,"C",'MAPA DE RIESGOS'!$AF237),"")</f>
        <v/>
      </c>
      <c r="P18" s="357" t="str">
        <f>IF(AND('MAPA DE RIESGOS'!$AP238="Muy Alta",'MAPA DE RIESGOS'!$AR238="Leve"),CONCATENATE("R",'MAPA DE RIESGOS'!$H238,"C",'MAPA DE RIESGOS'!$AF238),"")</f>
        <v/>
      </c>
      <c r="Q18" s="357" t="str">
        <f>IF(AND('MAPA DE RIESGOS'!$AP239="Muy Alta",'MAPA DE RIESGOS'!$AR239="Leve"),CONCATENATE("R",'MAPA DE RIESGOS'!$H239,"C",'MAPA DE RIESGOS'!$AF239),"")</f>
        <v/>
      </c>
      <c r="R18" s="357" t="str">
        <f>IF(AND('MAPA DE RIESGOS'!$AP240="Muy Alta",'MAPA DE RIESGOS'!$AR240="Leve"),CONCATENATE("R",'MAPA DE RIESGOS'!$H240,"C",'MAPA DE RIESGOS'!$AF240),"")</f>
        <v/>
      </c>
      <c r="S18" s="357" t="str">
        <f>IF(AND('MAPA DE RIESGOS'!$AP241="Muy Alta",'MAPA DE RIESGOS'!$AR241="Leve"),CONCATENATE("R",'MAPA DE RIESGOS'!$H241,"C",'MAPA DE RIESGOS'!$AF241),"")</f>
        <v/>
      </c>
      <c r="T18" s="357" t="str">
        <f>IF(AND('MAPA DE RIESGOS'!$AP242="Muy Alta",'MAPA DE RIESGOS'!$AR242="Leve"),CONCATENATE("R",'MAPA DE RIESGOS'!$H242,"C",'MAPA DE RIESGOS'!$AF242),"")</f>
        <v/>
      </c>
      <c r="U18" s="357" t="str">
        <f>IF(AND('MAPA DE RIESGOS'!$AP243="Muy Alta",'MAPA DE RIESGOS'!$AR243="Leve"),CONCATENATE("R",'MAPA DE RIESGOS'!$H243,"C",'MAPA DE RIESGOS'!$AF243),"")</f>
        <v/>
      </c>
      <c r="V18" s="357" t="str">
        <f>IF(AND('MAPA DE RIESGOS'!$AP244="Muy Alta",'MAPA DE RIESGOS'!$AR244="Leve"),CONCATENATE("R",'MAPA DE RIESGOS'!$H244,"C",'MAPA DE RIESGOS'!$AF244),"")</f>
        <v/>
      </c>
      <c r="W18" s="357" t="str">
        <f>IF(AND('MAPA DE RIESGOS'!$AP245="Muy Alta",'MAPA DE RIESGOS'!$AR245="Leve"),CONCATENATE("R",'MAPA DE RIESGOS'!$H245,"C",'MAPA DE RIESGOS'!$AF245),"")</f>
        <v/>
      </c>
      <c r="X18" s="357" t="str">
        <f>IF(AND('MAPA DE RIESGOS'!$AP246="Muy Alta",'MAPA DE RIESGOS'!$AR246="Leve"),CONCATENATE("R",'MAPA DE RIESGOS'!$H246,"C",'MAPA DE RIESGOS'!$AF246),"")</f>
        <v/>
      </c>
      <c r="Y18" s="357" t="str">
        <f>IF(AND('MAPA DE RIESGOS'!$AP247="Muy Alta",'MAPA DE RIESGOS'!$AR247="Leve"),CONCATENATE("R",'MAPA DE RIESGOS'!$H247,"C",'MAPA DE RIESGOS'!$AF247),"")</f>
        <v/>
      </c>
      <c r="Z18" s="357" t="str">
        <f>IF(AND('MAPA DE RIESGOS'!$AP248="Muy Alta",'MAPA DE RIESGOS'!$AR248="Leve"),CONCATENATE("R",'MAPA DE RIESGOS'!$H248,"C",'MAPA DE RIESGOS'!$AF248),"")</f>
        <v/>
      </c>
      <c r="AA18" s="358" t="str">
        <f>IF(AND('MAPA DE RIESGOS'!$AP249="Muy Alta",'MAPA DE RIESGOS'!$AR249="Leve"),CONCATENATE("R",'MAPA DE RIESGOS'!$H249,"C",'MAPA DE RIESGOS'!$AF249),"")</f>
        <v/>
      </c>
      <c r="AB18" s="356" t="str">
        <f>IF(AND('MAPA DE RIESGOS'!$AP232="Muy Alta",'MAPA DE RIESGOS'!$AR232="Menor"),CONCATENATE("R",'MAPA DE RIESGOS'!$H232,"C",'MAPA DE RIESGOS'!$AF232),"")</f>
        <v/>
      </c>
      <c r="AC18" s="357" t="str">
        <f>IF(AND('MAPA DE RIESGOS'!$AP233="Muy Alta",'MAPA DE RIESGOS'!$AR233="Menor"),CONCATENATE("R",'MAPA DE RIESGOS'!$H233,"C",'MAPA DE RIESGOS'!$AF233),"")</f>
        <v/>
      </c>
      <c r="AD18" s="357" t="str">
        <f>IF(AND('MAPA DE RIESGOS'!$AP234="Muy Alta",'MAPA DE RIESGOS'!$AR234="Menor"),CONCATENATE("R",'MAPA DE RIESGOS'!$H234,"C",'MAPA DE RIESGOS'!$AF234),"")</f>
        <v/>
      </c>
      <c r="AE18" s="357" t="str">
        <f>IF(AND('MAPA DE RIESGOS'!$AP235="Muy Alta",'MAPA DE RIESGOS'!$AR235="Menor"),CONCATENATE("R",'MAPA DE RIESGOS'!$H235,"C",'MAPA DE RIESGOS'!$AF235),"")</f>
        <v/>
      </c>
      <c r="AF18" s="357" t="str">
        <f>IF(AND('MAPA DE RIESGOS'!$AP236="Muy Alta",'MAPA DE RIESGOS'!$AR236="Menor"),CONCATENATE("R",'MAPA DE RIESGOS'!$H236,"C",'MAPA DE RIESGOS'!$AF236),"")</f>
        <v/>
      </c>
      <c r="AG18" s="357" t="str">
        <f>IF(AND('MAPA DE RIESGOS'!$AP237="Muy Alta",'MAPA DE RIESGOS'!$AR237="Menor"),CONCATENATE("R",'MAPA DE RIESGOS'!$H237,"C",'MAPA DE RIESGOS'!$AF237),"")</f>
        <v/>
      </c>
      <c r="AH18" s="357" t="str">
        <f>IF(AND('MAPA DE RIESGOS'!$AP238="Muy Alta",'MAPA DE RIESGOS'!$AR238="Menor"),CONCATENATE("R",'MAPA DE RIESGOS'!$H238,"C",'MAPA DE RIESGOS'!$AF238),"")</f>
        <v/>
      </c>
      <c r="AI18" s="357" t="str">
        <f>IF(AND('MAPA DE RIESGOS'!$AP239="Muy Alta",'MAPA DE RIESGOS'!$AR239="Menor"),CONCATENATE("R",'MAPA DE RIESGOS'!$H239,"C",'MAPA DE RIESGOS'!$AF239),"")</f>
        <v/>
      </c>
      <c r="AJ18" s="357" t="str">
        <f>IF(AND('MAPA DE RIESGOS'!$AP240="Muy Alta",'MAPA DE RIESGOS'!$AR240="Menor"),CONCATENATE("R",'MAPA DE RIESGOS'!$H240,"C",'MAPA DE RIESGOS'!$AF240),"")</f>
        <v/>
      </c>
      <c r="AK18" s="357" t="str">
        <f>IF(AND('MAPA DE RIESGOS'!$AP241="Muy Alta",'MAPA DE RIESGOS'!$AR241="Menor"),CONCATENATE("R",'MAPA DE RIESGOS'!$H241,"C",'MAPA DE RIESGOS'!$AF241),"")</f>
        <v/>
      </c>
      <c r="AL18" s="357" t="str">
        <f>IF(AND('MAPA DE RIESGOS'!$AP242="Muy Alta",'MAPA DE RIESGOS'!$AR242="Menor"),CONCATENATE("R",'MAPA DE RIESGOS'!$H242,"C",'MAPA DE RIESGOS'!$AF242),"")</f>
        <v/>
      </c>
      <c r="AM18" s="357" t="str">
        <f>IF(AND('MAPA DE RIESGOS'!$AP243="Muy Alta",'MAPA DE RIESGOS'!$AR243="Menor"),CONCATENATE("R",'MAPA DE RIESGOS'!$H243,"C",'MAPA DE RIESGOS'!$AF243),"")</f>
        <v/>
      </c>
      <c r="AN18" s="357" t="str">
        <f>IF(AND('MAPA DE RIESGOS'!$AP244="Muy Alta",'MAPA DE RIESGOS'!$AR244="Menor"),CONCATENATE("R",'MAPA DE RIESGOS'!$H244,"C",'MAPA DE RIESGOS'!$AF244),"")</f>
        <v/>
      </c>
      <c r="AO18" s="357" t="str">
        <f>IF(AND('MAPA DE RIESGOS'!$AP245="Muy Alta",'MAPA DE RIESGOS'!$AR245="Menor"),CONCATENATE("R",'MAPA DE RIESGOS'!$H245,"C",'MAPA DE RIESGOS'!$AF245),"")</f>
        <v/>
      </c>
      <c r="AP18" s="357" t="str">
        <f>IF(AND('MAPA DE RIESGOS'!$AP246="Muy Alta",'MAPA DE RIESGOS'!$AR246="Menor"),CONCATENATE("R",'MAPA DE RIESGOS'!$H246,"C",'MAPA DE RIESGOS'!$AF246),"")</f>
        <v/>
      </c>
      <c r="AQ18" s="357" t="str">
        <f>IF(AND('MAPA DE RIESGOS'!$AP247="Muy Alta",'MAPA DE RIESGOS'!$AR247="Menor"),CONCATENATE("R",'MAPA DE RIESGOS'!$H247,"C",'MAPA DE RIESGOS'!$AF247),"")</f>
        <v/>
      </c>
      <c r="AR18" s="357" t="str">
        <f>IF(AND('MAPA DE RIESGOS'!$AP248="Muy Alta",'MAPA DE RIESGOS'!$AR248="Menor"),CONCATENATE("R",'MAPA DE RIESGOS'!$H248,"C",'MAPA DE RIESGOS'!$AF248),"")</f>
        <v/>
      </c>
      <c r="AS18" s="358" t="str">
        <f>IF(AND('MAPA DE RIESGOS'!$AP249="Muy Alta",'MAPA DE RIESGOS'!$AR249="Menor"),CONCATENATE("R",'MAPA DE RIESGOS'!$H249,"C",'MAPA DE RIESGOS'!$AF249),"")</f>
        <v/>
      </c>
      <c r="AT18" s="356" t="str">
        <f>IF(AND('MAPA DE RIESGOS'!$AP232="Muy Alta",'MAPA DE RIESGOS'!$AR232="Moderado"),CONCATENATE("R",'MAPA DE RIESGOS'!$H232,"C",'MAPA DE RIESGOS'!$AF232),"")</f>
        <v/>
      </c>
      <c r="AU18" s="357" t="str">
        <f>IF(AND('MAPA DE RIESGOS'!$AP233="Muy Alta",'MAPA DE RIESGOS'!$AR233="Moderado"),CONCATENATE("R",'MAPA DE RIESGOS'!$H233,"C",'MAPA DE RIESGOS'!$AF233),"")</f>
        <v/>
      </c>
      <c r="AV18" s="357" t="str">
        <f>IF(AND('MAPA DE RIESGOS'!$AP234="Muy Alta",'MAPA DE RIESGOS'!$AR234="Moderado"),CONCATENATE("R",'MAPA DE RIESGOS'!$H234,"C",'MAPA DE RIESGOS'!$AF234),"")</f>
        <v/>
      </c>
      <c r="AW18" s="357" t="str">
        <f>IF(AND('MAPA DE RIESGOS'!$AP235="Muy Alta",'MAPA DE RIESGOS'!$AR235="Moderado"),CONCATENATE("R",'MAPA DE RIESGOS'!$H235,"C",'MAPA DE RIESGOS'!$AF235),"")</f>
        <v/>
      </c>
      <c r="AX18" s="357" t="str">
        <f>IF(AND('MAPA DE RIESGOS'!$AP236="Muy Alta",'MAPA DE RIESGOS'!$AR236="Moderado"),CONCATENATE("R",'MAPA DE RIESGOS'!$H236,"C",'MAPA DE RIESGOS'!$AF236),"")</f>
        <v/>
      </c>
      <c r="AY18" s="357" t="str">
        <f>IF(AND('MAPA DE RIESGOS'!$AP237="Muy Alta",'MAPA DE RIESGOS'!$AR237="Moderado"),CONCATENATE("R",'MAPA DE RIESGOS'!$H237,"C",'MAPA DE RIESGOS'!$AF237),"")</f>
        <v/>
      </c>
      <c r="AZ18" s="357" t="str">
        <f>IF(AND('MAPA DE RIESGOS'!$AP238="Muy Alta",'MAPA DE RIESGOS'!$AR238="Moderado"),CONCATENATE("R",'MAPA DE RIESGOS'!$H238,"C",'MAPA DE RIESGOS'!$AF238),"")</f>
        <v/>
      </c>
      <c r="BA18" s="357" t="str">
        <f>IF(AND('MAPA DE RIESGOS'!$AP239="Muy Alta",'MAPA DE RIESGOS'!$AR239="Moderado"),CONCATENATE("R",'MAPA DE RIESGOS'!$H239,"C",'MAPA DE RIESGOS'!$AF239),"")</f>
        <v/>
      </c>
      <c r="BB18" s="357" t="str">
        <f>IF(AND('MAPA DE RIESGOS'!$AP240="Muy Alta",'MAPA DE RIESGOS'!$AR240="Moderado"),CONCATENATE("R",'MAPA DE RIESGOS'!$H240,"C",'MAPA DE RIESGOS'!$AF240),"")</f>
        <v/>
      </c>
      <c r="BC18" s="357" t="str">
        <f>IF(AND('MAPA DE RIESGOS'!$AP241="Muy Alta",'MAPA DE RIESGOS'!$AR241="Moderado"),CONCATENATE("R",'MAPA DE RIESGOS'!$H241,"C",'MAPA DE RIESGOS'!$AF241),"")</f>
        <v/>
      </c>
      <c r="BD18" s="357" t="str">
        <f>IF(AND('MAPA DE RIESGOS'!$AP242="Muy Alta",'MAPA DE RIESGOS'!$AR242="Moderado"),CONCATENATE("R",'MAPA DE RIESGOS'!$H242,"C",'MAPA DE RIESGOS'!$AF242),"")</f>
        <v/>
      </c>
      <c r="BE18" s="357" t="str">
        <f>IF(AND('MAPA DE RIESGOS'!$AP243="Muy Alta",'MAPA DE RIESGOS'!$AR243="Moderado"),CONCATENATE("R",'MAPA DE RIESGOS'!$H243,"C",'MAPA DE RIESGOS'!$AF243),"")</f>
        <v/>
      </c>
      <c r="BF18" s="357" t="str">
        <f>IF(AND('MAPA DE RIESGOS'!$AP244="Muy Alta",'MAPA DE RIESGOS'!$AR244="Moderado"),CONCATENATE("R",'MAPA DE RIESGOS'!$H244,"C",'MAPA DE RIESGOS'!$AF244),"")</f>
        <v/>
      </c>
      <c r="BG18" s="357" t="str">
        <f>IF(AND('MAPA DE RIESGOS'!$AP245="Muy Alta",'MAPA DE RIESGOS'!$AR245="Moderado"),CONCATENATE("R",'MAPA DE RIESGOS'!$H245,"C",'MAPA DE RIESGOS'!$AF245),"")</f>
        <v/>
      </c>
      <c r="BH18" s="357" t="str">
        <f>IF(AND('MAPA DE RIESGOS'!$AP246="Muy Alta",'MAPA DE RIESGOS'!$AR246="Moderado"),CONCATENATE("R",'MAPA DE RIESGOS'!$H246,"C",'MAPA DE RIESGOS'!$AF246),"")</f>
        <v/>
      </c>
      <c r="BI18" s="357" t="str">
        <f>IF(AND('MAPA DE RIESGOS'!$AP247="Muy Alta",'MAPA DE RIESGOS'!$AR247="Moderado"),CONCATENATE("R",'MAPA DE RIESGOS'!$H247,"C",'MAPA DE RIESGOS'!$AF247),"")</f>
        <v/>
      </c>
      <c r="BJ18" s="357" t="str">
        <f>IF(AND('MAPA DE RIESGOS'!$AP248="Muy Alta",'MAPA DE RIESGOS'!$AR248="Moderado"),CONCATENATE("R",'MAPA DE RIESGOS'!$H248,"C",'MAPA DE RIESGOS'!$AF248),"")</f>
        <v/>
      </c>
      <c r="BK18" s="358" t="str">
        <f>IF(AND('MAPA DE RIESGOS'!$AP249="Muy Alta",'MAPA DE RIESGOS'!$AR249="Moderado"),CONCATENATE("R",'MAPA DE RIESGOS'!$H249,"C",'MAPA DE RIESGOS'!$AF249),"")</f>
        <v/>
      </c>
      <c r="BL18" s="356" t="str">
        <f>IF(AND('MAPA DE RIESGOS'!$AP232="Muy Alta",'MAPA DE RIESGOS'!$AR232="Mayor"),CONCATENATE("R",'MAPA DE RIESGOS'!$H232,"C",'MAPA DE RIESGOS'!$AF232),"")</f>
        <v/>
      </c>
      <c r="BM18" s="357" t="str">
        <f>IF(AND('MAPA DE RIESGOS'!$AP233="Muy Alta",'MAPA DE RIESGOS'!$AR233="Mayor"),CONCATENATE("R",'MAPA DE RIESGOS'!$H233,"C",'MAPA DE RIESGOS'!$AF233),"")</f>
        <v/>
      </c>
      <c r="BN18" s="357" t="str">
        <f>IF(AND('MAPA DE RIESGOS'!$AP234="Muy Alta",'MAPA DE RIESGOS'!$AR234="Mayor"),CONCATENATE("R",'MAPA DE RIESGOS'!$H234,"C",'MAPA DE RIESGOS'!$AF234),"")</f>
        <v/>
      </c>
      <c r="BO18" s="357" t="str">
        <f>IF(AND('MAPA DE RIESGOS'!$AP235="Muy Alta",'MAPA DE RIESGOS'!$AR235="Mayor"),CONCATENATE("R",'MAPA DE RIESGOS'!$H235,"C",'MAPA DE RIESGOS'!$AF235),"")</f>
        <v/>
      </c>
      <c r="BP18" s="357" t="str">
        <f>IF(AND('MAPA DE RIESGOS'!$AP236="Muy Alta",'MAPA DE RIESGOS'!$AR236="Mayor"),CONCATENATE("R",'MAPA DE RIESGOS'!$H236,"C",'MAPA DE RIESGOS'!$AF236),"")</f>
        <v/>
      </c>
      <c r="BQ18" s="357" t="str">
        <f>IF(AND('MAPA DE RIESGOS'!$AP237="Muy Alta",'MAPA DE RIESGOS'!$AR237="Mayor"),CONCATENATE("R",'MAPA DE RIESGOS'!$H237,"C",'MAPA DE RIESGOS'!$AF237),"")</f>
        <v/>
      </c>
      <c r="BR18" s="357" t="str">
        <f>IF(AND('MAPA DE RIESGOS'!$AP238="Muy Alta",'MAPA DE RIESGOS'!$AR238="Mayor"),CONCATENATE("R",'MAPA DE RIESGOS'!$H238,"C",'MAPA DE RIESGOS'!$AF238),"")</f>
        <v/>
      </c>
      <c r="BS18" s="357" t="str">
        <f>IF(AND('MAPA DE RIESGOS'!$AP239="Muy Alta",'MAPA DE RIESGOS'!$AR239="Mayor"),CONCATENATE("R",'MAPA DE RIESGOS'!$H239,"C",'MAPA DE RIESGOS'!$AF239),"")</f>
        <v/>
      </c>
      <c r="BT18" s="357" t="str">
        <f>IF(AND('MAPA DE RIESGOS'!$AP240="Muy Alta",'MAPA DE RIESGOS'!$AR240="Mayor"),CONCATENATE("R",'MAPA DE RIESGOS'!$H240,"C",'MAPA DE RIESGOS'!$AF240),"")</f>
        <v/>
      </c>
      <c r="BU18" s="357" t="str">
        <f>IF(AND('MAPA DE RIESGOS'!$AP241="Muy Alta",'MAPA DE RIESGOS'!$AR241="Mayor"),CONCATENATE("R",'MAPA DE RIESGOS'!$H241,"C",'MAPA DE RIESGOS'!$AF241),"")</f>
        <v/>
      </c>
      <c r="BV18" s="357" t="str">
        <f>IF(AND('MAPA DE RIESGOS'!$AP242="Muy Alta",'MAPA DE RIESGOS'!$AR242="Mayor"),CONCATENATE("R",'MAPA DE RIESGOS'!$H242,"C",'MAPA DE RIESGOS'!$AF242),"")</f>
        <v/>
      </c>
      <c r="BW18" s="357" t="str">
        <f>IF(AND('MAPA DE RIESGOS'!$AP243="Muy Alta",'MAPA DE RIESGOS'!$AR243="Mayor"),CONCATENATE("R",'MAPA DE RIESGOS'!$H243,"C",'MAPA DE RIESGOS'!$AF243),"")</f>
        <v/>
      </c>
      <c r="BX18" s="357" t="str">
        <f>IF(AND('MAPA DE RIESGOS'!$AP244="Muy Alta",'MAPA DE RIESGOS'!$AR244="Mayor"),CONCATENATE("R",'MAPA DE RIESGOS'!$H244,"C",'MAPA DE RIESGOS'!$AF244),"")</f>
        <v/>
      </c>
      <c r="BY18" s="357" t="str">
        <f>IF(AND('MAPA DE RIESGOS'!$AP245="Muy Alta",'MAPA DE RIESGOS'!$AR245="Mayor"),CONCATENATE("R",'MAPA DE RIESGOS'!$H245,"C",'MAPA DE RIESGOS'!$AF245),"")</f>
        <v/>
      </c>
      <c r="BZ18" s="357" t="str">
        <f>IF(AND('MAPA DE RIESGOS'!$AP246="Muy Alta",'MAPA DE RIESGOS'!$AR246="Mayor"),CONCATENATE("R",'MAPA DE RIESGOS'!$H246,"C",'MAPA DE RIESGOS'!$AF246),"")</f>
        <v/>
      </c>
      <c r="CA18" s="357" t="str">
        <f>IF(AND('MAPA DE RIESGOS'!$AP247="Muy Alta",'MAPA DE RIESGOS'!$AR247="Mayor"),CONCATENATE("R",'MAPA DE RIESGOS'!$H247,"C",'MAPA DE RIESGOS'!$AF247),"")</f>
        <v/>
      </c>
      <c r="CB18" s="357" t="str">
        <f>IF(AND('MAPA DE RIESGOS'!$AP248="Muy Alta",'MAPA DE RIESGOS'!$AR248="Mayor"),CONCATENATE("R",'MAPA DE RIESGOS'!$H248,"C",'MAPA DE RIESGOS'!$AF248),"")</f>
        <v/>
      </c>
      <c r="CC18" s="358" t="str">
        <f>IF(AND('MAPA DE RIESGOS'!$AP249="Muy Alta",'MAPA DE RIESGOS'!$AR249="Mayor"),CONCATENATE("R",'MAPA DE RIESGOS'!$H249,"C",'MAPA DE RIESGOS'!$AF249),"")</f>
        <v/>
      </c>
      <c r="CD18" s="359" t="str">
        <f>IF(AND('MAPA DE RIESGOS'!$AP232="Muy Alta",'MAPA DE RIESGOS'!$AR232="Catastrófico"),CONCATENATE("R",'MAPA DE RIESGOS'!$H232,"C",'MAPA DE RIESGOS'!$AF232),"")</f>
        <v/>
      </c>
      <c r="CE18" s="359" t="str">
        <f>IF(AND('MAPA DE RIESGOS'!$AP233="Muy Alta",'MAPA DE RIESGOS'!$AR233="Catastrófico"),CONCATENATE("R",'MAPA DE RIESGOS'!$H233,"C",'MAPA DE RIESGOS'!$AF233),"")</f>
        <v/>
      </c>
      <c r="CF18" s="359" t="str">
        <f>IF(AND('MAPA DE RIESGOS'!$AP234="Muy Alta",'MAPA DE RIESGOS'!$AR234="Catastrófico"),CONCATENATE("R",'MAPA DE RIESGOS'!$H234,"C",'MAPA DE RIESGOS'!$AF234),"")</f>
        <v/>
      </c>
      <c r="CG18" s="359" t="str">
        <f>IF(AND('MAPA DE RIESGOS'!$AP235="Muy Alta",'MAPA DE RIESGOS'!$AR235="Catastrófico"),CONCATENATE("R",'MAPA DE RIESGOS'!$H235,"C",'MAPA DE RIESGOS'!$AF235),"")</f>
        <v/>
      </c>
      <c r="CH18" s="359" t="str">
        <f>IF(AND('MAPA DE RIESGOS'!$AP236="Muy Alta",'MAPA DE RIESGOS'!$AR236="Catastrófico"),CONCATENATE("R",'MAPA DE RIESGOS'!$H236,"C",'MAPA DE RIESGOS'!$AF236),"")</f>
        <v/>
      </c>
      <c r="CI18" s="359" t="str">
        <f>IF(AND('MAPA DE RIESGOS'!$AP237="Muy Alta",'MAPA DE RIESGOS'!$AR237="Catastrófico"),CONCATENATE("R",'MAPA DE RIESGOS'!$H237,"C",'MAPA DE RIESGOS'!$AF237),"")</f>
        <v/>
      </c>
      <c r="CJ18" s="359" t="str">
        <f>IF(AND('MAPA DE RIESGOS'!$AP238="Muy Alta",'MAPA DE RIESGOS'!$AR238="Catastrófico"),CONCATENATE("R",'MAPA DE RIESGOS'!$H238,"C",'MAPA DE RIESGOS'!$AF238),"")</f>
        <v/>
      </c>
      <c r="CK18" s="359" t="str">
        <f>IF(AND('MAPA DE RIESGOS'!$AP239="Muy Alta",'MAPA DE RIESGOS'!$AR239="Catastrófico"),CONCATENATE("R",'MAPA DE RIESGOS'!$H239,"C",'MAPA DE RIESGOS'!$AF239),"")</f>
        <v/>
      </c>
      <c r="CL18" s="359" t="str">
        <f>IF(AND('MAPA DE RIESGOS'!$AP240="Muy Alta",'MAPA DE RIESGOS'!$AR240="Catastrófico"),CONCATENATE("R",'MAPA DE RIESGOS'!$H240,"C",'MAPA DE RIESGOS'!$AF240),"")</f>
        <v/>
      </c>
      <c r="CM18" s="359" t="str">
        <f>IF(AND('MAPA DE RIESGOS'!$AP241="Muy Alta",'MAPA DE RIESGOS'!$AR241="Catastrófico"),CONCATENATE("R",'MAPA DE RIESGOS'!$H241,"C",'MAPA DE RIESGOS'!$AF241),"")</f>
        <v/>
      </c>
      <c r="CN18" s="359" t="str">
        <f>IF(AND('MAPA DE RIESGOS'!$AP242="Muy Alta",'MAPA DE RIESGOS'!$AR242="Catastrófico"),CONCATENATE("R",'MAPA DE RIESGOS'!$H242,"C",'MAPA DE RIESGOS'!$AF242),"")</f>
        <v/>
      </c>
      <c r="CO18" s="359" t="str">
        <f>IF(AND('MAPA DE RIESGOS'!$AP243="Muy Alta",'MAPA DE RIESGOS'!$AR243="Catastrófico"),CONCATENATE("R",'MAPA DE RIESGOS'!$H243,"C",'MAPA DE RIESGOS'!$AF243),"")</f>
        <v/>
      </c>
      <c r="CP18" s="359" t="str">
        <f>IF(AND('MAPA DE RIESGOS'!$AP244="Muy Alta",'MAPA DE RIESGOS'!$AR244="Catastrófico"),CONCATENATE("R",'MAPA DE RIESGOS'!$H244,"C",'MAPA DE RIESGOS'!$AF244),"")</f>
        <v/>
      </c>
      <c r="CQ18" s="359" t="str">
        <f>IF(AND('MAPA DE RIESGOS'!$AP245="Muy Alta",'MAPA DE RIESGOS'!$AR245="Catastrófico"),CONCATENATE("R",'MAPA DE RIESGOS'!$H245,"C",'MAPA DE RIESGOS'!$AF245),"")</f>
        <v/>
      </c>
      <c r="CR18" s="359" t="str">
        <f>IF(AND('MAPA DE RIESGOS'!$AP246="Muy Alta",'MAPA DE RIESGOS'!$AR246="Catastrófico"),CONCATENATE("R",'MAPA DE RIESGOS'!$H246,"C",'MAPA DE RIESGOS'!$AF246),"")</f>
        <v/>
      </c>
      <c r="CS18" s="359" t="str">
        <f>IF(AND('MAPA DE RIESGOS'!$AP247="Muy Alta",'MAPA DE RIESGOS'!$AR247="Catastrófico"),CONCATENATE("R",'MAPA DE RIESGOS'!$H247,"C",'MAPA DE RIESGOS'!$AF247),"")</f>
        <v/>
      </c>
      <c r="CT18" s="359" t="str">
        <f>IF(AND('MAPA DE RIESGOS'!$AP248="Muy Alta",'MAPA DE RIESGOS'!$AR248="Catastrófico"),CONCATENATE("R",'MAPA DE RIESGOS'!$H248,"C",'MAPA DE RIESGOS'!$AF248),"")</f>
        <v/>
      </c>
      <c r="CU18" s="360" t="str">
        <f>IF(AND('MAPA DE RIESGOS'!$AP249="Muy Alta",'MAPA DE RIESGOS'!$AR249="Catastrófico"),CONCATENATE("R",'MAPA DE RIESGOS'!$H249,"C",'MAPA DE RIESGOS'!$AF249),"")</f>
        <v/>
      </c>
      <c r="CV18" s="67"/>
      <c r="CW18" s="756"/>
      <c r="CX18" s="757"/>
      <c r="CY18" s="757"/>
      <c r="CZ18" s="757"/>
      <c r="DA18" s="757"/>
      <c r="DB18" s="758"/>
    </row>
    <row r="19" spans="2:106" ht="32.5" customHeight="1">
      <c r="B19" s="749"/>
      <c r="C19" s="749"/>
      <c r="D19" s="750"/>
      <c r="E19" s="738"/>
      <c r="F19" s="739"/>
      <c r="G19" s="739"/>
      <c r="H19" s="739"/>
      <c r="I19" s="740"/>
      <c r="J19" s="356" t="str">
        <f>IF(AND('MAPA DE RIESGOS'!$AP250="Muy Alta",'MAPA DE RIESGOS'!$AR250="Leve"),CONCATENATE("R",'MAPA DE RIESGOS'!$H250,"C",'MAPA DE RIESGOS'!$AF250),"")</f>
        <v/>
      </c>
      <c r="K19" s="357" t="str">
        <f>IF(AND('MAPA DE RIESGOS'!$AP251="Muy Alta",'MAPA DE RIESGOS'!$AR251="Leve"),CONCATENATE("R",'MAPA DE RIESGOS'!$H251,"C",'MAPA DE RIESGOS'!$AF251),"")</f>
        <v/>
      </c>
      <c r="L19" s="357" t="str">
        <f>IF(AND('MAPA DE RIESGOS'!$AP252="Muy Alta",'MAPA DE RIESGOS'!$AR252="Leve"),CONCATENATE("R",'MAPA DE RIESGOS'!$H252,"C",'MAPA DE RIESGOS'!$AF252),"")</f>
        <v/>
      </c>
      <c r="M19" s="357" t="str">
        <f>IF(AND('MAPA DE RIESGOS'!$AP253="Muy Alta",'MAPA DE RIESGOS'!$AR253="Leve"),CONCATENATE("R",'MAPA DE RIESGOS'!$H253,"C",'MAPA DE RIESGOS'!$AF253),"")</f>
        <v/>
      </c>
      <c r="N19" s="357" t="str">
        <f>IF(AND('MAPA DE RIESGOS'!$AP254="Muy Alta",'MAPA DE RIESGOS'!$AR254="Leve"),CONCATENATE("R",'MAPA DE RIESGOS'!$H254,"C",'MAPA DE RIESGOS'!$AF254),"")</f>
        <v/>
      </c>
      <c r="O19" s="357" t="str">
        <f>IF(AND('MAPA DE RIESGOS'!$AP255="Muy Alta",'MAPA DE RIESGOS'!$AR255="Leve"),CONCATENATE("R",'MAPA DE RIESGOS'!$H255,"C",'MAPA DE RIESGOS'!$AF255),"")</f>
        <v/>
      </c>
      <c r="P19" s="357" t="str">
        <f>IF(AND('MAPA DE RIESGOS'!$AP256="Muy Alta",'MAPA DE RIESGOS'!$AR256="Leve"),CONCATENATE("R",'MAPA DE RIESGOS'!$H256,"C",'MAPA DE RIESGOS'!$AF256),"")</f>
        <v/>
      </c>
      <c r="Q19" s="357" t="str">
        <f>IF(AND('MAPA DE RIESGOS'!$AP257="Muy Alta",'MAPA DE RIESGOS'!$AR257="Leve"),CONCATENATE("R",'MAPA DE RIESGOS'!$H257,"C",'MAPA DE RIESGOS'!$AF257),"")</f>
        <v/>
      </c>
      <c r="R19" s="357" t="str">
        <f>IF(AND('MAPA DE RIESGOS'!$AP258="Muy Alta",'MAPA DE RIESGOS'!$AR258="Leve"),CONCATENATE("R",'MAPA DE RIESGOS'!$H258,"C",'MAPA DE RIESGOS'!$AF258),"")</f>
        <v/>
      </c>
      <c r="S19" s="357" t="str">
        <f>IF(AND('MAPA DE RIESGOS'!$AP259="Muy Alta",'MAPA DE RIESGOS'!$AR259="Leve"),CONCATENATE("R",'MAPA DE RIESGOS'!$H259,"C",'MAPA DE RIESGOS'!$AF259),"")</f>
        <v/>
      </c>
      <c r="T19" s="357" t="str">
        <f>IF(AND('MAPA DE RIESGOS'!$AP260="Muy Alta",'MAPA DE RIESGOS'!$AR260="Leve"),CONCATENATE("R",'MAPA DE RIESGOS'!$H260,"C",'MAPA DE RIESGOS'!$AF260),"")</f>
        <v/>
      </c>
      <c r="U19" s="357" t="str">
        <f>IF(AND('MAPA DE RIESGOS'!$AP261="Muy Alta",'MAPA DE RIESGOS'!$AR261="Leve"),CONCATENATE("R",'MAPA DE RIESGOS'!$H261,"C",'MAPA DE RIESGOS'!$AF261),"")</f>
        <v/>
      </c>
      <c r="V19" s="357" t="str">
        <f>IF(AND('MAPA DE RIESGOS'!$AP262="Muy Alta",'MAPA DE RIESGOS'!$AR262="Leve"),CONCATENATE("R",'MAPA DE RIESGOS'!$H262,"C",'MAPA DE RIESGOS'!$AF262),"")</f>
        <v/>
      </c>
      <c r="W19" s="357" t="str">
        <f>IF(AND('MAPA DE RIESGOS'!$AP263="Muy Alta",'MAPA DE RIESGOS'!$AR263="Leve"),CONCATENATE("R",'MAPA DE RIESGOS'!$H263,"C",'MAPA DE RIESGOS'!$AF263),"")</f>
        <v/>
      </c>
      <c r="X19" s="357" t="str">
        <f>IF(AND('MAPA DE RIESGOS'!$AP264="Muy Alta",'MAPA DE RIESGOS'!$AR264="Leve"),CONCATENATE("R",'MAPA DE RIESGOS'!$H264,"C",'MAPA DE RIESGOS'!$AF264),"")</f>
        <v/>
      </c>
      <c r="Y19" s="357" t="str">
        <f>IF(AND('MAPA DE RIESGOS'!$AP265="Muy Alta",'MAPA DE RIESGOS'!$AR265="Leve"),CONCATENATE("R",'MAPA DE RIESGOS'!$H265,"C",'MAPA DE RIESGOS'!$AF265),"")</f>
        <v/>
      </c>
      <c r="Z19" s="357" t="str">
        <f>IF(AND('MAPA DE RIESGOS'!$AP266="Muy Alta",'MAPA DE RIESGOS'!$AR266="Leve"),CONCATENATE("R",'MAPA DE RIESGOS'!$H266,"C",'MAPA DE RIESGOS'!$AF266),"")</f>
        <v/>
      </c>
      <c r="AA19" s="358" t="str">
        <f>IF(AND('MAPA DE RIESGOS'!$AP267="Muy Alta",'MAPA DE RIESGOS'!$AR267="Leve"),CONCATENATE("R",'MAPA DE RIESGOS'!$H267,"C",'MAPA DE RIESGOS'!$AF267),"")</f>
        <v/>
      </c>
      <c r="AB19" s="356" t="str">
        <f>IF(AND('MAPA DE RIESGOS'!$AP250="Muy Alta",'MAPA DE RIESGOS'!$AR250="Menor"),CONCATENATE("R",'MAPA DE RIESGOS'!$H250,"C",'MAPA DE RIESGOS'!$AF250),"")</f>
        <v/>
      </c>
      <c r="AC19" s="357" t="str">
        <f>IF(AND('MAPA DE RIESGOS'!$AP251="Muy Alta",'MAPA DE RIESGOS'!$AR251="Menor"),CONCATENATE("R",'MAPA DE RIESGOS'!$H251,"C",'MAPA DE RIESGOS'!$AF251),"")</f>
        <v/>
      </c>
      <c r="AD19" s="357" t="str">
        <f>IF(AND('MAPA DE RIESGOS'!$AP252="Muy Alta",'MAPA DE RIESGOS'!$AR252="Menor"),CONCATENATE("R",'MAPA DE RIESGOS'!$H252,"C",'MAPA DE RIESGOS'!$AF252),"")</f>
        <v/>
      </c>
      <c r="AE19" s="357" t="str">
        <f>IF(AND('MAPA DE RIESGOS'!$AP253="Muy Alta",'MAPA DE RIESGOS'!$AR253="Menor"),CONCATENATE("R",'MAPA DE RIESGOS'!$H253,"C",'MAPA DE RIESGOS'!$AF253),"")</f>
        <v/>
      </c>
      <c r="AF19" s="357" t="str">
        <f>IF(AND('MAPA DE RIESGOS'!$AP254="Muy Alta",'MAPA DE RIESGOS'!$AR254="Menor"),CONCATENATE("R",'MAPA DE RIESGOS'!$H254,"C",'MAPA DE RIESGOS'!$AF254),"")</f>
        <v/>
      </c>
      <c r="AG19" s="357" t="str">
        <f>IF(AND('MAPA DE RIESGOS'!$AP255="Muy Alta",'MAPA DE RIESGOS'!$AR255="Menor"),CONCATENATE("R",'MAPA DE RIESGOS'!$H255,"C",'MAPA DE RIESGOS'!$AF255),"")</f>
        <v/>
      </c>
      <c r="AH19" s="357" t="str">
        <f>IF(AND('MAPA DE RIESGOS'!$AP256="Muy Alta",'MAPA DE RIESGOS'!$AR256="Menor"),CONCATENATE("R",'MAPA DE RIESGOS'!$H256,"C",'MAPA DE RIESGOS'!$AF256),"")</f>
        <v/>
      </c>
      <c r="AI19" s="357" t="str">
        <f>IF(AND('MAPA DE RIESGOS'!$AP257="Muy Alta",'MAPA DE RIESGOS'!$AR257="Menor"),CONCATENATE("R",'MAPA DE RIESGOS'!$H257,"C",'MAPA DE RIESGOS'!$AF257),"")</f>
        <v/>
      </c>
      <c r="AJ19" s="357" t="str">
        <f>IF(AND('MAPA DE RIESGOS'!$AP258="Muy Alta",'MAPA DE RIESGOS'!$AR258="Menor"),CONCATENATE("R",'MAPA DE RIESGOS'!$H258,"C",'MAPA DE RIESGOS'!$AF258),"")</f>
        <v/>
      </c>
      <c r="AK19" s="357" t="str">
        <f>IF(AND('MAPA DE RIESGOS'!$AP259="Muy Alta",'MAPA DE RIESGOS'!$AR259="Menor"),CONCATENATE("R",'MAPA DE RIESGOS'!$H259,"C",'MAPA DE RIESGOS'!$AF259),"")</f>
        <v/>
      </c>
      <c r="AL19" s="357" t="str">
        <f>IF(AND('MAPA DE RIESGOS'!$AP260="Muy Alta",'MAPA DE RIESGOS'!$AR260="Menor"),CONCATENATE("R",'MAPA DE RIESGOS'!$H260,"C",'MAPA DE RIESGOS'!$AF260),"")</f>
        <v/>
      </c>
      <c r="AM19" s="357" t="str">
        <f>IF(AND('MAPA DE RIESGOS'!$AP261="Muy Alta",'MAPA DE RIESGOS'!$AR261="Menor"),CONCATENATE("R",'MAPA DE RIESGOS'!$H261,"C",'MAPA DE RIESGOS'!$AF261),"")</f>
        <v/>
      </c>
      <c r="AN19" s="357" t="str">
        <f>IF(AND('MAPA DE RIESGOS'!$AP262="Muy Alta",'MAPA DE RIESGOS'!$AR262="Menor"),CONCATENATE("R",'MAPA DE RIESGOS'!$H262,"C",'MAPA DE RIESGOS'!$AF262),"")</f>
        <v/>
      </c>
      <c r="AO19" s="357" t="str">
        <f>IF(AND('MAPA DE RIESGOS'!$AP263="Muy Alta",'MAPA DE RIESGOS'!$AR263="Menor"),CONCATENATE("R",'MAPA DE RIESGOS'!$H263,"C",'MAPA DE RIESGOS'!$AF263),"")</f>
        <v/>
      </c>
      <c r="AP19" s="357" t="str">
        <f>IF(AND('MAPA DE RIESGOS'!$AP264="Muy Alta",'MAPA DE RIESGOS'!$AR264="Menor"),CONCATENATE("R",'MAPA DE RIESGOS'!$H264,"C",'MAPA DE RIESGOS'!$AF264),"")</f>
        <v/>
      </c>
      <c r="AQ19" s="357" t="str">
        <f>IF(AND('MAPA DE RIESGOS'!$AP265="Muy Alta",'MAPA DE RIESGOS'!$AR265="Menor"),CONCATENATE("R",'MAPA DE RIESGOS'!$H265,"C",'MAPA DE RIESGOS'!$AF265),"")</f>
        <v/>
      </c>
      <c r="AR19" s="357" t="str">
        <f>IF(AND('MAPA DE RIESGOS'!$AP266="Muy Alta",'MAPA DE RIESGOS'!$AR266="Menor"),CONCATENATE("R",'MAPA DE RIESGOS'!$H266,"C",'MAPA DE RIESGOS'!$AF266),"")</f>
        <v/>
      </c>
      <c r="AS19" s="358" t="str">
        <f>IF(AND('MAPA DE RIESGOS'!$AP267="Muy Alta",'MAPA DE RIESGOS'!$AR267="Menor"),CONCATENATE("R",'MAPA DE RIESGOS'!$H267,"C",'MAPA DE RIESGOS'!$AF267),"")</f>
        <v/>
      </c>
      <c r="AT19" s="356" t="str">
        <f>IF(AND('MAPA DE RIESGOS'!$AP250="Muy Alta",'MAPA DE RIESGOS'!$AR250="Moderado"),CONCATENATE("R",'MAPA DE RIESGOS'!$H250,"C",'MAPA DE RIESGOS'!$AF250),"")</f>
        <v/>
      </c>
      <c r="AU19" s="357" t="str">
        <f>IF(AND('MAPA DE RIESGOS'!$AP251="Muy Alta",'MAPA DE RIESGOS'!$AR251="Moderado"),CONCATENATE("R",'MAPA DE RIESGOS'!$H251,"C",'MAPA DE RIESGOS'!$AF251),"")</f>
        <v/>
      </c>
      <c r="AV19" s="357" t="str">
        <f>IF(AND('MAPA DE RIESGOS'!$AP252="Muy Alta",'MAPA DE RIESGOS'!$AR252="Moderado"),CONCATENATE("R",'MAPA DE RIESGOS'!$H252,"C",'MAPA DE RIESGOS'!$AF252),"")</f>
        <v/>
      </c>
      <c r="AW19" s="357" t="str">
        <f>IF(AND('MAPA DE RIESGOS'!$AP253="Muy Alta",'MAPA DE RIESGOS'!$AR253="Moderado"),CONCATENATE("R",'MAPA DE RIESGOS'!$H253,"C",'MAPA DE RIESGOS'!$AF253),"")</f>
        <v/>
      </c>
      <c r="AX19" s="357" t="str">
        <f>IF(AND('MAPA DE RIESGOS'!$AP254="Muy Alta",'MAPA DE RIESGOS'!$AR254="Moderado"),CONCATENATE("R",'MAPA DE RIESGOS'!$H254,"C",'MAPA DE RIESGOS'!$AF254),"")</f>
        <v/>
      </c>
      <c r="AY19" s="357" t="str">
        <f>IF(AND('MAPA DE RIESGOS'!$AP255="Muy Alta",'MAPA DE RIESGOS'!$AR255="Moderado"),CONCATENATE("R",'MAPA DE RIESGOS'!$H255,"C",'MAPA DE RIESGOS'!$AF255),"")</f>
        <v/>
      </c>
      <c r="AZ19" s="357" t="str">
        <f>IF(AND('MAPA DE RIESGOS'!$AP256="Muy Alta",'MAPA DE RIESGOS'!$AR256="Moderado"),CONCATENATE("R",'MAPA DE RIESGOS'!$H256,"C",'MAPA DE RIESGOS'!$AF256),"")</f>
        <v/>
      </c>
      <c r="BA19" s="357" t="str">
        <f>IF(AND('MAPA DE RIESGOS'!$AP257="Muy Alta",'MAPA DE RIESGOS'!$AR257="Moderado"),CONCATENATE("R",'MAPA DE RIESGOS'!$H257,"C",'MAPA DE RIESGOS'!$AF257),"")</f>
        <v/>
      </c>
      <c r="BB19" s="357" t="str">
        <f>IF(AND('MAPA DE RIESGOS'!$AP258="Muy Alta",'MAPA DE RIESGOS'!$AR258="Moderado"),CONCATENATE("R",'MAPA DE RIESGOS'!$H258,"C",'MAPA DE RIESGOS'!$AF258),"")</f>
        <v/>
      </c>
      <c r="BC19" s="357" t="str">
        <f>IF(AND('MAPA DE RIESGOS'!$AP259="Muy Alta",'MAPA DE RIESGOS'!$AR259="Moderado"),CONCATENATE("R",'MAPA DE RIESGOS'!$H259,"C",'MAPA DE RIESGOS'!$AF259),"")</f>
        <v/>
      </c>
      <c r="BD19" s="357" t="str">
        <f>IF(AND('MAPA DE RIESGOS'!$AP260="Muy Alta",'MAPA DE RIESGOS'!$AR260="Moderado"),CONCATENATE("R",'MAPA DE RIESGOS'!$H260,"C",'MAPA DE RIESGOS'!$AF260),"")</f>
        <v/>
      </c>
      <c r="BE19" s="357" t="str">
        <f>IF(AND('MAPA DE RIESGOS'!$AP261="Muy Alta",'MAPA DE RIESGOS'!$AR261="Moderado"),CONCATENATE("R",'MAPA DE RIESGOS'!$H261,"C",'MAPA DE RIESGOS'!$AF261),"")</f>
        <v/>
      </c>
      <c r="BF19" s="357" t="str">
        <f>IF(AND('MAPA DE RIESGOS'!$AP262="Muy Alta",'MAPA DE RIESGOS'!$AR262="Moderado"),CONCATENATE("R",'MAPA DE RIESGOS'!$H262,"C",'MAPA DE RIESGOS'!$AF262),"")</f>
        <v/>
      </c>
      <c r="BG19" s="357" t="str">
        <f>IF(AND('MAPA DE RIESGOS'!$AP263="Muy Alta",'MAPA DE RIESGOS'!$AR263="Moderado"),CONCATENATE("R",'MAPA DE RIESGOS'!$H263,"C",'MAPA DE RIESGOS'!$AF263),"")</f>
        <v/>
      </c>
      <c r="BH19" s="357" t="str">
        <f>IF(AND('MAPA DE RIESGOS'!$AP264="Muy Alta",'MAPA DE RIESGOS'!$AR264="Moderado"),CONCATENATE("R",'MAPA DE RIESGOS'!$H264,"C",'MAPA DE RIESGOS'!$AF264),"")</f>
        <v/>
      </c>
      <c r="BI19" s="357" t="str">
        <f>IF(AND('MAPA DE RIESGOS'!$AP265="Muy Alta",'MAPA DE RIESGOS'!$AR265="Moderado"),CONCATENATE("R",'MAPA DE RIESGOS'!$H265,"C",'MAPA DE RIESGOS'!$AF265),"")</f>
        <v/>
      </c>
      <c r="BJ19" s="357" t="str">
        <f>IF(AND('MAPA DE RIESGOS'!$AP266="Muy Alta",'MAPA DE RIESGOS'!$AR266="Moderado"),CONCATENATE("R",'MAPA DE RIESGOS'!$H266,"C",'MAPA DE RIESGOS'!$AF266),"")</f>
        <v/>
      </c>
      <c r="BK19" s="358" t="str">
        <f>IF(AND('MAPA DE RIESGOS'!$AP267="Muy Alta",'MAPA DE RIESGOS'!$AR267="Moderado"),CONCATENATE("R",'MAPA DE RIESGOS'!$H267,"C",'MAPA DE RIESGOS'!$AF267),"")</f>
        <v/>
      </c>
      <c r="BL19" s="356" t="str">
        <f>IF(AND('MAPA DE RIESGOS'!$AP250="Muy Alta",'MAPA DE RIESGOS'!$AR250="Mayor"),CONCATENATE("R",'MAPA DE RIESGOS'!$H250,"C",'MAPA DE RIESGOS'!$AF250),"")</f>
        <v/>
      </c>
      <c r="BM19" s="357" t="str">
        <f>IF(AND('MAPA DE RIESGOS'!$AP251="Muy Alta",'MAPA DE RIESGOS'!$AR251="Mayor"),CONCATENATE("R",'MAPA DE RIESGOS'!$H251,"C",'MAPA DE RIESGOS'!$AF251),"")</f>
        <v/>
      </c>
      <c r="BN19" s="357" t="str">
        <f>IF(AND('MAPA DE RIESGOS'!$AP252="Muy Alta",'MAPA DE RIESGOS'!$AR252="Mayor"),CONCATENATE("R",'MAPA DE RIESGOS'!$H252,"C",'MAPA DE RIESGOS'!$AF252),"")</f>
        <v/>
      </c>
      <c r="BO19" s="357" t="str">
        <f>IF(AND('MAPA DE RIESGOS'!$AP253="Muy Alta",'MAPA DE RIESGOS'!$AR253="Mayor"),CONCATENATE("R",'MAPA DE RIESGOS'!$H253,"C",'MAPA DE RIESGOS'!$AF253),"")</f>
        <v/>
      </c>
      <c r="BP19" s="357" t="str">
        <f>IF(AND('MAPA DE RIESGOS'!$AP254="Muy Alta",'MAPA DE RIESGOS'!$AR254="Mayor"),CONCATENATE("R",'MAPA DE RIESGOS'!$H254,"C",'MAPA DE RIESGOS'!$AF254),"")</f>
        <v/>
      </c>
      <c r="BQ19" s="357" t="str">
        <f>IF(AND('MAPA DE RIESGOS'!$AP255="Muy Alta",'MAPA DE RIESGOS'!$AR255="Mayor"),CONCATENATE("R",'MAPA DE RIESGOS'!$H255,"C",'MAPA DE RIESGOS'!$AF255),"")</f>
        <v/>
      </c>
      <c r="BR19" s="357" t="str">
        <f>IF(AND('MAPA DE RIESGOS'!$AP256="Muy Alta",'MAPA DE RIESGOS'!$AR256="Mayor"),CONCATENATE("R",'MAPA DE RIESGOS'!$H256,"C",'MAPA DE RIESGOS'!$AF256),"")</f>
        <v/>
      </c>
      <c r="BS19" s="357" t="str">
        <f>IF(AND('MAPA DE RIESGOS'!$AP257="Muy Alta",'MAPA DE RIESGOS'!$AR257="Mayor"),CONCATENATE("R",'MAPA DE RIESGOS'!$H257,"C",'MAPA DE RIESGOS'!$AF257),"")</f>
        <v/>
      </c>
      <c r="BT19" s="357" t="str">
        <f>IF(AND('MAPA DE RIESGOS'!$AP258="Muy Alta",'MAPA DE RIESGOS'!$AR258="Mayor"),CONCATENATE("R",'MAPA DE RIESGOS'!$H258,"C",'MAPA DE RIESGOS'!$AF258),"")</f>
        <v/>
      </c>
      <c r="BU19" s="357" t="str">
        <f>IF(AND('MAPA DE RIESGOS'!$AP259="Muy Alta",'MAPA DE RIESGOS'!$AR259="Mayor"),CONCATENATE("R",'MAPA DE RIESGOS'!$H259,"C",'MAPA DE RIESGOS'!$AF259),"")</f>
        <v/>
      </c>
      <c r="BV19" s="357" t="str">
        <f>IF(AND('MAPA DE RIESGOS'!$AP260="Muy Alta",'MAPA DE RIESGOS'!$AR260="Mayor"),CONCATENATE("R",'MAPA DE RIESGOS'!$H260,"C",'MAPA DE RIESGOS'!$AF260),"")</f>
        <v/>
      </c>
      <c r="BW19" s="357" t="str">
        <f>IF(AND('MAPA DE RIESGOS'!$AP261="Muy Alta",'MAPA DE RIESGOS'!$AR261="Mayor"),CONCATENATE("R",'MAPA DE RIESGOS'!$H261,"C",'MAPA DE RIESGOS'!$AF261),"")</f>
        <v/>
      </c>
      <c r="BX19" s="357" t="str">
        <f>IF(AND('MAPA DE RIESGOS'!$AP262="Muy Alta",'MAPA DE RIESGOS'!$AR262="Mayor"),CONCATENATE("R",'MAPA DE RIESGOS'!$H262,"C",'MAPA DE RIESGOS'!$AF262),"")</f>
        <v/>
      </c>
      <c r="BY19" s="357" t="str">
        <f>IF(AND('MAPA DE RIESGOS'!$AP263="Muy Alta",'MAPA DE RIESGOS'!$AR263="Mayor"),CONCATENATE("R",'MAPA DE RIESGOS'!$H263,"C",'MAPA DE RIESGOS'!$AF263),"")</f>
        <v/>
      </c>
      <c r="BZ19" s="357" t="str">
        <f>IF(AND('MAPA DE RIESGOS'!$AP264="Muy Alta",'MAPA DE RIESGOS'!$AR264="Mayor"),CONCATENATE("R",'MAPA DE RIESGOS'!$H264,"C",'MAPA DE RIESGOS'!$AF264),"")</f>
        <v/>
      </c>
      <c r="CA19" s="357" t="str">
        <f>IF(AND('MAPA DE RIESGOS'!$AP265="Muy Alta",'MAPA DE RIESGOS'!$AR265="Mayor"),CONCATENATE("R",'MAPA DE RIESGOS'!$H265,"C",'MAPA DE RIESGOS'!$AF265),"")</f>
        <v/>
      </c>
      <c r="CB19" s="357" t="str">
        <f>IF(AND('MAPA DE RIESGOS'!$AP266="Muy Alta",'MAPA DE RIESGOS'!$AR266="Mayor"),CONCATENATE("R",'MAPA DE RIESGOS'!$H266,"C",'MAPA DE RIESGOS'!$AF266),"")</f>
        <v/>
      </c>
      <c r="CC19" s="358" t="str">
        <f>IF(AND('MAPA DE RIESGOS'!$AP267="Muy Alta",'MAPA DE RIESGOS'!$AR267="Mayor"),CONCATENATE("R",'MAPA DE RIESGOS'!$H267,"C",'MAPA DE RIESGOS'!$AF267),"")</f>
        <v/>
      </c>
      <c r="CD19" s="359" t="str">
        <f>IF(AND('MAPA DE RIESGOS'!$AP250="Muy Alta",'MAPA DE RIESGOS'!$AR250="Catastrófico"),CONCATENATE("R",'MAPA DE RIESGOS'!$H250,"C",'MAPA DE RIESGOS'!$AF250),"")</f>
        <v/>
      </c>
      <c r="CE19" s="359" t="str">
        <f>IF(AND('MAPA DE RIESGOS'!$AP251="Muy Alta",'MAPA DE RIESGOS'!$AR251="Catastrófico"),CONCATENATE("R",'MAPA DE RIESGOS'!$H251,"C",'MAPA DE RIESGOS'!$AF251),"")</f>
        <v/>
      </c>
      <c r="CF19" s="359" t="str">
        <f>IF(AND('MAPA DE RIESGOS'!$AP252="Muy Alta",'MAPA DE RIESGOS'!$AR252="Catastrófico"),CONCATENATE("R",'MAPA DE RIESGOS'!$H252,"C",'MAPA DE RIESGOS'!$AF252),"")</f>
        <v/>
      </c>
      <c r="CG19" s="359" t="str">
        <f>IF(AND('MAPA DE RIESGOS'!$AP253="Muy Alta",'MAPA DE RIESGOS'!$AR253="Catastrófico"),CONCATENATE("R",'MAPA DE RIESGOS'!$H253,"C",'MAPA DE RIESGOS'!$AF253),"")</f>
        <v/>
      </c>
      <c r="CH19" s="359" t="str">
        <f>IF(AND('MAPA DE RIESGOS'!$AP254="Muy Alta",'MAPA DE RIESGOS'!$AR254="Catastrófico"),CONCATENATE("R",'MAPA DE RIESGOS'!$H254,"C",'MAPA DE RIESGOS'!$AF254),"")</f>
        <v/>
      </c>
      <c r="CI19" s="359" t="str">
        <f>IF(AND('MAPA DE RIESGOS'!$AP255="Muy Alta",'MAPA DE RIESGOS'!$AR255="Catastrófico"),CONCATENATE("R",'MAPA DE RIESGOS'!$H255,"C",'MAPA DE RIESGOS'!$AF255),"")</f>
        <v/>
      </c>
      <c r="CJ19" s="359" t="str">
        <f>IF(AND('MAPA DE RIESGOS'!$AP256="Muy Alta",'MAPA DE RIESGOS'!$AR256="Catastrófico"),CONCATENATE("R",'MAPA DE RIESGOS'!$H256,"C",'MAPA DE RIESGOS'!$AF256),"")</f>
        <v/>
      </c>
      <c r="CK19" s="359" t="str">
        <f>IF(AND('MAPA DE RIESGOS'!$AP257="Muy Alta",'MAPA DE RIESGOS'!$AR257="Catastrófico"),CONCATENATE("R",'MAPA DE RIESGOS'!$H257,"C",'MAPA DE RIESGOS'!$AF257),"")</f>
        <v/>
      </c>
      <c r="CL19" s="359" t="str">
        <f>IF(AND('MAPA DE RIESGOS'!$AP258="Muy Alta",'MAPA DE RIESGOS'!$AR258="Catastrófico"),CONCATENATE("R",'MAPA DE RIESGOS'!$H258,"C",'MAPA DE RIESGOS'!$AF258),"")</f>
        <v/>
      </c>
      <c r="CM19" s="359" t="str">
        <f>IF(AND('MAPA DE RIESGOS'!$AP259="Muy Alta",'MAPA DE RIESGOS'!$AR259="Catastrófico"),CONCATENATE("R",'MAPA DE RIESGOS'!$H259,"C",'MAPA DE RIESGOS'!$AF259),"")</f>
        <v/>
      </c>
      <c r="CN19" s="359" t="str">
        <f>IF(AND('MAPA DE RIESGOS'!$AP260="Muy Alta",'MAPA DE RIESGOS'!$AR260="Catastrófico"),CONCATENATE("R",'MAPA DE RIESGOS'!$H260,"C",'MAPA DE RIESGOS'!$AF260),"")</f>
        <v/>
      </c>
      <c r="CO19" s="359" t="str">
        <f>IF(AND('MAPA DE RIESGOS'!$AP261="Muy Alta",'MAPA DE RIESGOS'!$AR261="Catastrófico"),CONCATENATE("R",'MAPA DE RIESGOS'!$H261,"C",'MAPA DE RIESGOS'!$AF261),"")</f>
        <v/>
      </c>
      <c r="CP19" s="359" t="str">
        <f>IF(AND('MAPA DE RIESGOS'!$AP262="Muy Alta",'MAPA DE RIESGOS'!$AR262="Catastrófico"),CONCATENATE("R",'MAPA DE RIESGOS'!$H262,"C",'MAPA DE RIESGOS'!$AF262),"")</f>
        <v/>
      </c>
      <c r="CQ19" s="359" t="str">
        <f>IF(AND('MAPA DE RIESGOS'!$AP263="Muy Alta",'MAPA DE RIESGOS'!$AR263="Catastrófico"),CONCATENATE("R",'MAPA DE RIESGOS'!$H263,"C",'MAPA DE RIESGOS'!$AF263),"")</f>
        <v/>
      </c>
      <c r="CR19" s="359" t="str">
        <f>IF(AND('MAPA DE RIESGOS'!$AP264="Muy Alta",'MAPA DE RIESGOS'!$AR264="Catastrófico"),CONCATENATE("R",'MAPA DE RIESGOS'!$H264,"C",'MAPA DE RIESGOS'!$AF264),"")</f>
        <v/>
      </c>
      <c r="CS19" s="359" t="str">
        <f>IF(AND('MAPA DE RIESGOS'!$AP265="Muy Alta",'MAPA DE RIESGOS'!$AR265="Catastrófico"),CONCATENATE("R",'MAPA DE RIESGOS'!$H265,"C",'MAPA DE RIESGOS'!$AF265),"")</f>
        <v/>
      </c>
      <c r="CT19" s="359" t="str">
        <f>IF(AND('MAPA DE RIESGOS'!$AP266="Muy Alta",'MAPA DE RIESGOS'!$AR266="Catastrófico"),CONCATENATE("R",'MAPA DE RIESGOS'!$H266,"C",'MAPA DE RIESGOS'!$AF266),"")</f>
        <v/>
      </c>
      <c r="CU19" s="360" t="str">
        <f>IF(AND('MAPA DE RIESGOS'!$AP267="Muy Alta",'MAPA DE RIESGOS'!$AR267="Catastrófico"),CONCATENATE("R",'MAPA DE RIESGOS'!$H267,"C",'MAPA DE RIESGOS'!$AF267),"")</f>
        <v/>
      </c>
      <c r="CV19" s="67"/>
      <c r="CW19" s="756"/>
      <c r="CX19" s="757"/>
      <c r="CY19" s="757"/>
      <c r="CZ19" s="757"/>
      <c r="DA19" s="757"/>
      <c r="DB19" s="758"/>
    </row>
    <row r="20" spans="2:106" ht="32.5" customHeight="1">
      <c r="B20" s="749"/>
      <c r="C20" s="749"/>
      <c r="D20" s="750"/>
      <c r="E20" s="738"/>
      <c r="F20" s="739"/>
      <c r="G20" s="739"/>
      <c r="H20" s="739"/>
      <c r="I20" s="740"/>
      <c r="J20" s="356" t="str">
        <f>IF(AND('MAPA DE RIESGOS'!$AP268="Muy Alta",'MAPA DE RIESGOS'!$AR268="Leve"),CONCATENATE("R",'MAPA DE RIESGOS'!$H268,"C",'MAPA DE RIESGOS'!$AF268),"")</f>
        <v/>
      </c>
      <c r="K20" s="357" t="str">
        <f>IF(AND('MAPA DE RIESGOS'!$AP269="Muy Alta",'MAPA DE RIESGOS'!$AR269="Leve"),CONCATENATE("R",'MAPA DE RIESGOS'!$H269,"C",'MAPA DE RIESGOS'!$AF269),"")</f>
        <v/>
      </c>
      <c r="L20" s="357" t="str">
        <f>IF(AND('MAPA DE RIESGOS'!$AP270="Muy Alta",'MAPA DE RIESGOS'!$AR270="Leve"),CONCATENATE("R",'MAPA DE RIESGOS'!$H270,"C",'MAPA DE RIESGOS'!$AF270),"")</f>
        <v/>
      </c>
      <c r="M20" s="357" t="str">
        <f>IF(AND('MAPA DE RIESGOS'!$AP271="Muy Alta",'MAPA DE RIESGOS'!$AR271="Leve"),CONCATENATE("R",'MAPA DE RIESGOS'!$H271,"C",'MAPA DE RIESGOS'!$AF271),"")</f>
        <v/>
      </c>
      <c r="N20" s="357" t="str">
        <f>IF(AND('MAPA DE RIESGOS'!$AP272="Muy Alta",'MAPA DE RIESGOS'!$AR272="Leve"),CONCATENATE("R",'MAPA DE RIESGOS'!$H272,"C",'MAPA DE RIESGOS'!$AF272),"")</f>
        <v/>
      </c>
      <c r="O20" s="357" t="str">
        <f>IF(AND('MAPA DE RIESGOS'!$AP273="Muy Alta",'MAPA DE RIESGOS'!$AR273="Leve"),CONCATENATE("R",'MAPA DE RIESGOS'!$H273,"C",'MAPA DE RIESGOS'!$AF273),"")</f>
        <v/>
      </c>
      <c r="P20" s="357" t="str">
        <f>IF(AND('MAPA DE RIESGOS'!$AP274="Muy Alta",'MAPA DE RIESGOS'!$AR274="Leve"),CONCATENATE("R",'MAPA DE RIESGOS'!$H274,"C",'MAPA DE RIESGOS'!$AF274),"")</f>
        <v/>
      </c>
      <c r="Q20" s="357" t="str">
        <f>IF(AND('MAPA DE RIESGOS'!$AP275="Muy Alta",'MAPA DE RIESGOS'!$AR275="Leve"),CONCATENATE("R",'MAPA DE RIESGOS'!$H275,"C",'MAPA DE RIESGOS'!$AF275),"")</f>
        <v/>
      </c>
      <c r="R20" s="357" t="str">
        <f>IF(AND('MAPA DE RIESGOS'!$AP276="Muy Alta",'MAPA DE RIESGOS'!$AR276="Leve"),CONCATENATE("R",'MAPA DE RIESGOS'!$H276,"C",'MAPA DE RIESGOS'!$AF276),"")</f>
        <v/>
      </c>
      <c r="S20" s="357" t="str">
        <f>IF(AND('MAPA DE RIESGOS'!$AP277="Muy Alta",'MAPA DE RIESGOS'!$AR277="Leve"),CONCATENATE("R",'MAPA DE RIESGOS'!$H277,"C",'MAPA DE RIESGOS'!$AF277),"")</f>
        <v/>
      </c>
      <c r="T20" s="357" t="str">
        <f>IF(AND('MAPA DE RIESGOS'!$AP278="Muy Alta",'MAPA DE RIESGOS'!$AR278="Leve"),CONCATENATE("R",'MAPA DE RIESGOS'!$H278,"C",'MAPA DE RIESGOS'!$AF278),"")</f>
        <v/>
      </c>
      <c r="U20" s="357" t="str">
        <f>IF(AND('MAPA DE RIESGOS'!$AP279="Muy Alta",'MAPA DE RIESGOS'!$AR279="Leve"),CONCATENATE("R",'MAPA DE RIESGOS'!$H279,"C",'MAPA DE RIESGOS'!$AF279),"")</f>
        <v/>
      </c>
      <c r="V20" s="357" t="str">
        <f>IF(AND('MAPA DE RIESGOS'!$AP280="Muy Alta",'MAPA DE RIESGOS'!$AR280="Leve"),CONCATENATE("R",'MAPA DE RIESGOS'!$H280,"C",'MAPA DE RIESGOS'!$AF280),"")</f>
        <v/>
      </c>
      <c r="W20" s="357" t="str">
        <f>IF(AND('MAPA DE RIESGOS'!$AP281="Muy Alta",'MAPA DE RIESGOS'!$AR281="Leve"),CONCATENATE("R",'MAPA DE RIESGOS'!$H281,"C",'MAPA DE RIESGOS'!$AF281),"")</f>
        <v/>
      </c>
      <c r="X20" s="357" t="str">
        <f>IF(AND('MAPA DE RIESGOS'!$AP282="Muy Alta",'MAPA DE RIESGOS'!$AR282="Leve"),CONCATENATE("R",'MAPA DE RIESGOS'!$H282,"C",'MAPA DE RIESGOS'!$AF282),"")</f>
        <v/>
      </c>
      <c r="Y20" s="357" t="str">
        <f>IF(AND('MAPA DE RIESGOS'!$AP283="Muy Alta",'MAPA DE RIESGOS'!$AR283="Leve"),CONCATENATE("R",'MAPA DE RIESGOS'!$H283,"C",'MAPA DE RIESGOS'!$AF283),"")</f>
        <v/>
      </c>
      <c r="Z20" s="357" t="str">
        <f>IF(AND('MAPA DE RIESGOS'!$AP284="Muy Alta",'MAPA DE RIESGOS'!$AR284="Leve"),CONCATENATE("R",'MAPA DE RIESGOS'!$H284,"C",'MAPA DE RIESGOS'!$AF284),"")</f>
        <v/>
      </c>
      <c r="AA20" s="358" t="str">
        <f>IF(AND('MAPA DE RIESGOS'!$AP285="Muy Alta",'MAPA DE RIESGOS'!$AR285="Leve"),CONCATENATE("R",'MAPA DE RIESGOS'!$H285,"C",'MAPA DE RIESGOS'!$AF285),"")</f>
        <v/>
      </c>
      <c r="AB20" s="356" t="str">
        <f>IF(AND('MAPA DE RIESGOS'!$AP268="Muy Alta",'MAPA DE RIESGOS'!$AR268="Menor"),CONCATENATE("R",'MAPA DE RIESGOS'!$H268,"C",'MAPA DE RIESGOS'!$AF268),"")</f>
        <v/>
      </c>
      <c r="AC20" s="357" t="str">
        <f>IF(AND('MAPA DE RIESGOS'!$AP269="Muy Alta",'MAPA DE RIESGOS'!$AR269="Menor"),CONCATENATE("R",'MAPA DE RIESGOS'!$H269,"C",'MAPA DE RIESGOS'!$AF269),"")</f>
        <v/>
      </c>
      <c r="AD20" s="357" t="str">
        <f>IF(AND('MAPA DE RIESGOS'!$AP270="Muy Alta",'MAPA DE RIESGOS'!$AR270="Menor"),CONCATENATE("R",'MAPA DE RIESGOS'!$H270,"C",'MAPA DE RIESGOS'!$AF270),"")</f>
        <v/>
      </c>
      <c r="AE20" s="357" t="str">
        <f>IF(AND('MAPA DE RIESGOS'!$AP271="Muy Alta",'MAPA DE RIESGOS'!$AR271="Menor"),CONCATENATE("R",'MAPA DE RIESGOS'!$H271,"C",'MAPA DE RIESGOS'!$AF271),"")</f>
        <v/>
      </c>
      <c r="AF20" s="357" t="str">
        <f>IF(AND('MAPA DE RIESGOS'!$AP272="Muy Alta",'MAPA DE RIESGOS'!$AR272="Menor"),CONCATENATE("R",'MAPA DE RIESGOS'!$H272,"C",'MAPA DE RIESGOS'!$AF272),"")</f>
        <v/>
      </c>
      <c r="AG20" s="357" t="str">
        <f>IF(AND('MAPA DE RIESGOS'!$AP273="Muy Alta",'MAPA DE RIESGOS'!$AR273="Menor"),CONCATENATE("R",'MAPA DE RIESGOS'!$H273,"C",'MAPA DE RIESGOS'!$AF273),"")</f>
        <v/>
      </c>
      <c r="AH20" s="357" t="str">
        <f>IF(AND('MAPA DE RIESGOS'!$AP274="Muy Alta",'MAPA DE RIESGOS'!$AR274="Menor"),CONCATENATE("R",'MAPA DE RIESGOS'!$H274,"C",'MAPA DE RIESGOS'!$AF274),"")</f>
        <v/>
      </c>
      <c r="AI20" s="357" t="str">
        <f>IF(AND('MAPA DE RIESGOS'!$AP275="Muy Alta",'MAPA DE RIESGOS'!$AR275="Menor"),CONCATENATE("R",'MAPA DE RIESGOS'!$H275,"C",'MAPA DE RIESGOS'!$AF275),"")</f>
        <v/>
      </c>
      <c r="AJ20" s="357" t="str">
        <f>IF(AND('MAPA DE RIESGOS'!$AP276="Muy Alta",'MAPA DE RIESGOS'!$AR276="Menor"),CONCATENATE("R",'MAPA DE RIESGOS'!$H276,"C",'MAPA DE RIESGOS'!$AF276),"")</f>
        <v/>
      </c>
      <c r="AK20" s="357" t="str">
        <f>IF(AND('MAPA DE RIESGOS'!$AP277="Muy Alta",'MAPA DE RIESGOS'!$AR277="Menor"),CONCATENATE("R",'MAPA DE RIESGOS'!$H277,"C",'MAPA DE RIESGOS'!$AF277),"")</f>
        <v/>
      </c>
      <c r="AL20" s="357" t="str">
        <f>IF(AND('MAPA DE RIESGOS'!$AP278="Muy Alta",'MAPA DE RIESGOS'!$AR278="Menor"),CONCATENATE("R",'MAPA DE RIESGOS'!$H278,"C",'MAPA DE RIESGOS'!$AF278),"")</f>
        <v/>
      </c>
      <c r="AM20" s="357" t="str">
        <f>IF(AND('MAPA DE RIESGOS'!$AP279="Muy Alta",'MAPA DE RIESGOS'!$AR279="Menor"),CONCATENATE("R",'MAPA DE RIESGOS'!$H279,"C",'MAPA DE RIESGOS'!$AF279),"")</f>
        <v/>
      </c>
      <c r="AN20" s="357" t="str">
        <f>IF(AND('MAPA DE RIESGOS'!$AP280="Muy Alta",'MAPA DE RIESGOS'!$AR280="Menor"),CONCATENATE("R",'MAPA DE RIESGOS'!$H280,"C",'MAPA DE RIESGOS'!$AF280),"")</f>
        <v/>
      </c>
      <c r="AO20" s="357" t="str">
        <f>IF(AND('MAPA DE RIESGOS'!$AP281="Muy Alta",'MAPA DE RIESGOS'!$AR281="Menor"),CONCATENATE("R",'MAPA DE RIESGOS'!$H281,"C",'MAPA DE RIESGOS'!$AF281),"")</f>
        <v/>
      </c>
      <c r="AP20" s="357" t="str">
        <f>IF(AND('MAPA DE RIESGOS'!$AP282="Muy Alta",'MAPA DE RIESGOS'!$AR282="Menor"),CONCATENATE("R",'MAPA DE RIESGOS'!$H282,"C",'MAPA DE RIESGOS'!$AF282),"")</f>
        <v/>
      </c>
      <c r="AQ20" s="357" t="str">
        <f>IF(AND('MAPA DE RIESGOS'!$AP283="Muy Alta",'MAPA DE RIESGOS'!$AR283="Menor"),CONCATENATE("R",'MAPA DE RIESGOS'!$H283,"C",'MAPA DE RIESGOS'!$AF283),"")</f>
        <v/>
      </c>
      <c r="AR20" s="357" t="str">
        <f>IF(AND('MAPA DE RIESGOS'!$AP284="Muy Alta",'MAPA DE RIESGOS'!$AR284="Menor"),CONCATENATE("R",'MAPA DE RIESGOS'!$H284,"C",'MAPA DE RIESGOS'!$AF284),"")</f>
        <v/>
      </c>
      <c r="AS20" s="358" t="str">
        <f>IF(AND('MAPA DE RIESGOS'!$AP285="Muy Alta",'MAPA DE RIESGOS'!$AR285="Menor"),CONCATENATE("R",'MAPA DE RIESGOS'!$H285,"C",'MAPA DE RIESGOS'!$AF285),"")</f>
        <v/>
      </c>
      <c r="AT20" s="356" t="str">
        <f>IF(AND('MAPA DE RIESGOS'!$AP268="Muy Alta",'MAPA DE RIESGOS'!$AR268="Moderado"),CONCATENATE("R",'MAPA DE RIESGOS'!$H268,"C",'MAPA DE RIESGOS'!$AF268),"")</f>
        <v/>
      </c>
      <c r="AU20" s="357" t="str">
        <f>IF(AND('MAPA DE RIESGOS'!$AP269="Muy Alta",'MAPA DE RIESGOS'!$AR269="Moderado"),CONCATENATE("R",'MAPA DE RIESGOS'!$H269,"C",'MAPA DE RIESGOS'!$AF269),"")</f>
        <v/>
      </c>
      <c r="AV20" s="357" t="str">
        <f>IF(AND('MAPA DE RIESGOS'!$AP270="Muy Alta",'MAPA DE RIESGOS'!$AR270="Moderado"),CONCATENATE("R",'MAPA DE RIESGOS'!$H270,"C",'MAPA DE RIESGOS'!$AF270),"")</f>
        <v/>
      </c>
      <c r="AW20" s="357" t="str">
        <f>IF(AND('MAPA DE RIESGOS'!$AP271="Muy Alta",'MAPA DE RIESGOS'!$AR271="Moderado"),CONCATENATE("R",'MAPA DE RIESGOS'!$H271,"C",'MAPA DE RIESGOS'!$AF271),"")</f>
        <v/>
      </c>
      <c r="AX20" s="357" t="str">
        <f>IF(AND('MAPA DE RIESGOS'!$AP272="Muy Alta",'MAPA DE RIESGOS'!$AR272="Moderado"),CONCATENATE("R",'MAPA DE RIESGOS'!$H272,"C",'MAPA DE RIESGOS'!$AF272),"")</f>
        <v/>
      </c>
      <c r="AY20" s="357" t="str">
        <f>IF(AND('MAPA DE RIESGOS'!$AP273="Muy Alta",'MAPA DE RIESGOS'!$AR273="Moderado"),CONCATENATE("R",'MAPA DE RIESGOS'!$H273,"C",'MAPA DE RIESGOS'!$AF273),"")</f>
        <v/>
      </c>
      <c r="AZ20" s="357" t="str">
        <f>IF(AND('MAPA DE RIESGOS'!$AP274="Muy Alta",'MAPA DE RIESGOS'!$AR274="Moderado"),CONCATENATE("R",'MAPA DE RIESGOS'!$H274,"C",'MAPA DE RIESGOS'!$AF274),"")</f>
        <v/>
      </c>
      <c r="BA20" s="357" t="str">
        <f>IF(AND('MAPA DE RIESGOS'!$AP275="Muy Alta",'MAPA DE RIESGOS'!$AR275="Moderado"),CONCATENATE("R",'MAPA DE RIESGOS'!$H275,"C",'MAPA DE RIESGOS'!$AF275),"")</f>
        <v/>
      </c>
      <c r="BB20" s="357" t="str">
        <f>IF(AND('MAPA DE RIESGOS'!$AP276="Muy Alta",'MAPA DE RIESGOS'!$AR276="Moderado"),CONCATENATE("R",'MAPA DE RIESGOS'!$H276,"C",'MAPA DE RIESGOS'!$AF276),"")</f>
        <v/>
      </c>
      <c r="BC20" s="357" t="str">
        <f>IF(AND('MAPA DE RIESGOS'!$AP277="Muy Alta",'MAPA DE RIESGOS'!$AR277="Moderado"),CONCATENATE("R",'MAPA DE RIESGOS'!$H277,"C",'MAPA DE RIESGOS'!$AF277),"")</f>
        <v/>
      </c>
      <c r="BD20" s="357" t="str">
        <f>IF(AND('MAPA DE RIESGOS'!$AP278="Muy Alta",'MAPA DE RIESGOS'!$AR278="Moderado"),CONCATENATE("R",'MAPA DE RIESGOS'!$H278,"C",'MAPA DE RIESGOS'!$AF278),"")</f>
        <v/>
      </c>
      <c r="BE20" s="357" t="str">
        <f>IF(AND('MAPA DE RIESGOS'!$AP279="Muy Alta",'MAPA DE RIESGOS'!$AR279="Moderado"),CONCATENATE("R",'MAPA DE RIESGOS'!$H279,"C",'MAPA DE RIESGOS'!$AF279),"")</f>
        <v/>
      </c>
      <c r="BF20" s="357" t="str">
        <f>IF(AND('MAPA DE RIESGOS'!$AP280="Muy Alta",'MAPA DE RIESGOS'!$AR280="Moderado"),CONCATENATE("R",'MAPA DE RIESGOS'!$H280,"C",'MAPA DE RIESGOS'!$AF280),"")</f>
        <v/>
      </c>
      <c r="BG20" s="357" t="str">
        <f>IF(AND('MAPA DE RIESGOS'!$AP281="Muy Alta",'MAPA DE RIESGOS'!$AR281="Moderado"),CONCATENATE("R",'MAPA DE RIESGOS'!$H281,"C",'MAPA DE RIESGOS'!$AF281),"")</f>
        <v/>
      </c>
      <c r="BH20" s="357" t="str">
        <f>IF(AND('MAPA DE RIESGOS'!$AP282="Muy Alta",'MAPA DE RIESGOS'!$AR282="Moderado"),CONCATENATE("R",'MAPA DE RIESGOS'!$H282,"C",'MAPA DE RIESGOS'!$AF282),"")</f>
        <v/>
      </c>
      <c r="BI20" s="357" t="str">
        <f>IF(AND('MAPA DE RIESGOS'!$AP283="Muy Alta",'MAPA DE RIESGOS'!$AR283="Moderado"),CONCATENATE("R",'MAPA DE RIESGOS'!$H283,"C",'MAPA DE RIESGOS'!$AF283),"")</f>
        <v/>
      </c>
      <c r="BJ20" s="357" t="str">
        <f>IF(AND('MAPA DE RIESGOS'!$AP284="Muy Alta",'MAPA DE RIESGOS'!$AR284="Moderado"),CONCATENATE("R",'MAPA DE RIESGOS'!$H284,"C",'MAPA DE RIESGOS'!$AF284),"")</f>
        <v/>
      </c>
      <c r="BK20" s="358" t="str">
        <f>IF(AND('MAPA DE RIESGOS'!$AP285="Muy Alta",'MAPA DE RIESGOS'!$AR285="Moderado"),CONCATENATE("R",'MAPA DE RIESGOS'!$H285,"C",'MAPA DE RIESGOS'!$AF285),"")</f>
        <v/>
      </c>
      <c r="BL20" s="356" t="str">
        <f>IF(AND('MAPA DE RIESGOS'!$AP268="Muy Alta",'MAPA DE RIESGOS'!$AR268="Mayor"),CONCATENATE("R",'MAPA DE RIESGOS'!$H268,"C",'MAPA DE RIESGOS'!$AF268),"")</f>
        <v/>
      </c>
      <c r="BM20" s="357" t="str">
        <f>IF(AND('MAPA DE RIESGOS'!$AP269="Muy Alta",'MAPA DE RIESGOS'!$AR269="Mayor"),CONCATENATE("R",'MAPA DE RIESGOS'!$H269,"C",'MAPA DE RIESGOS'!$AF269),"")</f>
        <v/>
      </c>
      <c r="BN20" s="357" t="str">
        <f>IF(AND('MAPA DE RIESGOS'!$AP270="Muy Alta",'MAPA DE RIESGOS'!$AR270="Mayor"),CONCATENATE("R",'MAPA DE RIESGOS'!$H270,"C",'MAPA DE RIESGOS'!$AF270),"")</f>
        <v/>
      </c>
      <c r="BO20" s="357" t="str">
        <f>IF(AND('MAPA DE RIESGOS'!$AP271="Muy Alta",'MAPA DE RIESGOS'!$AR271="Mayor"),CONCATENATE("R",'MAPA DE RIESGOS'!$H271,"C",'MAPA DE RIESGOS'!$AF271),"")</f>
        <v/>
      </c>
      <c r="BP20" s="357" t="str">
        <f>IF(AND('MAPA DE RIESGOS'!$AP272="Muy Alta",'MAPA DE RIESGOS'!$AR272="Mayor"),CONCATENATE("R",'MAPA DE RIESGOS'!$H272,"C",'MAPA DE RIESGOS'!$AF272),"")</f>
        <v/>
      </c>
      <c r="BQ20" s="357" t="str">
        <f>IF(AND('MAPA DE RIESGOS'!$AP273="Muy Alta",'MAPA DE RIESGOS'!$AR273="Mayor"),CONCATENATE("R",'MAPA DE RIESGOS'!$H273,"C",'MAPA DE RIESGOS'!$AF273),"")</f>
        <v/>
      </c>
      <c r="BR20" s="357" t="str">
        <f>IF(AND('MAPA DE RIESGOS'!$AP274="Muy Alta",'MAPA DE RIESGOS'!$AR274="Mayor"),CONCATENATE("R",'MAPA DE RIESGOS'!$H274,"C",'MAPA DE RIESGOS'!$AF274),"")</f>
        <v/>
      </c>
      <c r="BS20" s="357" t="str">
        <f>IF(AND('MAPA DE RIESGOS'!$AP275="Muy Alta",'MAPA DE RIESGOS'!$AR275="Mayor"),CONCATENATE("R",'MAPA DE RIESGOS'!$H275,"C",'MAPA DE RIESGOS'!$AF275),"")</f>
        <v/>
      </c>
      <c r="BT20" s="357" t="str">
        <f>IF(AND('MAPA DE RIESGOS'!$AP276="Muy Alta",'MAPA DE RIESGOS'!$AR276="Mayor"),CONCATENATE("R",'MAPA DE RIESGOS'!$H276,"C",'MAPA DE RIESGOS'!$AF276),"")</f>
        <v/>
      </c>
      <c r="BU20" s="357" t="str">
        <f>IF(AND('MAPA DE RIESGOS'!$AP277="Muy Alta",'MAPA DE RIESGOS'!$AR277="Mayor"),CONCATENATE("R",'MAPA DE RIESGOS'!$H277,"C",'MAPA DE RIESGOS'!$AF277),"")</f>
        <v/>
      </c>
      <c r="BV20" s="357" t="str">
        <f>IF(AND('MAPA DE RIESGOS'!$AP278="Muy Alta",'MAPA DE RIESGOS'!$AR278="Mayor"),CONCATENATE("R",'MAPA DE RIESGOS'!$H278,"C",'MAPA DE RIESGOS'!$AF278),"")</f>
        <v/>
      </c>
      <c r="BW20" s="357" t="str">
        <f>IF(AND('MAPA DE RIESGOS'!$AP279="Muy Alta",'MAPA DE RIESGOS'!$AR279="Mayor"),CONCATENATE("R",'MAPA DE RIESGOS'!$H279,"C",'MAPA DE RIESGOS'!$AF279),"")</f>
        <v/>
      </c>
      <c r="BX20" s="357" t="str">
        <f>IF(AND('MAPA DE RIESGOS'!$AP280="Muy Alta",'MAPA DE RIESGOS'!$AR280="Mayor"),CONCATENATE("R",'MAPA DE RIESGOS'!$H280,"C",'MAPA DE RIESGOS'!$AF280),"")</f>
        <v/>
      </c>
      <c r="BY20" s="357" t="str">
        <f>IF(AND('MAPA DE RIESGOS'!$AP281="Muy Alta",'MAPA DE RIESGOS'!$AR281="Mayor"),CONCATENATE("R",'MAPA DE RIESGOS'!$H281,"C",'MAPA DE RIESGOS'!$AF281),"")</f>
        <v/>
      </c>
      <c r="BZ20" s="357" t="str">
        <f>IF(AND('MAPA DE RIESGOS'!$AP282="Muy Alta",'MAPA DE RIESGOS'!$AR282="Mayor"),CONCATENATE("R",'MAPA DE RIESGOS'!$H282,"C",'MAPA DE RIESGOS'!$AF282),"")</f>
        <v/>
      </c>
      <c r="CA20" s="357" t="str">
        <f>IF(AND('MAPA DE RIESGOS'!$AP283="Muy Alta",'MAPA DE RIESGOS'!$AR283="Mayor"),CONCATENATE("R",'MAPA DE RIESGOS'!$H283,"C",'MAPA DE RIESGOS'!$AF283),"")</f>
        <v/>
      </c>
      <c r="CB20" s="357" t="str">
        <f>IF(AND('MAPA DE RIESGOS'!$AP284="Muy Alta",'MAPA DE RIESGOS'!$AR284="Mayor"),CONCATENATE("R",'MAPA DE RIESGOS'!$H284,"C",'MAPA DE RIESGOS'!$AF284),"")</f>
        <v/>
      </c>
      <c r="CC20" s="358" t="str">
        <f>IF(AND('MAPA DE RIESGOS'!$AP285="Muy Alta",'MAPA DE RIESGOS'!$AR285="Mayor"),CONCATENATE("R",'MAPA DE RIESGOS'!$H285,"C",'MAPA DE RIESGOS'!$AF285),"")</f>
        <v/>
      </c>
      <c r="CD20" s="359" t="str">
        <f>IF(AND('MAPA DE RIESGOS'!$AP268="Muy Alta",'MAPA DE RIESGOS'!$AR268="Catastrófico"),CONCATENATE("R",'MAPA DE RIESGOS'!$H268,"C",'MAPA DE RIESGOS'!$AF268),"")</f>
        <v/>
      </c>
      <c r="CE20" s="359" t="str">
        <f>IF(AND('MAPA DE RIESGOS'!$AP269="Muy Alta",'MAPA DE RIESGOS'!$AR269="Catastrófico"),CONCATENATE("R",'MAPA DE RIESGOS'!$H269,"C",'MAPA DE RIESGOS'!$AF269),"")</f>
        <v/>
      </c>
      <c r="CF20" s="359" t="str">
        <f>IF(AND('MAPA DE RIESGOS'!$AP270="Muy Alta",'MAPA DE RIESGOS'!$AR270="Catastrófico"),CONCATENATE("R",'MAPA DE RIESGOS'!$H270,"C",'MAPA DE RIESGOS'!$AF270),"")</f>
        <v/>
      </c>
      <c r="CG20" s="359" t="str">
        <f>IF(AND('MAPA DE RIESGOS'!$AP271="Muy Alta",'MAPA DE RIESGOS'!$AR271="Catastrófico"),CONCATENATE("R",'MAPA DE RIESGOS'!$H271,"C",'MAPA DE RIESGOS'!$AF271),"")</f>
        <v/>
      </c>
      <c r="CH20" s="359" t="str">
        <f>IF(AND('MAPA DE RIESGOS'!$AP272="Muy Alta",'MAPA DE RIESGOS'!$AR272="Catastrófico"),CONCATENATE("R",'MAPA DE RIESGOS'!$H272,"C",'MAPA DE RIESGOS'!$AF272),"")</f>
        <v/>
      </c>
      <c r="CI20" s="359" t="str">
        <f>IF(AND('MAPA DE RIESGOS'!$AP273="Muy Alta",'MAPA DE RIESGOS'!$AR273="Catastrófico"),CONCATENATE("R",'MAPA DE RIESGOS'!$H273,"C",'MAPA DE RIESGOS'!$AF273),"")</f>
        <v/>
      </c>
      <c r="CJ20" s="359" t="str">
        <f>IF(AND('MAPA DE RIESGOS'!$AP274="Muy Alta",'MAPA DE RIESGOS'!$AR274="Catastrófico"),CONCATENATE("R",'MAPA DE RIESGOS'!$H274,"C",'MAPA DE RIESGOS'!$AF274),"")</f>
        <v/>
      </c>
      <c r="CK20" s="359" t="str">
        <f>IF(AND('MAPA DE RIESGOS'!$AP275="Muy Alta",'MAPA DE RIESGOS'!$AR275="Catastrófico"),CONCATENATE("R",'MAPA DE RIESGOS'!$H275,"C",'MAPA DE RIESGOS'!$AF275),"")</f>
        <v/>
      </c>
      <c r="CL20" s="359" t="str">
        <f>IF(AND('MAPA DE RIESGOS'!$AP276="Muy Alta",'MAPA DE RIESGOS'!$AR276="Catastrófico"),CONCATENATE("R",'MAPA DE RIESGOS'!$H276,"C",'MAPA DE RIESGOS'!$AF276),"")</f>
        <v/>
      </c>
      <c r="CM20" s="359" t="str">
        <f>IF(AND('MAPA DE RIESGOS'!$AP277="Muy Alta",'MAPA DE RIESGOS'!$AR277="Catastrófico"),CONCATENATE("R",'MAPA DE RIESGOS'!$H277,"C",'MAPA DE RIESGOS'!$AF277),"")</f>
        <v/>
      </c>
      <c r="CN20" s="359" t="str">
        <f>IF(AND('MAPA DE RIESGOS'!$AP278="Muy Alta",'MAPA DE RIESGOS'!$AR278="Catastrófico"),CONCATENATE("R",'MAPA DE RIESGOS'!$H278,"C",'MAPA DE RIESGOS'!$AF278),"")</f>
        <v/>
      </c>
      <c r="CO20" s="359" t="str">
        <f>IF(AND('MAPA DE RIESGOS'!$AP279="Muy Alta",'MAPA DE RIESGOS'!$AR279="Catastrófico"),CONCATENATE("R",'MAPA DE RIESGOS'!$H279,"C",'MAPA DE RIESGOS'!$AF279),"")</f>
        <v/>
      </c>
      <c r="CP20" s="359" t="str">
        <f>IF(AND('MAPA DE RIESGOS'!$AP280="Muy Alta",'MAPA DE RIESGOS'!$AR280="Catastrófico"),CONCATENATE("R",'MAPA DE RIESGOS'!$H280,"C",'MAPA DE RIESGOS'!$AF280),"")</f>
        <v/>
      </c>
      <c r="CQ20" s="359" t="str">
        <f>IF(AND('MAPA DE RIESGOS'!$AP281="Muy Alta",'MAPA DE RIESGOS'!$AR281="Catastrófico"),CONCATENATE("R",'MAPA DE RIESGOS'!$H281,"C",'MAPA DE RIESGOS'!$AF281),"")</f>
        <v/>
      </c>
      <c r="CR20" s="359" t="str">
        <f>IF(AND('MAPA DE RIESGOS'!$AP282="Muy Alta",'MAPA DE RIESGOS'!$AR282="Catastrófico"),CONCATENATE("R",'MAPA DE RIESGOS'!$H282,"C",'MAPA DE RIESGOS'!$AF282),"")</f>
        <v/>
      </c>
      <c r="CS20" s="359" t="str">
        <f>IF(AND('MAPA DE RIESGOS'!$AP283="Muy Alta",'MAPA DE RIESGOS'!$AR283="Catastrófico"),CONCATENATE("R",'MAPA DE RIESGOS'!$H283,"C",'MAPA DE RIESGOS'!$AF283),"")</f>
        <v/>
      </c>
      <c r="CT20" s="359" t="str">
        <f>IF(AND('MAPA DE RIESGOS'!$AP284="Muy Alta",'MAPA DE RIESGOS'!$AR284="Catastrófico"),CONCATENATE("R",'MAPA DE RIESGOS'!$H284,"C",'MAPA DE RIESGOS'!$AF284),"")</f>
        <v/>
      </c>
      <c r="CU20" s="360" t="str">
        <f>IF(AND('MAPA DE RIESGOS'!$AP285="Muy Alta",'MAPA DE RIESGOS'!$AR285="Catastrófico"),CONCATENATE("R",'MAPA DE RIESGOS'!$H285,"C",'MAPA DE RIESGOS'!$AF285),"")</f>
        <v/>
      </c>
      <c r="CV20" s="67"/>
      <c r="CW20" s="756"/>
      <c r="CX20" s="757"/>
      <c r="CY20" s="757"/>
      <c r="CZ20" s="757"/>
      <c r="DA20" s="757"/>
      <c r="DB20" s="758"/>
    </row>
    <row r="21" spans="2:106" ht="32.5" customHeight="1">
      <c r="B21" s="749"/>
      <c r="C21" s="749"/>
      <c r="D21" s="750"/>
      <c r="E21" s="738"/>
      <c r="F21" s="739"/>
      <c r="G21" s="739"/>
      <c r="H21" s="739"/>
      <c r="I21" s="740"/>
      <c r="J21" s="356" t="str">
        <f>IF(AND('MAPA DE RIESGOS'!$AP286="Muy Alta",'MAPA DE RIESGOS'!$AR286="Leve"),CONCATENATE("R",'MAPA DE RIESGOS'!$H286,"C",'MAPA DE RIESGOS'!$AF286),"")</f>
        <v/>
      </c>
      <c r="K21" s="357" t="str">
        <f>IF(AND('MAPA DE RIESGOS'!$AP287="Muy Alta",'MAPA DE RIESGOS'!$AR287="Leve"),CONCATENATE("R",'MAPA DE RIESGOS'!$H287,"C",'MAPA DE RIESGOS'!$AF287),"")</f>
        <v/>
      </c>
      <c r="L21" s="357" t="str">
        <f>IF(AND('MAPA DE RIESGOS'!$AP288="Muy Alta",'MAPA DE RIESGOS'!$AR288="Leve"),CONCATENATE("R",'MAPA DE RIESGOS'!$H288,"C",'MAPA DE RIESGOS'!$AF288),"")</f>
        <v/>
      </c>
      <c r="M21" s="357" t="str">
        <f>IF(AND('MAPA DE RIESGOS'!$AP289="Muy Alta",'MAPA DE RIESGOS'!$AR289="Leve"),CONCATENATE("R",'MAPA DE RIESGOS'!$H289,"C",'MAPA DE RIESGOS'!$AF289),"")</f>
        <v/>
      </c>
      <c r="N21" s="357" t="str">
        <f>IF(AND('MAPA DE RIESGOS'!$AP290="Muy Alta",'MAPA DE RIESGOS'!$AR290="Leve"),CONCATENATE("R",'MAPA DE RIESGOS'!$H290,"C",'MAPA DE RIESGOS'!$AF290),"")</f>
        <v/>
      </c>
      <c r="O21" s="357" t="str">
        <f>IF(AND('MAPA DE RIESGOS'!$AP291="Muy Alta",'MAPA DE RIESGOS'!$AR291="Leve"),CONCATENATE("R",'MAPA DE RIESGOS'!$H291,"C",'MAPA DE RIESGOS'!$AF291),"")</f>
        <v/>
      </c>
      <c r="P21" s="357" t="str">
        <f>IF(AND('MAPA DE RIESGOS'!$AP292="Muy Alta",'MAPA DE RIESGOS'!$AR292="Leve"),CONCATENATE("R",'MAPA DE RIESGOS'!$H292,"C",'MAPA DE RIESGOS'!$AF292),"")</f>
        <v/>
      </c>
      <c r="Q21" s="357" t="str">
        <f>IF(AND('MAPA DE RIESGOS'!$AP293="Muy Alta",'MAPA DE RIESGOS'!$AR293="Leve"),CONCATENATE("R",'MAPA DE RIESGOS'!$H293,"C",'MAPA DE RIESGOS'!$AF293),"")</f>
        <v/>
      </c>
      <c r="R21" s="357" t="str">
        <f>IF(AND('MAPA DE RIESGOS'!$AP294="Muy Alta",'MAPA DE RIESGOS'!$AR294="Leve"),CONCATENATE("R",'MAPA DE RIESGOS'!$H294,"C",'MAPA DE RIESGOS'!$AF294),"")</f>
        <v/>
      </c>
      <c r="S21" s="357" t="str">
        <f>IF(AND('MAPA DE RIESGOS'!$AP295="Muy Alta",'MAPA DE RIESGOS'!$AR295="Leve"),CONCATENATE("R",'MAPA DE RIESGOS'!$H295,"C",'MAPA DE RIESGOS'!$AF295),"")</f>
        <v/>
      </c>
      <c r="T21" s="357" t="str">
        <f>IF(AND('MAPA DE RIESGOS'!$AP296="Muy Alta",'MAPA DE RIESGOS'!$AR296="Leve"),CONCATENATE("R",'MAPA DE RIESGOS'!$H296,"C",'MAPA DE RIESGOS'!$AF296),"")</f>
        <v/>
      </c>
      <c r="U21" s="357" t="str">
        <f>IF(AND('MAPA DE RIESGOS'!$AP297="Muy Alta",'MAPA DE RIESGOS'!$AR297="Leve"),CONCATENATE("R",'MAPA DE RIESGOS'!$H297,"C",'MAPA DE RIESGOS'!$AF297),"")</f>
        <v/>
      </c>
      <c r="V21" s="357" t="str">
        <f>IF(AND('MAPA DE RIESGOS'!$AP298="Muy Alta",'MAPA DE RIESGOS'!$AR298="Leve"),CONCATENATE("R",'MAPA DE RIESGOS'!$H298,"C",'MAPA DE RIESGOS'!$AF298),"")</f>
        <v/>
      </c>
      <c r="W21" s="357" t="str">
        <f>IF(AND('MAPA DE RIESGOS'!$AP299="Muy Alta",'MAPA DE RIESGOS'!$AR299="Leve"),CONCATENATE("R",'MAPA DE RIESGOS'!$H299,"C",'MAPA DE RIESGOS'!$AF299),"")</f>
        <v/>
      </c>
      <c r="X21" s="357" t="str">
        <f>IF(AND('MAPA DE RIESGOS'!$AP300="Muy Alta",'MAPA DE RIESGOS'!$AR300="Leve"),CONCATENATE("R",'MAPA DE RIESGOS'!$H300,"C",'MAPA DE RIESGOS'!$AF300),"")</f>
        <v/>
      </c>
      <c r="Y21" s="357" t="str">
        <f>IF(AND('MAPA DE RIESGOS'!$AP301="Muy Alta",'MAPA DE RIESGOS'!$AR301="Leve"),CONCATENATE("R",'MAPA DE RIESGOS'!$H301,"C",'MAPA DE RIESGOS'!$AF301),"")</f>
        <v/>
      </c>
      <c r="Z21" s="357" t="str">
        <f>IF(AND('MAPA DE RIESGOS'!$AP302="Muy Alta",'MAPA DE RIESGOS'!$AR302="Leve"),CONCATENATE("R",'MAPA DE RIESGOS'!$H302,"C",'MAPA DE RIESGOS'!$AF302),"")</f>
        <v/>
      </c>
      <c r="AA21" s="358" t="str">
        <f>IF(AND('MAPA DE RIESGOS'!$AP303="Muy Alta",'MAPA DE RIESGOS'!$AR303="Leve"),CONCATENATE("R",'MAPA DE RIESGOS'!$H303,"C",'MAPA DE RIESGOS'!$AF303),"")</f>
        <v/>
      </c>
      <c r="AB21" s="356" t="str">
        <f>IF(AND('MAPA DE RIESGOS'!$AP286="Muy Alta",'MAPA DE RIESGOS'!$AR286="Menor"),CONCATENATE("R",'MAPA DE RIESGOS'!$H286,"C",'MAPA DE RIESGOS'!$AF286),"")</f>
        <v/>
      </c>
      <c r="AC21" s="357" t="str">
        <f>IF(AND('MAPA DE RIESGOS'!$AP287="Muy Alta",'MAPA DE RIESGOS'!$AR287="Menor"),CONCATENATE("R",'MAPA DE RIESGOS'!$H287,"C",'MAPA DE RIESGOS'!$AF287),"")</f>
        <v/>
      </c>
      <c r="AD21" s="357" t="str">
        <f>IF(AND('MAPA DE RIESGOS'!$AP288="Muy Alta",'MAPA DE RIESGOS'!$AR288="Menor"),CONCATENATE("R",'MAPA DE RIESGOS'!$H288,"C",'MAPA DE RIESGOS'!$AF288),"")</f>
        <v/>
      </c>
      <c r="AE21" s="357" t="str">
        <f>IF(AND('MAPA DE RIESGOS'!$AP289="Muy Alta",'MAPA DE RIESGOS'!$AR289="Menor"),CONCATENATE("R",'MAPA DE RIESGOS'!$H289,"C",'MAPA DE RIESGOS'!$AF289),"")</f>
        <v/>
      </c>
      <c r="AF21" s="357" t="str">
        <f>IF(AND('MAPA DE RIESGOS'!$AP290="Muy Alta",'MAPA DE RIESGOS'!$AR290="Menor"),CONCATENATE("R",'MAPA DE RIESGOS'!$H290,"C",'MAPA DE RIESGOS'!$AF290),"")</f>
        <v/>
      </c>
      <c r="AG21" s="357" t="str">
        <f>IF(AND('MAPA DE RIESGOS'!$AP291="Muy Alta",'MAPA DE RIESGOS'!$AR291="Menor"),CONCATENATE("R",'MAPA DE RIESGOS'!$H291,"C",'MAPA DE RIESGOS'!$AF291),"")</f>
        <v/>
      </c>
      <c r="AH21" s="357" t="str">
        <f>IF(AND('MAPA DE RIESGOS'!$AP292="Muy Alta",'MAPA DE RIESGOS'!$AR292="Menor"),CONCATENATE("R",'MAPA DE RIESGOS'!$H292,"C",'MAPA DE RIESGOS'!$AF292),"")</f>
        <v/>
      </c>
      <c r="AI21" s="357" t="str">
        <f>IF(AND('MAPA DE RIESGOS'!$AP293="Muy Alta",'MAPA DE RIESGOS'!$AR293="Menor"),CONCATENATE("R",'MAPA DE RIESGOS'!$H293,"C",'MAPA DE RIESGOS'!$AF293),"")</f>
        <v/>
      </c>
      <c r="AJ21" s="357" t="str">
        <f>IF(AND('MAPA DE RIESGOS'!$AP294="Muy Alta",'MAPA DE RIESGOS'!$AR294="Menor"),CONCATENATE("R",'MAPA DE RIESGOS'!$H294,"C",'MAPA DE RIESGOS'!$AF294),"")</f>
        <v/>
      </c>
      <c r="AK21" s="357" t="str">
        <f>IF(AND('MAPA DE RIESGOS'!$AP295="Muy Alta",'MAPA DE RIESGOS'!$AR295="Menor"),CONCATENATE("R",'MAPA DE RIESGOS'!$H295,"C",'MAPA DE RIESGOS'!$AF295),"")</f>
        <v/>
      </c>
      <c r="AL21" s="357" t="str">
        <f>IF(AND('MAPA DE RIESGOS'!$AP296="Muy Alta",'MAPA DE RIESGOS'!$AR296="Menor"),CONCATENATE("R",'MAPA DE RIESGOS'!$H296,"C",'MAPA DE RIESGOS'!$AF296),"")</f>
        <v/>
      </c>
      <c r="AM21" s="357" t="str">
        <f>IF(AND('MAPA DE RIESGOS'!$AP297="Muy Alta",'MAPA DE RIESGOS'!$AR297="Menor"),CONCATENATE("R",'MAPA DE RIESGOS'!$H297,"C",'MAPA DE RIESGOS'!$AF297),"")</f>
        <v/>
      </c>
      <c r="AN21" s="357" t="str">
        <f>IF(AND('MAPA DE RIESGOS'!$AP298="Muy Alta",'MAPA DE RIESGOS'!$AR298="Menor"),CONCATENATE("R",'MAPA DE RIESGOS'!$H298,"C",'MAPA DE RIESGOS'!$AF298),"")</f>
        <v/>
      </c>
      <c r="AO21" s="357" t="str">
        <f>IF(AND('MAPA DE RIESGOS'!$AP299="Muy Alta",'MAPA DE RIESGOS'!$AR299="Menor"),CONCATENATE("R",'MAPA DE RIESGOS'!$H299,"C",'MAPA DE RIESGOS'!$AF299),"")</f>
        <v/>
      </c>
      <c r="AP21" s="357" t="str">
        <f>IF(AND('MAPA DE RIESGOS'!$AP300="Muy Alta",'MAPA DE RIESGOS'!$AR300="Menor"),CONCATENATE("R",'MAPA DE RIESGOS'!$H300,"C",'MAPA DE RIESGOS'!$AF300),"")</f>
        <v/>
      </c>
      <c r="AQ21" s="357" t="str">
        <f>IF(AND('MAPA DE RIESGOS'!$AP301="Muy Alta",'MAPA DE RIESGOS'!$AR301="Menor"),CONCATENATE("R",'MAPA DE RIESGOS'!$H301,"C",'MAPA DE RIESGOS'!$AF301),"")</f>
        <v/>
      </c>
      <c r="AR21" s="357" t="str">
        <f>IF(AND('MAPA DE RIESGOS'!$AP302="Muy Alta",'MAPA DE RIESGOS'!$AR302="Menor"),CONCATENATE("R",'MAPA DE RIESGOS'!$H302,"C",'MAPA DE RIESGOS'!$AF302),"")</f>
        <v/>
      </c>
      <c r="AS21" s="358" t="str">
        <f>IF(AND('MAPA DE RIESGOS'!$AP303="Muy Alta",'MAPA DE RIESGOS'!$AR303="Menor"),CONCATENATE("R",'MAPA DE RIESGOS'!$H303,"C",'MAPA DE RIESGOS'!$AF303),"")</f>
        <v/>
      </c>
      <c r="AT21" s="356" t="str">
        <f>IF(AND('MAPA DE RIESGOS'!$AP286="Muy Alta",'MAPA DE RIESGOS'!$AR286="Moderado"),CONCATENATE("R",'MAPA DE RIESGOS'!$H286,"C",'MAPA DE RIESGOS'!$AF286),"")</f>
        <v/>
      </c>
      <c r="AU21" s="357" t="str">
        <f>IF(AND('MAPA DE RIESGOS'!$AP287="Muy Alta",'MAPA DE RIESGOS'!$AR287="Moderado"),CONCATENATE("R",'MAPA DE RIESGOS'!$H287,"C",'MAPA DE RIESGOS'!$AF287),"")</f>
        <v/>
      </c>
      <c r="AV21" s="357" t="str">
        <f>IF(AND('MAPA DE RIESGOS'!$AP288="Muy Alta",'MAPA DE RIESGOS'!$AR288="Moderado"),CONCATENATE("R",'MAPA DE RIESGOS'!$H288,"C",'MAPA DE RIESGOS'!$AF288),"")</f>
        <v/>
      </c>
      <c r="AW21" s="357" t="str">
        <f>IF(AND('MAPA DE RIESGOS'!$AP289="Muy Alta",'MAPA DE RIESGOS'!$AR289="Moderado"),CONCATENATE("R",'MAPA DE RIESGOS'!$H289,"C",'MAPA DE RIESGOS'!$AF289),"")</f>
        <v/>
      </c>
      <c r="AX21" s="357" t="str">
        <f>IF(AND('MAPA DE RIESGOS'!$AP290="Muy Alta",'MAPA DE RIESGOS'!$AR290="Moderado"),CONCATENATE("R",'MAPA DE RIESGOS'!$H290,"C",'MAPA DE RIESGOS'!$AF290),"")</f>
        <v/>
      </c>
      <c r="AY21" s="357" t="str">
        <f>IF(AND('MAPA DE RIESGOS'!$AP291="Muy Alta",'MAPA DE RIESGOS'!$AR291="Moderado"),CONCATENATE("R",'MAPA DE RIESGOS'!$H291,"C",'MAPA DE RIESGOS'!$AF291),"")</f>
        <v/>
      </c>
      <c r="AZ21" s="357" t="str">
        <f>IF(AND('MAPA DE RIESGOS'!$AP292="Muy Alta",'MAPA DE RIESGOS'!$AR292="Moderado"),CONCATENATE("R",'MAPA DE RIESGOS'!$H292,"C",'MAPA DE RIESGOS'!$AF292),"")</f>
        <v/>
      </c>
      <c r="BA21" s="357" t="str">
        <f>IF(AND('MAPA DE RIESGOS'!$AP293="Muy Alta",'MAPA DE RIESGOS'!$AR293="Moderado"),CONCATENATE("R",'MAPA DE RIESGOS'!$H293,"C",'MAPA DE RIESGOS'!$AF293),"")</f>
        <v/>
      </c>
      <c r="BB21" s="357" t="str">
        <f>IF(AND('MAPA DE RIESGOS'!$AP294="Muy Alta",'MAPA DE RIESGOS'!$AR294="Moderado"),CONCATENATE("R",'MAPA DE RIESGOS'!$H294,"C",'MAPA DE RIESGOS'!$AF294),"")</f>
        <v/>
      </c>
      <c r="BC21" s="357" t="str">
        <f>IF(AND('MAPA DE RIESGOS'!$AP295="Muy Alta",'MAPA DE RIESGOS'!$AR295="Moderado"),CONCATENATE("R",'MAPA DE RIESGOS'!$H295,"C",'MAPA DE RIESGOS'!$AF295),"")</f>
        <v/>
      </c>
      <c r="BD21" s="357" t="str">
        <f>IF(AND('MAPA DE RIESGOS'!$AP296="Muy Alta",'MAPA DE RIESGOS'!$AR296="Moderado"),CONCATENATE("R",'MAPA DE RIESGOS'!$H296,"C",'MAPA DE RIESGOS'!$AF296),"")</f>
        <v/>
      </c>
      <c r="BE21" s="357" t="str">
        <f>IF(AND('MAPA DE RIESGOS'!$AP297="Muy Alta",'MAPA DE RIESGOS'!$AR297="Moderado"),CONCATENATE("R",'MAPA DE RIESGOS'!$H297,"C",'MAPA DE RIESGOS'!$AF297),"")</f>
        <v/>
      </c>
      <c r="BF21" s="357" t="str">
        <f>IF(AND('MAPA DE RIESGOS'!$AP298="Muy Alta",'MAPA DE RIESGOS'!$AR298="Moderado"),CONCATENATE("R",'MAPA DE RIESGOS'!$H298,"C",'MAPA DE RIESGOS'!$AF298),"")</f>
        <v/>
      </c>
      <c r="BG21" s="357" t="str">
        <f>IF(AND('MAPA DE RIESGOS'!$AP299="Muy Alta",'MAPA DE RIESGOS'!$AR299="Moderado"),CONCATENATE("R",'MAPA DE RIESGOS'!$H299,"C",'MAPA DE RIESGOS'!$AF299),"")</f>
        <v/>
      </c>
      <c r="BH21" s="357" t="str">
        <f>IF(AND('MAPA DE RIESGOS'!$AP300="Muy Alta",'MAPA DE RIESGOS'!$AR300="Moderado"),CONCATENATE("R",'MAPA DE RIESGOS'!$H300,"C",'MAPA DE RIESGOS'!$AF300),"")</f>
        <v/>
      </c>
      <c r="BI21" s="357" t="str">
        <f>IF(AND('MAPA DE RIESGOS'!$AP301="Muy Alta",'MAPA DE RIESGOS'!$AR301="Moderado"),CONCATENATE("R",'MAPA DE RIESGOS'!$H301,"C",'MAPA DE RIESGOS'!$AF301),"")</f>
        <v/>
      </c>
      <c r="BJ21" s="357" t="str">
        <f>IF(AND('MAPA DE RIESGOS'!$AP302="Muy Alta",'MAPA DE RIESGOS'!$AR302="Moderado"),CONCATENATE("R",'MAPA DE RIESGOS'!$H302,"C",'MAPA DE RIESGOS'!$AF302),"")</f>
        <v/>
      </c>
      <c r="BK21" s="358" t="str">
        <f>IF(AND('MAPA DE RIESGOS'!$AP303="Muy Alta",'MAPA DE RIESGOS'!$AR303="Moderado"),CONCATENATE("R",'MAPA DE RIESGOS'!$H303,"C",'MAPA DE RIESGOS'!$AF303),"")</f>
        <v/>
      </c>
      <c r="BL21" s="356" t="str">
        <f>IF(AND('MAPA DE RIESGOS'!$AP286="Muy Alta",'MAPA DE RIESGOS'!$AR286="Mayor"),CONCATENATE("R",'MAPA DE RIESGOS'!$H286,"C",'MAPA DE RIESGOS'!$AF286),"")</f>
        <v/>
      </c>
      <c r="BM21" s="357" t="str">
        <f>IF(AND('MAPA DE RIESGOS'!$AP287="Muy Alta",'MAPA DE RIESGOS'!$AR287="Mayor"),CONCATENATE("R",'MAPA DE RIESGOS'!$H287,"C",'MAPA DE RIESGOS'!$AF287),"")</f>
        <v/>
      </c>
      <c r="BN21" s="357" t="str">
        <f>IF(AND('MAPA DE RIESGOS'!$AP288="Muy Alta",'MAPA DE RIESGOS'!$AR288="Mayor"),CONCATENATE("R",'MAPA DE RIESGOS'!$H288,"C",'MAPA DE RIESGOS'!$AF288),"")</f>
        <v/>
      </c>
      <c r="BO21" s="357" t="str">
        <f>IF(AND('MAPA DE RIESGOS'!$AP289="Muy Alta",'MAPA DE RIESGOS'!$AR289="Mayor"),CONCATENATE("R",'MAPA DE RIESGOS'!$H289,"C",'MAPA DE RIESGOS'!$AF289),"")</f>
        <v/>
      </c>
      <c r="BP21" s="357" t="str">
        <f>IF(AND('MAPA DE RIESGOS'!$AP290="Muy Alta",'MAPA DE RIESGOS'!$AR290="Mayor"),CONCATENATE("R",'MAPA DE RIESGOS'!$H290,"C",'MAPA DE RIESGOS'!$AF290),"")</f>
        <v/>
      </c>
      <c r="BQ21" s="357" t="str">
        <f>IF(AND('MAPA DE RIESGOS'!$AP291="Muy Alta",'MAPA DE RIESGOS'!$AR291="Mayor"),CONCATENATE("R",'MAPA DE RIESGOS'!$H291,"C",'MAPA DE RIESGOS'!$AF291),"")</f>
        <v/>
      </c>
      <c r="BR21" s="357" t="str">
        <f>IF(AND('MAPA DE RIESGOS'!$AP292="Muy Alta",'MAPA DE RIESGOS'!$AR292="Mayor"),CONCATENATE("R",'MAPA DE RIESGOS'!$H292,"C",'MAPA DE RIESGOS'!$AF292),"")</f>
        <v/>
      </c>
      <c r="BS21" s="357" t="str">
        <f>IF(AND('MAPA DE RIESGOS'!$AP293="Muy Alta",'MAPA DE RIESGOS'!$AR293="Mayor"),CONCATENATE("R",'MAPA DE RIESGOS'!$H293,"C",'MAPA DE RIESGOS'!$AF293),"")</f>
        <v/>
      </c>
      <c r="BT21" s="357" t="str">
        <f>IF(AND('MAPA DE RIESGOS'!$AP294="Muy Alta",'MAPA DE RIESGOS'!$AR294="Mayor"),CONCATENATE("R",'MAPA DE RIESGOS'!$H294,"C",'MAPA DE RIESGOS'!$AF294),"")</f>
        <v/>
      </c>
      <c r="BU21" s="357" t="str">
        <f>IF(AND('MAPA DE RIESGOS'!$AP295="Muy Alta",'MAPA DE RIESGOS'!$AR295="Mayor"),CONCATENATE("R",'MAPA DE RIESGOS'!$H295,"C",'MAPA DE RIESGOS'!$AF295),"")</f>
        <v/>
      </c>
      <c r="BV21" s="357" t="str">
        <f>IF(AND('MAPA DE RIESGOS'!$AP296="Muy Alta",'MAPA DE RIESGOS'!$AR296="Mayor"),CONCATENATE("R",'MAPA DE RIESGOS'!$H296,"C",'MAPA DE RIESGOS'!$AF296),"")</f>
        <v/>
      </c>
      <c r="BW21" s="357" t="str">
        <f>IF(AND('MAPA DE RIESGOS'!$AP297="Muy Alta",'MAPA DE RIESGOS'!$AR297="Mayor"),CONCATENATE("R",'MAPA DE RIESGOS'!$H297,"C",'MAPA DE RIESGOS'!$AF297),"")</f>
        <v/>
      </c>
      <c r="BX21" s="357" t="str">
        <f>IF(AND('MAPA DE RIESGOS'!$AP298="Muy Alta",'MAPA DE RIESGOS'!$AR298="Mayor"),CONCATENATE("R",'MAPA DE RIESGOS'!$H298,"C",'MAPA DE RIESGOS'!$AF298),"")</f>
        <v/>
      </c>
      <c r="BY21" s="357" t="str">
        <f>IF(AND('MAPA DE RIESGOS'!$AP299="Muy Alta",'MAPA DE RIESGOS'!$AR299="Mayor"),CONCATENATE("R",'MAPA DE RIESGOS'!$H299,"C",'MAPA DE RIESGOS'!$AF299),"")</f>
        <v/>
      </c>
      <c r="BZ21" s="357" t="str">
        <f>IF(AND('MAPA DE RIESGOS'!$AP300="Muy Alta",'MAPA DE RIESGOS'!$AR300="Mayor"),CONCATENATE("R",'MAPA DE RIESGOS'!$H300,"C",'MAPA DE RIESGOS'!$AF300),"")</f>
        <v/>
      </c>
      <c r="CA21" s="357" t="str">
        <f>IF(AND('MAPA DE RIESGOS'!$AP301="Muy Alta",'MAPA DE RIESGOS'!$AR301="Mayor"),CONCATENATE("R",'MAPA DE RIESGOS'!$H301,"C",'MAPA DE RIESGOS'!$AF301),"")</f>
        <v/>
      </c>
      <c r="CB21" s="357" t="str">
        <f>IF(AND('MAPA DE RIESGOS'!$AP302="Muy Alta",'MAPA DE RIESGOS'!$AR302="Mayor"),CONCATENATE("R",'MAPA DE RIESGOS'!$H302,"C",'MAPA DE RIESGOS'!$AF302),"")</f>
        <v/>
      </c>
      <c r="CC21" s="358" t="str">
        <f>IF(AND('MAPA DE RIESGOS'!$AP303="Muy Alta",'MAPA DE RIESGOS'!$AR303="Mayor"),CONCATENATE("R",'MAPA DE RIESGOS'!$H303,"C",'MAPA DE RIESGOS'!$AF303),"")</f>
        <v/>
      </c>
      <c r="CD21" s="359" t="str">
        <f>IF(AND('MAPA DE RIESGOS'!$AP286="Muy Alta",'MAPA DE RIESGOS'!$AR286="Catastrófico"),CONCATENATE("R",'MAPA DE RIESGOS'!$H286,"C",'MAPA DE RIESGOS'!$AF286),"")</f>
        <v/>
      </c>
      <c r="CE21" s="359" t="str">
        <f>IF(AND('MAPA DE RIESGOS'!$AP287="Muy Alta",'MAPA DE RIESGOS'!$AR287="Catastrófico"),CONCATENATE("R",'MAPA DE RIESGOS'!$H287,"C",'MAPA DE RIESGOS'!$AF287),"")</f>
        <v/>
      </c>
      <c r="CF21" s="359" t="str">
        <f>IF(AND('MAPA DE RIESGOS'!$AP288="Muy Alta",'MAPA DE RIESGOS'!$AR288="Catastrófico"),CONCATENATE("R",'MAPA DE RIESGOS'!$H288,"C",'MAPA DE RIESGOS'!$AF288),"")</f>
        <v/>
      </c>
      <c r="CG21" s="359" t="str">
        <f>IF(AND('MAPA DE RIESGOS'!$AP289="Muy Alta",'MAPA DE RIESGOS'!$AR289="Catastrófico"),CONCATENATE("R",'MAPA DE RIESGOS'!$H289,"C",'MAPA DE RIESGOS'!$AF289),"")</f>
        <v/>
      </c>
      <c r="CH21" s="359" t="str">
        <f>IF(AND('MAPA DE RIESGOS'!$AP290="Muy Alta",'MAPA DE RIESGOS'!$AR290="Catastrófico"),CONCATENATE("R",'MAPA DE RIESGOS'!$H290,"C",'MAPA DE RIESGOS'!$AF290),"")</f>
        <v/>
      </c>
      <c r="CI21" s="359" t="str">
        <f>IF(AND('MAPA DE RIESGOS'!$AP291="Muy Alta",'MAPA DE RIESGOS'!$AR291="Catastrófico"),CONCATENATE("R",'MAPA DE RIESGOS'!$H291,"C",'MAPA DE RIESGOS'!$AF291),"")</f>
        <v/>
      </c>
      <c r="CJ21" s="359" t="str">
        <f>IF(AND('MAPA DE RIESGOS'!$AP292="Muy Alta",'MAPA DE RIESGOS'!$AR292="Catastrófico"),CONCATENATE("R",'MAPA DE RIESGOS'!$H292,"C",'MAPA DE RIESGOS'!$AF292),"")</f>
        <v/>
      </c>
      <c r="CK21" s="359" t="str">
        <f>IF(AND('MAPA DE RIESGOS'!$AP293="Muy Alta",'MAPA DE RIESGOS'!$AR293="Catastrófico"),CONCATENATE("R",'MAPA DE RIESGOS'!$H293,"C",'MAPA DE RIESGOS'!$AF293),"")</f>
        <v/>
      </c>
      <c r="CL21" s="359" t="str">
        <f>IF(AND('MAPA DE RIESGOS'!$AP294="Muy Alta",'MAPA DE RIESGOS'!$AR294="Catastrófico"),CONCATENATE("R",'MAPA DE RIESGOS'!$H294,"C",'MAPA DE RIESGOS'!$AF294),"")</f>
        <v/>
      </c>
      <c r="CM21" s="359" t="str">
        <f>IF(AND('MAPA DE RIESGOS'!$AP295="Muy Alta",'MAPA DE RIESGOS'!$AR295="Catastrófico"),CONCATENATE("R",'MAPA DE RIESGOS'!$H295,"C",'MAPA DE RIESGOS'!$AF295),"")</f>
        <v/>
      </c>
      <c r="CN21" s="359" t="str">
        <f>IF(AND('MAPA DE RIESGOS'!$AP296="Muy Alta",'MAPA DE RIESGOS'!$AR296="Catastrófico"),CONCATENATE("R",'MAPA DE RIESGOS'!$H296,"C",'MAPA DE RIESGOS'!$AF296),"")</f>
        <v/>
      </c>
      <c r="CO21" s="359" t="str">
        <f>IF(AND('MAPA DE RIESGOS'!$AP297="Muy Alta",'MAPA DE RIESGOS'!$AR297="Catastrófico"),CONCATENATE("R",'MAPA DE RIESGOS'!$H297,"C",'MAPA DE RIESGOS'!$AF297),"")</f>
        <v/>
      </c>
      <c r="CP21" s="359" t="str">
        <f>IF(AND('MAPA DE RIESGOS'!$AP298="Muy Alta",'MAPA DE RIESGOS'!$AR298="Catastrófico"),CONCATENATE("R",'MAPA DE RIESGOS'!$H298,"C",'MAPA DE RIESGOS'!$AF298),"")</f>
        <v/>
      </c>
      <c r="CQ21" s="359" t="str">
        <f>IF(AND('MAPA DE RIESGOS'!$AP299="Muy Alta",'MAPA DE RIESGOS'!$AR299="Catastrófico"),CONCATENATE("R",'MAPA DE RIESGOS'!$H299,"C",'MAPA DE RIESGOS'!$AF299),"")</f>
        <v/>
      </c>
      <c r="CR21" s="359" t="str">
        <f>IF(AND('MAPA DE RIESGOS'!$AP300="Muy Alta",'MAPA DE RIESGOS'!$AR300="Catastrófico"),CONCATENATE("R",'MAPA DE RIESGOS'!$H300,"C",'MAPA DE RIESGOS'!$AF300),"")</f>
        <v/>
      </c>
      <c r="CS21" s="359" t="str">
        <f>IF(AND('MAPA DE RIESGOS'!$AP301="Muy Alta",'MAPA DE RIESGOS'!$AR301="Catastrófico"),CONCATENATE("R",'MAPA DE RIESGOS'!$H301,"C",'MAPA DE RIESGOS'!$AF301),"")</f>
        <v/>
      </c>
      <c r="CT21" s="359" t="str">
        <f>IF(AND('MAPA DE RIESGOS'!$AP302="Muy Alta",'MAPA DE RIESGOS'!$AR302="Catastrófico"),CONCATENATE("R",'MAPA DE RIESGOS'!$H302,"C",'MAPA DE RIESGOS'!$AF302),"")</f>
        <v/>
      </c>
      <c r="CU21" s="360" t="str">
        <f>IF(AND('MAPA DE RIESGOS'!$AP303="Muy Alta",'MAPA DE RIESGOS'!$AR303="Catastrófico"),CONCATENATE("R",'MAPA DE RIESGOS'!$H303,"C",'MAPA DE RIESGOS'!$AF303),"")</f>
        <v/>
      </c>
      <c r="CV21" s="67"/>
      <c r="CW21" s="756"/>
      <c r="CX21" s="757"/>
      <c r="CY21" s="757"/>
      <c r="CZ21" s="757"/>
      <c r="DA21" s="757"/>
      <c r="DB21" s="758"/>
    </row>
    <row r="22" spans="2:106" ht="32.5" customHeight="1">
      <c r="B22" s="749"/>
      <c r="C22" s="749"/>
      <c r="D22" s="750"/>
      <c r="E22" s="738"/>
      <c r="F22" s="739"/>
      <c r="G22" s="739"/>
      <c r="H22" s="739"/>
      <c r="I22" s="740"/>
      <c r="J22" s="356" t="str">
        <f>IF(AND('MAPA DE RIESGOS'!$AP304="Muy Alta",'MAPA DE RIESGOS'!$AR304="Leve"),CONCATENATE("R",'MAPA DE RIESGOS'!$H304,"C",'MAPA DE RIESGOS'!$AF304),"")</f>
        <v/>
      </c>
      <c r="K22" s="357" t="str">
        <f>IF(AND('MAPA DE RIESGOS'!$AP305="Muy Alta",'MAPA DE RIESGOS'!$AR305="Leve"),CONCATENATE("R",'MAPA DE RIESGOS'!$H305,"C",'MAPA DE RIESGOS'!$AF305),"")</f>
        <v/>
      </c>
      <c r="L22" s="357" t="str">
        <f>IF(AND('MAPA DE RIESGOS'!$AP306="Muy Alta",'MAPA DE RIESGOS'!$AR306="Leve"),CONCATENATE("R",'MAPA DE RIESGOS'!$H306,"C",'MAPA DE RIESGOS'!$AF306),"")</f>
        <v/>
      </c>
      <c r="M22" s="357" t="str">
        <f>IF(AND('MAPA DE RIESGOS'!$AP307="Muy Alta",'MAPA DE RIESGOS'!$AR307="Leve"),CONCATENATE("R",'MAPA DE RIESGOS'!$H307,"C",'MAPA DE RIESGOS'!$AF307),"")</f>
        <v/>
      </c>
      <c r="N22" s="357" t="str">
        <f>IF(AND('MAPA DE RIESGOS'!$AP308="Muy Alta",'MAPA DE RIESGOS'!$AR308="Leve"),CONCATENATE("R",'MAPA DE RIESGOS'!$H308,"C",'MAPA DE RIESGOS'!$AF308),"")</f>
        <v/>
      </c>
      <c r="O22" s="357" t="str">
        <f>IF(AND('MAPA DE RIESGOS'!$AP309="Muy Alta",'MAPA DE RIESGOS'!$AR309="Leve"),CONCATENATE("R",'MAPA DE RIESGOS'!$H309,"C",'MAPA DE RIESGOS'!$AF309),"")</f>
        <v/>
      </c>
      <c r="P22" s="357" t="str">
        <f>IF(AND('MAPA DE RIESGOS'!$AP310="Muy Alta",'MAPA DE RIESGOS'!$AR310="Leve"),CONCATENATE("R",'MAPA DE RIESGOS'!$H310,"C",'MAPA DE RIESGOS'!$AF310),"")</f>
        <v/>
      </c>
      <c r="Q22" s="357" t="str">
        <f>IF(AND('MAPA DE RIESGOS'!$AP311="Muy Alta",'MAPA DE RIESGOS'!$AR311="Leve"),CONCATENATE("R",'MAPA DE RIESGOS'!$H311,"C",'MAPA DE RIESGOS'!$AF311),"")</f>
        <v/>
      </c>
      <c r="R22" s="357" t="str">
        <f>IF(AND('MAPA DE RIESGOS'!$AP312="Muy Alta",'MAPA DE RIESGOS'!$AR312="Leve"),CONCATENATE("R",'MAPA DE RIESGOS'!$H312,"C",'MAPA DE RIESGOS'!$AF312),"")</f>
        <v/>
      </c>
      <c r="S22" s="357" t="str">
        <f>IF(AND('MAPA DE RIESGOS'!$AP313="Muy Alta",'MAPA DE RIESGOS'!$AR313="Leve"),CONCATENATE("R",'MAPA DE RIESGOS'!$H313,"C",'MAPA DE RIESGOS'!$AF313),"")</f>
        <v/>
      </c>
      <c r="T22" s="357" t="str">
        <f>IF(AND('MAPA DE RIESGOS'!$AP314="Muy Alta",'MAPA DE RIESGOS'!$AR314="Leve"),CONCATENATE("R",'MAPA DE RIESGOS'!$H314,"C",'MAPA DE RIESGOS'!$AF314),"")</f>
        <v/>
      </c>
      <c r="U22" s="357" t="str">
        <f>IF(AND('MAPA DE RIESGOS'!$AP315="Muy Alta",'MAPA DE RIESGOS'!$AR315="Leve"),CONCATENATE("R",'MAPA DE RIESGOS'!$H315,"C",'MAPA DE RIESGOS'!$AF315),"")</f>
        <v/>
      </c>
      <c r="V22" s="357" t="str">
        <f>IF(AND('MAPA DE RIESGOS'!$AP316="Muy Alta",'MAPA DE RIESGOS'!$AR316="Leve"),CONCATENATE("R",'MAPA DE RIESGOS'!$H316,"C",'MAPA DE RIESGOS'!$AF316),"")</f>
        <v/>
      </c>
      <c r="W22" s="357" t="str">
        <f>IF(AND('MAPA DE RIESGOS'!$AP317="Muy Alta",'MAPA DE RIESGOS'!$AR317="Leve"),CONCATENATE("R",'MAPA DE RIESGOS'!$H317,"C",'MAPA DE RIESGOS'!$AF317),"")</f>
        <v/>
      </c>
      <c r="X22" s="357" t="str">
        <f>IF(AND('MAPA DE RIESGOS'!$AP318="Muy Alta",'MAPA DE RIESGOS'!$AR318="Leve"),CONCATENATE("R",'MAPA DE RIESGOS'!$H318,"C",'MAPA DE RIESGOS'!$AF318),"")</f>
        <v/>
      </c>
      <c r="Y22" s="357" t="str">
        <f>IF(AND('MAPA DE RIESGOS'!$AP319="Muy Alta",'MAPA DE RIESGOS'!$AR319="Leve"),CONCATENATE("R",'MAPA DE RIESGOS'!$H319,"C",'MAPA DE RIESGOS'!$AF319),"")</f>
        <v/>
      </c>
      <c r="Z22" s="357" t="str">
        <f>IF(AND('MAPA DE RIESGOS'!$AP320="Muy Alta",'MAPA DE RIESGOS'!$AR320="Leve"),CONCATENATE("R",'MAPA DE RIESGOS'!$H320,"C",'MAPA DE RIESGOS'!$AF320),"")</f>
        <v/>
      </c>
      <c r="AA22" s="358" t="str">
        <f>IF(AND('MAPA DE RIESGOS'!$AP321="Muy Alta",'MAPA DE RIESGOS'!$AR321="Leve"),CONCATENATE("R",'MAPA DE RIESGOS'!$H321,"C",'MAPA DE RIESGOS'!$AF321),"")</f>
        <v/>
      </c>
      <c r="AB22" s="356" t="str">
        <f>IF(AND('MAPA DE RIESGOS'!$AP304="Muy Alta",'MAPA DE RIESGOS'!$AR304="Menor"),CONCATENATE("R",'MAPA DE RIESGOS'!$H304,"C",'MAPA DE RIESGOS'!$AF304),"")</f>
        <v/>
      </c>
      <c r="AC22" s="357" t="str">
        <f>IF(AND('MAPA DE RIESGOS'!$AP305="Muy Alta",'MAPA DE RIESGOS'!$AR305="Menor"),CONCATENATE("R",'MAPA DE RIESGOS'!$H305,"C",'MAPA DE RIESGOS'!$AF305),"")</f>
        <v/>
      </c>
      <c r="AD22" s="357" t="str">
        <f>IF(AND('MAPA DE RIESGOS'!$AP306="Muy Alta",'MAPA DE RIESGOS'!$AR306="Menor"),CONCATENATE("R",'MAPA DE RIESGOS'!$H306,"C",'MAPA DE RIESGOS'!$AF306),"")</f>
        <v/>
      </c>
      <c r="AE22" s="357" t="str">
        <f>IF(AND('MAPA DE RIESGOS'!$AP307="Muy Alta",'MAPA DE RIESGOS'!$AR307="Menor"),CONCATENATE("R",'MAPA DE RIESGOS'!$H307,"C",'MAPA DE RIESGOS'!$AF307),"")</f>
        <v/>
      </c>
      <c r="AF22" s="357" t="str">
        <f>IF(AND('MAPA DE RIESGOS'!$AP308="Muy Alta",'MAPA DE RIESGOS'!$AR308="Menor"),CONCATENATE("R",'MAPA DE RIESGOS'!$H308,"C",'MAPA DE RIESGOS'!$AF308),"")</f>
        <v/>
      </c>
      <c r="AG22" s="357" t="str">
        <f>IF(AND('MAPA DE RIESGOS'!$AP309="Muy Alta",'MAPA DE RIESGOS'!$AR309="Menor"),CONCATENATE("R",'MAPA DE RIESGOS'!$H309,"C",'MAPA DE RIESGOS'!$AF309),"")</f>
        <v/>
      </c>
      <c r="AH22" s="357" t="str">
        <f>IF(AND('MAPA DE RIESGOS'!$AP310="Muy Alta",'MAPA DE RIESGOS'!$AR310="Menor"),CONCATENATE("R",'MAPA DE RIESGOS'!$H310,"C",'MAPA DE RIESGOS'!$AF310),"")</f>
        <v/>
      </c>
      <c r="AI22" s="357" t="str">
        <f>IF(AND('MAPA DE RIESGOS'!$AP311="Muy Alta",'MAPA DE RIESGOS'!$AR311="Menor"),CONCATENATE("R",'MAPA DE RIESGOS'!$H311,"C",'MAPA DE RIESGOS'!$AF311),"")</f>
        <v/>
      </c>
      <c r="AJ22" s="357" t="str">
        <f>IF(AND('MAPA DE RIESGOS'!$AP312="Muy Alta",'MAPA DE RIESGOS'!$AR312="Menor"),CONCATENATE("R",'MAPA DE RIESGOS'!$H312,"C",'MAPA DE RIESGOS'!$AF312),"")</f>
        <v/>
      </c>
      <c r="AK22" s="357" t="str">
        <f>IF(AND('MAPA DE RIESGOS'!$AP313="Muy Alta",'MAPA DE RIESGOS'!$AR313="Menor"),CONCATENATE("R",'MAPA DE RIESGOS'!$H313,"C",'MAPA DE RIESGOS'!$AF313),"")</f>
        <v/>
      </c>
      <c r="AL22" s="357" t="str">
        <f>IF(AND('MAPA DE RIESGOS'!$AP314="Muy Alta",'MAPA DE RIESGOS'!$AR314="Menor"),CONCATENATE("R",'MAPA DE RIESGOS'!$H314,"C",'MAPA DE RIESGOS'!$AF314),"")</f>
        <v/>
      </c>
      <c r="AM22" s="357" t="str">
        <f>IF(AND('MAPA DE RIESGOS'!$AP315="Muy Alta",'MAPA DE RIESGOS'!$AR315="Menor"),CONCATENATE("R",'MAPA DE RIESGOS'!$H315,"C",'MAPA DE RIESGOS'!$AF315),"")</f>
        <v/>
      </c>
      <c r="AN22" s="357" t="str">
        <f>IF(AND('MAPA DE RIESGOS'!$AP316="Muy Alta",'MAPA DE RIESGOS'!$AR316="Menor"),CONCATENATE("R",'MAPA DE RIESGOS'!$H316,"C",'MAPA DE RIESGOS'!$AF316),"")</f>
        <v/>
      </c>
      <c r="AO22" s="357" t="str">
        <f>IF(AND('MAPA DE RIESGOS'!$AP317="Muy Alta",'MAPA DE RIESGOS'!$AR317="Menor"),CONCATENATE("R",'MAPA DE RIESGOS'!$H317,"C",'MAPA DE RIESGOS'!$AF317),"")</f>
        <v/>
      </c>
      <c r="AP22" s="357" t="str">
        <f>IF(AND('MAPA DE RIESGOS'!$AP318="Muy Alta",'MAPA DE RIESGOS'!$AR318="Menor"),CONCATENATE("R",'MAPA DE RIESGOS'!$H318,"C",'MAPA DE RIESGOS'!$AF318),"")</f>
        <v/>
      </c>
      <c r="AQ22" s="357" t="str">
        <f>IF(AND('MAPA DE RIESGOS'!$AP319="Muy Alta",'MAPA DE RIESGOS'!$AR319="Menor"),CONCATENATE("R",'MAPA DE RIESGOS'!$H319,"C",'MAPA DE RIESGOS'!$AF319),"")</f>
        <v/>
      </c>
      <c r="AR22" s="357" t="str">
        <f>IF(AND('MAPA DE RIESGOS'!$AP320="Muy Alta",'MAPA DE RIESGOS'!$AR320="Menor"),CONCATENATE("R",'MAPA DE RIESGOS'!$H320,"C",'MAPA DE RIESGOS'!$AF320),"")</f>
        <v/>
      </c>
      <c r="AS22" s="358" t="str">
        <f>IF(AND('MAPA DE RIESGOS'!$AP321="Muy Alta",'MAPA DE RIESGOS'!$AR321="Menor"),CONCATENATE("R",'MAPA DE RIESGOS'!$H321,"C",'MAPA DE RIESGOS'!$AF321),"")</f>
        <v/>
      </c>
      <c r="AT22" s="356" t="str">
        <f>IF(AND('MAPA DE RIESGOS'!$AP304="Muy Alta",'MAPA DE RIESGOS'!$AR304="Moderado"),CONCATENATE("R",'MAPA DE RIESGOS'!$H304,"C",'MAPA DE RIESGOS'!$AF304),"")</f>
        <v/>
      </c>
      <c r="AU22" s="357" t="str">
        <f>IF(AND('MAPA DE RIESGOS'!$AP305="Muy Alta",'MAPA DE RIESGOS'!$AR305="Moderado"),CONCATENATE("R",'MAPA DE RIESGOS'!$H305,"C",'MAPA DE RIESGOS'!$AF305),"")</f>
        <v/>
      </c>
      <c r="AV22" s="357" t="str">
        <f>IF(AND('MAPA DE RIESGOS'!$AP306="Muy Alta",'MAPA DE RIESGOS'!$AR306="Moderado"),CONCATENATE("R",'MAPA DE RIESGOS'!$H306,"C",'MAPA DE RIESGOS'!$AF306),"")</f>
        <v/>
      </c>
      <c r="AW22" s="357" t="str">
        <f>IF(AND('MAPA DE RIESGOS'!$AP307="Muy Alta",'MAPA DE RIESGOS'!$AR307="Moderado"),CONCATENATE("R",'MAPA DE RIESGOS'!$H307,"C",'MAPA DE RIESGOS'!$AF307),"")</f>
        <v/>
      </c>
      <c r="AX22" s="357" t="str">
        <f>IF(AND('MAPA DE RIESGOS'!$AP308="Muy Alta",'MAPA DE RIESGOS'!$AR308="Moderado"),CONCATENATE("R",'MAPA DE RIESGOS'!$H308,"C",'MAPA DE RIESGOS'!$AF308),"")</f>
        <v/>
      </c>
      <c r="AY22" s="357" t="str">
        <f>IF(AND('MAPA DE RIESGOS'!$AP309="Muy Alta",'MAPA DE RIESGOS'!$AR309="Moderado"),CONCATENATE("R",'MAPA DE RIESGOS'!$H309,"C",'MAPA DE RIESGOS'!$AF309),"")</f>
        <v/>
      </c>
      <c r="AZ22" s="357" t="str">
        <f>IF(AND('MAPA DE RIESGOS'!$AP310="Muy Alta",'MAPA DE RIESGOS'!$AR310="Moderado"),CONCATENATE("R",'MAPA DE RIESGOS'!$H310,"C",'MAPA DE RIESGOS'!$AF310),"")</f>
        <v/>
      </c>
      <c r="BA22" s="357" t="str">
        <f>IF(AND('MAPA DE RIESGOS'!$AP311="Muy Alta",'MAPA DE RIESGOS'!$AR311="Moderado"),CONCATENATE("R",'MAPA DE RIESGOS'!$H311,"C",'MAPA DE RIESGOS'!$AF311),"")</f>
        <v/>
      </c>
      <c r="BB22" s="357" t="str">
        <f>IF(AND('MAPA DE RIESGOS'!$AP312="Muy Alta",'MAPA DE RIESGOS'!$AR312="Moderado"),CONCATENATE("R",'MAPA DE RIESGOS'!$H312,"C",'MAPA DE RIESGOS'!$AF312),"")</f>
        <v/>
      </c>
      <c r="BC22" s="357" t="str">
        <f>IF(AND('MAPA DE RIESGOS'!$AP313="Muy Alta",'MAPA DE RIESGOS'!$AR313="Moderado"),CONCATENATE("R",'MAPA DE RIESGOS'!$H313,"C",'MAPA DE RIESGOS'!$AF313),"")</f>
        <v/>
      </c>
      <c r="BD22" s="357" t="str">
        <f>IF(AND('MAPA DE RIESGOS'!$AP314="Muy Alta",'MAPA DE RIESGOS'!$AR314="Moderado"),CONCATENATE("R",'MAPA DE RIESGOS'!$H314,"C",'MAPA DE RIESGOS'!$AF314),"")</f>
        <v/>
      </c>
      <c r="BE22" s="357" t="str">
        <f>IF(AND('MAPA DE RIESGOS'!$AP315="Muy Alta",'MAPA DE RIESGOS'!$AR315="Moderado"),CONCATENATE("R",'MAPA DE RIESGOS'!$H315,"C",'MAPA DE RIESGOS'!$AF315),"")</f>
        <v/>
      </c>
      <c r="BF22" s="357" t="str">
        <f>IF(AND('MAPA DE RIESGOS'!$AP316="Muy Alta",'MAPA DE RIESGOS'!$AR316="Moderado"),CONCATENATE("R",'MAPA DE RIESGOS'!$H316,"C",'MAPA DE RIESGOS'!$AF316),"")</f>
        <v/>
      </c>
      <c r="BG22" s="357" t="str">
        <f>IF(AND('MAPA DE RIESGOS'!$AP317="Muy Alta",'MAPA DE RIESGOS'!$AR317="Moderado"),CONCATENATE("R",'MAPA DE RIESGOS'!$H317,"C",'MAPA DE RIESGOS'!$AF317),"")</f>
        <v/>
      </c>
      <c r="BH22" s="357" t="str">
        <f>IF(AND('MAPA DE RIESGOS'!$AP318="Muy Alta",'MAPA DE RIESGOS'!$AR318="Moderado"),CONCATENATE("R",'MAPA DE RIESGOS'!$H318,"C",'MAPA DE RIESGOS'!$AF318),"")</f>
        <v/>
      </c>
      <c r="BI22" s="357" t="str">
        <f>IF(AND('MAPA DE RIESGOS'!$AP319="Muy Alta",'MAPA DE RIESGOS'!$AR319="Moderado"),CONCATENATE("R",'MAPA DE RIESGOS'!$H319,"C",'MAPA DE RIESGOS'!$AF319),"")</f>
        <v/>
      </c>
      <c r="BJ22" s="357" t="str">
        <f>IF(AND('MAPA DE RIESGOS'!$AP320="Muy Alta",'MAPA DE RIESGOS'!$AR320="Moderado"),CONCATENATE("R",'MAPA DE RIESGOS'!$H320,"C",'MAPA DE RIESGOS'!$AF320),"")</f>
        <v/>
      </c>
      <c r="BK22" s="358" t="str">
        <f>IF(AND('MAPA DE RIESGOS'!$AP321="Muy Alta",'MAPA DE RIESGOS'!$AR321="Moderado"),CONCATENATE("R",'MAPA DE RIESGOS'!$H321,"C",'MAPA DE RIESGOS'!$AF321),"")</f>
        <v/>
      </c>
      <c r="BL22" s="356" t="str">
        <f>IF(AND('MAPA DE RIESGOS'!$AP304="Muy Alta",'MAPA DE RIESGOS'!$AR304="Mayor"),CONCATENATE("R",'MAPA DE RIESGOS'!$H304,"C",'MAPA DE RIESGOS'!$AF304),"")</f>
        <v/>
      </c>
      <c r="BM22" s="357" t="str">
        <f>IF(AND('MAPA DE RIESGOS'!$AP305="Muy Alta",'MAPA DE RIESGOS'!$AR305="Mayor"),CONCATENATE("R",'MAPA DE RIESGOS'!$H305,"C",'MAPA DE RIESGOS'!$AF305),"")</f>
        <v/>
      </c>
      <c r="BN22" s="357" t="str">
        <f>IF(AND('MAPA DE RIESGOS'!$AP306="Muy Alta",'MAPA DE RIESGOS'!$AR306="Mayor"),CONCATENATE("R",'MAPA DE RIESGOS'!$H306,"C",'MAPA DE RIESGOS'!$AF306),"")</f>
        <v/>
      </c>
      <c r="BO22" s="357" t="str">
        <f>IF(AND('MAPA DE RIESGOS'!$AP307="Muy Alta",'MAPA DE RIESGOS'!$AR307="Mayor"),CONCATENATE("R",'MAPA DE RIESGOS'!$H307,"C",'MAPA DE RIESGOS'!$AF307),"")</f>
        <v/>
      </c>
      <c r="BP22" s="357" t="str">
        <f>IF(AND('MAPA DE RIESGOS'!$AP308="Muy Alta",'MAPA DE RIESGOS'!$AR308="Mayor"),CONCATENATE("R",'MAPA DE RIESGOS'!$H308,"C",'MAPA DE RIESGOS'!$AF308),"")</f>
        <v/>
      </c>
      <c r="BQ22" s="357" t="str">
        <f>IF(AND('MAPA DE RIESGOS'!$AP309="Muy Alta",'MAPA DE RIESGOS'!$AR309="Mayor"),CONCATENATE("R",'MAPA DE RIESGOS'!$H309,"C",'MAPA DE RIESGOS'!$AF309),"")</f>
        <v/>
      </c>
      <c r="BR22" s="357" t="str">
        <f>IF(AND('MAPA DE RIESGOS'!$AP310="Muy Alta",'MAPA DE RIESGOS'!$AR310="Mayor"),CONCATENATE("R",'MAPA DE RIESGOS'!$H310,"C",'MAPA DE RIESGOS'!$AF310),"")</f>
        <v/>
      </c>
      <c r="BS22" s="357" t="str">
        <f>IF(AND('MAPA DE RIESGOS'!$AP311="Muy Alta",'MAPA DE RIESGOS'!$AR311="Mayor"),CONCATENATE("R",'MAPA DE RIESGOS'!$H311,"C",'MAPA DE RIESGOS'!$AF311),"")</f>
        <v/>
      </c>
      <c r="BT22" s="357" t="str">
        <f>IF(AND('MAPA DE RIESGOS'!$AP312="Muy Alta",'MAPA DE RIESGOS'!$AR312="Mayor"),CONCATENATE("R",'MAPA DE RIESGOS'!$H312,"C",'MAPA DE RIESGOS'!$AF312),"")</f>
        <v/>
      </c>
      <c r="BU22" s="357" t="str">
        <f>IF(AND('MAPA DE RIESGOS'!$AP313="Muy Alta",'MAPA DE RIESGOS'!$AR313="Mayor"),CONCATENATE("R",'MAPA DE RIESGOS'!$H313,"C",'MAPA DE RIESGOS'!$AF313),"")</f>
        <v/>
      </c>
      <c r="BV22" s="357" t="str">
        <f>IF(AND('MAPA DE RIESGOS'!$AP314="Muy Alta",'MAPA DE RIESGOS'!$AR314="Mayor"),CONCATENATE("R",'MAPA DE RIESGOS'!$H314,"C",'MAPA DE RIESGOS'!$AF314),"")</f>
        <v/>
      </c>
      <c r="BW22" s="357" t="str">
        <f>IF(AND('MAPA DE RIESGOS'!$AP315="Muy Alta",'MAPA DE RIESGOS'!$AR315="Mayor"),CONCATENATE("R",'MAPA DE RIESGOS'!$H315,"C",'MAPA DE RIESGOS'!$AF315),"")</f>
        <v/>
      </c>
      <c r="BX22" s="357" t="str">
        <f>IF(AND('MAPA DE RIESGOS'!$AP316="Muy Alta",'MAPA DE RIESGOS'!$AR316="Mayor"),CONCATENATE("R",'MAPA DE RIESGOS'!$H316,"C",'MAPA DE RIESGOS'!$AF316),"")</f>
        <v/>
      </c>
      <c r="BY22" s="357" t="str">
        <f>IF(AND('MAPA DE RIESGOS'!$AP317="Muy Alta",'MAPA DE RIESGOS'!$AR317="Mayor"),CONCATENATE("R",'MAPA DE RIESGOS'!$H317,"C",'MAPA DE RIESGOS'!$AF317),"")</f>
        <v/>
      </c>
      <c r="BZ22" s="357" t="str">
        <f>IF(AND('MAPA DE RIESGOS'!$AP318="Muy Alta",'MAPA DE RIESGOS'!$AR318="Mayor"),CONCATENATE("R",'MAPA DE RIESGOS'!$H318,"C",'MAPA DE RIESGOS'!$AF318),"")</f>
        <v/>
      </c>
      <c r="CA22" s="357" t="str">
        <f>IF(AND('MAPA DE RIESGOS'!$AP319="Muy Alta",'MAPA DE RIESGOS'!$AR319="Mayor"),CONCATENATE("R",'MAPA DE RIESGOS'!$H319,"C",'MAPA DE RIESGOS'!$AF319),"")</f>
        <v/>
      </c>
      <c r="CB22" s="357" t="str">
        <f>IF(AND('MAPA DE RIESGOS'!$AP320="Muy Alta",'MAPA DE RIESGOS'!$AR320="Mayor"),CONCATENATE("R",'MAPA DE RIESGOS'!$H320,"C",'MAPA DE RIESGOS'!$AF320),"")</f>
        <v/>
      </c>
      <c r="CC22" s="358" t="str">
        <f>IF(AND('MAPA DE RIESGOS'!$AP321="Muy Alta",'MAPA DE RIESGOS'!$AR321="Mayor"),CONCATENATE("R",'MAPA DE RIESGOS'!$H321,"C",'MAPA DE RIESGOS'!$AF321),"")</f>
        <v/>
      </c>
      <c r="CD22" s="359" t="str">
        <f>IF(AND('MAPA DE RIESGOS'!$AP304="Muy Alta",'MAPA DE RIESGOS'!$AR304="Catastrófico"),CONCATENATE("R",'MAPA DE RIESGOS'!$H304,"C",'MAPA DE RIESGOS'!$AF304),"")</f>
        <v/>
      </c>
      <c r="CE22" s="359" t="str">
        <f>IF(AND('MAPA DE RIESGOS'!$AP305="Muy Alta",'MAPA DE RIESGOS'!$AR305="Catastrófico"),CONCATENATE("R",'MAPA DE RIESGOS'!$H305,"C",'MAPA DE RIESGOS'!$AF305),"")</f>
        <v/>
      </c>
      <c r="CF22" s="359" t="str">
        <f>IF(AND('MAPA DE RIESGOS'!$AP306="Muy Alta",'MAPA DE RIESGOS'!$AR306="Catastrófico"),CONCATENATE("R",'MAPA DE RIESGOS'!$H306,"C",'MAPA DE RIESGOS'!$AF306),"")</f>
        <v/>
      </c>
      <c r="CG22" s="359" t="str">
        <f>IF(AND('MAPA DE RIESGOS'!$AP307="Muy Alta",'MAPA DE RIESGOS'!$AR307="Catastrófico"),CONCATENATE("R",'MAPA DE RIESGOS'!$H307,"C",'MAPA DE RIESGOS'!$AF307),"")</f>
        <v/>
      </c>
      <c r="CH22" s="359" t="str">
        <f>IF(AND('MAPA DE RIESGOS'!$AP308="Muy Alta",'MAPA DE RIESGOS'!$AR308="Catastrófico"),CONCATENATE("R",'MAPA DE RIESGOS'!$H308,"C",'MAPA DE RIESGOS'!$AF308),"")</f>
        <v/>
      </c>
      <c r="CI22" s="359" t="str">
        <f>IF(AND('MAPA DE RIESGOS'!$AP309="Muy Alta",'MAPA DE RIESGOS'!$AR309="Catastrófico"),CONCATENATE("R",'MAPA DE RIESGOS'!$H309,"C",'MAPA DE RIESGOS'!$AF309),"")</f>
        <v/>
      </c>
      <c r="CJ22" s="359" t="str">
        <f>IF(AND('MAPA DE RIESGOS'!$AP310="Muy Alta",'MAPA DE RIESGOS'!$AR310="Catastrófico"),CONCATENATE("R",'MAPA DE RIESGOS'!$H310,"C",'MAPA DE RIESGOS'!$AF310),"")</f>
        <v/>
      </c>
      <c r="CK22" s="359" t="str">
        <f>IF(AND('MAPA DE RIESGOS'!$AP311="Muy Alta",'MAPA DE RIESGOS'!$AR311="Catastrófico"),CONCATENATE("R",'MAPA DE RIESGOS'!$H311,"C",'MAPA DE RIESGOS'!$AF311),"")</f>
        <v/>
      </c>
      <c r="CL22" s="359" t="str">
        <f>IF(AND('MAPA DE RIESGOS'!$AP312="Muy Alta",'MAPA DE RIESGOS'!$AR312="Catastrófico"),CONCATENATE("R",'MAPA DE RIESGOS'!$H312,"C",'MAPA DE RIESGOS'!$AF312),"")</f>
        <v/>
      </c>
      <c r="CM22" s="359" t="str">
        <f>IF(AND('MAPA DE RIESGOS'!$AP313="Muy Alta",'MAPA DE RIESGOS'!$AR313="Catastrófico"),CONCATENATE("R",'MAPA DE RIESGOS'!$H313,"C",'MAPA DE RIESGOS'!$AF313),"")</f>
        <v/>
      </c>
      <c r="CN22" s="359" t="str">
        <f>IF(AND('MAPA DE RIESGOS'!$AP314="Muy Alta",'MAPA DE RIESGOS'!$AR314="Catastrófico"),CONCATENATE("R",'MAPA DE RIESGOS'!$H314,"C",'MAPA DE RIESGOS'!$AF314),"")</f>
        <v/>
      </c>
      <c r="CO22" s="359" t="str">
        <f>IF(AND('MAPA DE RIESGOS'!$AP315="Muy Alta",'MAPA DE RIESGOS'!$AR315="Catastrófico"),CONCATENATE("R",'MAPA DE RIESGOS'!$H315,"C",'MAPA DE RIESGOS'!$AF315),"")</f>
        <v/>
      </c>
      <c r="CP22" s="359" t="str">
        <f>IF(AND('MAPA DE RIESGOS'!$AP316="Muy Alta",'MAPA DE RIESGOS'!$AR316="Catastrófico"),CONCATENATE("R",'MAPA DE RIESGOS'!$H316,"C",'MAPA DE RIESGOS'!$AF316),"")</f>
        <v/>
      </c>
      <c r="CQ22" s="359" t="str">
        <f>IF(AND('MAPA DE RIESGOS'!$AP317="Muy Alta",'MAPA DE RIESGOS'!$AR317="Catastrófico"),CONCATENATE("R",'MAPA DE RIESGOS'!$H317,"C",'MAPA DE RIESGOS'!$AF317),"")</f>
        <v/>
      </c>
      <c r="CR22" s="359" t="str">
        <f>IF(AND('MAPA DE RIESGOS'!$AP318="Muy Alta",'MAPA DE RIESGOS'!$AR318="Catastrófico"),CONCATENATE("R",'MAPA DE RIESGOS'!$H318,"C",'MAPA DE RIESGOS'!$AF318),"")</f>
        <v/>
      </c>
      <c r="CS22" s="359" t="str">
        <f>IF(AND('MAPA DE RIESGOS'!$AP319="Muy Alta",'MAPA DE RIESGOS'!$AR319="Catastrófico"),CONCATENATE("R",'MAPA DE RIESGOS'!$H319,"C",'MAPA DE RIESGOS'!$AF319),"")</f>
        <v/>
      </c>
      <c r="CT22" s="359" t="str">
        <f>IF(AND('MAPA DE RIESGOS'!$AP320="Muy Alta",'MAPA DE RIESGOS'!$AR320="Catastrófico"),CONCATENATE("R",'MAPA DE RIESGOS'!$H320,"C",'MAPA DE RIESGOS'!$AF320),"")</f>
        <v/>
      </c>
      <c r="CU22" s="360" t="str">
        <f>IF(AND('MAPA DE RIESGOS'!$AP321="Muy Alta",'MAPA DE RIESGOS'!$AR321="Catastrófico"),CONCATENATE("R",'MAPA DE RIESGOS'!$H321,"C",'MAPA DE RIESGOS'!$AF321),"")</f>
        <v/>
      </c>
      <c r="CV22" s="67"/>
      <c r="CW22" s="756"/>
      <c r="CX22" s="757"/>
      <c r="CY22" s="757"/>
      <c r="CZ22" s="757"/>
      <c r="DA22" s="757"/>
      <c r="DB22" s="758"/>
    </row>
    <row r="23" spans="2:106" ht="32.5" customHeight="1">
      <c r="B23" s="749"/>
      <c r="C23" s="749"/>
      <c r="D23" s="750"/>
      <c r="E23" s="738"/>
      <c r="F23" s="739"/>
      <c r="G23" s="739"/>
      <c r="H23" s="739"/>
      <c r="I23" s="740"/>
      <c r="J23" s="356" t="str">
        <f>IF(AND('MAPA DE RIESGOS'!$AP322="Muy Alta",'MAPA DE RIESGOS'!$AR322="Leve"),CONCATENATE("R",'MAPA DE RIESGOS'!$H322,"C",'MAPA DE RIESGOS'!$AF322),"")</f>
        <v/>
      </c>
      <c r="K23" s="357" t="str">
        <f>IF(AND('MAPA DE RIESGOS'!$AP323="Muy Alta",'MAPA DE RIESGOS'!$AR323="Leve"),CONCATENATE("R",'MAPA DE RIESGOS'!$H323,"C",'MAPA DE RIESGOS'!$AF323),"")</f>
        <v/>
      </c>
      <c r="L23" s="357" t="str">
        <f>IF(AND('MAPA DE RIESGOS'!$AP324="Muy Alta",'MAPA DE RIESGOS'!$AR324="Leve"),CONCATENATE("R",'MAPA DE RIESGOS'!$H324,"C",'MAPA DE RIESGOS'!$AF324),"")</f>
        <v/>
      </c>
      <c r="M23" s="357" t="str">
        <f>IF(AND('MAPA DE RIESGOS'!$AP325="Muy Alta",'MAPA DE RIESGOS'!$AR325="Leve"),CONCATENATE("R",'MAPA DE RIESGOS'!$H325,"C",'MAPA DE RIESGOS'!$AF325),"")</f>
        <v/>
      </c>
      <c r="N23" s="357" t="str">
        <f>IF(AND('MAPA DE RIESGOS'!$AP326="Muy Alta",'MAPA DE RIESGOS'!$AR326="Leve"),CONCATENATE("R",'MAPA DE RIESGOS'!$H326,"C",'MAPA DE RIESGOS'!$AF326),"")</f>
        <v/>
      </c>
      <c r="O23" s="357" t="str">
        <f>IF(AND('MAPA DE RIESGOS'!$AP327="Muy Alta",'MAPA DE RIESGOS'!$AR327="Leve"),CONCATENATE("R",'MAPA DE RIESGOS'!$H327,"C",'MAPA DE RIESGOS'!$AF327),"")</f>
        <v/>
      </c>
      <c r="P23" s="357" t="str">
        <f>IF(AND('MAPA DE RIESGOS'!$AP328="Muy Alta",'MAPA DE RIESGOS'!$AR328="Leve"),CONCATENATE("R",'MAPA DE RIESGOS'!$H328,"C",'MAPA DE RIESGOS'!$AF328),"")</f>
        <v/>
      </c>
      <c r="Q23" s="357" t="str">
        <f>IF(AND('MAPA DE RIESGOS'!$AP329="Muy Alta",'MAPA DE RIESGOS'!$AR329="Leve"),CONCATENATE("R",'MAPA DE RIESGOS'!$H329,"C",'MAPA DE RIESGOS'!$AF329),"")</f>
        <v/>
      </c>
      <c r="R23" s="357" t="str">
        <f>IF(AND('MAPA DE RIESGOS'!$AP330="Muy Alta",'MAPA DE RIESGOS'!$AR330="Leve"),CONCATENATE("R",'MAPA DE RIESGOS'!$H330,"C",'MAPA DE RIESGOS'!$AF330),"")</f>
        <v/>
      </c>
      <c r="S23" s="357" t="str">
        <f>IF(AND('MAPA DE RIESGOS'!$AP331="Muy Alta",'MAPA DE RIESGOS'!$AR331="Leve"),CONCATENATE("R",'MAPA DE RIESGOS'!$H331,"C",'MAPA DE RIESGOS'!$AF331),"")</f>
        <v/>
      </c>
      <c r="T23" s="357" t="str">
        <f>IF(AND('MAPA DE RIESGOS'!$AP332="Muy Alta",'MAPA DE RIESGOS'!$AR332="Leve"),CONCATENATE("R",'MAPA DE RIESGOS'!$H332,"C",'MAPA DE RIESGOS'!$AF332),"")</f>
        <v/>
      </c>
      <c r="U23" s="357" t="str">
        <f>IF(AND('MAPA DE RIESGOS'!$AP333="Muy Alta",'MAPA DE RIESGOS'!$AR333="Leve"),CONCATENATE("R",'MAPA DE RIESGOS'!$H333,"C",'MAPA DE RIESGOS'!$AF333),"")</f>
        <v/>
      </c>
      <c r="V23" s="357" t="str">
        <f>IF(AND('MAPA DE RIESGOS'!$AP334="Muy Alta",'MAPA DE RIESGOS'!$AR334="Leve"),CONCATENATE("R",'MAPA DE RIESGOS'!$H334,"C",'MAPA DE RIESGOS'!$AF334),"")</f>
        <v/>
      </c>
      <c r="W23" s="357" t="str">
        <f>IF(AND('MAPA DE RIESGOS'!$AP335="Muy Alta",'MAPA DE RIESGOS'!$AR335="Leve"),CONCATENATE("R",'MAPA DE RIESGOS'!$H335,"C",'MAPA DE RIESGOS'!$AF335),"")</f>
        <v/>
      </c>
      <c r="X23" s="357" t="str">
        <f>IF(AND('MAPA DE RIESGOS'!$AP336="Muy Alta",'MAPA DE RIESGOS'!$AR336="Leve"),CONCATENATE("R",'MAPA DE RIESGOS'!$H336,"C",'MAPA DE RIESGOS'!$AF336),"")</f>
        <v/>
      </c>
      <c r="Y23" s="357" t="str">
        <f>IF(AND('MAPA DE RIESGOS'!$AP337="Muy Alta",'MAPA DE RIESGOS'!$AR337="Leve"),CONCATENATE("R",'MAPA DE RIESGOS'!$H337,"C",'MAPA DE RIESGOS'!$AF337),"")</f>
        <v/>
      </c>
      <c r="Z23" s="357" t="str">
        <f>IF(AND('MAPA DE RIESGOS'!$AP338="Muy Alta",'MAPA DE RIESGOS'!$AR338="Leve"),CONCATENATE("R",'MAPA DE RIESGOS'!$H338,"C",'MAPA DE RIESGOS'!$AF338),"")</f>
        <v/>
      </c>
      <c r="AA23" s="358" t="str">
        <f>IF(AND('MAPA DE RIESGOS'!$AP339="Muy Alta",'MAPA DE RIESGOS'!$AR339="Leve"),CONCATENATE("R",'MAPA DE RIESGOS'!$H339,"C",'MAPA DE RIESGOS'!$AF339),"")</f>
        <v/>
      </c>
      <c r="AB23" s="356" t="str">
        <f>IF(AND('MAPA DE RIESGOS'!$AP322="Muy Alta",'MAPA DE RIESGOS'!$AR322="Menor"),CONCATENATE("R",'MAPA DE RIESGOS'!$H322,"C",'MAPA DE RIESGOS'!$AF322),"")</f>
        <v/>
      </c>
      <c r="AC23" s="357" t="str">
        <f>IF(AND('MAPA DE RIESGOS'!$AP323="Muy Alta",'MAPA DE RIESGOS'!$AR323="Menor"),CONCATENATE("R",'MAPA DE RIESGOS'!$H323,"C",'MAPA DE RIESGOS'!$AF323),"")</f>
        <v/>
      </c>
      <c r="AD23" s="357" t="str">
        <f>IF(AND('MAPA DE RIESGOS'!$AP324="Muy Alta",'MAPA DE RIESGOS'!$AR324="Menor"),CONCATENATE("R",'MAPA DE RIESGOS'!$H324,"C",'MAPA DE RIESGOS'!$AF324),"")</f>
        <v/>
      </c>
      <c r="AE23" s="357" t="str">
        <f>IF(AND('MAPA DE RIESGOS'!$AP325="Muy Alta",'MAPA DE RIESGOS'!$AR325="Menor"),CONCATENATE("R",'MAPA DE RIESGOS'!$H325,"C",'MAPA DE RIESGOS'!$AF325),"")</f>
        <v/>
      </c>
      <c r="AF23" s="357" t="str">
        <f>IF(AND('MAPA DE RIESGOS'!$AP326="Muy Alta",'MAPA DE RIESGOS'!$AR326="Menor"),CONCATENATE("R",'MAPA DE RIESGOS'!$H326,"C",'MAPA DE RIESGOS'!$AF326),"")</f>
        <v/>
      </c>
      <c r="AG23" s="357" t="str">
        <f>IF(AND('MAPA DE RIESGOS'!$AP327="Muy Alta",'MAPA DE RIESGOS'!$AR327="Menor"),CONCATENATE("R",'MAPA DE RIESGOS'!$H327,"C",'MAPA DE RIESGOS'!$AF327),"")</f>
        <v/>
      </c>
      <c r="AH23" s="357" t="str">
        <f>IF(AND('MAPA DE RIESGOS'!$AP328="Muy Alta",'MAPA DE RIESGOS'!$AR328="Menor"),CONCATENATE("R",'MAPA DE RIESGOS'!$H328,"C",'MAPA DE RIESGOS'!$AF328),"")</f>
        <v/>
      </c>
      <c r="AI23" s="357" t="str">
        <f>IF(AND('MAPA DE RIESGOS'!$AP329="Muy Alta",'MAPA DE RIESGOS'!$AR329="Menor"),CONCATENATE("R",'MAPA DE RIESGOS'!$H329,"C",'MAPA DE RIESGOS'!$AF329),"")</f>
        <v/>
      </c>
      <c r="AJ23" s="357" t="str">
        <f>IF(AND('MAPA DE RIESGOS'!$AP330="Muy Alta",'MAPA DE RIESGOS'!$AR330="Menor"),CONCATENATE("R",'MAPA DE RIESGOS'!$H330,"C",'MAPA DE RIESGOS'!$AF330),"")</f>
        <v/>
      </c>
      <c r="AK23" s="357" t="str">
        <f>IF(AND('MAPA DE RIESGOS'!$AP331="Muy Alta",'MAPA DE RIESGOS'!$AR331="Menor"),CONCATENATE("R",'MAPA DE RIESGOS'!$H331,"C",'MAPA DE RIESGOS'!$AF331),"")</f>
        <v/>
      </c>
      <c r="AL23" s="357" t="str">
        <f>IF(AND('MAPA DE RIESGOS'!$AP332="Muy Alta",'MAPA DE RIESGOS'!$AR332="Menor"),CONCATENATE("R",'MAPA DE RIESGOS'!$H332,"C",'MAPA DE RIESGOS'!$AF332),"")</f>
        <v/>
      </c>
      <c r="AM23" s="357" t="str">
        <f>IF(AND('MAPA DE RIESGOS'!$AP333="Muy Alta",'MAPA DE RIESGOS'!$AR333="Menor"),CONCATENATE("R",'MAPA DE RIESGOS'!$H333,"C",'MAPA DE RIESGOS'!$AF333),"")</f>
        <v/>
      </c>
      <c r="AN23" s="357" t="str">
        <f>IF(AND('MAPA DE RIESGOS'!$AP334="Muy Alta",'MAPA DE RIESGOS'!$AR334="Menor"),CONCATENATE("R",'MAPA DE RIESGOS'!$H334,"C",'MAPA DE RIESGOS'!$AF334),"")</f>
        <v/>
      </c>
      <c r="AO23" s="357" t="str">
        <f>IF(AND('MAPA DE RIESGOS'!$AP335="Muy Alta",'MAPA DE RIESGOS'!$AR335="Menor"),CONCATENATE("R",'MAPA DE RIESGOS'!$H335,"C",'MAPA DE RIESGOS'!$AF335),"")</f>
        <v/>
      </c>
      <c r="AP23" s="357" t="str">
        <f>IF(AND('MAPA DE RIESGOS'!$AP336="Muy Alta",'MAPA DE RIESGOS'!$AR336="Menor"),CONCATENATE("R",'MAPA DE RIESGOS'!$H336,"C",'MAPA DE RIESGOS'!$AF336),"")</f>
        <v/>
      </c>
      <c r="AQ23" s="357" t="str">
        <f>IF(AND('MAPA DE RIESGOS'!$AP337="Muy Alta",'MAPA DE RIESGOS'!$AR337="Menor"),CONCATENATE("R",'MAPA DE RIESGOS'!$H337,"C",'MAPA DE RIESGOS'!$AF337),"")</f>
        <v/>
      </c>
      <c r="AR23" s="357" t="str">
        <f>IF(AND('MAPA DE RIESGOS'!$AP338="Muy Alta",'MAPA DE RIESGOS'!$AR338="Menor"),CONCATENATE("R",'MAPA DE RIESGOS'!$H338,"C",'MAPA DE RIESGOS'!$AF338),"")</f>
        <v/>
      </c>
      <c r="AS23" s="358" t="str">
        <f>IF(AND('MAPA DE RIESGOS'!$AP339="Muy Alta",'MAPA DE RIESGOS'!$AR339="Menor"),CONCATENATE("R",'MAPA DE RIESGOS'!$H339,"C",'MAPA DE RIESGOS'!$AF339),"")</f>
        <v/>
      </c>
      <c r="AT23" s="356" t="str">
        <f>IF(AND('MAPA DE RIESGOS'!$AP322="Muy Alta",'MAPA DE RIESGOS'!$AR322="Moderado"),CONCATENATE("R",'MAPA DE RIESGOS'!$H322,"C",'MAPA DE RIESGOS'!$AF322),"")</f>
        <v/>
      </c>
      <c r="AU23" s="357" t="str">
        <f>IF(AND('MAPA DE RIESGOS'!$AP323="Muy Alta",'MAPA DE RIESGOS'!$AR323="Moderado"),CONCATENATE("R",'MAPA DE RIESGOS'!$H323,"C",'MAPA DE RIESGOS'!$AF323),"")</f>
        <v/>
      </c>
      <c r="AV23" s="357" t="str">
        <f>IF(AND('MAPA DE RIESGOS'!$AP324="Muy Alta",'MAPA DE RIESGOS'!$AR324="Moderado"),CONCATENATE("R",'MAPA DE RIESGOS'!$H324,"C",'MAPA DE RIESGOS'!$AF324),"")</f>
        <v/>
      </c>
      <c r="AW23" s="357" t="str">
        <f>IF(AND('MAPA DE RIESGOS'!$AP325="Muy Alta",'MAPA DE RIESGOS'!$AR325="Moderado"),CONCATENATE("R",'MAPA DE RIESGOS'!$H325,"C",'MAPA DE RIESGOS'!$AF325),"")</f>
        <v/>
      </c>
      <c r="AX23" s="357" t="str">
        <f>IF(AND('MAPA DE RIESGOS'!$AP326="Muy Alta",'MAPA DE RIESGOS'!$AR326="Moderado"),CONCATENATE("R",'MAPA DE RIESGOS'!$H326,"C",'MAPA DE RIESGOS'!$AF326),"")</f>
        <v/>
      </c>
      <c r="AY23" s="357" t="str">
        <f>IF(AND('MAPA DE RIESGOS'!$AP327="Muy Alta",'MAPA DE RIESGOS'!$AR327="Moderado"),CONCATENATE("R",'MAPA DE RIESGOS'!$H327,"C",'MAPA DE RIESGOS'!$AF327),"")</f>
        <v/>
      </c>
      <c r="AZ23" s="357" t="str">
        <f>IF(AND('MAPA DE RIESGOS'!$AP328="Muy Alta",'MAPA DE RIESGOS'!$AR328="Moderado"),CONCATENATE("R",'MAPA DE RIESGOS'!$H328,"C",'MAPA DE RIESGOS'!$AF328),"")</f>
        <v/>
      </c>
      <c r="BA23" s="357" t="str">
        <f>IF(AND('MAPA DE RIESGOS'!$AP329="Muy Alta",'MAPA DE RIESGOS'!$AR329="Moderado"),CONCATENATE("R",'MAPA DE RIESGOS'!$H329,"C",'MAPA DE RIESGOS'!$AF329),"")</f>
        <v/>
      </c>
      <c r="BB23" s="357" t="str">
        <f>IF(AND('MAPA DE RIESGOS'!$AP330="Muy Alta",'MAPA DE RIESGOS'!$AR330="Moderado"),CONCATENATE("R",'MAPA DE RIESGOS'!$H330,"C",'MAPA DE RIESGOS'!$AF330),"")</f>
        <v/>
      </c>
      <c r="BC23" s="357" t="str">
        <f>IF(AND('MAPA DE RIESGOS'!$AP331="Muy Alta",'MAPA DE RIESGOS'!$AR331="Moderado"),CONCATENATE("R",'MAPA DE RIESGOS'!$H331,"C",'MAPA DE RIESGOS'!$AF331),"")</f>
        <v/>
      </c>
      <c r="BD23" s="357" t="str">
        <f>IF(AND('MAPA DE RIESGOS'!$AP332="Muy Alta",'MAPA DE RIESGOS'!$AR332="Moderado"),CONCATENATE("R",'MAPA DE RIESGOS'!$H332,"C",'MAPA DE RIESGOS'!$AF332),"")</f>
        <v/>
      </c>
      <c r="BE23" s="357" t="str">
        <f>IF(AND('MAPA DE RIESGOS'!$AP333="Muy Alta",'MAPA DE RIESGOS'!$AR333="Moderado"),CONCATENATE("R",'MAPA DE RIESGOS'!$H333,"C",'MAPA DE RIESGOS'!$AF333),"")</f>
        <v/>
      </c>
      <c r="BF23" s="357" t="str">
        <f>IF(AND('MAPA DE RIESGOS'!$AP334="Muy Alta",'MAPA DE RIESGOS'!$AR334="Moderado"),CONCATENATE("R",'MAPA DE RIESGOS'!$H334,"C",'MAPA DE RIESGOS'!$AF334),"")</f>
        <v/>
      </c>
      <c r="BG23" s="357" t="str">
        <f>IF(AND('MAPA DE RIESGOS'!$AP335="Muy Alta",'MAPA DE RIESGOS'!$AR335="Moderado"),CONCATENATE("R",'MAPA DE RIESGOS'!$H335,"C",'MAPA DE RIESGOS'!$AF335),"")</f>
        <v/>
      </c>
      <c r="BH23" s="357" t="str">
        <f>IF(AND('MAPA DE RIESGOS'!$AP336="Muy Alta",'MAPA DE RIESGOS'!$AR336="Moderado"),CONCATENATE("R",'MAPA DE RIESGOS'!$H336,"C",'MAPA DE RIESGOS'!$AF336),"")</f>
        <v/>
      </c>
      <c r="BI23" s="357" t="str">
        <f>IF(AND('MAPA DE RIESGOS'!$AP337="Muy Alta",'MAPA DE RIESGOS'!$AR337="Moderado"),CONCATENATE("R",'MAPA DE RIESGOS'!$H337,"C",'MAPA DE RIESGOS'!$AF337),"")</f>
        <v/>
      </c>
      <c r="BJ23" s="357" t="str">
        <f>IF(AND('MAPA DE RIESGOS'!$AP338="Muy Alta",'MAPA DE RIESGOS'!$AR338="Moderado"),CONCATENATE("R",'MAPA DE RIESGOS'!$H338,"C",'MAPA DE RIESGOS'!$AF338),"")</f>
        <v/>
      </c>
      <c r="BK23" s="358" t="str">
        <f>IF(AND('MAPA DE RIESGOS'!$AP339="Muy Alta",'MAPA DE RIESGOS'!$AR339="Moderado"),CONCATENATE("R",'MAPA DE RIESGOS'!$H339,"C",'MAPA DE RIESGOS'!$AF339),"")</f>
        <v/>
      </c>
      <c r="BL23" s="356" t="str">
        <f>IF(AND('MAPA DE RIESGOS'!$AP322="Muy Alta",'MAPA DE RIESGOS'!$AR322="Mayor"),CONCATENATE("R",'MAPA DE RIESGOS'!$H322,"C",'MAPA DE RIESGOS'!$AF322),"")</f>
        <v/>
      </c>
      <c r="BM23" s="357" t="str">
        <f>IF(AND('MAPA DE RIESGOS'!$AP323="Muy Alta",'MAPA DE RIESGOS'!$AR323="Mayor"),CONCATENATE("R",'MAPA DE RIESGOS'!$H323,"C",'MAPA DE RIESGOS'!$AF323),"")</f>
        <v/>
      </c>
      <c r="BN23" s="357" t="str">
        <f>IF(AND('MAPA DE RIESGOS'!$AP324="Muy Alta",'MAPA DE RIESGOS'!$AR324="Mayor"),CONCATENATE("R",'MAPA DE RIESGOS'!$H324,"C",'MAPA DE RIESGOS'!$AF324),"")</f>
        <v/>
      </c>
      <c r="BO23" s="357" t="str">
        <f>IF(AND('MAPA DE RIESGOS'!$AP325="Muy Alta",'MAPA DE RIESGOS'!$AR325="Mayor"),CONCATENATE("R",'MAPA DE RIESGOS'!$H325,"C",'MAPA DE RIESGOS'!$AF325),"")</f>
        <v/>
      </c>
      <c r="BP23" s="357" t="str">
        <f>IF(AND('MAPA DE RIESGOS'!$AP326="Muy Alta",'MAPA DE RIESGOS'!$AR326="Mayor"),CONCATENATE("R",'MAPA DE RIESGOS'!$H326,"C",'MAPA DE RIESGOS'!$AF326),"")</f>
        <v/>
      </c>
      <c r="BQ23" s="357" t="str">
        <f>IF(AND('MAPA DE RIESGOS'!$AP327="Muy Alta",'MAPA DE RIESGOS'!$AR327="Mayor"),CONCATENATE("R",'MAPA DE RIESGOS'!$H327,"C",'MAPA DE RIESGOS'!$AF327),"")</f>
        <v/>
      </c>
      <c r="BR23" s="357" t="str">
        <f>IF(AND('MAPA DE RIESGOS'!$AP328="Muy Alta",'MAPA DE RIESGOS'!$AR328="Mayor"),CONCATENATE("R",'MAPA DE RIESGOS'!$H328,"C",'MAPA DE RIESGOS'!$AF328),"")</f>
        <v/>
      </c>
      <c r="BS23" s="357" t="str">
        <f>IF(AND('MAPA DE RIESGOS'!$AP329="Muy Alta",'MAPA DE RIESGOS'!$AR329="Mayor"),CONCATENATE("R",'MAPA DE RIESGOS'!$H329,"C",'MAPA DE RIESGOS'!$AF329),"")</f>
        <v/>
      </c>
      <c r="BT23" s="357" t="str">
        <f>IF(AND('MAPA DE RIESGOS'!$AP330="Muy Alta",'MAPA DE RIESGOS'!$AR330="Mayor"),CONCATENATE("R",'MAPA DE RIESGOS'!$H330,"C",'MAPA DE RIESGOS'!$AF330),"")</f>
        <v/>
      </c>
      <c r="BU23" s="357" t="str">
        <f>IF(AND('MAPA DE RIESGOS'!$AP331="Muy Alta",'MAPA DE RIESGOS'!$AR331="Mayor"),CONCATENATE("R",'MAPA DE RIESGOS'!$H331,"C",'MAPA DE RIESGOS'!$AF331),"")</f>
        <v/>
      </c>
      <c r="BV23" s="357" t="str">
        <f>IF(AND('MAPA DE RIESGOS'!$AP332="Muy Alta",'MAPA DE RIESGOS'!$AR332="Mayor"),CONCATENATE("R",'MAPA DE RIESGOS'!$H332,"C",'MAPA DE RIESGOS'!$AF332),"")</f>
        <v/>
      </c>
      <c r="BW23" s="357" t="str">
        <f>IF(AND('MAPA DE RIESGOS'!$AP333="Muy Alta",'MAPA DE RIESGOS'!$AR333="Mayor"),CONCATENATE("R",'MAPA DE RIESGOS'!$H333,"C",'MAPA DE RIESGOS'!$AF333),"")</f>
        <v/>
      </c>
      <c r="BX23" s="357" t="str">
        <f>IF(AND('MAPA DE RIESGOS'!$AP334="Muy Alta",'MAPA DE RIESGOS'!$AR334="Mayor"),CONCATENATE("R",'MAPA DE RIESGOS'!$H334,"C",'MAPA DE RIESGOS'!$AF334),"")</f>
        <v/>
      </c>
      <c r="BY23" s="357" t="str">
        <f>IF(AND('MAPA DE RIESGOS'!$AP335="Muy Alta",'MAPA DE RIESGOS'!$AR335="Mayor"),CONCATENATE("R",'MAPA DE RIESGOS'!$H335,"C",'MAPA DE RIESGOS'!$AF335),"")</f>
        <v/>
      </c>
      <c r="BZ23" s="357" t="str">
        <f>IF(AND('MAPA DE RIESGOS'!$AP336="Muy Alta",'MAPA DE RIESGOS'!$AR336="Mayor"),CONCATENATE("R",'MAPA DE RIESGOS'!$H336,"C",'MAPA DE RIESGOS'!$AF336),"")</f>
        <v/>
      </c>
      <c r="CA23" s="357" t="str">
        <f>IF(AND('MAPA DE RIESGOS'!$AP337="Muy Alta",'MAPA DE RIESGOS'!$AR337="Mayor"),CONCATENATE("R",'MAPA DE RIESGOS'!$H337,"C",'MAPA DE RIESGOS'!$AF337),"")</f>
        <v/>
      </c>
      <c r="CB23" s="357" t="str">
        <f>IF(AND('MAPA DE RIESGOS'!$AP338="Muy Alta",'MAPA DE RIESGOS'!$AR338="Mayor"),CONCATENATE("R",'MAPA DE RIESGOS'!$H338,"C",'MAPA DE RIESGOS'!$AF338),"")</f>
        <v/>
      </c>
      <c r="CC23" s="358" t="str">
        <f>IF(AND('MAPA DE RIESGOS'!$AP339="Muy Alta",'MAPA DE RIESGOS'!$AR339="Mayor"),CONCATENATE("R",'MAPA DE RIESGOS'!$H339,"C",'MAPA DE RIESGOS'!$AF339),"")</f>
        <v/>
      </c>
      <c r="CD23" s="359" t="str">
        <f>IF(AND('MAPA DE RIESGOS'!$AP322="Muy Alta",'MAPA DE RIESGOS'!$AR322="Catastrófico"),CONCATENATE("R",'MAPA DE RIESGOS'!$H322,"C",'MAPA DE RIESGOS'!$AF322),"")</f>
        <v/>
      </c>
      <c r="CE23" s="359" t="str">
        <f>IF(AND('MAPA DE RIESGOS'!$AP323="Muy Alta",'MAPA DE RIESGOS'!$AR323="Catastrófico"),CONCATENATE("R",'MAPA DE RIESGOS'!$H323,"C",'MAPA DE RIESGOS'!$AF323),"")</f>
        <v/>
      </c>
      <c r="CF23" s="359" t="str">
        <f>IF(AND('MAPA DE RIESGOS'!$AP324="Muy Alta",'MAPA DE RIESGOS'!$AR324="Catastrófico"),CONCATENATE("R",'MAPA DE RIESGOS'!$H324,"C",'MAPA DE RIESGOS'!$AF324),"")</f>
        <v/>
      </c>
      <c r="CG23" s="359" t="str">
        <f>IF(AND('MAPA DE RIESGOS'!$AP325="Muy Alta",'MAPA DE RIESGOS'!$AR325="Catastrófico"),CONCATENATE("R",'MAPA DE RIESGOS'!$H325,"C",'MAPA DE RIESGOS'!$AF325),"")</f>
        <v/>
      </c>
      <c r="CH23" s="359" t="str">
        <f>IF(AND('MAPA DE RIESGOS'!$AP326="Muy Alta",'MAPA DE RIESGOS'!$AR326="Catastrófico"),CONCATENATE("R",'MAPA DE RIESGOS'!$H326,"C",'MAPA DE RIESGOS'!$AF326),"")</f>
        <v/>
      </c>
      <c r="CI23" s="359" t="str">
        <f>IF(AND('MAPA DE RIESGOS'!$AP327="Muy Alta",'MAPA DE RIESGOS'!$AR327="Catastrófico"),CONCATENATE("R",'MAPA DE RIESGOS'!$H327,"C",'MAPA DE RIESGOS'!$AF327),"")</f>
        <v/>
      </c>
      <c r="CJ23" s="359" t="str">
        <f>IF(AND('MAPA DE RIESGOS'!$AP328="Muy Alta",'MAPA DE RIESGOS'!$AR328="Catastrófico"),CONCATENATE("R",'MAPA DE RIESGOS'!$H328,"C",'MAPA DE RIESGOS'!$AF328),"")</f>
        <v/>
      </c>
      <c r="CK23" s="359" t="str">
        <f>IF(AND('MAPA DE RIESGOS'!$AP329="Muy Alta",'MAPA DE RIESGOS'!$AR329="Catastrófico"),CONCATENATE("R",'MAPA DE RIESGOS'!$H329,"C",'MAPA DE RIESGOS'!$AF329),"")</f>
        <v/>
      </c>
      <c r="CL23" s="359" t="str">
        <f>IF(AND('MAPA DE RIESGOS'!$AP330="Muy Alta",'MAPA DE RIESGOS'!$AR330="Catastrófico"),CONCATENATE("R",'MAPA DE RIESGOS'!$H330,"C",'MAPA DE RIESGOS'!$AF330),"")</f>
        <v/>
      </c>
      <c r="CM23" s="359" t="str">
        <f>IF(AND('MAPA DE RIESGOS'!$AP331="Muy Alta",'MAPA DE RIESGOS'!$AR331="Catastrófico"),CONCATENATE("R",'MAPA DE RIESGOS'!$H331,"C",'MAPA DE RIESGOS'!$AF331),"")</f>
        <v/>
      </c>
      <c r="CN23" s="359" t="str">
        <f>IF(AND('MAPA DE RIESGOS'!$AP332="Muy Alta",'MAPA DE RIESGOS'!$AR332="Catastrófico"),CONCATENATE("R",'MAPA DE RIESGOS'!$H332,"C",'MAPA DE RIESGOS'!$AF332),"")</f>
        <v/>
      </c>
      <c r="CO23" s="359" t="str">
        <f>IF(AND('MAPA DE RIESGOS'!$AP333="Muy Alta",'MAPA DE RIESGOS'!$AR333="Catastrófico"),CONCATENATE("R",'MAPA DE RIESGOS'!$H333,"C",'MAPA DE RIESGOS'!$AF333),"")</f>
        <v/>
      </c>
      <c r="CP23" s="359" t="str">
        <f>IF(AND('MAPA DE RIESGOS'!$AP334="Muy Alta",'MAPA DE RIESGOS'!$AR334="Catastrófico"),CONCATENATE("R",'MAPA DE RIESGOS'!$H334,"C",'MAPA DE RIESGOS'!$AF334),"")</f>
        <v/>
      </c>
      <c r="CQ23" s="359" t="str">
        <f>IF(AND('MAPA DE RIESGOS'!$AP335="Muy Alta",'MAPA DE RIESGOS'!$AR335="Catastrófico"),CONCATENATE("R",'MAPA DE RIESGOS'!$H335,"C",'MAPA DE RIESGOS'!$AF335),"")</f>
        <v/>
      </c>
      <c r="CR23" s="359" t="str">
        <f>IF(AND('MAPA DE RIESGOS'!$AP336="Muy Alta",'MAPA DE RIESGOS'!$AR336="Catastrófico"),CONCATENATE("R",'MAPA DE RIESGOS'!$H336,"C",'MAPA DE RIESGOS'!$AF336),"")</f>
        <v/>
      </c>
      <c r="CS23" s="359" t="str">
        <f>IF(AND('MAPA DE RIESGOS'!$AP337="Muy Alta",'MAPA DE RIESGOS'!$AR337="Catastrófico"),CONCATENATE("R",'MAPA DE RIESGOS'!$H337,"C",'MAPA DE RIESGOS'!$AF337),"")</f>
        <v/>
      </c>
      <c r="CT23" s="359" t="str">
        <f>IF(AND('MAPA DE RIESGOS'!$AP338="Muy Alta",'MAPA DE RIESGOS'!$AR338="Catastrófico"),CONCATENATE("R",'MAPA DE RIESGOS'!$H338,"C",'MAPA DE RIESGOS'!$AF338),"")</f>
        <v/>
      </c>
      <c r="CU23" s="360" t="str">
        <f>IF(AND('MAPA DE RIESGOS'!$AP339="Muy Alta",'MAPA DE RIESGOS'!$AR339="Catastrófico"),CONCATENATE("R",'MAPA DE RIESGOS'!$H339,"C",'MAPA DE RIESGOS'!$AF339),"")</f>
        <v/>
      </c>
      <c r="CV23" s="67"/>
      <c r="CW23" s="756"/>
      <c r="CX23" s="757"/>
      <c r="CY23" s="757"/>
      <c r="CZ23" s="757"/>
      <c r="DA23" s="757"/>
      <c r="DB23" s="758"/>
    </row>
    <row r="24" spans="2:106" ht="32.5" customHeight="1">
      <c r="B24" s="749"/>
      <c r="C24" s="749"/>
      <c r="D24" s="750"/>
      <c r="E24" s="738"/>
      <c r="F24" s="739"/>
      <c r="G24" s="739"/>
      <c r="H24" s="739"/>
      <c r="I24" s="740"/>
      <c r="J24" s="356" t="str">
        <f>IF(AND('MAPA DE RIESGOS'!$AP340="Muy Alta",'MAPA DE RIESGOS'!$AR340="Leve"),CONCATENATE("R",'MAPA DE RIESGOS'!$H340,"C",'MAPA DE RIESGOS'!$AF340),"")</f>
        <v/>
      </c>
      <c r="K24" s="357" t="str">
        <f>IF(AND('MAPA DE RIESGOS'!$AP341="Muy Alta",'MAPA DE RIESGOS'!$AR341="Leve"),CONCATENATE("R",'MAPA DE RIESGOS'!$H341,"C",'MAPA DE RIESGOS'!$AF341),"")</f>
        <v/>
      </c>
      <c r="L24" s="357" t="str">
        <f>IF(AND('MAPA DE RIESGOS'!$AP342="Muy Alta",'MAPA DE RIESGOS'!$AR342="Leve"),CONCATENATE("R",'MAPA DE RIESGOS'!$H342,"C",'MAPA DE RIESGOS'!$AF342),"")</f>
        <v/>
      </c>
      <c r="M24" s="357" t="str">
        <f>IF(AND('MAPA DE RIESGOS'!$AP343="Muy Alta",'MAPA DE RIESGOS'!$AR343="Leve"),CONCATENATE("R",'MAPA DE RIESGOS'!$H343,"C",'MAPA DE RIESGOS'!$AF343),"")</f>
        <v/>
      </c>
      <c r="N24" s="357" t="str">
        <f>IF(AND('MAPA DE RIESGOS'!$AP344="Muy Alta",'MAPA DE RIESGOS'!$AR344="Leve"),CONCATENATE("R",'MAPA DE RIESGOS'!$H344,"C",'MAPA DE RIESGOS'!$AF344),"")</f>
        <v/>
      </c>
      <c r="O24" s="357" t="str">
        <f>IF(AND('MAPA DE RIESGOS'!$AP345="Muy Alta",'MAPA DE RIESGOS'!$AR345="Leve"),CONCATENATE("R",'MAPA DE RIESGOS'!$H345,"C",'MAPA DE RIESGOS'!$AF345),"")</f>
        <v/>
      </c>
      <c r="P24" s="357" t="str">
        <f>IF(AND('MAPA DE RIESGOS'!$AP346="Muy Alta",'MAPA DE RIESGOS'!$AR346="Leve"),CONCATENATE("R",'MAPA DE RIESGOS'!$H346,"C",'MAPA DE RIESGOS'!$AF346),"")</f>
        <v/>
      </c>
      <c r="Q24" s="357" t="str">
        <f>IF(AND('MAPA DE RIESGOS'!$AP347="Muy Alta",'MAPA DE RIESGOS'!$AR347="Leve"),CONCATENATE("R",'MAPA DE RIESGOS'!$H347,"C",'MAPA DE RIESGOS'!$AF347),"")</f>
        <v/>
      </c>
      <c r="R24" s="357" t="str">
        <f>IF(AND('MAPA DE RIESGOS'!$AP348="Muy Alta",'MAPA DE RIESGOS'!$AR348="Leve"),CONCATENATE("R",'MAPA DE RIESGOS'!$H348,"C",'MAPA DE RIESGOS'!$AF348),"")</f>
        <v/>
      </c>
      <c r="S24" s="357" t="str">
        <f>IF(AND('MAPA DE RIESGOS'!$AP349="Muy Alta",'MAPA DE RIESGOS'!$AR349="Leve"),CONCATENATE("R",'MAPA DE RIESGOS'!$H349,"C",'MAPA DE RIESGOS'!$AF349),"")</f>
        <v/>
      </c>
      <c r="T24" s="357" t="str">
        <f>IF(AND('MAPA DE RIESGOS'!$AP350="Muy Alta",'MAPA DE RIESGOS'!$AR350="Leve"),CONCATENATE("R",'MAPA DE RIESGOS'!$H350,"C",'MAPA DE RIESGOS'!$AF350),"")</f>
        <v/>
      </c>
      <c r="U24" s="357" t="str">
        <f>IF(AND('MAPA DE RIESGOS'!$AP351="Muy Alta",'MAPA DE RIESGOS'!$AR351="Leve"),CONCATENATE("R",'MAPA DE RIESGOS'!$H351,"C",'MAPA DE RIESGOS'!$AF351),"")</f>
        <v/>
      </c>
      <c r="V24" s="357" t="str">
        <f>IF(AND('MAPA DE RIESGOS'!$AP352="Muy Alta",'MAPA DE RIESGOS'!$AR352="Leve"),CONCATENATE("R",'MAPA DE RIESGOS'!$H352,"C",'MAPA DE RIESGOS'!$AF352),"")</f>
        <v/>
      </c>
      <c r="W24" s="357" t="str">
        <f>IF(AND('MAPA DE RIESGOS'!$AP353="Muy Alta",'MAPA DE RIESGOS'!$AR353="Leve"),CONCATENATE("R",'MAPA DE RIESGOS'!$H353,"C",'MAPA DE RIESGOS'!$AF353),"")</f>
        <v/>
      </c>
      <c r="X24" s="357" t="str">
        <f>IF(AND('MAPA DE RIESGOS'!$AP354="Muy Alta",'MAPA DE RIESGOS'!$AR354="Leve"),CONCATENATE("R",'MAPA DE RIESGOS'!$H354,"C",'MAPA DE RIESGOS'!$AF354),"")</f>
        <v/>
      </c>
      <c r="Y24" s="357" t="str">
        <f>IF(AND('MAPA DE RIESGOS'!$AP355="Muy Alta",'MAPA DE RIESGOS'!$AR355="Leve"),CONCATENATE("R",'MAPA DE RIESGOS'!$H355,"C",'MAPA DE RIESGOS'!$AF355),"")</f>
        <v/>
      </c>
      <c r="Z24" s="357" t="str">
        <f>IF(AND('MAPA DE RIESGOS'!$AP356="Muy Alta",'MAPA DE RIESGOS'!$AR356="Leve"),CONCATENATE("R",'MAPA DE RIESGOS'!$H356,"C",'MAPA DE RIESGOS'!$AF356),"")</f>
        <v/>
      </c>
      <c r="AA24" s="358" t="str">
        <f>IF(AND('MAPA DE RIESGOS'!$AP357="Muy Alta",'MAPA DE RIESGOS'!$AR357="Leve"),CONCATENATE("R",'MAPA DE RIESGOS'!$H357,"C",'MAPA DE RIESGOS'!$AF357),"")</f>
        <v/>
      </c>
      <c r="AB24" s="356" t="str">
        <f>IF(AND('MAPA DE RIESGOS'!$AP340="Muy Alta",'MAPA DE RIESGOS'!$AR340="Menor"),CONCATENATE("R",'MAPA DE RIESGOS'!$H340,"C",'MAPA DE RIESGOS'!$AF340),"")</f>
        <v/>
      </c>
      <c r="AC24" s="357" t="str">
        <f>IF(AND('MAPA DE RIESGOS'!$AP341="Muy Alta",'MAPA DE RIESGOS'!$AR341="Menor"),CONCATENATE("R",'MAPA DE RIESGOS'!$H341,"C",'MAPA DE RIESGOS'!$AF341),"")</f>
        <v/>
      </c>
      <c r="AD24" s="357" t="str">
        <f>IF(AND('MAPA DE RIESGOS'!$AP342="Muy Alta",'MAPA DE RIESGOS'!$AR342="Menor"),CONCATENATE("R",'MAPA DE RIESGOS'!$H342,"C",'MAPA DE RIESGOS'!$AF342),"")</f>
        <v/>
      </c>
      <c r="AE24" s="357" t="str">
        <f>IF(AND('MAPA DE RIESGOS'!$AP343="Muy Alta",'MAPA DE RIESGOS'!$AR343="Menor"),CONCATENATE("R",'MAPA DE RIESGOS'!$H343,"C",'MAPA DE RIESGOS'!$AF343),"")</f>
        <v/>
      </c>
      <c r="AF24" s="357" t="str">
        <f>IF(AND('MAPA DE RIESGOS'!$AP344="Muy Alta",'MAPA DE RIESGOS'!$AR344="Menor"),CONCATENATE("R",'MAPA DE RIESGOS'!$H344,"C",'MAPA DE RIESGOS'!$AF344),"")</f>
        <v/>
      </c>
      <c r="AG24" s="357" t="str">
        <f>IF(AND('MAPA DE RIESGOS'!$AP345="Muy Alta",'MAPA DE RIESGOS'!$AR345="Menor"),CONCATENATE("R",'MAPA DE RIESGOS'!$H345,"C",'MAPA DE RIESGOS'!$AF345),"")</f>
        <v/>
      </c>
      <c r="AH24" s="357" t="str">
        <f>IF(AND('MAPA DE RIESGOS'!$AP346="Muy Alta",'MAPA DE RIESGOS'!$AR346="Menor"),CONCATENATE("R",'MAPA DE RIESGOS'!$H346,"C",'MAPA DE RIESGOS'!$AF346),"")</f>
        <v/>
      </c>
      <c r="AI24" s="357" t="str">
        <f>IF(AND('MAPA DE RIESGOS'!$AP347="Muy Alta",'MAPA DE RIESGOS'!$AR347="Menor"),CONCATENATE("R",'MAPA DE RIESGOS'!$H347,"C",'MAPA DE RIESGOS'!$AF347),"")</f>
        <v/>
      </c>
      <c r="AJ24" s="357" t="str">
        <f>IF(AND('MAPA DE RIESGOS'!$AP348="Muy Alta",'MAPA DE RIESGOS'!$AR348="Menor"),CONCATENATE("R",'MAPA DE RIESGOS'!$H348,"C",'MAPA DE RIESGOS'!$AF348),"")</f>
        <v/>
      </c>
      <c r="AK24" s="357" t="str">
        <f>IF(AND('MAPA DE RIESGOS'!$AP349="Muy Alta",'MAPA DE RIESGOS'!$AR349="Menor"),CONCATENATE("R",'MAPA DE RIESGOS'!$H349,"C",'MAPA DE RIESGOS'!$AF349),"")</f>
        <v/>
      </c>
      <c r="AL24" s="357" t="str">
        <f>IF(AND('MAPA DE RIESGOS'!$AP350="Muy Alta",'MAPA DE RIESGOS'!$AR350="Menor"),CONCATENATE("R",'MAPA DE RIESGOS'!$H350,"C",'MAPA DE RIESGOS'!$AF350),"")</f>
        <v/>
      </c>
      <c r="AM24" s="357" t="str">
        <f>IF(AND('MAPA DE RIESGOS'!$AP351="Muy Alta",'MAPA DE RIESGOS'!$AR351="Menor"),CONCATENATE("R",'MAPA DE RIESGOS'!$H351,"C",'MAPA DE RIESGOS'!$AF351),"")</f>
        <v/>
      </c>
      <c r="AN24" s="357" t="str">
        <f>IF(AND('MAPA DE RIESGOS'!$AP352="Muy Alta",'MAPA DE RIESGOS'!$AR352="Menor"),CONCATENATE("R",'MAPA DE RIESGOS'!$H352,"C",'MAPA DE RIESGOS'!$AF352),"")</f>
        <v/>
      </c>
      <c r="AO24" s="357" t="str">
        <f>IF(AND('MAPA DE RIESGOS'!$AP353="Muy Alta",'MAPA DE RIESGOS'!$AR353="Menor"),CONCATENATE("R",'MAPA DE RIESGOS'!$H353,"C",'MAPA DE RIESGOS'!$AF353),"")</f>
        <v/>
      </c>
      <c r="AP24" s="357" t="str">
        <f>IF(AND('MAPA DE RIESGOS'!$AP354="Muy Alta",'MAPA DE RIESGOS'!$AR354="Menor"),CONCATENATE("R",'MAPA DE RIESGOS'!$H354,"C",'MAPA DE RIESGOS'!$AF354),"")</f>
        <v/>
      </c>
      <c r="AQ24" s="357" t="str">
        <f>IF(AND('MAPA DE RIESGOS'!$AP355="Muy Alta",'MAPA DE RIESGOS'!$AR355="Menor"),CONCATENATE("R",'MAPA DE RIESGOS'!$H355,"C",'MAPA DE RIESGOS'!$AF355),"")</f>
        <v/>
      </c>
      <c r="AR24" s="357" t="str">
        <f>IF(AND('MAPA DE RIESGOS'!$AP356="Muy Alta",'MAPA DE RIESGOS'!$AR356="Menor"),CONCATENATE("R",'MAPA DE RIESGOS'!$H356,"C",'MAPA DE RIESGOS'!$AF356),"")</f>
        <v/>
      </c>
      <c r="AS24" s="358" t="str">
        <f>IF(AND('MAPA DE RIESGOS'!$AP357="Muy Alta",'MAPA DE RIESGOS'!$AR357="Menor"),CONCATENATE("R",'MAPA DE RIESGOS'!$H357,"C",'MAPA DE RIESGOS'!$AF357),"")</f>
        <v/>
      </c>
      <c r="AT24" s="356" t="str">
        <f>IF(AND('MAPA DE RIESGOS'!$AP340="Muy Alta",'MAPA DE RIESGOS'!$AR340="Moderado"),CONCATENATE("R",'MAPA DE RIESGOS'!$H340,"C",'MAPA DE RIESGOS'!$AF340),"")</f>
        <v/>
      </c>
      <c r="AU24" s="357" t="str">
        <f>IF(AND('MAPA DE RIESGOS'!$AP341="Muy Alta",'MAPA DE RIESGOS'!$AR341="Moderado"),CONCATENATE("R",'MAPA DE RIESGOS'!$H341,"C",'MAPA DE RIESGOS'!$AF341),"")</f>
        <v/>
      </c>
      <c r="AV24" s="357" t="str">
        <f>IF(AND('MAPA DE RIESGOS'!$AP342="Muy Alta",'MAPA DE RIESGOS'!$AR342="Moderado"),CONCATENATE("R",'MAPA DE RIESGOS'!$H342,"C",'MAPA DE RIESGOS'!$AF342),"")</f>
        <v/>
      </c>
      <c r="AW24" s="357" t="str">
        <f>IF(AND('MAPA DE RIESGOS'!$AP343="Muy Alta",'MAPA DE RIESGOS'!$AR343="Moderado"),CONCATENATE("R",'MAPA DE RIESGOS'!$H343,"C",'MAPA DE RIESGOS'!$AF343),"")</f>
        <v/>
      </c>
      <c r="AX24" s="357" t="str">
        <f>IF(AND('MAPA DE RIESGOS'!$AP344="Muy Alta",'MAPA DE RIESGOS'!$AR344="Moderado"),CONCATENATE("R",'MAPA DE RIESGOS'!$H344,"C",'MAPA DE RIESGOS'!$AF344),"")</f>
        <v/>
      </c>
      <c r="AY24" s="357" t="str">
        <f>IF(AND('MAPA DE RIESGOS'!$AP345="Muy Alta",'MAPA DE RIESGOS'!$AR345="Moderado"),CONCATENATE("R",'MAPA DE RIESGOS'!$H345,"C",'MAPA DE RIESGOS'!$AF345),"")</f>
        <v/>
      </c>
      <c r="AZ24" s="357" t="str">
        <f>IF(AND('MAPA DE RIESGOS'!$AP346="Muy Alta",'MAPA DE RIESGOS'!$AR346="Moderado"),CONCATENATE("R",'MAPA DE RIESGOS'!$H346,"C",'MAPA DE RIESGOS'!$AF346),"")</f>
        <v/>
      </c>
      <c r="BA24" s="357" t="str">
        <f>IF(AND('MAPA DE RIESGOS'!$AP347="Muy Alta",'MAPA DE RIESGOS'!$AR347="Moderado"),CONCATENATE("R",'MAPA DE RIESGOS'!$H347,"C",'MAPA DE RIESGOS'!$AF347),"")</f>
        <v/>
      </c>
      <c r="BB24" s="357" t="str">
        <f>IF(AND('MAPA DE RIESGOS'!$AP348="Muy Alta",'MAPA DE RIESGOS'!$AR348="Moderado"),CONCATENATE("R",'MAPA DE RIESGOS'!$H348,"C",'MAPA DE RIESGOS'!$AF348),"")</f>
        <v/>
      </c>
      <c r="BC24" s="357" t="str">
        <f>IF(AND('MAPA DE RIESGOS'!$AP349="Muy Alta",'MAPA DE RIESGOS'!$AR349="Moderado"),CONCATENATE("R",'MAPA DE RIESGOS'!$H349,"C",'MAPA DE RIESGOS'!$AF349),"")</f>
        <v/>
      </c>
      <c r="BD24" s="357" t="str">
        <f>IF(AND('MAPA DE RIESGOS'!$AP350="Muy Alta",'MAPA DE RIESGOS'!$AR350="Moderado"),CONCATENATE("R",'MAPA DE RIESGOS'!$H350,"C",'MAPA DE RIESGOS'!$AF350),"")</f>
        <v/>
      </c>
      <c r="BE24" s="357" t="str">
        <f>IF(AND('MAPA DE RIESGOS'!$AP351="Muy Alta",'MAPA DE RIESGOS'!$AR351="Moderado"),CONCATENATE("R",'MAPA DE RIESGOS'!$H351,"C",'MAPA DE RIESGOS'!$AF351),"")</f>
        <v/>
      </c>
      <c r="BF24" s="357" t="str">
        <f>IF(AND('MAPA DE RIESGOS'!$AP352="Muy Alta",'MAPA DE RIESGOS'!$AR352="Moderado"),CONCATENATE("R",'MAPA DE RIESGOS'!$H352,"C",'MAPA DE RIESGOS'!$AF352),"")</f>
        <v/>
      </c>
      <c r="BG24" s="357" t="str">
        <f>IF(AND('MAPA DE RIESGOS'!$AP353="Muy Alta",'MAPA DE RIESGOS'!$AR353="Moderado"),CONCATENATE("R",'MAPA DE RIESGOS'!$H353,"C",'MAPA DE RIESGOS'!$AF353),"")</f>
        <v/>
      </c>
      <c r="BH24" s="357" t="str">
        <f>IF(AND('MAPA DE RIESGOS'!$AP354="Muy Alta",'MAPA DE RIESGOS'!$AR354="Moderado"),CONCATENATE("R",'MAPA DE RIESGOS'!$H354,"C",'MAPA DE RIESGOS'!$AF354),"")</f>
        <v/>
      </c>
      <c r="BI24" s="357" t="str">
        <f>IF(AND('MAPA DE RIESGOS'!$AP355="Muy Alta",'MAPA DE RIESGOS'!$AR355="Moderado"),CONCATENATE("R",'MAPA DE RIESGOS'!$H355,"C",'MAPA DE RIESGOS'!$AF355),"")</f>
        <v/>
      </c>
      <c r="BJ24" s="357" t="str">
        <f>IF(AND('MAPA DE RIESGOS'!$AP356="Muy Alta",'MAPA DE RIESGOS'!$AR356="Moderado"),CONCATENATE("R",'MAPA DE RIESGOS'!$H356,"C",'MAPA DE RIESGOS'!$AF356),"")</f>
        <v/>
      </c>
      <c r="BK24" s="358" t="str">
        <f>IF(AND('MAPA DE RIESGOS'!$AP357="Muy Alta",'MAPA DE RIESGOS'!$AR357="Moderado"),CONCATENATE("R",'MAPA DE RIESGOS'!$H357,"C",'MAPA DE RIESGOS'!$AF357),"")</f>
        <v/>
      </c>
      <c r="BL24" s="356" t="str">
        <f>IF(AND('MAPA DE RIESGOS'!$AP340="Muy Alta",'MAPA DE RIESGOS'!$AR340="Mayor"),CONCATENATE("R",'MAPA DE RIESGOS'!$H340,"C",'MAPA DE RIESGOS'!$AF340),"")</f>
        <v/>
      </c>
      <c r="BM24" s="357" t="str">
        <f>IF(AND('MAPA DE RIESGOS'!$AP341="Muy Alta",'MAPA DE RIESGOS'!$AR341="Mayor"),CONCATENATE("R",'MAPA DE RIESGOS'!$H341,"C",'MAPA DE RIESGOS'!$AF341),"")</f>
        <v/>
      </c>
      <c r="BN24" s="357" t="str">
        <f>IF(AND('MAPA DE RIESGOS'!$AP342="Muy Alta",'MAPA DE RIESGOS'!$AR342="Mayor"),CONCATENATE("R",'MAPA DE RIESGOS'!$H342,"C",'MAPA DE RIESGOS'!$AF342),"")</f>
        <v/>
      </c>
      <c r="BO24" s="357" t="str">
        <f>IF(AND('MAPA DE RIESGOS'!$AP343="Muy Alta",'MAPA DE RIESGOS'!$AR343="Mayor"),CONCATENATE("R",'MAPA DE RIESGOS'!$H343,"C",'MAPA DE RIESGOS'!$AF343),"")</f>
        <v/>
      </c>
      <c r="BP24" s="357" t="str">
        <f>IF(AND('MAPA DE RIESGOS'!$AP344="Muy Alta",'MAPA DE RIESGOS'!$AR344="Mayor"),CONCATENATE("R",'MAPA DE RIESGOS'!$H344,"C",'MAPA DE RIESGOS'!$AF344),"")</f>
        <v/>
      </c>
      <c r="BQ24" s="357" t="str">
        <f>IF(AND('MAPA DE RIESGOS'!$AP345="Muy Alta",'MAPA DE RIESGOS'!$AR345="Mayor"),CONCATENATE("R",'MAPA DE RIESGOS'!$H345,"C",'MAPA DE RIESGOS'!$AF345),"")</f>
        <v/>
      </c>
      <c r="BR24" s="357" t="str">
        <f>IF(AND('MAPA DE RIESGOS'!$AP346="Muy Alta",'MAPA DE RIESGOS'!$AR346="Mayor"),CONCATENATE("R",'MAPA DE RIESGOS'!$H346,"C",'MAPA DE RIESGOS'!$AF346),"")</f>
        <v/>
      </c>
      <c r="BS24" s="357" t="str">
        <f>IF(AND('MAPA DE RIESGOS'!$AP347="Muy Alta",'MAPA DE RIESGOS'!$AR347="Mayor"),CONCATENATE("R",'MAPA DE RIESGOS'!$H347,"C",'MAPA DE RIESGOS'!$AF347),"")</f>
        <v/>
      </c>
      <c r="BT24" s="357" t="str">
        <f>IF(AND('MAPA DE RIESGOS'!$AP348="Muy Alta",'MAPA DE RIESGOS'!$AR348="Mayor"),CONCATENATE("R",'MAPA DE RIESGOS'!$H348,"C",'MAPA DE RIESGOS'!$AF348),"")</f>
        <v/>
      </c>
      <c r="BU24" s="357" t="str">
        <f>IF(AND('MAPA DE RIESGOS'!$AP349="Muy Alta",'MAPA DE RIESGOS'!$AR349="Mayor"),CONCATENATE("R",'MAPA DE RIESGOS'!$H349,"C",'MAPA DE RIESGOS'!$AF349),"")</f>
        <v/>
      </c>
      <c r="BV24" s="357" t="str">
        <f>IF(AND('MAPA DE RIESGOS'!$AP350="Muy Alta",'MAPA DE RIESGOS'!$AR350="Mayor"),CONCATENATE("R",'MAPA DE RIESGOS'!$H350,"C",'MAPA DE RIESGOS'!$AF350),"")</f>
        <v/>
      </c>
      <c r="BW24" s="357" t="str">
        <f>IF(AND('MAPA DE RIESGOS'!$AP351="Muy Alta",'MAPA DE RIESGOS'!$AR351="Mayor"),CONCATENATE("R",'MAPA DE RIESGOS'!$H351,"C",'MAPA DE RIESGOS'!$AF351),"")</f>
        <v/>
      </c>
      <c r="BX24" s="357" t="str">
        <f>IF(AND('MAPA DE RIESGOS'!$AP352="Muy Alta",'MAPA DE RIESGOS'!$AR352="Mayor"),CONCATENATE("R",'MAPA DE RIESGOS'!$H352,"C",'MAPA DE RIESGOS'!$AF352),"")</f>
        <v/>
      </c>
      <c r="BY24" s="357" t="str">
        <f>IF(AND('MAPA DE RIESGOS'!$AP353="Muy Alta",'MAPA DE RIESGOS'!$AR353="Mayor"),CONCATENATE("R",'MAPA DE RIESGOS'!$H353,"C",'MAPA DE RIESGOS'!$AF353),"")</f>
        <v/>
      </c>
      <c r="BZ24" s="357" t="str">
        <f>IF(AND('MAPA DE RIESGOS'!$AP354="Muy Alta",'MAPA DE RIESGOS'!$AR354="Mayor"),CONCATENATE("R",'MAPA DE RIESGOS'!$H354,"C",'MAPA DE RIESGOS'!$AF354),"")</f>
        <v/>
      </c>
      <c r="CA24" s="357" t="str">
        <f>IF(AND('MAPA DE RIESGOS'!$AP355="Muy Alta",'MAPA DE RIESGOS'!$AR355="Mayor"),CONCATENATE("R",'MAPA DE RIESGOS'!$H355,"C",'MAPA DE RIESGOS'!$AF355),"")</f>
        <v/>
      </c>
      <c r="CB24" s="357" t="str">
        <f>IF(AND('MAPA DE RIESGOS'!$AP356="Muy Alta",'MAPA DE RIESGOS'!$AR356="Mayor"),CONCATENATE("R",'MAPA DE RIESGOS'!$H356,"C",'MAPA DE RIESGOS'!$AF356),"")</f>
        <v/>
      </c>
      <c r="CC24" s="358" t="str">
        <f>IF(AND('MAPA DE RIESGOS'!$AP357="Muy Alta",'MAPA DE RIESGOS'!$AR357="Mayor"),CONCATENATE("R",'MAPA DE RIESGOS'!$H357,"C",'MAPA DE RIESGOS'!$AF357),"")</f>
        <v/>
      </c>
      <c r="CD24" s="359" t="str">
        <f>IF(AND('MAPA DE RIESGOS'!$AP340="Muy Alta",'MAPA DE RIESGOS'!$AR340="Catastrófico"),CONCATENATE("R",'MAPA DE RIESGOS'!$H340,"C",'MAPA DE RIESGOS'!$AF340),"")</f>
        <v/>
      </c>
      <c r="CE24" s="359" t="str">
        <f>IF(AND('MAPA DE RIESGOS'!$AP341="Muy Alta",'MAPA DE RIESGOS'!$AR341="Catastrófico"),CONCATENATE("R",'MAPA DE RIESGOS'!$H341,"C",'MAPA DE RIESGOS'!$AF341),"")</f>
        <v/>
      </c>
      <c r="CF24" s="359" t="str">
        <f>IF(AND('MAPA DE RIESGOS'!$AP342="Muy Alta",'MAPA DE RIESGOS'!$AR342="Catastrófico"),CONCATENATE("R",'MAPA DE RIESGOS'!$H342,"C",'MAPA DE RIESGOS'!$AF342),"")</f>
        <v/>
      </c>
      <c r="CG24" s="359" t="str">
        <f>IF(AND('MAPA DE RIESGOS'!$AP343="Muy Alta",'MAPA DE RIESGOS'!$AR343="Catastrófico"),CONCATENATE("R",'MAPA DE RIESGOS'!$H343,"C",'MAPA DE RIESGOS'!$AF343),"")</f>
        <v/>
      </c>
      <c r="CH24" s="359" t="str">
        <f>IF(AND('MAPA DE RIESGOS'!$AP344="Muy Alta",'MAPA DE RIESGOS'!$AR344="Catastrófico"),CONCATENATE("R",'MAPA DE RIESGOS'!$H344,"C",'MAPA DE RIESGOS'!$AF344),"")</f>
        <v/>
      </c>
      <c r="CI24" s="359" t="str">
        <f>IF(AND('MAPA DE RIESGOS'!$AP345="Muy Alta",'MAPA DE RIESGOS'!$AR345="Catastrófico"),CONCATENATE("R",'MAPA DE RIESGOS'!$H345,"C",'MAPA DE RIESGOS'!$AF345),"")</f>
        <v/>
      </c>
      <c r="CJ24" s="359" t="str">
        <f>IF(AND('MAPA DE RIESGOS'!$AP346="Muy Alta",'MAPA DE RIESGOS'!$AR346="Catastrófico"),CONCATENATE("R",'MAPA DE RIESGOS'!$H346,"C",'MAPA DE RIESGOS'!$AF346),"")</f>
        <v/>
      </c>
      <c r="CK24" s="359" t="str">
        <f>IF(AND('MAPA DE RIESGOS'!$AP347="Muy Alta",'MAPA DE RIESGOS'!$AR347="Catastrófico"),CONCATENATE("R",'MAPA DE RIESGOS'!$H347,"C",'MAPA DE RIESGOS'!$AF347),"")</f>
        <v/>
      </c>
      <c r="CL24" s="359" t="str">
        <f>IF(AND('MAPA DE RIESGOS'!$AP348="Muy Alta",'MAPA DE RIESGOS'!$AR348="Catastrófico"),CONCATENATE("R",'MAPA DE RIESGOS'!$H348,"C",'MAPA DE RIESGOS'!$AF348),"")</f>
        <v/>
      </c>
      <c r="CM24" s="359" t="str">
        <f>IF(AND('MAPA DE RIESGOS'!$AP349="Muy Alta",'MAPA DE RIESGOS'!$AR349="Catastrófico"),CONCATENATE("R",'MAPA DE RIESGOS'!$H349,"C",'MAPA DE RIESGOS'!$AF349),"")</f>
        <v/>
      </c>
      <c r="CN24" s="359" t="str">
        <f>IF(AND('MAPA DE RIESGOS'!$AP350="Muy Alta",'MAPA DE RIESGOS'!$AR350="Catastrófico"),CONCATENATE("R",'MAPA DE RIESGOS'!$H350,"C",'MAPA DE RIESGOS'!$AF350),"")</f>
        <v/>
      </c>
      <c r="CO24" s="359" t="str">
        <f>IF(AND('MAPA DE RIESGOS'!$AP351="Muy Alta",'MAPA DE RIESGOS'!$AR351="Catastrófico"),CONCATENATE("R",'MAPA DE RIESGOS'!$H351,"C",'MAPA DE RIESGOS'!$AF351),"")</f>
        <v/>
      </c>
      <c r="CP24" s="359" t="str">
        <f>IF(AND('MAPA DE RIESGOS'!$AP352="Muy Alta",'MAPA DE RIESGOS'!$AR352="Catastrófico"),CONCATENATE("R",'MAPA DE RIESGOS'!$H352,"C",'MAPA DE RIESGOS'!$AF352),"")</f>
        <v/>
      </c>
      <c r="CQ24" s="359" t="str">
        <f>IF(AND('MAPA DE RIESGOS'!$AP353="Muy Alta",'MAPA DE RIESGOS'!$AR353="Catastrófico"),CONCATENATE("R",'MAPA DE RIESGOS'!$H353,"C",'MAPA DE RIESGOS'!$AF353),"")</f>
        <v/>
      </c>
      <c r="CR24" s="359" t="str">
        <f>IF(AND('MAPA DE RIESGOS'!$AP354="Muy Alta",'MAPA DE RIESGOS'!$AR354="Catastrófico"),CONCATENATE("R",'MAPA DE RIESGOS'!$H354,"C",'MAPA DE RIESGOS'!$AF354),"")</f>
        <v/>
      </c>
      <c r="CS24" s="359" t="str">
        <f>IF(AND('MAPA DE RIESGOS'!$AP355="Muy Alta",'MAPA DE RIESGOS'!$AR355="Catastrófico"),CONCATENATE("R",'MAPA DE RIESGOS'!$H355,"C",'MAPA DE RIESGOS'!$AF355),"")</f>
        <v/>
      </c>
      <c r="CT24" s="359" t="str">
        <f>IF(AND('MAPA DE RIESGOS'!$AP356="Muy Alta",'MAPA DE RIESGOS'!$AR356="Catastrófico"),CONCATENATE("R",'MAPA DE RIESGOS'!$H356,"C",'MAPA DE RIESGOS'!$AF356),"")</f>
        <v/>
      </c>
      <c r="CU24" s="360" t="str">
        <f>IF(AND('MAPA DE RIESGOS'!$AP357="Muy Alta",'MAPA DE RIESGOS'!$AR357="Catastrófico"),CONCATENATE("R",'MAPA DE RIESGOS'!$H357,"C",'MAPA DE RIESGOS'!$AF357),"")</f>
        <v/>
      </c>
      <c r="CV24" s="67"/>
      <c r="CW24" s="756"/>
      <c r="CX24" s="757"/>
      <c r="CY24" s="757"/>
      <c r="CZ24" s="757"/>
      <c r="DA24" s="757"/>
      <c r="DB24" s="758"/>
    </row>
    <row r="25" spans="2:106" ht="32.5" customHeight="1">
      <c r="B25" s="749"/>
      <c r="C25" s="749"/>
      <c r="D25" s="750"/>
      <c r="E25" s="738"/>
      <c r="F25" s="739"/>
      <c r="G25" s="739"/>
      <c r="H25" s="739"/>
      <c r="I25" s="740"/>
      <c r="J25" s="356" t="str">
        <f>IF(AND('MAPA DE RIESGOS'!$AP358="Muy Alta",'MAPA DE RIESGOS'!$AR358="Leve"),CONCATENATE("R",'MAPA DE RIESGOS'!$H358,"C",'MAPA DE RIESGOS'!$AF358),"")</f>
        <v/>
      </c>
      <c r="K25" s="357" t="str">
        <f>IF(AND('MAPA DE RIESGOS'!$AP359="Muy Alta",'MAPA DE RIESGOS'!$AR359="Leve"),CONCATENATE("R",'MAPA DE RIESGOS'!$H359,"C",'MAPA DE RIESGOS'!$AF359),"")</f>
        <v/>
      </c>
      <c r="L25" s="357" t="str">
        <f>IF(AND('MAPA DE RIESGOS'!$AP360="Muy Alta",'MAPA DE RIESGOS'!$AR360="Leve"),CONCATENATE("R",'MAPA DE RIESGOS'!$H360,"C",'MAPA DE RIESGOS'!$AF360),"")</f>
        <v/>
      </c>
      <c r="M25" s="357" t="str">
        <f>IF(AND('MAPA DE RIESGOS'!$AP361="Muy Alta",'MAPA DE RIESGOS'!$AR361="Leve"),CONCATENATE("R",'MAPA DE RIESGOS'!$H361,"C",'MAPA DE RIESGOS'!$AF361),"")</f>
        <v/>
      </c>
      <c r="N25" s="357" t="str">
        <f>IF(AND('MAPA DE RIESGOS'!$AP362="Muy Alta",'MAPA DE RIESGOS'!$AR362="Leve"),CONCATENATE("R",'MAPA DE RIESGOS'!$H362,"C",'MAPA DE RIESGOS'!$AF362),"")</f>
        <v/>
      </c>
      <c r="O25" s="357" t="str">
        <f>IF(AND('MAPA DE RIESGOS'!$AP363="Muy Alta",'MAPA DE RIESGOS'!$AR363="Leve"),CONCATENATE("R",'MAPA DE RIESGOS'!$H363,"C",'MAPA DE RIESGOS'!$AF363),"")</f>
        <v/>
      </c>
      <c r="P25" s="357" t="str">
        <f>IF(AND('MAPA DE RIESGOS'!$AP364="Muy Alta",'MAPA DE RIESGOS'!$AR364="Leve"),CONCATENATE("R",'MAPA DE RIESGOS'!$H364,"C",'MAPA DE RIESGOS'!$AF364),"")</f>
        <v/>
      </c>
      <c r="Q25" s="357" t="str">
        <f>IF(AND('MAPA DE RIESGOS'!$AP365="Muy Alta",'MAPA DE RIESGOS'!$AR365="Leve"),CONCATENATE("R",'MAPA DE RIESGOS'!$H365,"C",'MAPA DE RIESGOS'!$AF365),"")</f>
        <v/>
      </c>
      <c r="R25" s="357" t="str">
        <f>IF(AND('MAPA DE RIESGOS'!$AP366="Muy Alta",'MAPA DE RIESGOS'!$AR366="Leve"),CONCATENATE("R",'MAPA DE RIESGOS'!$H366,"C",'MAPA DE RIESGOS'!$AF366),"")</f>
        <v/>
      </c>
      <c r="S25" s="357" t="str">
        <f>IF(AND('MAPA DE RIESGOS'!$AP367="Muy Alta",'MAPA DE RIESGOS'!$AR367="Leve"),CONCATENATE("R",'MAPA DE RIESGOS'!$H367,"C",'MAPA DE RIESGOS'!$AF367),"")</f>
        <v/>
      </c>
      <c r="T25" s="357" t="str">
        <f>IF(AND('MAPA DE RIESGOS'!$AP368="Muy Alta",'MAPA DE RIESGOS'!$AR368="Leve"),CONCATENATE("R",'MAPA DE RIESGOS'!$H368,"C",'MAPA DE RIESGOS'!$AF368),"")</f>
        <v/>
      </c>
      <c r="U25" s="357" t="str">
        <f>IF(AND('MAPA DE RIESGOS'!$AP369="Muy Alta",'MAPA DE RIESGOS'!$AR369="Leve"),CONCATENATE("R",'MAPA DE RIESGOS'!$H369,"C",'MAPA DE RIESGOS'!$AF369),"")</f>
        <v/>
      </c>
      <c r="V25" s="357" t="str">
        <f>IF(AND('MAPA DE RIESGOS'!$AP370="Muy Alta",'MAPA DE RIESGOS'!$AR370="Leve"),CONCATENATE("R",'MAPA DE RIESGOS'!$H370,"C",'MAPA DE RIESGOS'!$AF370),"")</f>
        <v/>
      </c>
      <c r="W25" s="357" t="str">
        <f>IF(AND('MAPA DE RIESGOS'!$AP371="Muy Alta",'MAPA DE RIESGOS'!$AR371="Leve"),CONCATENATE("R",'MAPA DE RIESGOS'!$H371,"C",'MAPA DE RIESGOS'!$AF371),"")</f>
        <v/>
      </c>
      <c r="X25" s="357" t="str">
        <f>IF(AND('MAPA DE RIESGOS'!$AP372="Muy Alta",'MAPA DE RIESGOS'!$AR372="Leve"),CONCATENATE("R",'MAPA DE RIESGOS'!$H372,"C",'MAPA DE RIESGOS'!$AF372),"")</f>
        <v/>
      </c>
      <c r="Y25" s="357" t="str">
        <f>IF(AND('MAPA DE RIESGOS'!$AP373="Muy Alta",'MAPA DE RIESGOS'!$AR373="Leve"),CONCATENATE("R",'MAPA DE RIESGOS'!$H373,"C",'MAPA DE RIESGOS'!$AF373),"")</f>
        <v/>
      </c>
      <c r="Z25" s="357" t="str">
        <f>IF(AND('MAPA DE RIESGOS'!$AP374="Muy Alta",'MAPA DE RIESGOS'!$AR374="Leve"),CONCATENATE("R",'MAPA DE RIESGOS'!$H374,"C",'MAPA DE RIESGOS'!$AF374),"")</f>
        <v/>
      </c>
      <c r="AA25" s="358" t="str">
        <f>IF(AND('MAPA DE RIESGOS'!$AP375="Muy Alta",'MAPA DE RIESGOS'!$AR375="Leve"),CONCATENATE("R",'MAPA DE RIESGOS'!$H375,"C",'MAPA DE RIESGOS'!$AF375),"")</f>
        <v/>
      </c>
      <c r="AB25" s="356" t="str">
        <f>IF(AND('MAPA DE RIESGOS'!$AP358="Muy Alta",'MAPA DE RIESGOS'!$AR358="Menor"),CONCATENATE("R",'MAPA DE RIESGOS'!$H358,"C",'MAPA DE RIESGOS'!$AF358),"")</f>
        <v/>
      </c>
      <c r="AC25" s="357" t="str">
        <f>IF(AND('MAPA DE RIESGOS'!$AP359="Muy Alta",'MAPA DE RIESGOS'!$AR359="Menor"),CONCATENATE("R",'MAPA DE RIESGOS'!$H359,"C",'MAPA DE RIESGOS'!$AF359),"")</f>
        <v/>
      </c>
      <c r="AD25" s="357" t="str">
        <f>IF(AND('MAPA DE RIESGOS'!$AP360="Muy Alta",'MAPA DE RIESGOS'!$AR360="Menor"),CONCATENATE("R",'MAPA DE RIESGOS'!$H360,"C",'MAPA DE RIESGOS'!$AF360),"")</f>
        <v/>
      </c>
      <c r="AE25" s="357" t="str">
        <f>IF(AND('MAPA DE RIESGOS'!$AP361="Muy Alta",'MAPA DE RIESGOS'!$AR361="Menor"),CONCATENATE("R",'MAPA DE RIESGOS'!$H361,"C",'MAPA DE RIESGOS'!$AF361),"")</f>
        <v/>
      </c>
      <c r="AF25" s="357" t="str">
        <f>IF(AND('MAPA DE RIESGOS'!$AP362="Muy Alta",'MAPA DE RIESGOS'!$AR362="Menor"),CONCATENATE("R",'MAPA DE RIESGOS'!$H362,"C",'MAPA DE RIESGOS'!$AF362),"")</f>
        <v/>
      </c>
      <c r="AG25" s="357" t="str">
        <f>IF(AND('MAPA DE RIESGOS'!$AP363="Muy Alta",'MAPA DE RIESGOS'!$AR363="Menor"),CONCATENATE("R",'MAPA DE RIESGOS'!$H363,"C",'MAPA DE RIESGOS'!$AF363),"")</f>
        <v/>
      </c>
      <c r="AH25" s="357" t="str">
        <f>IF(AND('MAPA DE RIESGOS'!$AP364="Muy Alta",'MAPA DE RIESGOS'!$AR364="Menor"),CONCATENATE("R",'MAPA DE RIESGOS'!$H364,"C",'MAPA DE RIESGOS'!$AF364),"")</f>
        <v/>
      </c>
      <c r="AI25" s="357" t="str">
        <f>IF(AND('MAPA DE RIESGOS'!$AP365="Muy Alta",'MAPA DE RIESGOS'!$AR365="Menor"),CONCATENATE("R",'MAPA DE RIESGOS'!$H365,"C",'MAPA DE RIESGOS'!$AF365),"")</f>
        <v/>
      </c>
      <c r="AJ25" s="357" t="str">
        <f>IF(AND('MAPA DE RIESGOS'!$AP366="Muy Alta",'MAPA DE RIESGOS'!$AR366="Menor"),CONCATENATE("R",'MAPA DE RIESGOS'!$H366,"C",'MAPA DE RIESGOS'!$AF366),"")</f>
        <v/>
      </c>
      <c r="AK25" s="357" t="str">
        <f>IF(AND('MAPA DE RIESGOS'!$AP367="Muy Alta",'MAPA DE RIESGOS'!$AR367="Menor"),CONCATENATE("R",'MAPA DE RIESGOS'!$H367,"C",'MAPA DE RIESGOS'!$AF367),"")</f>
        <v/>
      </c>
      <c r="AL25" s="357" t="str">
        <f>IF(AND('MAPA DE RIESGOS'!$AP368="Muy Alta",'MAPA DE RIESGOS'!$AR368="Menor"),CONCATENATE("R",'MAPA DE RIESGOS'!$H368,"C",'MAPA DE RIESGOS'!$AF368),"")</f>
        <v/>
      </c>
      <c r="AM25" s="357" t="str">
        <f>IF(AND('MAPA DE RIESGOS'!$AP369="Muy Alta",'MAPA DE RIESGOS'!$AR369="Menor"),CONCATENATE("R",'MAPA DE RIESGOS'!$H369,"C",'MAPA DE RIESGOS'!$AF369),"")</f>
        <v/>
      </c>
      <c r="AN25" s="357" t="str">
        <f>IF(AND('MAPA DE RIESGOS'!$AP370="Muy Alta",'MAPA DE RIESGOS'!$AR370="Menor"),CONCATENATE("R",'MAPA DE RIESGOS'!$H370,"C",'MAPA DE RIESGOS'!$AF370),"")</f>
        <v/>
      </c>
      <c r="AO25" s="357" t="str">
        <f>IF(AND('MAPA DE RIESGOS'!$AP371="Muy Alta",'MAPA DE RIESGOS'!$AR371="Menor"),CONCATENATE("R",'MAPA DE RIESGOS'!$H371,"C",'MAPA DE RIESGOS'!$AF371),"")</f>
        <v/>
      </c>
      <c r="AP25" s="357" t="str">
        <f>IF(AND('MAPA DE RIESGOS'!$AP372="Muy Alta",'MAPA DE RIESGOS'!$AR372="Menor"),CONCATENATE("R",'MAPA DE RIESGOS'!$H372,"C",'MAPA DE RIESGOS'!$AF372),"")</f>
        <v/>
      </c>
      <c r="AQ25" s="357" t="str">
        <f>IF(AND('MAPA DE RIESGOS'!$AP373="Muy Alta",'MAPA DE RIESGOS'!$AR373="Menor"),CONCATENATE("R",'MAPA DE RIESGOS'!$H373,"C",'MAPA DE RIESGOS'!$AF373),"")</f>
        <v/>
      </c>
      <c r="AR25" s="357" t="str">
        <f>IF(AND('MAPA DE RIESGOS'!$AP374="Muy Alta",'MAPA DE RIESGOS'!$AR374="Menor"),CONCATENATE("R",'MAPA DE RIESGOS'!$H374,"C",'MAPA DE RIESGOS'!$AF374),"")</f>
        <v/>
      </c>
      <c r="AS25" s="358" t="str">
        <f>IF(AND('MAPA DE RIESGOS'!$AP375="Muy Alta",'MAPA DE RIESGOS'!$AR375="Menor"),CONCATENATE("R",'MAPA DE RIESGOS'!$H375,"C",'MAPA DE RIESGOS'!$AF375),"")</f>
        <v/>
      </c>
      <c r="AT25" s="356" t="str">
        <f>IF(AND('MAPA DE RIESGOS'!$AP358="Muy Alta",'MAPA DE RIESGOS'!$AR358="Moderado"),CONCATENATE("R",'MAPA DE RIESGOS'!$H358,"C",'MAPA DE RIESGOS'!$AF358),"")</f>
        <v/>
      </c>
      <c r="AU25" s="357" t="str">
        <f>IF(AND('MAPA DE RIESGOS'!$AP359="Muy Alta",'MAPA DE RIESGOS'!$AR359="Moderado"),CONCATENATE("R",'MAPA DE RIESGOS'!$H359,"C",'MAPA DE RIESGOS'!$AF359),"")</f>
        <v/>
      </c>
      <c r="AV25" s="357" t="str">
        <f>IF(AND('MAPA DE RIESGOS'!$AP360="Muy Alta",'MAPA DE RIESGOS'!$AR360="Moderado"),CONCATENATE("R",'MAPA DE RIESGOS'!$H360,"C",'MAPA DE RIESGOS'!$AF360),"")</f>
        <v/>
      </c>
      <c r="AW25" s="357" t="str">
        <f>IF(AND('MAPA DE RIESGOS'!$AP361="Muy Alta",'MAPA DE RIESGOS'!$AR361="Moderado"),CONCATENATE("R",'MAPA DE RIESGOS'!$H361,"C",'MAPA DE RIESGOS'!$AF361),"")</f>
        <v/>
      </c>
      <c r="AX25" s="357" t="str">
        <f>IF(AND('MAPA DE RIESGOS'!$AP362="Muy Alta",'MAPA DE RIESGOS'!$AR362="Moderado"),CONCATENATE("R",'MAPA DE RIESGOS'!$H362,"C",'MAPA DE RIESGOS'!$AF362),"")</f>
        <v/>
      </c>
      <c r="AY25" s="357" t="str">
        <f>IF(AND('MAPA DE RIESGOS'!$AP363="Muy Alta",'MAPA DE RIESGOS'!$AR363="Moderado"),CONCATENATE("R",'MAPA DE RIESGOS'!$H363,"C",'MAPA DE RIESGOS'!$AF363),"")</f>
        <v/>
      </c>
      <c r="AZ25" s="357" t="str">
        <f>IF(AND('MAPA DE RIESGOS'!$AP364="Muy Alta",'MAPA DE RIESGOS'!$AR364="Moderado"),CONCATENATE("R",'MAPA DE RIESGOS'!$H364,"C",'MAPA DE RIESGOS'!$AF364),"")</f>
        <v/>
      </c>
      <c r="BA25" s="357" t="str">
        <f>IF(AND('MAPA DE RIESGOS'!$AP365="Muy Alta",'MAPA DE RIESGOS'!$AR365="Moderado"),CONCATENATE("R",'MAPA DE RIESGOS'!$H365,"C",'MAPA DE RIESGOS'!$AF365),"")</f>
        <v/>
      </c>
      <c r="BB25" s="357" t="str">
        <f>IF(AND('MAPA DE RIESGOS'!$AP366="Muy Alta",'MAPA DE RIESGOS'!$AR366="Moderado"),CONCATENATE("R",'MAPA DE RIESGOS'!$H366,"C",'MAPA DE RIESGOS'!$AF366),"")</f>
        <v/>
      </c>
      <c r="BC25" s="357" t="str">
        <f>IF(AND('MAPA DE RIESGOS'!$AP367="Muy Alta",'MAPA DE RIESGOS'!$AR367="Moderado"),CONCATENATE("R",'MAPA DE RIESGOS'!$H367,"C",'MAPA DE RIESGOS'!$AF367),"")</f>
        <v/>
      </c>
      <c r="BD25" s="357" t="str">
        <f>IF(AND('MAPA DE RIESGOS'!$AP368="Muy Alta",'MAPA DE RIESGOS'!$AR368="Moderado"),CONCATENATE("R",'MAPA DE RIESGOS'!$H368,"C",'MAPA DE RIESGOS'!$AF368),"")</f>
        <v/>
      </c>
      <c r="BE25" s="357" t="str">
        <f>IF(AND('MAPA DE RIESGOS'!$AP369="Muy Alta",'MAPA DE RIESGOS'!$AR369="Moderado"),CONCATENATE("R",'MAPA DE RIESGOS'!$H369,"C",'MAPA DE RIESGOS'!$AF369),"")</f>
        <v/>
      </c>
      <c r="BF25" s="357" t="str">
        <f>IF(AND('MAPA DE RIESGOS'!$AP370="Muy Alta",'MAPA DE RIESGOS'!$AR370="Moderado"),CONCATENATE("R",'MAPA DE RIESGOS'!$H370,"C",'MAPA DE RIESGOS'!$AF370),"")</f>
        <v/>
      </c>
      <c r="BG25" s="357" t="str">
        <f>IF(AND('MAPA DE RIESGOS'!$AP371="Muy Alta",'MAPA DE RIESGOS'!$AR371="Moderado"),CONCATENATE("R",'MAPA DE RIESGOS'!$H371,"C",'MAPA DE RIESGOS'!$AF371),"")</f>
        <v/>
      </c>
      <c r="BH25" s="357" t="str">
        <f>IF(AND('MAPA DE RIESGOS'!$AP372="Muy Alta",'MAPA DE RIESGOS'!$AR372="Moderado"),CONCATENATE("R",'MAPA DE RIESGOS'!$H372,"C",'MAPA DE RIESGOS'!$AF372),"")</f>
        <v/>
      </c>
      <c r="BI25" s="357" t="str">
        <f>IF(AND('MAPA DE RIESGOS'!$AP373="Muy Alta",'MAPA DE RIESGOS'!$AR373="Moderado"),CONCATENATE("R",'MAPA DE RIESGOS'!$H373,"C",'MAPA DE RIESGOS'!$AF373),"")</f>
        <v/>
      </c>
      <c r="BJ25" s="357" t="str">
        <f>IF(AND('MAPA DE RIESGOS'!$AP374="Muy Alta",'MAPA DE RIESGOS'!$AR374="Moderado"),CONCATENATE("R",'MAPA DE RIESGOS'!$H374,"C",'MAPA DE RIESGOS'!$AF374),"")</f>
        <v/>
      </c>
      <c r="BK25" s="358" t="str">
        <f>IF(AND('MAPA DE RIESGOS'!$AP375="Muy Alta",'MAPA DE RIESGOS'!$AR375="Moderado"),CONCATENATE("R",'MAPA DE RIESGOS'!$H375,"C",'MAPA DE RIESGOS'!$AF375),"")</f>
        <v/>
      </c>
      <c r="BL25" s="356" t="str">
        <f>IF(AND('MAPA DE RIESGOS'!$AP358="Muy Alta",'MAPA DE RIESGOS'!$AR358="Mayor"),CONCATENATE("R",'MAPA DE RIESGOS'!$H358,"C",'MAPA DE RIESGOS'!$AF358),"")</f>
        <v/>
      </c>
      <c r="BM25" s="357" t="str">
        <f>IF(AND('MAPA DE RIESGOS'!$AP359="Muy Alta",'MAPA DE RIESGOS'!$AR359="Mayor"),CONCATENATE("R",'MAPA DE RIESGOS'!$H359,"C",'MAPA DE RIESGOS'!$AF359),"")</f>
        <v/>
      </c>
      <c r="BN25" s="357" t="str">
        <f>IF(AND('MAPA DE RIESGOS'!$AP360="Muy Alta",'MAPA DE RIESGOS'!$AR360="Mayor"),CONCATENATE("R",'MAPA DE RIESGOS'!$H360,"C",'MAPA DE RIESGOS'!$AF360),"")</f>
        <v/>
      </c>
      <c r="BO25" s="357" t="str">
        <f>IF(AND('MAPA DE RIESGOS'!$AP361="Muy Alta",'MAPA DE RIESGOS'!$AR361="Mayor"),CONCATENATE("R",'MAPA DE RIESGOS'!$H361,"C",'MAPA DE RIESGOS'!$AF361),"")</f>
        <v/>
      </c>
      <c r="BP25" s="357" t="str">
        <f>IF(AND('MAPA DE RIESGOS'!$AP362="Muy Alta",'MAPA DE RIESGOS'!$AR362="Mayor"),CONCATENATE("R",'MAPA DE RIESGOS'!$H362,"C",'MAPA DE RIESGOS'!$AF362),"")</f>
        <v/>
      </c>
      <c r="BQ25" s="357" t="str">
        <f>IF(AND('MAPA DE RIESGOS'!$AP363="Muy Alta",'MAPA DE RIESGOS'!$AR363="Mayor"),CONCATENATE("R",'MAPA DE RIESGOS'!$H363,"C",'MAPA DE RIESGOS'!$AF363),"")</f>
        <v/>
      </c>
      <c r="BR25" s="357" t="str">
        <f>IF(AND('MAPA DE RIESGOS'!$AP364="Muy Alta",'MAPA DE RIESGOS'!$AR364="Mayor"),CONCATENATE("R",'MAPA DE RIESGOS'!$H364,"C",'MAPA DE RIESGOS'!$AF364),"")</f>
        <v/>
      </c>
      <c r="BS25" s="357" t="str">
        <f>IF(AND('MAPA DE RIESGOS'!$AP365="Muy Alta",'MAPA DE RIESGOS'!$AR365="Mayor"),CONCATENATE("R",'MAPA DE RIESGOS'!$H365,"C",'MAPA DE RIESGOS'!$AF365),"")</f>
        <v/>
      </c>
      <c r="BT25" s="357" t="str">
        <f>IF(AND('MAPA DE RIESGOS'!$AP366="Muy Alta",'MAPA DE RIESGOS'!$AR366="Mayor"),CONCATENATE("R",'MAPA DE RIESGOS'!$H366,"C",'MAPA DE RIESGOS'!$AF366),"")</f>
        <v/>
      </c>
      <c r="BU25" s="357" t="str">
        <f>IF(AND('MAPA DE RIESGOS'!$AP367="Muy Alta",'MAPA DE RIESGOS'!$AR367="Mayor"),CONCATENATE("R",'MAPA DE RIESGOS'!$H367,"C",'MAPA DE RIESGOS'!$AF367),"")</f>
        <v/>
      </c>
      <c r="BV25" s="357" t="str">
        <f>IF(AND('MAPA DE RIESGOS'!$AP368="Muy Alta",'MAPA DE RIESGOS'!$AR368="Mayor"),CONCATENATE("R",'MAPA DE RIESGOS'!$H368,"C",'MAPA DE RIESGOS'!$AF368),"")</f>
        <v/>
      </c>
      <c r="BW25" s="357" t="str">
        <f>IF(AND('MAPA DE RIESGOS'!$AP369="Muy Alta",'MAPA DE RIESGOS'!$AR369="Mayor"),CONCATENATE("R",'MAPA DE RIESGOS'!$H369,"C",'MAPA DE RIESGOS'!$AF369),"")</f>
        <v/>
      </c>
      <c r="BX25" s="357" t="str">
        <f>IF(AND('MAPA DE RIESGOS'!$AP370="Muy Alta",'MAPA DE RIESGOS'!$AR370="Mayor"),CONCATENATE("R",'MAPA DE RIESGOS'!$H370,"C",'MAPA DE RIESGOS'!$AF370),"")</f>
        <v/>
      </c>
      <c r="BY25" s="357" t="str">
        <f>IF(AND('MAPA DE RIESGOS'!$AP371="Muy Alta",'MAPA DE RIESGOS'!$AR371="Mayor"),CONCATENATE("R",'MAPA DE RIESGOS'!$H371,"C",'MAPA DE RIESGOS'!$AF371),"")</f>
        <v/>
      </c>
      <c r="BZ25" s="357" t="str">
        <f>IF(AND('MAPA DE RIESGOS'!$AP372="Muy Alta",'MAPA DE RIESGOS'!$AR372="Mayor"),CONCATENATE("R",'MAPA DE RIESGOS'!$H372,"C",'MAPA DE RIESGOS'!$AF372),"")</f>
        <v/>
      </c>
      <c r="CA25" s="357" t="str">
        <f>IF(AND('MAPA DE RIESGOS'!$AP373="Muy Alta",'MAPA DE RIESGOS'!$AR373="Mayor"),CONCATENATE("R",'MAPA DE RIESGOS'!$H373,"C",'MAPA DE RIESGOS'!$AF373),"")</f>
        <v/>
      </c>
      <c r="CB25" s="357" t="str">
        <f>IF(AND('MAPA DE RIESGOS'!$AP374="Muy Alta",'MAPA DE RIESGOS'!$AR374="Mayor"),CONCATENATE("R",'MAPA DE RIESGOS'!$H374,"C",'MAPA DE RIESGOS'!$AF374),"")</f>
        <v/>
      </c>
      <c r="CC25" s="358" t="str">
        <f>IF(AND('MAPA DE RIESGOS'!$AP375="Muy Alta",'MAPA DE RIESGOS'!$AR375="Mayor"),CONCATENATE("R",'MAPA DE RIESGOS'!$H375,"C",'MAPA DE RIESGOS'!$AF375),"")</f>
        <v/>
      </c>
      <c r="CD25" s="359" t="str">
        <f>IF(AND('MAPA DE RIESGOS'!$AP358="Muy Alta",'MAPA DE RIESGOS'!$AR358="Catastrófico"),CONCATENATE("R",'MAPA DE RIESGOS'!$H358,"C",'MAPA DE RIESGOS'!$AF358),"")</f>
        <v/>
      </c>
      <c r="CE25" s="359" t="str">
        <f>IF(AND('MAPA DE RIESGOS'!$AP359="Muy Alta",'MAPA DE RIESGOS'!$AR359="Catastrófico"),CONCATENATE("R",'MAPA DE RIESGOS'!$H359,"C",'MAPA DE RIESGOS'!$AF359),"")</f>
        <v/>
      </c>
      <c r="CF25" s="359" t="str">
        <f>IF(AND('MAPA DE RIESGOS'!$AP360="Muy Alta",'MAPA DE RIESGOS'!$AR360="Catastrófico"),CONCATENATE("R",'MAPA DE RIESGOS'!$H360,"C",'MAPA DE RIESGOS'!$AF360),"")</f>
        <v/>
      </c>
      <c r="CG25" s="359" t="str">
        <f>IF(AND('MAPA DE RIESGOS'!$AP361="Muy Alta",'MAPA DE RIESGOS'!$AR361="Catastrófico"),CONCATENATE("R",'MAPA DE RIESGOS'!$H361,"C",'MAPA DE RIESGOS'!$AF361),"")</f>
        <v/>
      </c>
      <c r="CH25" s="359" t="str">
        <f>IF(AND('MAPA DE RIESGOS'!$AP362="Muy Alta",'MAPA DE RIESGOS'!$AR362="Catastrófico"),CONCATENATE("R",'MAPA DE RIESGOS'!$H362,"C",'MAPA DE RIESGOS'!$AF362),"")</f>
        <v/>
      </c>
      <c r="CI25" s="359" t="str">
        <f>IF(AND('MAPA DE RIESGOS'!$AP363="Muy Alta",'MAPA DE RIESGOS'!$AR363="Catastrófico"),CONCATENATE("R",'MAPA DE RIESGOS'!$H363,"C",'MAPA DE RIESGOS'!$AF363),"")</f>
        <v/>
      </c>
      <c r="CJ25" s="359" t="str">
        <f>IF(AND('MAPA DE RIESGOS'!$AP364="Muy Alta",'MAPA DE RIESGOS'!$AR364="Catastrófico"),CONCATENATE("R",'MAPA DE RIESGOS'!$H364,"C",'MAPA DE RIESGOS'!$AF364),"")</f>
        <v/>
      </c>
      <c r="CK25" s="359" t="str">
        <f>IF(AND('MAPA DE RIESGOS'!$AP365="Muy Alta",'MAPA DE RIESGOS'!$AR365="Catastrófico"),CONCATENATE("R",'MAPA DE RIESGOS'!$H365,"C",'MAPA DE RIESGOS'!$AF365),"")</f>
        <v/>
      </c>
      <c r="CL25" s="359" t="str">
        <f>IF(AND('MAPA DE RIESGOS'!$AP366="Muy Alta",'MAPA DE RIESGOS'!$AR366="Catastrófico"),CONCATENATE("R",'MAPA DE RIESGOS'!$H366,"C",'MAPA DE RIESGOS'!$AF366),"")</f>
        <v/>
      </c>
      <c r="CM25" s="359" t="str">
        <f>IF(AND('MAPA DE RIESGOS'!$AP367="Muy Alta",'MAPA DE RIESGOS'!$AR367="Catastrófico"),CONCATENATE("R",'MAPA DE RIESGOS'!$H367,"C",'MAPA DE RIESGOS'!$AF367),"")</f>
        <v/>
      </c>
      <c r="CN25" s="359" t="str">
        <f>IF(AND('MAPA DE RIESGOS'!$AP368="Muy Alta",'MAPA DE RIESGOS'!$AR368="Catastrófico"),CONCATENATE("R",'MAPA DE RIESGOS'!$H368,"C",'MAPA DE RIESGOS'!$AF368),"")</f>
        <v/>
      </c>
      <c r="CO25" s="359" t="str">
        <f>IF(AND('MAPA DE RIESGOS'!$AP369="Muy Alta",'MAPA DE RIESGOS'!$AR369="Catastrófico"),CONCATENATE("R",'MAPA DE RIESGOS'!$H369,"C",'MAPA DE RIESGOS'!$AF369),"")</f>
        <v/>
      </c>
      <c r="CP25" s="359" t="str">
        <f>IF(AND('MAPA DE RIESGOS'!$AP370="Muy Alta",'MAPA DE RIESGOS'!$AR370="Catastrófico"),CONCATENATE("R",'MAPA DE RIESGOS'!$H370,"C",'MAPA DE RIESGOS'!$AF370),"")</f>
        <v/>
      </c>
      <c r="CQ25" s="359" t="str">
        <f>IF(AND('MAPA DE RIESGOS'!$AP371="Muy Alta",'MAPA DE RIESGOS'!$AR371="Catastrófico"),CONCATENATE("R",'MAPA DE RIESGOS'!$H371,"C",'MAPA DE RIESGOS'!$AF371),"")</f>
        <v/>
      </c>
      <c r="CR25" s="359" t="str">
        <f>IF(AND('MAPA DE RIESGOS'!$AP372="Muy Alta",'MAPA DE RIESGOS'!$AR372="Catastrófico"),CONCATENATE("R",'MAPA DE RIESGOS'!$H372,"C",'MAPA DE RIESGOS'!$AF372),"")</f>
        <v/>
      </c>
      <c r="CS25" s="359" t="str">
        <f>IF(AND('MAPA DE RIESGOS'!$AP373="Muy Alta",'MAPA DE RIESGOS'!$AR373="Catastrófico"),CONCATENATE("R",'MAPA DE RIESGOS'!$H373,"C",'MAPA DE RIESGOS'!$AF373),"")</f>
        <v/>
      </c>
      <c r="CT25" s="359" t="str">
        <f>IF(AND('MAPA DE RIESGOS'!$AP374="Muy Alta",'MAPA DE RIESGOS'!$AR374="Catastrófico"),CONCATENATE("R",'MAPA DE RIESGOS'!$H374,"C",'MAPA DE RIESGOS'!$AF374),"")</f>
        <v/>
      </c>
      <c r="CU25" s="360" t="str">
        <f>IF(AND('MAPA DE RIESGOS'!$AP375="Muy Alta",'MAPA DE RIESGOS'!$AR375="Catastrófico"),CONCATENATE("R",'MAPA DE RIESGOS'!$H375,"C",'MAPA DE RIESGOS'!$AF375),"")</f>
        <v/>
      </c>
      <c r="CV25" s="67"/>
      <c r="CW25" s="756"/>
      <c r="CX25" s="757"/>
      <c r="CY25" s="757"/>
      <c r="CZ25" s="757"/>
      <c r="DA25" s="757"/>
      <c r="DB25" s="758"/>
    </row>
    <row r="26" spans="2:106" ht="32.5" customHeight="1">
      <c r="B26" s="749"/>
      <c r="C26" s="749"/>
      <c r="D26" s="750"/>
      <c r="E26" s="738"/>
      <c r="F26" s="739"/>
      <c r="G26" s="739"/>
      <c r="H26" s="739"/>
      <c r="I26" s="740"/>
      <c r="J26" s="356" t="str">
        <f>IF(AND('MAPA DE RIESGOS'!$AP376="Muy Alta",'MAPA DE RIESGOS'!$AR376="Leve"),CONCATENATE("R",'MAPA DE RIESGOS'!$H376,"C",'MAPA DE RIESGOS'!$AF376),"")</f>
        <v/>
      </c>
      <c r="K26" s="357" t="str">
        <f>IF(AND('MAPA DE RIESGOS'!$AP377="Muy Alta",'MAPA DE RIESGOS'!$AR377="Leve"),CONCATENATE("R",'MAPA DE RIESGOS'!$H377,"C",'MAPA DE RIESGOS'!$AF377),"")</f>
        <v/>
      </c>
      <c r="L26" s="357" t="str">
        <f>IF(AND('MAPA DE RIESGOS'!$AP378="Muy Alta",'MAPA DE RIESGOS'!$AR378="Leve"),CONCATENATE("R",'MAPA DE RIESGOS'!$H378,"C",'MAPA DE RIESGOS'!$AF378),"")</f>
        <v/>
      </c>
      <c r="M26" s="357" t="str">
        <f>IF(AND('MAPA DE RIESGOS'!$AP379="Muy Alta",'MAPA DE RIESGOS'!$AR379="Leve"),CONCATENATE("R",'MAPA DE RIESGOS'!$H379,"C",'MAPA DE RIESGOS'!$AF379),"")</f>
        <v/>
      </c>
      <c r="N26" s="357" t="str">
        <f>IF(AND('MAPA DE RIESGOS'!$AP380="Muy Alta",'MAPA DE RIESGOS'!$AR380="Leve"),CONCATENATE("R",'MAPA DE RIESGOS'!$H380,"C",'MAPA DE RIESGOS'!$AF380),"")</f>
        <v/>
      </c>
      <c r="O26" s="357" t="str">
        <f>IF(AND('MAPA DE RIESGOS'!$AP381="Muy Alta",'MAPA DE RIESGOS'!$AR381="Leve"),CONCATENATE("R",'MAPA DE RIESGOS'!$H381,"C",'MAPA DE RIESGOS'!$AF381),"")</f>
        <v/>
      </c>
      <c r="P26" s="357" t="str">
        <f>IF(AND('MAPA DE RIESGOS'!$AP382="Muy Alta",'MAPA DE RIESGOS'!$AR382="Leve"),CONCATENATE("R",'MAPA DE RIESGOS'!$H382,"C",'MAPA DE RIESGOS'!$AF382),"")</f>
        <v/>
      </c>
      <c r="Q26" s="357" t="str">
        <f>IF(AND('MAPA DE RIESGOS'!$AP383="Muy Alta",'MAPA DE RIESGOS'!$AR383="Leve"),CONCATENATE("R",'MAPA DE RIESGOS'!$H383,"C",'MAPA DE RIESGOS'!$AF383),"")</f>
        <v/>
      </c>
      <c r="R26" s="357" t="str">
        <f>IF(AND('MAPA DE RIESGOS'!$AP384="Muy Alta",'MAPA DE RIESGOS'!$AR384="Leve"),CONCATENATE("R",'MAPA DE RIESGOS'!$H384,"C",'MAPA DE RIESGOS'!$AF384),"")</f>
        <v/>
      </c>
      <c r="S26" s="357" t="str">
        <f>IF(AND('MAPA DE RIESGOS'!$AP385="Muy Alta",'MAPA DE RIESGOS'!$AR385="Leve"),CONCATENATE("R",'MAPA DE RIESGOS'!$H385,"C",'MAPA DE RIESGOS'!$AF385),"")</f>
        <v/>
      </c>
      <c r="T26" s="357" t="str">
        <f>IF(AND('MAPA DE RIESGOS'!$AP386="Muy Alta",'MAPA DE RIESGOS'!$AR386="Leve"),CONCATENATE("R",'MAPA DE RIESGOS'!$H386,"C",'MAPA DE RIESGOS'!$AF386),"")</f>
        <v/>
      </c>
      <c r="U26" s="357" t="str">
        <f>IF(AND('MAPA DE RIESGOS'!$AP387="Muy Alta",'MAPA DE RIESGOS'!$AR387="Leve"),CONCATENATE("R",'MAPA DE RIESGOS'!$H387,"C",'MAPA DE RIESGOS'!$AF387),"")</f>
        <v/>
      </c>
      <c r="V26" s="357" t="str">
        <f>IF(AND('MAPA DE RIESGOS'!$AP388="Muy Alta",'MAPA DE RIESGOS'!$AR388="Leve"),CONCATENATE("R",'MAPA DE RIESGOS'!$H388,"C",'MAPA DE RIESGOS'!$AF388),"")</f>
        <v/>
      </c>
      <c r="W26" s="357" t="str">
        <f>IF(AND('MAPA DE RIESGOS'!$AP389="Muy Alta",'MAPA DE RIESGOS'!$AR389="Leve"),CONCATENATE("R",'MAPA DE RIESGOS'!$H389,"C",'MAPA DE RIESGOS'!$AF389),"")</f>
        <v/>
      </c>
      <c r="X26" s="357" t="str">
        <f>IF(AND('MAPA DE RIESGOS'!$AP390="Muy Alta",'MAPA DE RIESGOS'!$AR390="Leve"),CONCATENATE("R",'MAPA DE RIESGOS'!$H390,"C",'MAPA DE RIESGOS'!$AF390),"")</f>
        <v/>
      </c>
      <c r="Y26" s="357" t="str">
        <f>IF(AND('MAPA DE RIESGOS'!$AP391="Muy Alta",'MAPA DE RIESGOS'!$AR391="Leve"),CONCATENATE("R",'MAPA DE RIESGOS'!$H391,"C",'MAPA DE RIESGOS'!$AF391),"")</f>
        <v/>
      </c>
      <c r="Z26" s="357" t="str">
        <f>IF(AND('MAPA DE RIESGOS'!$AP392="Muy Alta",'MAPA DE RIESGOS'!$AR392="Leve"),CONCATENATE("R",'MAPA DE RIESGOS'!$H392,"C",'MAPA DE RIESGOS'!$AF392),"")</f>
        <v/>
      </c>
      <c r="AA26" s="358" t="str">
        <f>IF(AND('MAPA DE RIESGOS'!$AP393="Muy Alta",'MAPA DE RIESGOS'!$AR393="Leve"),CONCATENATE("R",'MAPA DE RIESGOS'!$H393,"C",'MAPA DE RIESGOS'!$AF393),"")</f>
        <v/>
      </c>
      <c r="AB26" s="356" t="str">
        <f>IF(AND('MAPA DE RIESGOS'!$AP376="Muy Alta",'MAPA DE RIESGOS'!$AR376="Menor"),CONCATENATE("R",'MAPA DE RIESGOS'!$H376,"C",'MAPA DE RIESGOS'!$AF376),"")</f>
        <v/>
      </c>
      <c r="AC26" s="357" t="str">
        <f>IF(AND('MAPA DE RIESGOS'!$AP377="Muy Alta",'MAPA DE RIESGOS'!$AR377="Menor"),CONCATENATE("R",'MAPA DE RIESGOS'!$H377,"C",'MAPA DE RIESGOS'!$AF377),"")</f>
        <v/>
      </c>
      <c r="AD26" s="357" t="str">
        <f>IF(AND('MAPA DE RIESGOS'!$AP378="Muy Alta",'MAPA DE RIESGOS'!$AR378="Menor"),CONCATENATE("R",'MAPA DE RIESGOS'!$H378,"C",'MAPA DE RIESGOS'!$AF378),"")</f>
        <v/>
      </c>
      <c r="AE26" s="357" t="str">
        <f>IF(AND('MAPA DE RIESGOS'!$AP379="Muy Alta",'MAPA DE RIESGOS'!$AR379="Menor"),CONCATENATE("R",'MAPA DE RIESGOS'!$H379,"C",'MAPA DE RIESGOS'!$AF379),"")</f>
        <v/>
      </c>
      <c r="AF26" s="357" t="str">
        <f>IF(AND('MAPA DE RIESGOS'!$AP380="Muy Alta",'MAPA DE RIESGOS'!$AR380="Menor"),CONCATENATE("R",'MAPA DE RIESGOS'!$H380,"C",'MAPA DE RIESGOS'!$AF380),"")</f>
        <v/>
      </c>
      <c r="AG26" s="357" t="str">
        <f>IF(AND('MAPA DE RIESGOS'!$AP381="Muy Alta",'MAPA DE RIESGOS'!$AR381="Menor"),CONCATENATE("R",'MAPA DE RIESGOS'!$H381,"C",'MAPA DE RIESGOS'!$AF381),"")</f>
        <v/>
      </c>
      <c r="AH26" s="357" t="str">
        <f>IF(AND('MAPA DE RIESGOS'!$AP382="Muy Alta",'MAPA DE RIESGOS'!$AR382="Menor"),CONCATENATE("R",'MAPA DE RIESGOS'!$H382,"C",'MAPA DE RIESGOS'!$AF382),"")</f>
        <v/>
      </c>
      <c r="AI26" s="357" t="str">
        <f>IF(AND('MAPA DE RIESGOS'!$AP383="Muy Alta",'MAPA DE RIESGOS'!$AR383="Menor"),CONCATENATE("R",'MAPA DE RIESGOS'!$H383,"C",'MAPA DE RIESGOS'!$AF383),"")</f>
        <v/>
      </c>
      <c r="AJ26" s="357" t="str">
        <f>IF(AND('MAPA DE RIESGOS'!$AP384="Muy Alta",'MAPA DE RIESGOS'!$AR384="Menor"),CONCATENATE("R",'MAPA DE RIESGOS'!$H384,"C",'MAPA DE RIESGOS'!$AF384),"")</f>
        <v/>
      </c>
      <c r="AK26" s="357" t="str">
        <f>IF(AND('MAPA DE RIESGOS'!$AP385="Muy Alta",'MAPA DE RIESGOS'!$AR385="Menor"),CONCATENATE("R",'MAPA DE RIESGOS'!$H385,"C",'MAPA DE RIESGOS'!$AF385),"")</f>
        <v/>
      </c>
      <c r="AL26" s="357" t="str">
        <f>IF(AND('MAPA DE RIESGOS'!$AP386="Muy Alta",'MAPA DE RIESGOS'!$AR386="Menor"),CONCATENATE("R",'MAPA DE RIESGOS'!$H386,"C",'MAPA DE RIESGOS'!$AF386),"")</f>
        <v/>
      </c>
      <c r="AM26" s="357" t="str">
        <f>IF(AND('MAPA DE RIESGOS'!$AP387="Muy Alta",'MAPA DE RIESGOS'!$AR387="Menor"),CONCATENATE("R",'MAPA DE RIESGOS'!$H387,"C",'MAPA DE RIESGOS'!$AF387),"")</f>
        <v/>
      </c>
      <c r="AN26" s="357" t="str">
        <f>IF(AND('MAPA DE RIESGOS'!$AP388="Muy Alta",'MAPA DE RIESGOS'!$AR388="Menor"),CONCATENATE("R",'MAPA DE RIESGOS'!$H388,"C",'MAPA DE RIESGOS'!$AF388),"")</f>
        <v/>
      </c>
      <c r="AO26" s="357" t="str">
        <f>IF(AND('MAPA DE RIESGOS'!$AP389="Muy Alta",'MAPA DE RIESGOS'!$AR389="Menor"),CONCATENATE("R",'MAPA DE RIESGOS'!$H389,"C",'MAPA DE RIESGOS'!$AF389),"")</f>
        <v/>
      </c>
      <c r="AP26" s="357" t="str">
        <f>IF(AND('MAPA DE RIESGOS'!$AP390="Muy Alta",'MAPA DE RIESGOS'!$AR390="Menor"),CONCATENATE("R",'MAPA DE RIESGOS'!$H390,"C",'MAPA DE RIESGOS'!$AF390),"")</f>
        <v/>
      </c>
      <c r="AQ26" s="357" t="str">
        <f>IF(AND('MAPA DE RIESGOS'!$AP391="Muy Alta",'MAPA DE RIESGOS'!$AR391="Menor"),CONCATENATE("R",'MAPA DE RIESGOS'!$H391,"C",'MAPA DE RIESGOS'!$AF391),"")</f>
        <v/>
      </c>
      <c r="AR26" s="357" t="str">
        <f>IF(AND('MAPA DE RIESGOS'!$AP392="Muy Alta",'MAPA DE RIESGOS'!$AR392="Menor"),CONCATENATE("R",'MAPA DE RIESGOS'!$H392,"C",'MAPA DE RIESGOS'!$AF392),"")</f>
        <v/>
      </c>
      <c r="AS26" s="358" t="str">
        <f>IF(AND('MAPA DE RIESGOS'!$AP393="Muy Alta",'MAPA DE RIESGOS'!$AR393="Menor"),CONCATENATE("R",'MAPA DE RIESGOS'!$H393,"C",'MAPA DE RIESGOS'!$AF393),"")</f>
        <v/>
      </c>
      <c r="AT26" s="356" t="str">
        <f>IF(AND('MAPA DE RIESGOS'!$AP376="Muy Alta",'MAPA DE RIESGOS'!$AR376="Moderado"),CONCATENATE("R",'MAPA DE RIESGOS'!$H376,"C",'MAPA DE RIESGOS'!$AF376),"")</f>
        <v/>
      </c>
      <c r="AU26" s="357" t="str">
        <f>IF(AND('MAPA DE RIESGOS'!$AP377="Muy Alta",'MAPA DE RIESGOS'!$AR377="Moderado"),CONCATENATE("R",'MAPA DE RIESGOS'!$H377,"C",'MAPA DE RIESGOS'!$AF377),"")</f>
        <v/>
      </c>
      <c r="AV26" s="357" t="str">
        <f>IF(AND('MAPA DE RIESGOS'!$AP378="Muy Alta",'MAPA DE RIESGOS'!$AR378="Moderado"),CONCATENATE("R",'MAPA DE RIESGOS'!$H378,"C",'MAPA DE RIESGOS'!$AF378),"")</f>
        <v/>
      </c>
      <c r="AW26" s="357" t="str">
        <f>IF(AND('MAPA DE RIESGOS'!$AP379="Muy Alta",'MAPA DE RIESGOS'!$AR379="Moderado"),CONCATENATE("R",'MAPA DE RIESGOS'!$H379,"C",'MAPA DE RIESGOS'!$AF379),"")</f>
        <v/>
      </c>
      <c r="AX26" s="357" t="str">
        <f>IF(AND('MAPA DE RIESGOS'!$AP380="Muy Alta",'MAPA DE RIESGOS'!$AR380="Moderado"),CONCATENATE("R",'MAPA DE RIESGOS'!$H380,"C",'MAPA DE RIESGOS'!$AF380),"")</f>
        <v/>
      </c>
      <c r="AY26" s="357" t="str">
        <f>IF(AND('MAPA DE RIESGOS'!$AP381="Muy Alta",'MAPA DE RIESGOS'!$AR381="Moderado"),CONCATENATE("R",'MAPA DE RIESGOS'!$H381,"C",'MAPA DE RIESGOS'!$AF381),"")</f>
        <v/>
      </c>
      <c r="AZ26" s="357" t="str">
        <f>IF(AND('MAPA DE RIESGOS'!$AP382="Muy Alta",'MAPA DE RIESGOS'!$AR382="Moderado"),CONCATENATE("R",'MAPA DE RIESGOS'!$H382,"C",'MAPA DE RIESGOS'!$AF382),"")</f>
        <v/>
      </c>
      <c r="BA26" s="357" t="str">
        <f>IF(AND('MAPA DE RIESGOS'!$AP383="Muy Alta",'MAPA DE RIESGOS'!$AR383="Moderado"),CONCATENATE("R",'MAPA DE RIESGOS'!$H383,"C",'MAPA DE RIESGOS'!$AF383),"")</f>
        <v/>
      </c>
      <c r="BB26" s="357" t="str">
        <f>IF(AND('MAPA DE RIESGOS'!$AP384="Muy Alta",'MAPA DE RIESGOS'!$AR384="Moderado"),CONCATENATE("R",'MAPA DE RIESGOS'!$H384,"C",'MAPA DE RIESGOS'!$AF384),"")</f>
        <v/>
      </c>
      <c r="BC26" s="357" t="str">
        <f>IF(AND('MAPA DE RIESGOS'!$AP385="Muy Alta",'MAPA DE RIESGOS'!$AR385="Moderado"),CONCATENATE("R",'MAPA DE RIESGOS'!$H385,"C",'MAPA DE RIESGOS'!$AF385),"")</f>
        <v/>
      </c>
      <c r="BD26" s="357" t="str">
        <f>IF(AND('MAPA DE RIESGOS'!$AP386="Muy Alta",'MAPA DE RIESGOS'!$AR386="Moderado"),CONCATENATE("R",'MAPA DE RIESGOS'!$H386,"C",'MAPA DE RIESGOS'!$AF386),"")</f>
        <v/>
      </c>
      <c r="BE26" s="357" t="str">
        <f>IF(AND('MAPA DE RIESGOS'!$AP387="Muy Alta",'MAPA DE RIESGOS'!$AR387="Moderado"),CONCATENATE("R",'MAPA DE RIESGOS'!$H387,"C",'MAPA DE RIESGOS'!$AF387),"")</f>
        <v/>
      </c>
      <c r="BF26" s="357" t="str">
        <f>IF(AND('MAPA DE RIESGOS'!$AP388="Muy Alta",'MAPA DE RIESGOS'!$AR388="Moderado"),CONCATENATE("R",'MAPA DE RIESGOS'!$H388,"C",'MAPA DE RIESGOS'!$AF388),"")</f>
        <v/>
      </c>
      <c r="BG26" s="357" t="str">
        <f>IF(AND('MAPA DE RIESGOS'!$AP389="Muy Alta",'MAPA DE RIESGOS'!$AR389="Moderado"),CONCATENATE("R",'MAPA DE RIESGOS'!$H389,"C",'MAPA DE RIESGOS'!$AF389),"")</f>
        <v/>
      </c>
      <c r="BH26" s="357" t="str">
        <f>IF(AND('MAPA DE RIESGOS'!$AP390="Muy Alta",'MAPA DE RIESGOS'!$AR390="Moderado"),CONCATENATE("R",'MAPA DE RIESGOS'!$H390,"C",'MAPA DE RIESGOS'!$AF390),"")</f>
        <v/>
      </c>
      <c r="BI26" s="357" t="str">
        <f>IF(AND('MAPA DE RIESGOS'!$AP391="Muy Alta",'MAPA DE RIESGOS'!$AR391="Moderado"),CONCATENATE("R",'MAPA DE RIESGOS'!$H391,"C",'MAPA DE RIESGOS'!$AF391),"")</f>
        <v/>
      </c>
      <c r="BJ26" s="357" t="str">
        <f>IF(AND('MAPA DE RIESGOS'!$AP392="Muy Alta",'MAPA DE RIESGOS'!$AR392="Moderado"),CONCATENATE("R",'MAPA DE RIESGOS'!$H392,"C",'MAPA DE RIESGOS'!$AF392),"")</f>
        <v/>
      </c>
      <c r="BK26" s="358" t="str">
        <f>IF(AND('MAPA DE RIESGOS'!$AP393="Muy Alta",'MAPA DE RIESGOS'!$AR393="Moderado"),CONCATENATE("R",'MAPA DE RIESGOS'!$H393,"C",'MAPA DE RIESGOS'!$AF393),"")</f>
        <v/>
      </c>
      <c r="BL26" s="356" t="str">
        <f>IF(AND('MAPA DE RIESGOS'!$AP376="Muy Alta",'MAPA DE RIESGOS'!$AR376="Mayor"),CONCATENATE("R",'MAPA DE RIESGOS'!$H376,"C",'MAPA DE RIESGOS'!$AF376),"")</f>
        <v/>
      </c>
      <c r="BM26" s="357" t="str">
        <f>IF(AND('MAPA DE RIESGOS'!$AP377="Muy Alta",'MAPA DE RIESGOS'!$AR377="Mayor"),CONCATENATE("R",'MAPA DE RIESGOS'!$H377,"C",'MAPA DE RIESGOS'!$AF377),"")</f>
        <v/>
      </c>
      <c r="BN26" s="357" t="str">
        <f>IF(AND('MAPA DE RIESGOS'!$AP378="Muy Alta",'MAPA DE RIESGOS'!$AR378="Mayor"),CONCATENATE("R",'MAPA DE RIESGOS'!$H378,"C",'MAPA DE RIESGOS'!$AF378),"")</f>
        <v/>
      </c>
      <c r="BO26" s="357" t="str">
        <f>IF(AND('MAPA DE RIESGOS'!$AP379="Muy Alta",'MAPA DE RIESGOS'!$AR379="Mayor"),CONCATENATE("R",'MAPA DE RIESGOS'!$H379,"C",'MAPA DE RIESGOS'!$AF379),"")</f>
        <v/>
      </c>
      <c r="BP26" s="357" t="str">
        <f>IF(AND('MAPA DE RIESGOS'!$AP380="Muy Alta",'MAPA DE RIESGOS'!$AR380="Mayor"),CONCATENATE("R",'MAPA DE RIESGOS'!$H380,"C",'MAPA DE RIESGOS'!$AF380),"")</f>
        <v/>
      </c>
      <c r="BQ26" s="357" t="str">
        <f>IF(AND('MAPA DE RIESGOS'!$AP381="Muy Alta",'MAPA DE RIESGOS'!$AR381="Mayor"),CONCATENATE("R",'MAPA DE RIESGOS'!$H381,"C",'MAPA DE RIESGOS'!$AF381),"")</f>
        <v/>
      </c>
      <c r="BR26" s="357" t="str">
        <f>IF(AND('MAPA DE RIESGOS'!$AP382="Muy Alta",'MAPA DE RIESGOS'!$AR382="Mayor"),CONCATENATE("R",'MAPA DE RIESGOS'!$H382,"C",'MAPA DE RIESGOS'!$AF382),"")</f>
        <v/>
      </c>
      <c r="BS26" s="357" t="str">
        <f>IF(AND('MAPA DE RIESGOS'!$AP383="Muy Alta",'MAPA DE RIESGOS'!$AR383="Mayor"),CONCATENATE("R",'MAPA DE RIESGOS'!$H383,"C",'MAPA DE RIESGOS'!$AF383),"")</f>
        <v/>
      </c>
      <c r="BT26" s="357" t="str">
        <f>IF(AND('MAPA DE RIESGOS'!$AP384="Muy Alta",'MAPA DE RIESGOS'!$AR384="Mayor"),CONCATENATE("R",'MAPA DE RIESGOS'!$H384,"C",'MAPA DE RIESGOS'!$AF384),"")</f>
        <v/>
      </c>
      <c r="BU26" s="357" t="str">
        <f>IF(AND('MAPA DE RIESGOS'!$AP385="Muy Alta",'MAPA DE RIESGOS'!$AR385="Mayor"),CONCATENATE("R",'MAPA DE RIESGOS'!$H385,"C",'MAPA DE RIESGOS'!$AF385),"")</f>
        <v/>
      </c>
      <c r="BV26" s="357" t="str">
        <f>IF(AND('MAPA DE RIESGOS'!$AP386="Muy Alta",'MAPA DE RIESGOS'!$AR386="Mayor"),CONCATENATE("R",'MAPA DE RIESGOS'!$H386,"C",'MAPA DE RIESGOS'!$AF386),"")</f>
        <v/>
      </c>
      <c r="BW26" s="357" t="str">
        <f>IF(AND('MAPA DE RIESGOS'!$AP387="Muy Alta",'MAPA DE RIESGOS'!$AR387="Mayor"),CONCATENATE("R",'MAPA DE RIESGOS'!$H387,"C",'MAPA DE RIESGOS'!$AF387),"")</f>
        <v/>
      </c>
      <c r="BX26" s="357" t="str">
        <f>IF(AND('MAPA DE RIESGOS'!$AP388="Muy Alta",'MAPA DE RIESGOS'!$AR388="Mayor"),CONCATENATE("R",'MAPA DE RIESGOS'!$H388,"C",'MAPA DE RIESGOS'!$AF388),"")</f>
        <v/>
      </c>
      <c r="BY26" s="357" t="str">
        <f>IF(AND('MAPA DE RIESGOS'!$AP389="Muy Alta",'MAPA DE RIESGOS'!$AR389="Mayor"),CONCATENATE("R",'MAPA DE RIESGOS'!$H389,"C",'MAPA DE RIESGOS'!$AF389),"")</f>
        <v/>
      </c>
      <c r="BZ26" s="357" t="str">
        <f>IF(AND('MAPA DE RIESGOS'!$AP390="Muy Alta",'MAPA DE RIESGOS'!$AR390="Mayor"),CONCATENATE("R",'MAPA DE RIESGOS'!$H390,"C",'MAPA DE RIESGOS'!$AF390),"")</f>
        <v/>
      </c>
      <c r="CA26" s="357" t="str">
        <f>IF(AND('MAPA DE RIESGOS'!$AP391="Muy Alta",'MAPA DE RIESGOS'!$AR391="Mayor"),CONCATENATE("R",'MAPA DE RIESGOS'!$H391,"C",'MAPA DE RIESGOS'!$AF391),"")</f>
        <v/>
      </c>
      <c r="CB26" s="357" t="str">
        <f>IF(AND('MAPA DE RIESGOS'!$AP392="Muy Alta",'MAPA DE RIESGOS'!$AR392="Mayor"),CONCATENATE("R",'MAPA DE RIESGOS'!$H392,"C",'MAPA DE RIESGOS'!$AF392),"")</f>
        <v/>
      </c>
      <c r="CC26" s="358" t="str">
        <f>IF(AND('MAPA DE RIESGOS'!$AP393="Muy Alta",'MAPA DE RIESGOS'!$AR393="Mayor"),CONCATENATE("R",'MAPA DE RIESGOS'!$H393,"C",'MAPA DE RIESGOS'!$AF393),"")</f>
        <v/>
      </c>
      <c r="CD26" s="359" t="str">
        <f>IF(AND('MAPA DE RIESGOS'!$AP376="Muy Alta",'MAPA DE RIESGOS'!$AR376="Catastrófico"),CONCATENATE("R",'MAPA DE RIESGOS'!$H376,"C",'MAPA DE RIESGOS'!$AF376),"")</f>
        <v/>
      </c>
      <c r="CE26" s="359" t="str">
        <f>IF(AND('MAPA DE RIESGOS'!$AP377="Muy Alta",'MAPA DE RIESGOS'!$AR377="Catastrófico"),CONCATENATE("R",'MAPA DE RIESGOS'!$H377,"C",'MAPA DE RIESGOS'!$AF377),"")</f>
        <v/>
      </c>
      <c r="CF26" s="359" t="str">
        <f>IF(AND('MAPA DE RIESGOS'!$AP378="Muy Alta",'MAPA DE RIESGOS'!$AR378="Catastrófico"),CONCATENATE("R",'MAPA DE RIESGOS'!$H378,"C",'MAPA DE RIESGOS'!$AF378),"")</f>
        <v/>
      </c>
      <c r="CG26" s="359" t="str">
        <f>IF(AND('MAPA DE RIESGOS'!$AP379="Muy Alta",'MAPA DE RIESGOS'!$AR379="Catastrófico"),CONCATENATE("R",'MAPA DE RIESGOS'!$H379,"C",'MAPA DE RIESGOS'!$AF379),"")</f>
        <v/>
      </c>
      <c r="CH26" s="359" t="str">
        <f>IF(AND('MAPA DE RIESGOS'!$AP380="Muy Alta",'MAPA DE RIESGOS'!$AR380="Catastrófico"),CONCATENATE("R",'MAPA DE RIESGOS'!$H380,"C",'MAPA DE RIESGOS'!$AF380),"")</f>
        <v/>
      </c>
      <c r="CI26" s="359" t="str">
        <f>IF(AND('MAPA DE RIESGOS'!$AP381="Muy Alta",'MAPA DE RIESGOS'!$AR381="Catastrófico"),CONCATENATE("R",'MAPA DE RIESGOS'!$H381,"C",'MAPA DE RIESGOS'!$AF381),"")</f>
        <v/>
      </c>
      <c r="CJ26" s="359" t="str">
        <f>IF(AND('MAPA DE RIESGOS'!$AP382="Muy Alta",'MAPA DE RIESGOS'!$AR382="Catastrófico"),CONCATENATE("R",'MAPA DE RIESGOS'!$H382,"C",'MAPA DE RIESGOS'!$AF382),"")</f>
        <v/>
      </c>
      <c r="CK26" s="359" t="str">
        <f>IF(AND('MAPA DE RIESGOS'!$AP383="Muy Alta",'MAPA DE RIESGOS'!$AR383="Catastrófico"),CONCATENATE("R",'MAPA DE RIESGOS'!$H383,"C",'MAPA DE RIESGOS'!$AF383),"")</f>
        <v/>
      </c>
      <c r="CL26" s="359" t="str">
        <f>IF(AND('MAPA DE RIESGOS'!$AP384="Muy Alta",'MAPA DE RIESGOS'!$AR384="Catastrófico"),CONCATENATE("R",'MAPA DE RIESGOS'!$H384,"C",'MAPA DE RIESGOS'!$AF384),"")</f>
        <v/>
      </c>
      <c r="CM26" s="359" t="str">
        <f>IF(AND('MAPA DE RIESGOS'!$AP385="Muy Alta",'MAPA DE RIESGOS'!$AR385="Catastrófico"),CONCATENATE("R",'MAPA DE RIESGOS'!$H385,"C",'MAPA DE RIESGOS'!$AF385),"")</f>
        <v/>
      </c>
      <c r="CN26" s="359" t="str">
        <f>IF(AND('MAPA DE RIESGOS'!$AP386="Muy Alta",'MAPA DE RIESGOS'!$AR386="Catastrófico"),CONCATENATE("R",'MAPA DE RIESGOS'!$H386,"C",'MAPA DE RIESGOS'!$AF386),"")</f>
        <v/>
      </c>
      <c r="CO26" s="359" t="str">
        <f>IF(AND('MAPA DE RIESGOS'!$AP387="Muy Alta",'MAPA DE RIESGOS'!$AR387="Catastrófico"),CONCATENATE("R",'MAPA DE RIESGOS'!$H387,"C",'MAPA DE RIESGOS'!$AF387),"")</f>
        <v/>
      </c>
      <c r="CP26" s="359" t="str">
        <f>IF(AND('MAPA DE RIESGOS'!$AP388="Muy Alta",'MAPA DE RIESGOS'!$AR388="Catastrófico"),CONCATENATE("R",'MAPA DE RIESGOS'!$H388,"C",'MAPA DE RIESGOS'!$AF388),"")</f>
        <v/>
      </c>
      <c r="CQ26" s="359" t="str">
        <f>IF(AND('MAPA DE RIESGOS'!$AP389="Muy Alta",'MAPA DE RIESGOS'!$AR389="Catastrófico"),CONCATENATE("R",'MAPA DE RIESGOS'!$H389,"C",'MAPA DE RIESGOS'!$AF389),"")</f>
        <v/>
      </c>
      <c r="CR26" s="359" t="str">
        <f>IF(AND('MAPA DE RIESGOS'!$AP390="Muy Alta",'MAPA DE RIESGOS'!$AR390="Catastrófico"),CONCATENATE("R",'MAPA DE RIESGOS'!$H390,"C",'MAPA DE RIESGOS'!$AF390),"")</f>
        <v/>
      </c>
      <c r="CS26" s="359" t="str">
        <f>IF(AND('MAPA DE RIESGOS'!$AP391="Muy Alta",'MAPA DE RIESGOS'!$AR391="Catastrófico"),CONCATENATE("R",'MAPA DE RIESGOS'!$H391,"C",'MAPA DE RIESGOS'!$AF391),"")</f>
        <v/>
      </c>
      <c r="CT26" s="359" t="str">
        <f>IF(AND('MAPA DE RIESGOS'!$AP392="Muy Alta",'MAPA DE RIESGOS'!$AR392="Catastrófico"),CONCATENATE("R",'MAPA DE RIESGOS'!$H392,"C",'MAPA DE RIESGOS'!$AF392),"")</f>
        <v/>
      </c>
      <c r="CU26" s="360" t="str">
        <f>IF(AND('MAPA DE RIESGOS'!$AP393="Muy Alta",'MAPA DE RIESGOS'!$AR393="Catastrófico"),CONCATENATE("R",'MAPA DE RIESGOS'!$H393,"C",'MAPA DE RIESGOS'!$AF393),"")</f>
        <v/>
      </c>
      <c r="CV26" s="67"/>
      <c r="CW26" s="756"/>
      <c r="CX26" s="757"/>
      <c r="CY26" s="757"/>
      <c r="CZ26" s="757"/>
      <c r="DA26" s="757"/>
      <c r="DB26" s="758"/>
    </row>
    <row r="27" spans="2:106" ht="32.5" customHeight="1">
      <c r="B27" s="749"/>
      <c r="C27" s="749"/>
      <c r="D27" s="750"/>
      <c r="E27" s="738"/>
      <c r="F27" s="739"/>
      <c r="G27" s="739"/>
      <c r="H27" s="739"/>
      <c r="I27" s="740"/>
      <c r="J27" s="356" t="str">
        <f>IF(AND('MAPA DE RIESGOS'!$AP394="Muy Alta",'MAPA DE RIESGOS'!$AR394="Leve"),CONCATENATE("R",'MAPA DE RIESGOS'!$H394,"C",'MAPA DE RIESGOS'!$AF394),"")</f>
        <v/>
      </c>
      <c r="K27" s="357" t="str">
        <f>IF(AND('MAPA DE RIESGOS'!$AP395="Muy Alta",'MAPA DE RIESGOS'!$AR395="Leve"),CONCATENATE("R",'MAPA DE RIESGOS'!$H395,"C",'MAPA DE RIESGOS'!$AF395),"")</f>
        <v/>
      </c>
      <c r="L27" s="357" t="str">
        <f>IF(AND('MAPA DE RIESGOS'!$AP396="Muy Alta",'MAPA DE RIESGOS'!$AR396="Leve"),CONCATENATE("R",'MAPA DE RIESGOS'!$H396,"C",'MAPA DE RIESGOS'!$AF396),"")</f>
        <v/>
      </c>
      <c r="M27" s="357" t="str">
        <f>IF(AND('MAPA DE RIESGOS'!$AP397="Muy Alta",'MAPA DE RIESGOS'!$AR397="Leve"),CONCATENATE("R",'MAPA DE RIESGOS'!$H397,"C",'MAPA DE RIESGOS'!$AF397),"")</f>
        <v/>
      </c>
      <c r="N27" s="357" t="str">
        <f>IF(AND('MAPA DE RIESGOS'!$AP398="Muy Alta",'MAPA DE RIESGOS'!$AR398="Leve"),CONCATENATE("R",'MAPA DE RIESGOS'!$H398,"C",'MAPA DE RIESGOS'!$AF398),"")</f>
        <v/>
      </c>
      <c r="O27" s="357" t="str">
        <f>IF(AND('MAPA DE RIESGOS'!$AP399="Muy Alta",'MAPA DE RIESGOS'!$AR399="Leve"),CONCATENATE("R",'MAPA DE RIESGOS'!$H399,"C",'MAPA DE RIESGOS'!$AF399),"")</f>
        <v/>
      </c>
      <c r="P27" s="357" t="str">
        <f>IF(AND('MAPA DE RIESGOS'!$AP400="Muy Alta",'MAPA DE RIESGOS'!$AR400="Leve"),CONCATENATE("R",'MAPA DE RIESGOS'!$H400,"C",'MAPA DE RIESGOS'!$AF400),"")</f>
        <v/>
      </c>
      <c r="Q27" s="357" t="str">
        <f>IF(AND('MAPA DE RIESGOS'!$AP401="Muy Alta",'MAPA DE RIESGOS'!$AR401="Leve"),CONCATENATE("R",'MAPA DE RIESGOS'!$H401,"C",'MAPA DE RIESGOS'!$AF401),"")</f>
        <v/>
      </c>
      <c r="R27" s="357" t="str">
        <f>IF(AND('MAPA DE RIESGOS'!$AP402="Muy Alta",'MAPA DE RIESGOS'!$AR402="Leve"),CONCATENATE("R",'MAPA DE RIESGOS'!$H402,"C",'MAPA DE RIESGOS'!$AF402),"")</f>
        <v/>
      </c>
      <c r="S27" s="357" t="str">
        <f>IF(AND('MAPA DE RIESGOS'!$AP403="Muy Alta",'MAPA DE RIESGOS'!$AR403="Leve"),CONCATENATE("R",'MAPA DE RIESGOS'!$H403,"C",'MAPA DE RIESGOS'!$AF403),"")</f>
        <v/>
      </c>
      <c r="T27" s="357" t="str">
        <f>IF(AND('MAPA DE RIESGOS'!$AP404="Muy Alta",'MAPA DE RIESGOS'!$AR404="Leve"),CONCATENATE("R",'MAPA DE RIESGOS'!$H404,"C",'MAPA DE RIESGOS'!$AF404),"")</f>
        <v/>
      </c>
      <c r="U27" s="357" t="str">
        <f>IF(AND('MAPA DE RIESGOS'!$AP405="Muy Alta",'MAPA DE RIESGOS'!$AR405="Leve"),CONCATENATE("R",'MAPA DE RIESGOS'!$H405,"C",'MAPA DE RIESGOS'!$AF405),"")</f>
        <v/>
      </c>
      <c r="V27" s="357" t="str">
        <f>IF(AND('MAPA DE RIESGOS'!$AP406="Muy Alta",'MAPA DE RIESGOS'!$AR406="Leve"),CONCATENATE("R",'MAPA DE RIESGOS'!$H406,"C",'MAPA DE RIESGOS'!$AF406),"")</f>
        <v/>
      </c>
      <c r="W27" s="357" t="str">
        <f>IF(AND('MAPA DE RIESGOS'!$AP407="Muy Alta",'MAPA DE RIESGOS'!$AR407="Leve"),CONCATENATE("R",'MAPA DE RIESGOS'!$H407,"C",'MAPA DE RIESGOS'!$AF407),"")</f>
        <v/>
      </c>
      <c r="X27" s="357" t="str">
        <f>IF(AND('MAPA DE RIESGOS'!$AP408="Muy Alta",'MAPA DE RIESGOS'!$AR408="Leve"),CONCATENATE("R",'MAPA DE RIESGOS'!$H408,"C",'MAPA DE RIESGOS'!$AF408),"")</f>
        <v/>
      </c>
      <c r="Y27" s="357" t="str">
        <f>IF(AND('MAPA DE RIESGOS'!$AP409="Muy Alta",'MAPA DE RIESGOS'!$AR409="Leve"),CONCATENATE("R",'MAPA DE RIESGOS'!$H409,"C",'MAPA DE RIESGOS'!$AF409),"")</f>
        <v/>
      </c>
      <c r="Z27" s="357" t="str">
        <f>IF(AND('MAPA DE RIESGOS'!$AP410="Muy Alta",'MAPA DE RIESGOS'!$AR410="Leve"),CONCATENATE("R",'MAPA DE RIESGOS'!$H410,"C",'MAPA DE RIESGOS'!$AF410),"")</f>
        <v/>
      </c>
      <c r="AA27" s="358" t="str">
        <f>IF(AND('MAPA DE RIESGOS'!$AP411="Muy Alta",'MAPA DE RIESGOS'!$AR411="Leve"),CONCATENATE("R",'MAPA DE RIESGOS'!$H411,"C",'MAPA DE RIESGOS'!$AF411),"")</f>
        <v/>
      </c>
      <c r="AB27" s="356" t="str">
        <f>IF(AND('MAPA DE RIESGOS'!$AP394="Muy Alta",'MAPA DE RIESGOS'!$AR394="Menor"),CONCATENATE("R",'MAPA DE RIESGOS'!$H394,"C",'MAPA DE RIESGOS'!$AF394),"")</f>
        <v/>
      </c>
      <c r="AC27" s="357" t="str">
        <f>IF(AND('MAPA DE RIESGOS'!$AP395="Muy Alta",'MAPA DE RIESGOS'!$AR395="Menor"),CONCATENATE("R",'MAPA DE RIESGOS'!$H395,"C",'MAPA DE RIESGOS'!$AF395),"")</f>
        <v/>
      </c>
      <c r="AD27" s="357" t="str">
        <f>IF(AND('MAPA DE RIESGOS'!$AP396="Muy Alta",'MAPA DE RIESGOS'!$AR396="Menor"),CONCATENATE("R",'MAPA DE RIESGOS'!$H396,"C",'MAPA DE RIESGOS'!$AF396),"")</f>
        <v/>
      </c>
      <c r="AE27" s="357" t="str">
        <f>IF(AND('MAPA DE RIESGOS'!$AP397="Muy Alta",'MAPA DE RIESGOS'!$AR397="Menor"),CONCATENATE("R",'MAPA DE RIESGOS'!$H397,"C",'MAPA DE RIESGOS'!$AF397),"")</f>
        <v/>
      </c>
      <c r="AF27" s="357" t="str">
        <f>IF(AND('MAPA DE RIESGOS'!$AP398="Muy Alta",'MAPA DE RIESGOS'!$AR398="Menor"),CONCATENATE("R",'MAPA DE RIESGOS'!$H398,"C",'MAPA DE RIESGOS'!$AF398),"")</f>
        <v/>
      </c>
      <c r="AG27" s="357" t="str">
        <f>IF(AND('MAPA DE RIESGOS'!$AP399="Muy Alta",'MAPA DE RIESGOS'!$AR399="Menor"),CONCATENATE("R",'MAPA DE RIESGOS'!$H399,"C",'MAPA DE RIESGOS'!$AF399),"")</f>
        <v/>
      </c>
      <c r="AH27" s="357" t="str">
        <f>IF(AND('MAPA DE RIESGOS'!$AP400="Muy Alta",'MAPA DE RIESGOS'!$AR400="Menor"),CONCATENATE("R",'MAPA DE RIESGOS'!$H400,"C",'MAPA DE RIESGOS'!$AF400),"")</f>
        <v/>
      </c>
      <c r="AI27" s="357" t="str">
        <f>IF(AND('MAPA DE RIESGOS'!$AP401="Muy Alta",'MAPA DE RIESGOS'!$AR401="Menor"),CONCATENATE("R",'MAPA DE RIESGOS'!$H401,"C",'MAPA DE RIESGOS'!$AF401),"")</f>
        <v/>
      </c>
      <c r="AJ27" s="357" t="str">
        <f>IF(AND('MAPA DE RIESGOS'!$AP402="Muy Alta",'MAPA DE RIESGOS'!$AR402="Menor"),CONCATENATE("R",'MAPA DE RIESGOS'!$H402,"C",'MAPA DE RIESGOS'!$AF402),"")</f>
        <v/>
      </c>
      <c r="AK27" s="357" t="str">
        <f>IF(AND('MAPA DE RIESGOS'!$AP403="Muy Alta",'MAPA DE RIESGOS'!$AR403="Menor"),CONCATENATE("R",'MAPA DE RIESGOS'!$H403,"C",'MAPA DE RIESGOS'!$AF403),"")</f>
        <v/>
      </c>
      <c r="AL27" s="357" t="str">
        <f>IF(AND('MAPA DE RIESGOS'!$AP404="Muy Alta",'MAPA DE RIESGOS'!$AR404="Menor"),CONCATENATE("R",'MAPA DE RIESGOS'!$H404,"C",'MAPA DE RIESGOS'!$AF404),"")</f>
        <v/>
      </c>
      <c r="AM27" s="357" t="str">
        <f>IF(AND('MAPA DE RIESGOS'!$AP405="Muy Alta",'MAPA DE RIESGOS'!$AR405="Menor"),CONCATENATE("R",'MAPA DE RIESGOS'!$H405,"C",'MAPA DE RIESGOS'!$AF405),"")</f>
        <v/>
      </c>
      <c r="AN27" s="357" t="str">
        <f>IF(AND('MAPA DE RIESGOS'!$AP406="Muy Alta",'MAPA DE RIESGOS'!$AR406="Menor"),CONCATENATE("R",'MAPA DE RIESGOS'!$H406,"C",'MAPA DE RIESGOS'!$AF406),"")</f>
        <v/>
      </c>
      <c r="AO27" s="357" t="str">
        <f>IF(AND('MAPA DE RIESGOS'!$AP407="Muy Alta",'MAPA DE RIESGOS'!$AR407="Menor"),CONCATENATE("R",'MAPA DE RIESGOS'!$H407,"C",'MAPA DE RIESGOS'!$AF407),"")</f>
        <v/>
      </c>
      <c r="AP27" s="357" t="str">
        <f>IF(AND('MAPA DE RIESGOS'!$AP408="Muy Alta",'MAPA DE RIESGOS'!$AR408="Menor"),CONCATENATE("R",'MAPA DE RIESGOS'!$H408,"C",'MAPA DE RIESGOS'!$AF408),"")</f>
        <v/>
      </c>
      <c r="AQ27" s="357" t="str">
        <f>IF(AND('MAPA DE RIESGOS'!$AP409="Muy Alta",'MAPA DE RIESGOS'!$AR409="Menor"),CONCATENATE("R",'MAPA DE RIESGOS'!$H409,"C",'MAPA DE RIESGOS'!$AF409),"")</f>
        <v/>
      </c>
      <c r="AR27" s="357" t="str">
        <f>IF(AND('MAPA DE RIESGOS'!$AP410="Muy Alta",'MAPA DE RIESGOS'!$AR410="Menor"),CONCATENATE("R",'MAPA DE RIESGOS'!$H410,"C",'MAPA DE RIESGOS'!$AF410),"")</f>
        <v/>
      </c>
      <c r="AS27" s="358" t="str">
        <f>IF(AND('MAPA DE RIESGOS'!$AP411="Muy Alta",'MAPA DE RIESGOS'!$AR411="Menor"),CONCATENATE("R",'MAPA DE RIESGOS'!$H411,"C",'MAPA DE RIESGOS'!$AF411),"")</f>
        <v/>
      </c>
      <c r="AT27" s="356" t="str">
        <f>IF(AND('MAPA DE RIESGOS'!$AP394="Muy Alta",'MAPA DE RIESGOS'!$AR394="Moderado"),CONCATENATE("R",'MAPA DE RIESGOS'!$H394,"C",'MAPA DE RIESGOS'!$AF394),"")</f>
        <v/>
      </c>
      <c r="AU27" s="357" t="str">
        <f>IF(AND('MAPA DE RIESGOS'!$AP395="Muy Alta",'MAPA DE RIESGOS'!$AR395="Moderado"),CONCATENATE("R",'MAPA DE RIESGOS'!$H395,"C",'MAPA DE RIESGOS'!$AF395),"")</f>
        <v/>
      </c>
      <c r="AV27" s="357" t="str">
        <f>IF(AND('MAPA DE RIESGOS'!$AP396="Muy Alta",'MAPA DE RIESGOS'!$AR396="Moderado"),CONCATENATE("R",'MAPA DE RIESGOS'!$H396,"C",'MAPA DE RIESGOS'!$AF396),"")</f>
        <v/>
      </c>
      <c r="AW27" s="357" t="str">
        <f>IF(AND('MAPA DE RIESGOS'!$AP397="Muy Alta",'MAPA DE RIESGOS'!$AR397="Moderado"),CONCATENATE("R",'MAPA DE RIESGOS'!$H397,"C",'MAPA DE RIESGOS'!$AF397),"")</f>
        <v/>
      </c>
      <c r="AX27" s="357" t="str">
        <f>IF(AND('MAPA DE RIESGOS'!$AP398="Muy Alta",'MAPA DE RIESGOS'!$AR398="Moderado"),CONCATENATE("R",'MAPA DE RIESGOS'!$H398,"C",'MAPA DE RIESGOS'!$AF398),"")</f>
        <v/>
      </c>
      <c r="AY27" s="357" t="str">
        <f>IF(AND('MAPA DE RIESGOS'!$AP399="Muy Alta",'MAPA DE RIESGOS'!$AR399="Moderado"),CONCATENATE("R",'MAPA DE RIESGOS'!$H399,"C",'MAPA DE RIESGOS'!$AF399),"")</f>
        <v/>
      </c>
      <c r="AZ27" s="357" t="str">
        <f>IF(AND('MAPA DE RIESGOS'!$AP400="Muy Alta",'MAPA DE RIESGOS'!$AR400="Moderado"),CONCATENATE("R",'MAPA DE RIESGOS'!$H400,"C",'MAPA DE RIESGOS'!$AF400),"")</f>
        <v/>
      </c>
      <c r="BA27" s="357" t="str">
        <f>IF(AND('MAPA DE RIESGOS'!$AP401="Muy Alta",'MAPA DE RIESGOS'!$AR401="Moderado"),CONCATENATE("R",'MAPA DE RIESGOS'!$H401,"C",'MAPA DE RIESGOS'!$AF401),"")</f>
        <v/>
      </c>
      <c r="BB27" s="357" t="str">
        <f>IF(AND('MAPA DE RIESGOS'!$AP402="Muy Alta",'MAPA DE RIESGOS'!$AR402="Moderado"),CONCATENATE("R",'MAPA DE RIESGOS'!$H402,"C",'MAPA DE RIESGOS'!$AF402),"")</f>
        <v/>
      </c>
      <c r="BC27" s="357" t="str">
        <f>IF(AND('MAPA DE RIESGOS'!$AP403="Muy Alta",'MAPA DE RIESGOS'!$AR403="Moderado"),CONCATENATE("R",'MAPA DE RIESGOS'!$H403,"C",'MAPA DE RIESGOS'!$AF403),"")</f>
        <v/>
      </c>
      <c r="BD27" s="357" t="str">
        <f>IF(AND('MAPA DE RIESGOS'!$AP404="Muy Alta",'MAPA DE RIESGOS'!$AR404="Moderado"),CONCATENATE("R",'MAPA DE RIESGOS'!$H404,"C",'MAPA DE RIESGOS'!$AF404),"")</f>
        <v/>
      </c>
      <c r="BE27" s="357" t="str">
        <f>IF(AND('MAPA DE RIESGOS'!$AP405="Muy Alta",'MAPA DE RIESGOS'!$AR405="Moderado"),CONCATENATE("R",'MAPA DE RIESGOS'!$H405,"C",'MAPA DE RIESGOS'!$AF405),"")</f>
        <v/>
      </c>
      <c r="BF27" s="357" t="str">
        <f>IF(AND('MAPA DE RIESGOS'!$AP406="Muy Alta",'MAPA DE RIESGOS'!$AR406="Moderado"),CONCATENATE("R",'MAPA DE RIESGOS'!$H406,"C",'MAPA DE RIESGOS'!$AF406),"")</f>
        <v/>
      </c>
      <c r="BG27" s="357" t="str">
        <f>IF(AND('MAPA DE RIESGOS'!$AP407="Muy Alta",'MAPA DE RIESGOS'!$AR407="Moderado"),CONCATENATE("R",'MAPA DE RIESGOS'!$H407,"C",'MAPA DE RIESGOS'!$AF407),"")</f>
        <v/>
      </c>
      <c r="BH27" s="357" t="str">
        <f>IF(AND('MAPA DE RIESGOS'!$AP408="Muy Alta",'MAPA DE RIESGOS'!$AR408="Moderado"),CONCATENATE("R",'MAPA DE RIESGOS'!$H408,"C",'MAPA DE RIESGOS'!$AF408),"")</f>
        <v/>
      </c>
      <c r="BI27" s="357" t="str">
        <f>IF(AND('MAPA DE RIESGOS'!$AP409="Muy Alta",'MAPA DE RIESGOS'!$AR409="Moderado"),CONCATENATE("R",'MAPA DE RIESGOS'!$H409,"C",'MAPA DE RIESGOS'!$AF409),"")</f>
        <v/>
      </c>
      <c r="BJ27" s="357" t="str">
        <f>IF(AND('MAPA DE RIESGOS'!$AP410="Muy Alta",'MAPA DE RIESGOS'!$AR410="Moderado"),CONCATENATE("R",'MAPA DE RIESGOS'!$H410,"C",'MAPA DE RIESGOS'!$AF410),"")</f>
        <v/>
      </c>
      <c r="BK27" s="358" t="str">
        <f>IF(AND('MAPA DE RIESGOS'!$AP411="Muy Alta",'MAPA DE RIESGOS'!$AR411="Moderado"),CONCATENATE("R",'MAPA DE RIESGOS'!$H411,"C",'MAPA DE RIESGOS'!$AF411),"")</f>
        <v/>
      </c>
      <c r="BL27" s="356" t="str">
        <f>IF(AND('MAPA DE RIESGOS'!$AP394="Muy Alta",'MAPA DE RIESGOS'!$AR394="Mayor"),CONCATENATE("R",'MAPA DE RIESGOS'!$H394,"C",'MAPA DE RIESGOS'!$AF394),"")</f>
        <v/>
      </c>
      <c r="BM27" s="357" t="str">
        <f>IF(AND('MAPA DE RIESGOS'!$AP395="Muy Alta",'MAPA DE RIESGOS'!$AR395="Mayor"),CONCATENATE("R",'MAPA DE RIESGOS'!$H395,"C",'MAPA DE RIESGOS'!$AF395),"")</f>
        <v/>
      </c>
      <c r="BN27" s="357" t="str">
        <f>IF(AND('MAPA DE RIESGOS'!$AP396="Muy Alta",'MAPA DE RIESGOS'!$AR396="Mayor"),CONCATENATE("R",'MAPA DE RIESGOS'!$H396,"C",'MAPA DE RIESGOS'!$AF396),"")</f>
        <v/>
      </c>
      <c r="BO27" s="357" t="str">
        <f>IF(AND('MAPA DE RIESGOS'!$AP397="Muy Alta",'MAPA DE RIESGOS'!$AR397="Mayor"),CONCATENATE("R",'MAPA DE RIESGOS'!$H397,"C",'MAPA DE RIESGOS'!$AF397),"")</f>
        <v/>
      </c>
      <c r="BP27" s="357" t="str">
        <f>IF(AND('MAPA DE RIESGOS'!$AP398="Muy Alta",'MAPA DE RIESGOS'!$AR398="Mayor"),CONCATENATE("R",'MAPA DE RIESGOS'!$H398,"C",'MAPA DE RIESGOS'!$AF398),"")</f>
        <v/>
      </c>
      <c r="BQ27" s="357" t="str">
        <f>IF(AND('MAPA DE RIESGOS'!$AP399="Muy Alta",'MAPA DE RIESGOS'!$AR399="Mayor"),CONCATENATE("R",'MAPA DE RIESGOS'!$H399,"C",'MAPA DE RIESGOS'!$AF399),"")</f>
        <v/>
      </c>
      <c r="BR27" s="357" t="str">
        <f>IF(AND('MAPA DE RIESGOS'!$AP400="Muy Alta",'MAPA DE RIESGOS'!$AR400="Mayor"),CONCATENATE("R",'MAPA DE RIESGOS'!$H400,"C",'MAPA DE RIESGOS'!$AF400),"")</f>
        <v/>
      </c>
      <c r="BS27" s="357" t="str">
        <f>IF(AND('MAPA DE RIESGOS'!$AP401="Muy Alta",'MAPA DE RIESGOS'!$AR401="Mayor"),CONCATENATE("R",'MAPA DE RIESGOS'!$H401,"C",'MAPA DE RIESGOS'!$AF401),"")</f>
        <v/>
      </c>
      <c r="BT27" s="357" t="str">
        <f>IF(AND('MAPA DE RIESGOS'!$AP402="Muy Alta",'MAPA DE RIESGOS'!$AR402="Mayor"),CONCATENATE("R",'MAPA DE RIESGOS'!$H402,"C",'MAPA DE RIESGOS'!$AF402),"")</f>
        <v/>
      </c>
      <c r="BU27" s="357" t="str">
        <f>IF(AND('MAPA DE RIESGOS'!$AP403="Muy Alta",'MAPA DE RIESGOS'!$AR403="Mayor"),CONCATENATE("R",'MAPA DE RIESGOS'!$H403,"C",'MAPA DE RIESGOS'!$AF403),"")</f>
        <v/>
      </c>
      <c r="BV27" s="357" t="str">
        <f>IF(AND('MAPA DE RIESGOS'!$AP404="Muy Alta",'MAPA DE RIESGOS'!$AR404="Mayor"),CONCATENATE("R",'MAPA DE RIESGOS'!$H404,"C",'MAPA DE RIESGOS'!$AF404),"")</f>
        <v/>
      </c>
      <c r="BW27" s="357" t="str">
        <f>IF(AND('MAPA DE RIESGOS'!$AP405="Muy Alta",'MAPA DE RIESGOS'!$AR405="Mayor"),CONCATENATE("R",'MAPA DE RIESGOS'!$H405,"C",'MAPA DE RIESGOS'!$AF405),"")</f>
        <v/>
      </c>
      <c r="BX27" s="357" t="str">
        <f>IF(AND('MAPA DE RIESGOS'!$AP406="Muy Alta",'MAPA DE RIESGOS'!$AR406="Mayor"),CONCATENATE("R",'MAPA DE RIESGOS'!$H406,"C",'MAPA DE RIESGOS'!$AF406),"")</f>
        <v/>
      </c>
      <c r="BY27" s="357" t="str">
        <f>IF(AND('MAPA DE RIESGOS'!$AP407="Muy Alta",'MAPA DE RIESGOS'!$AR407="Mayor"),CONCATENATE("R",'MAPA DE RIESGOS'!$H407,"C",'MAPA DE RIESGOS'!$AF407),"")</f>
        <v/>
      </c>
      <c r="BZ27" s="357" t="str">
        <f>IF(AND('MAPA DE RIESGOS'!$AP408="Muy Alta",'MAPA DE RIESGOS'!$AR408="Mayor"),CONCATENATE("R",'MAPA DE RIESGOS'!$H408,"C",'MAPA DE RIESGOS'!$AF408),"")</f>
        <v/>
      </c>
      <c r="CA27" s="357" t="str">
        <f>IF(AND('MAPA DE RIESGOS'!$AP409="Muy Alta",'MAPA DE RIESGOS'!$AR409="Mayor"),CONCATENATE("R",'MAPA DE RIESGOS'!$H409,"C",'MAPA DE RIESGOS'!$AF409),"")</f>
        <v/>
      </c>
      <c r="CB27" s="357" t="str">
        <f>IF(AND('MAPA DE RIESGOS'!$AP410="Muy Alta",'MAPA DE RIESGOS'!$AR410="Mayor"),CONCATENATE("R",'MAPA DE RIESGOS'!$H410,"C",'MAPA DE RIESGOS'!$AF410),"")</f>
        <v/>
      </c>
      <c r="CC27" s="358" t="str">
        <f>IF(AND('MAPA DE RIESGOS'!$AP411="Muy Alta",'MAPA DE RIESGOS'!$AR411="Mayor"),CONCATENATE("R",'MAPA DE RIESGOS'!$H411,"C",'MAPA DE RIESGOS'!$AF411),"")</f>
        <v/>
      </c>
      <c r="CD27" s="359" t="str">
        <f>IF(AND('MAPA DE RIESGOS'!$AP394="Muy Alta",'MAPA DE RIESGOS'!$AR394="Catastrófico"),CONCATENATE("R",'MAPA DE RIESGOS'!$H394,"C",'MAPA DE RIESGOS'!$AF394),"")</f>
        <v/>
      </c>
      <c r="CE27" s="359" t="str">
        <f>IF(AND('MAPA DE RIESGOS'!$AP395="Muy Alta",'MAPA DE RIESGOS'!$AR395="Catastrófico"),CONCATENATE("R",'MAPA DE RIESGOS'!$H395,"C",'MAPA DE RIESGOS'!$AF395),"")</f>
        <v/>
      </c>
      <c r="CF27" s="359" t="str">
        <f>IF(AND('MAPA DE RIESGOS'!$AP396="Muy Alta",'MAPA DE RIESGOS'!$AR396="Catastrófico"),CONCATENATE("R",'MAPA DE RIESGOS'!$H396,"C",'MAPA DE RIESGOS'!$AF396),"")</f>
        <v/>
      </c>
      <c r="CG27" s="359" t="str">
        <f>IF(AND('MAPA DE RIESGOS'!$AP397="Muy Alta",'MAPA DE RIESGOS'!$AR397="Catastrófico"),CONCATENATE("R",'MAPA DE RIESGOS'!$H397,"C",'MAPA DE RIESGOS'!$AF397),"")</f>
        <v/>
      </c>
      <c r="CH27" s="359" t="str">
        <f>IF(AND('MAPA DE RIESGOS'!$AP398="Muy Alta",'MAPA DE RIESGOS'!$AR398="Catastrófico"),CONCATENATE("R",'MAPA DE RIESGOS'!$H398,"C",'MAPA DE RIESGOS'!$AF398),"")</f>
        <v/>
      </c>
      <c r="CI27" s="359" t="str">
        <f>IF(AND('MAPA DE RIESGOS'!$AP399="Muy Alta",'MAPA DE RIESGOS'!$AR399="Catastrófico"),CONCATENATE("R",'MAPA DE RIESGOS'!$H399,"C",'MAPA DE RIESGOS'!$AF399),"")</f>
        <v/>
      </c>
      <c r="CJ27" s="359" t="str">
        <f>IF(AND('MAPA DE RIESGOS'!$AP400="Muy Alta",'MAPA DE RIESGOS'!$AR400="Catastrófico"),CONCATENATE("R",'MAPA DE RIESGOS'!$H400,"C",'MAPA DE RIESGOS'!$AF400),"")</f>
        <v/>
      </c>
      <c r="CK27" s="359" t="str">
        <f>IF(AND('MAPA DE RIESGOS'!$AP401="Muy Alta",'MAPA DE RIESGOS'!$AR401="Catastrófico"),CONCATENATE("R",'MAPA DE RIESGOS'!$H401,"C",'MAPA DE RIESGOS'!$AF401),"")</f>
        <v/>
      </c>
      <c r="CL27" s="359" t="str">
        <f>IF(AND('MAPA DE RIESGOS'!$AP402="Muy Alta",'MAPA DE RIESGOS'!$AR402="Catastrófico"),CONCATENATE("R",'MAPA DE RIESGOS'!$H402,"C",'MAPA DE RIESGOS'!$AF402),"")</f>
        <v/>
      </c>
      <c r="CM27" s="359" t="str">
        <f>IF(AND('MAPA DE RIESGOS'!$AP403="Muy Alta",'MAPA DE RIESGOS'!$AR403="Catastrófico"),CONCATENATE("R",'MAPA DE RIESGOS'!$H403,"C",'MAPA DE RIESGOS'!$AF403),"")</f>
        <v/>
      </c>
      <c r="CN27" s="359" t="str">
        <f>IF(AND('MAPA DE RIESGOS'!$AP404="Muy Alta",'MAPA DE RIESGOS'!$AR404="Catastrófico"),CONCATENATE("R",'MAPA DE RIESGOS'!$H404,"C",'MAPA DE RIESGOS'!$AF404),"")</f>
        <v/>
      </c>
      <c r="CO27" s="359" t="str">
        <f>IF(AND('MAPA DE RIESGOS'!$AP405="Muy Alta",'MAPA DE RIESGOS'!$AR405="Catastrófico"),CONCATENATE("R",'MAPA DE RIESGOS'!$H405,"C",'MAPA DE RIESGOS'!$AF405),"")</f>
        <v/>
      </c>
      <c r="CP27" s="359" t="str">
        <f>IF(AND('MAPA DE RIESGOS'!$AP406="Muy Alta",'MAPA DE RIESGOS'!$AR406="Catastrófico"),CONCATENATE("R",'MAPA DE RIESGOS'!$H406,"C",'MAPA DE RIESGOS'!$AF406),"")</f>
        <v/>
      </c>
      <c r="CQ27" s="359" t="str">
        <f>IF(AND('MAPA DE RIESGOS'!$AP407="Muy Alta",'MAPA DE RIESGOS'!$AR407="Catastrófico"),CONCATENATE("R",'MAPA DE RIESGOS'!$H407,"C",'MAPA DE RIESGOS'!$AF407),"")</f>
        <v/>
      </c>
      <c r="CR27" s="359" t="str">
        <f>IF(AND('MAPA DE RIESGOS'!$AP408="Muy Alta",'MAPA DE RIESGOS'!$AR408="Catastrófico"),CONCATENATE("R",'MAPA DE RIESGOS'!$H408,"C",'MAPA DE RIESGOS'!$AF408),"")</f>
        <v/>
      </c>
      <c r="CS27" s="359" t="str">
        <f>IF(AND('MAPA DE RIESGOS'!$AP409="Muy Alta",'MAPA DE RIESGOS'!$AR409="Catastrófico"),CONCATENATE("R",'MAPA DE RIESGOS'!$H409,"C",'MAPA DE RIESGOS'!$AF409),"")</f>
        <v/>
      </c>
      <c r="CT27" s="359" t="str">
        <f>IF(AND('MAPA DE RIESGOS'!$AP410="Muy Alta",'MAPA DE RIESGOS'!$AR410="Catastrófico"),CONCATENATE("R",'MAPA DE RIESGOS'!$H410,"C",'MAPA DE RIESGOS'!$AF410),"")</f>
        <v/>
      </c>
      <c r="CU27" s="360" t="str">
        <f>IF(AND('MAPA DE RIESGOS'!$AP411="Muy Alta",'MAPA DE RIESGOS'!$AR411="Catastrófico"),CONCATENATE("R",'MAPA DE RIESGOS'!$H411,"C",'MAPA DE RIESGOS'!$AF411),"")</f>
        <v/>
      </c>
      <c r="CV27" s="67"/>
      <c r="CW27" s="756"/>
      <c r="CX27" s="757"/>
      <c r="CY27" s="757"/>
      <c r="CZ27" s="757"/>
      <c r="DA27" s="757"/>
      <c r="DB27" s="758"/>
    </row>
    <row r="28" spans="2:106" ht="32.5" customHeight="1">
      <c r="B28" s="749"/>
      <c r="C28" s="749"/>
      <c r="D28" s="750"/>
      <c r="E28" s="738"/>
      <c r="F28" s="739"/>
      <c r="G28" s="739"/>
      <c r="H28" s="739"/>
      <c r="I28" s="740"/>
      <c r="J28" s="356" t="str">
        <f>IF(AND('MAPA DE RIESGOS'!$AP412="Muy Alta",'MAPA DE RIESGOS'!$AR412="Leve"),CONCATENATE("R",'MAPA DE RIESGOS'!$H412,"C",'MAPA DE RIESGOS'!$AF412),"")</f>
        <v/>
      </c>
      <c r="K28" s="357" t="str">
        <f>IF(AND('MAPA DE RIESGOS'!$AP413="Muy Alta",'MAPA DE RIESGOS'!$AR413="Leve"),CONCATENATE("R",'MAPA DE RIESGOS'!$H413,"C",'MAPA DE RIESGOS'!$AF413),"")</f>
        <v/>
      </c>
      <c r="L28" s="357" t="str">
        <f>IF(AND('MAPA DE RIESGOS'!$AP414="Muy Alta",'MAPA DE RIESGOS'!$AR414="Leve"),CONCATENATE("R",'MAPA DE RIESGOS'!$H414,"C",'MAPA DE RIESGOS'!$AF414),"")</f>
        <v/>
      </c>
      <c r="M28" s="357" t="str">
        <f>IF(AND('MAPA DE RIESGOS'!$AP415="Muy Alta",'MAPA DE RIESGOS'!$AR415="Leve"),CONCATENATE("R",'MAPA DE RIESGOS'!$H415,"C",'MAPA DE RIESGOS'!$AF415),"")</f>
        <v/>
      </c>
      <c r="N28" s="357" t="str">
        <f>IF(AND('MAPA DE RIESGOS'!$AP416="Muy Alta",'MAPA DE RIESGOS'!$AR416="Leve"),CONCATENATE("R",'MAPA DE RIESGOS'!$H416,"C",'MAPA DE RIESGOS'!$AF416),"")</f>
        <v/>
      </c>
      <c r="O28" s="357" t="str">
        <f>IF(AND('MAPA DE RIESGOS'!$AP417="Muy Alta",'MAPA DE RIESGOS'!$AR417="Leve"),CONCATENATE("R",'MAPA DE RIESGOS'!$H417,"C",'MAPA DE RIESGOS'!$AF417),"")</f>
        <v/>
      </c>
      <c r="P28" s="357" t="str">
        <f>IF(AND('MAPA DE RIESGOS'!$AP418="Muy Alta",'MAPA DE RIESGOS'!$AR418="Leve"),CONCATENATE("R",'MAPA DE RIESGOS'!$H418,"C",'MAPA DE RIESGOS'!$AF418),"")</f>
        <v/>
      </c>
      <c r="Q28" s="357" t="str">
        <f>IF(AND('MAPA DE RIESGOS'!$AP419="Muy Alta",'MAPA DE RIESGOS'!$AR419="Leve"),CONCATENATE("R",'MAPA DE RIESGOS'!$H419,"C",'MAPA DE RIESGOS'!$AF419),"")</f>
        <v/>
      </c>
      <c r="R28" s="357" t="str">
        <f>IF(AND('MAPA DE RIESGOS'!$AP420="Muy Alta",'MAPA DE RIESGOS'!$AR420="Leve"),CONCATENATE("R",'MAPA DE RIESGOS'!$H420,"C",'MAPA DE RIESGOS'!$AF420),"")</f>
        <v/>
      </c>
      <c r="S28" s="357" t="str">
        <f>IF(AND('MAPA DE RIESGOS'!$AP421="Muy Alta",'MAPA DE RIESGOS'!$AR421="Leve"),CONCATENATE("R",'MAPA DE RIESGOS'!$H421,"C",'MAPA DE RIESGOS'!$AF421),"")</f>
        <v/>
      </c>
      <c r="T28" s="357" t="str">
        <f>IF(AND('MAPA DE RIESGOS'!$AP422="Muy Alta",'MAPA DE RIESGOS'!$AR422="Leve"),CONCATENATE("R",'MAPA DE RIESGOS'!$H422,"C",'MAPA DE RIESGOS'!$AF422),"")</f>
        <v/>
      </c>
      <c r="U28" s="357" t="str">
        <f>IF(AND('MAPA DE RIESGOS'!$AP423="Muy Alta",'MAPA DE RIESGOS'!$AR423="Leve"),CONCATENATE("R",'MAPA DE RIESGOS'!$H423,"C",'MAPA DE RIESGOS'!$AF423),"")</f>
        <v/>
      </c>
      <c r="V28" s="357" t="str">
        <f>IF(AND('MAPA DE RIESGOS'!$AP424="Muy Alta",'MAPA DE RIESGOS'!$AR424="Leve"),CONCATENATE("R",'MAPA DE RIESGOS'!$H424,"C",'MAPA DE RIESGOS'!$AF424),"")</f>
        <v/>
      </c>
      <c r="W28" s="357" t="str">
        <f>IF(AND('MAPA DE RIESGOS'!$AP425="Muy Alta",'MAPA DE RIESGOS'!$AR425="Leve"),CONCATENATE("R",'MAPA DE RIESGOS'!$H425,"C",'MAPA DE RIESGOS'!$AF425),"")</f>
        <v/>
      </c>
      <c r="X28" s="357" t="str">
        <f>IF(AND('MAPA DE RIESGOS'!$AP426="Muy Alta",'MAPA DE RIESGOS'!$AR426="Leve"),CONCATENATE("R",'MAPA DE RIESGOS'!$H426,"C",'MAPA DE RIESGOS'!$AF426),"")</f>
        <v/>
      </c>
      <c r="Y28" s="357" t="str">
        <f>IF(AND('MAPA DE RIESGOS'!$AP427="Muy Alta",'MAPA DE RIESGOS'!$AR427="Leve"),CONCATENATE("R",'MAPA DE RIESGOS'!$H427,"C",'MAPA DE RIESGOS'!$AF427),"")</f>
        <v/>
      </c>
      <c r="Z28" s="357" t="str">
        <f>IF(AND('MAPA DE RIESGOS'!$AP428="Muy Alta",'MAPA DE RIESGOS'!$AR428="Leve"),CONCATENATE("R",'MAPA DE RIESGOS'!$H428,"C",'MAPA DE RIESGOS'!$AF428),"")</f>
        <v/>
      </c>
      <c r="AA28" s="358" t="str">
        <f>IF(AND('MAPA DE RIESGOS'!$AP429="Muy Alta",'MAPA DE RIESGOS'!$AR429="Leve"),CONCATENATE("R",'MAPA DE RIESGOS'!$H429,"C",'MAPA DE RIESGOS'!$AF429),"")</f>
        <v/>
      </c>
      <c r="AB28" s="356" t="str">
        <f>IF(AND('MAPA DE RIESGOS'!$AP412="Muy Alta",'MAPA DE RIESGOS'!$AR412="Menor"),CONCATENATE("R",'MAPA DE RIESGOS'!$H412,"C",'MAPA DE RIESGOS'!$AF412),"")</f>
        <v/>
      </c>
      <c r="AC28" s="357" t="str">
        <f>IF(AND('MAPA DE RIESGOS'!$AP413="Muy Alta",'MAPA DE RIESGOS'!$AR413="Menor"),CONCATENATE("R",'MAPA DE RIESGOS'!$H413,"C",'MAPA DE RIESGOS'!$AF413),"")</f>
        <v/>
      </c>
      <c r="AD28" s="357" t="str">
        <f>IF(AND('MAPA DE RIESGOS'!$AP414="Muy Alta",'MAPA DE RIESGOS'!$AR414="Menor"),CONCATENATE("R",'MAPA DE RIESGOS'!$H414,"C",'MAPA DE RIESGOS'!$AF414),"")</f>
        <v/>
      </c>
      <c r="AE28" s="357" t="str">
        <f>IF(AND('MAPA DE RIESGOS'!$AP415="Muy Alta",'MAPA DE RIESGOS'!$AR415="Menor"),CONCATENATE("R",'MAPA DE RIESGOS'!$H415,"C",'MAPA DE RIESGOS'!$AF415),"")</f>
        <v/>
      </c>
      <c r="AF28" s="357" t="str">
        <f>IF(AND('MAPA DE RIESGOS'!$AP416="Muy Alta",'MAPA DE RIESGOS'!$AR416="Menor"),CONCATENATE("R",'MAPA DE RIESGOS'!$H416,"C",'MAPA DE RIESGOS'!$AF416),"")</f>
        <v/>
      </c>
      <c r="AG28" s="357" t="str">
        <f>IF(AND('MAPA DE RIESGOS'!$AP417="Muy Alta",'MAPA DE RIESGOS'!$AR417="Menor"),CONCATENATE("R",'MAPA DE RIESGOS'!$H417,"C",'MAPA DE RIESGOS'!$AF417),"")</f>
        <v/>
      </c>
      <c r="AH28" s="357" t="str">
        <f>IF(AND('MAPA DE RIESGOS'!$AP418="Muy Alta",'MAPA DE RIESGOS'!$AR418="Menor"),CONCATENATE("R",'MAPA DE RIESGOS'!$H418,"C",'MAPA DE RIESGOS'!$AF418),"")</f>
        <v/>
      </c>
      <c r="AI28" s="357" t="str">
        <f>IF(AND('MAPA DE RIESGOS'!$AP419="Muy Alta",'MAPA DE RIESGOS'!$AR419="Menor"),CONCATENATE("R",'MAPA DE RIESGOS'!$H419,"C",'MAPA DE RIESGOS'!$AF419),"")</f>
        <v/>
      </c>
      <c r="AJ28" s="357" t="str">
        <f>IF(AND('MAPA DE RIESGOS'!$AP420="Muy Alta",'MAPA DE RIESGOS'!$AR420="Menor"),CONCATENATE("R",'MAPA DE RIESGOS'!$H420,"C",'MAPA DE RIESGOS'!$AF420),"")</f>
        <v/>
      </c>
      <c r="AK28" s="357" t="str">
        <f>IF(AND('MAPA DE RIESGOS'!$AP421="Muy Alta",'MAPA DE RIESGOS'!$AR421="Menor"),CONCATENATE("R",'MAPA DE RIESGOS'!$H421,"C",'MAPA DE RIESGOS'!$AF421),"")</f>
        <v/>
      </c>
      <c r="AL28" s="357" t="str">
        <f>IF(AND('MAPA DE RIESGOS'!$AP422="Muy Alta",'MAPA DE RIESGOS'!$AR422="Menor"),CONCATENATE("R",'MAPA DE RIESGOS'!$H422,"C",'MAPA DE RIESGOS'!$AF422),"")</f>
        <v/>
      </c>
      <c r="AM28" s="357" t="str">
        <f>IF(AND('MAPA DE RIESGOS'!$AP423="Muy Alta",'MAPA DE RIESGOS'!$AR423="Menor"),CONCATENATE("R",'MAPA DE RIESGOS'!$H423,"C",'MAPA DE RIESGOS'!$AF423),"")</f>
        <v/>
      </c>
      <c r="AN28" s="357" t="str">
        <f>IF(AND('MAPA DE RIESGOS'!$AP424="Muy Alta",'MAPA DE RIESGOS'!$AR424="Menor"),CONCATENATE("R",'MAPA DE RIESGOS'!$H424,"C",'MAPA DE RIESGOS'!$AF424),"")</f>
        <v/>
      </c>
      <c r="AO28" s="357" t="str">
        <f>IF(AND('MAPA DE RIESGOS'!$AP425="Muy Alta",'MAPA DE RIESGOS'!$AR425="Menor"),CONCATENATE("R",'MAPA DE RIESGOS'!$H425,"C",'MAPA DE RIESGOS'!$AF425),"")</f>
        <v/>
      </c>
      <c r="AP28" s="357" t="str">
        <f>IF(AND('MAPA DE RIESGOS'!$AP426="Muy Alta",'MAPA DE RIESGOS'!$AR426="Menor"),CONCATENATE("R",'MAPA DE RIESGOS'!$H426,"C",'MAPA DE RIESGOS'!$AF426),"")</f>
        <v/>
      </c>
      <c r="AQ28" s="357" t="str">
        <f>IF(AND('MAPA DE RIESGOS'!$AP427="Muy Alta",'MAPA DE RIESGOS'!$AR427="Menor"),CONCATENATE("R",'MAPA DE RIESGOS'!$H427,"C",'MAPA DE RIESGOS'!$AF427),"")</f>
        <v/>
      </c>
      <c r="AR28" s="357" t="str">
        <f>IF(AND('MAPA DE RIESGOS'!$AP428="Muy Alta",'MAPA DE RIESGOS'!$AR428="Menor"),CONCATENATE("R",'MAPA DE RIESGOS'!$H428,"C",'MAPA DE RIESGOS'!$AF428),"")</f>
        <v/>
      </c>
      <c r="AS28" s="358" t="str">
        <f>IF(AND('MAPA DE RIESGOS'!$AP429="Muy Alta",'MAPA DE RIESGOS'!$AR429="Menor"),CONCATENATE("R",'MAPA DE RIESGOS'!$H429,"C",'MAPA DE RIESGOS'!$AF429),"")</f>
        <v/>
      </c>
      <c r="AT28" s="356" t="str">
        <f>IF(AND('MAPA DE RIESGOS'!$AP412="Muy Alta",'MAPA DE RIESGOS'!$AR412="Moderado"),CONCATENATE("R",'MAPA DE RIESGOS'!$H412,"C",'MAPA DE RIESGOS'!$AF412),"")</f>
        <v/>
      </c>
      <c r="AU28" s="357" t="str">
        <f>IF(AND('MAPA DE RIESGOS'!$AP413="Muy Alta",'MAPA DE RIESGOS'!$AR413="Moderado"),CONCATENATE("R",'MAPA DE RIESGOS'!$H413,"C",'MAPA DE RIESGOS'!$AF413),"")</f>
        <v/>
      </c>
      <c r="AV28" s="357" t="str">
        <f>IF(AND('MAPA DE RIESGOS'!$AP414="Muy Alta",'MAPA DE RIESGOS'!$AR414="Moderado"),CONCATENATE("R",'MAPA DE RIESGOS'!$H414,"C",'MAPA DE RIESGOS'!$AF414),"")</f>
        <v/>
      </c>
      <c r="AW28" s="357" t="str">
        <f>IF(AND('MAPA DE RIESGOS'!$AP415="Muy Alta",'MAPA DE RIESGOS'!$AR415="Moderado"),CONCATENATE("R",'MAPA DE RIESGOS'!$H415,"C",'MAPA DE RIESGOS'!$AF415),"")</f>
        <v/>
      </c>
      <c r="AX28" s="357" t="str">
        <f>IF(AND('MAPA DE RIESGOS'!$AP416="Muy Alta",'MAPA DE RIESGOS'!$AR416="Moderado"),CONCATENATE("R",'MAPA DE RIESGOS'!$H416,"C",'MAPA DE RIESGOS'!$AF416),"")</f>
        <v/>
      </c>
      <c r="AY28" s="357" t="str">
        <f>IF(AND('MAPA DE RIESGOS'!$AP417="Muy Alta",'MAPA DE RIESGOS'!$AR417="Moderado"),CONCATENATE("R",'MAPA DE RIESGOS'!$H417,"C",'MAPA DE RIESGOS'!$AF417),"")</f>
        <v/>
      </c>
      <c r="AZ28" s="357" t="str">
        <f>IF(AND('MAPA DE RIESGOS'!$AP418="Muy Alta",'MAPA DE RIESGOS'!$AR418="Moderado"),CONCATENATE("R",'MAPA DE RIESGOS'!$H418,"C",'MAPA DE RIESGOS'!$AF418),"")</f>
        <v/>
      </c>
      <c r="BA28" s="357" t="str">
        <f>IF(AND('MAPA DE RIESGOS'!$AP419="Muy Alta",'MAPA DE RIESGOS'!$AR419="Moderado"),CONCATENATE("R",'MAPA DE RIESGOS'!$H419,"C",'MAPA DE RIESGOS'!$AF419),"")</f>
        <v/>
      </c>
      <c r="BB28" s="357" t="str">
        <f>IF(AND('MAPA DE RIESGOS'!$AP420="Muy Alta",'MAPA DE RIESGOS'!$AR420="Moderado"),CONCATENATE("R",'MAPA DE RIESGOS'!$H420,"C",'MAPA DE RIESGOS'!$AF420),"")</f>
        <v/>
      </c>
      <c r="BC28" s="357" t="str">
        <f>IF(AND('MAPA DE RIESGOS'!$AP421="Muy Alta",'MAPA DE RIESGOS'!$AR421="Moderado"),CONCATENATE("R",'MAPA DE RIESGOS'!$H421,"C",'MAPA DE RIESGOS'!$AF421),"")</f>
        <v/>
      </c>
      <c r="BD28" s="357" t="str">
        <f>IF(AND('MAPA DE RIESGOS'!$AP422="Muy Alta",'MAPA DE RIESGOS'!$AR422="Moderado"),CONCATENATE("R",'MAPA DE RIESGOS'!$H422,"C",'MAPA DE RIESGOS'!$AF422),"")</f>
        <v/>
      </c>
      <c r="BE28" s="357" t="str">
        <f>IF(AND('MAPA DE RIESGOS'!$AP423="Muy Alta",'MAPA DE RIESGOS'!$AR423="Moderado"),CONCATENATE("R",'MAPA DE RIESGOS'!$H423,"C",'MAPA DE RIESGOS'!$AF423),"")</f>
        <v/>
      </c>
      <c r="BF28" s="357" t="str">
        <f>IF(AND('MAPA DE RIESGOS'!$AP424="Muy Alta",'MAPA DE RIESGOS'!$AR424="Moderado"),CONCATENATE("R",'MAPA DE RIESGOS'!$H424,"C",'MAPA DE RIESGOS'!$AF424),"")</f>
        <v/>
      </c>
      <c r="BG28" s="357" t="str">
        <f>IF(AND('MAPA DE RIESGOS'!$AP425="Muy Alta",'MAPA DE RIESGOS'!$AR425="Moderado"),CONCATENATE("R",'MAPA DE RIESGOS'!$H425,"C",'MAPA DE RIESGOS'!$AF425),"")</f>
        <v/>
      </c>
      <c r="BH28" s="357" t="str">
        <f>IF(AND('MAPA DE RIESGOS'!$AP426="Muy Alta",'MAPA DE RIESGOS'!$AR426="Moderado"),CONCATENATE("R",'MAPA DE RIESGOS'!$H426,"C",'MAPA DE RIESGOS'!$AF426),"")</f>
        <v/>
      </c>
      <c r="BI28" s="357" t="str">
        <f>IF(AND('MAPA DE RIESGOS'!$AP427="Muy Alta",'MAPA DE RIESGOS'!$AR427="Moderado"),CONCATENATE("R",'MAPA DE RIESGOS'!$H427,"C",'MAPA DE RIESGOS'!$AF427),"")</f>
        <v/>
      </c>
      <c r="BJ28" s="357" t="str">
        <f>IF(AND('MAPA DE RIESGOS'!$AP428="Muy Alta",'MAPA DE RIESGOS'!$AR428="Moderado"),CONCATENATE("R",'MAPA DE RIESGOS'!$H428,"C",'MAPA DE RIESGOS'!$AF428),"")</f>
        <v/>
      </c>
      <c r="BK28" s="358" t="str">
        <f>IF(AND('MAPA DE RIESGOS'!$AP429="Muy Alta",'MAPA DE RIESGOS'!$AR429="Moderado"),CONCATENATE("R",'MAPA DE RIESGOS'!$H429,"C",'MAPA DE RIESGOS'!$AF429),"")</f>
        <v/>
      </c>
      <c r="BL28" s="356" t="str">
        <f>IF(AND('MAPA DE RIESGOS'!$AP412="Muy Alta",'MAPA DE RIESGOS'!$AR412="Mayor"),CONCATENATE("R",'MAPA DE RIESGOS'!$H412,"C",'MAPA DE RIESGOS'!$AF412),"")</f>
        <v/>
      </c>
      <c r="BM28" s="357" t="str">
        <f>IF(AND('MAPA DE RIESGOS'!$AP413="Muy Alta",'MAPA DE RIESGOS'!$AR413="Mayor"),CONCATENATE("R",'MAPA DE RIESGOS'!$H413,"C",'MAPA DE RIESGOS'!$AF413),"")</f>
        <v/>
      </c>
      <c r="BN28" s="357" t="str">
        <f>IF(AND('MAPA DE RIESGOS'!$AP414="Muy Alta",'MAPA DE RIESGOS'!$AR414="Mayor"),CONCATENATE("R",'MAPA DE RIESGOS'!$H414,"C",'MAPA DE RIESGOS'!$AF414),"")</f>
        <v/>
      </c>
      <c r="BO28" s="357" t="str">
        <f>IF(AND('MAPA DE RIESGOS'!$AP415="Muy Alta",'MAPA DE RIESGOS'!$AR415="Mayor"),CONCATENATE("R",'MAPA DE RIESGOS'!$H415,"C",'MAPA DE RIESGOS'!$AF415),"")</f>
        <v/>
      </c>
      <c r="BP28" s="357" t="str">
        <f>IF(AND('MAPA DE RIESGOS'!$AP416="Muy Alta",'MAPA DE RIESGOS'!$AR416="Mayor"),CONCATENATE("R",'MAPA DE RIESGOS'!$H416,"C",'MAPA DE RIESGOS'!$AF416),"")</f>
        <v/>
      </c>
      <c r="BQ28" s="357" t="str">
        <f>IF(AND('MAPA DE RIESGOS'!$AP417="Muy Alta",'MAPA DE RIESGOS'!$AR417="Mayor"),CONCATENATE("R",'MAPA DE RIESGOS'!$H417,"C",'MAPA DE RIESGOS'!$AF417),"")</f>
        <v/>
      </c>
      <c r="BR28" s="357" t="str">
        <f>IF(AND('MAPA DE RIESGOS'!$AP418="Muy Alta",'MAPA DE RIESGOS'!$AR418="Mayor"),CONCATENATE("R",'MAPA DE RIESGOS'!$H418,"C",'MAPA DE RIESGOS'!$AF418),"")</f>
        <v/>
      </c>
      <c r="BS28" s="357" t="str">
        <f>IF(AND('MAPA DE RIESGOS'!$AP419="Muy Alta",'MAPA DE RIESGOS'!$AR419="Mayor"),CONCATENATE("R",'MAPA DE RIESGOS'!$H419,"C",'MAPA DE RIESGOS'!$AF419),"")</f>
        <v/>
      </c>
      <c r="BT28" s="357" t="str">
        <f>IF(AND('MAPA DE RIESGOS'!$AP420="Muy Alta",'MAPA DE RIESGOS'!$AR420="Mayor"),CONCATENATE("R",'MAPA DE RIESGOS'!$H420,"C",'MAPA DE RIESGOS'!$AF420),"")</f>
        <v/>
      </c>
      <c r="BU28" s="357" t="str">
        <f>IF(AND('MAPA DE RIESGOS'!$AP421="Muy Alta",'MAPA DE RIESGOS'!$AR421="Mayor"),CONCATENATE("R",'MAPA DE RIESGOS'!$H421,"C",'MAPA DE RIESGOS'!$AF421),"")</f>
        <v/>
      </c>
      <c r="BV28" s="357" t="str">
        <f>IF(AND('MAPA DE RIESGOS'!$AP422="Muy Alta",'MAPA DE RIESGOS'!$AR422="Mayor"),CONCATENATE("R",'MAPA DE RIESGOS'!$H422,"C",'MAPA DE RIESGOS'!$AF422),"")</f>
        <v/>
      </c>
      <c r="BW28" s="357" t="str">
        <f>IF(AND('MAPA DE RIESGOS'!$AP423="Muy Alta",'MAPA DE RIESGOS'!$AR423="Mayor"),CONCATENATE("R",'MAPA DE RIESGOS'!$H423,"C",'MAPA DE RIESGOS'!$AF423),"")</f>
        <v/>
      </c>
      <c r="BX28" s="357" t="str">
        <f>IF(AND('MAPA DE RIESGOS'!$AP424="Muy Alta",'MAPA DE RIESGOS'!$AR424="Mayor"),CONCATENATE("R",'MAPA DE RIESGOS'!$H424,"C",'MAPA DE RIESGOS'!$AF424),"")</f>
        <v/>
      </c>
      <c r="BY28" s="357" t="str">
        <f>IF(AND('MAPA DE RIESGOS'!$AP425="Muy Alta",'MAPA DE RIESGOS'!$AR425="Mayor"),CONCATENATE("R",'MAPA DE RIESGOS'!$H425,"C",'MAPA DE RIESGOS'!$AF425),"")</f>
        <v/>
      </c>
      <c r="BZ28" s="357" t="str">
        <f>IF(AND('MAPA DE RIESGOS'!$AP426="Muy Alta",'MAPA DE RIESGOS'!$AR426="Mayor"),CONCATENATE("R",'MAPA DE RIESGOS'!$H426,"C",'MAPA DE RIESGOS'!$AF426),"")</f>
        <v/>
      </c>
      <c r="CA28" s="357" t="str">
        <f>IF(AND('MAPA DE RIESGOS'!$AP427="Muy Alta",'MAPA DE RIESGOS'!$AR427="Mayor"),CONCATENATE("R",'MAPA DE RIESGOS'!$H427,"C",'MAPA DE RIESGOS'!$AF427),"")</f>
        <v/>
      </c>
      <c r="CB28" s="357" t="str">
        <f>IF(AND('MAPA DE RIESGOS'!$AP428="Muy Alta",'MAPA DE RIESGOS'!$AR428="Mayor"),CONCATENATE("R",'MAPA DE RIESGOS'!$H428,"C",'MAPA DE RIESGOS'!$AF428),"")</f>
        <v/>
      </c>
      <c r="CC28" s="358" t="str">
        <f>IF(AND('MAPA DE RIESGOS'!$AP429="Muy Alta",'MAPA DE RIESGOS'!$AR429="Mayor"),CONCATENATE("R",'MAPA DE RIESGOS'!$H429,"C",'MAPA DE RIESGOS'!$AF429),"")</f>
        <v/>
      </c>
      <c r="CD28" s="359" t="str">
        <f>IF(AND('MAPA DE RIESGOS'!$AP412="Muy Alta",'MAPA DE RIESGOS'!$AR412="Catastrófico"),CONCATENATE("R",'MAPA DE RIESGOS'!$H412,"C",'MAPA DE RIESGOS'!$AF412),"")</f>
        <v/>
      </c>
      <c r="CE28" s="359" t="str">
        <f>IF(AND('MAPA DE RIESGOS'!$AP413="Muy Alta",'MAPA DE RIESGOS'!$AR413="Catastrófico"),CONCATENATE("R",'MAPA DE RIESGOS'!$H413,"C",'MAPA DE RIESGOS'!$AF413),"")</f>
        <v/>
      </c>
      <c r="CF28" s="359" t="str">
        <f>IF(AND('MAPA DE RIESGOS'!$AP414="Muy Alta",'MAPA DE RIESGOS'!$AR414="Catastrófico"),CONCATENATE("R",'MAPA DE RIESGOS'!$H414,"C",'MAPA DE RIESGOS'!$AF414),"")</f>
        <v/>
      </c>
      <c r="CG28" s="359" t="str">
        <f>IF(AND('MAPA DE RIESGOS'!$AP415="Muy Alta",'MAPA DE RIESGOS'!$AR415="Catastrófico"),CONCATENATE("R",'MAPA DE RIESGOS'!$H415,"C",'MAPA DE RIESGOS'!$AF415),"")</f>
        <v/>
      </c>
      <c r="CH28" s="359" t="str">
        <f>IF(AND('MAPA DE RIESGOS'!$AP416="Muy Alta",'MAPA DE RIESGOS'!$AR416="Catastrófico"),CONCATENATE("R",'MAPA DE RIESGOS'!$H416,"C",'MAPA DE RIESGOS'!$AF416),"")</f>
        <v/>
      </c>
      <c r="CI28" s="359" t="str">
        <f>IF(AND('MAPA DE RIESGOS'!$AP417="Muy Alta",'MAPA DE RIESGOS'!$AR417="Catastrófico"),CONCATENATE("R",'MAPA DE RIESGOS'!$H417,"C",'MAPA DE RIESGOS'!$AF417),"")</f>
        <v/>
      </c>
      <c r="CJ28" s="359" t="str">
        <f>IF(AND('MAPA DE RIESGOS'!$AP418="Muy Alta",'MAPA DE RIESGOS'!$AR418="Catastrófico"),CONCATENATE("R",'MAPA DE RIESGOS'!$H418,"C",'MAPA DE RIESGOS'!$AF418),"")</f>
        <v/>
      </c>
      <c r="CK28" s="359" t="str">
        <f>IF(AND('MAPA DE RIESGOS'!$AP419="Muy Alta",'MAPA DE RIESGOS'!$AR419="Catastrófico"),CONCATENATE("R",'MAPA DE RIESGOS'!$H419,"C",'MAPA DE RIESGOS'!$AF419),"")</f>
        <v/>
      </c>
      <c r="CL28" s="359" t="str">
        <f>IF(AND('MAPA DE RIESGOS'!$AP420="Muy Alta",'MAPA DE RIESGOS'!$AR420="Catastrófico"),CONCATENATE("R",'MAPA DE RIESGOS'!$H420,"C",'MAPA DE RIESGOS'!$AF420),"")</f>
        <v/>
      </c>
      <c r="CM28" s="359" t="str">
        <f>IF(AND('MAPA DE RIESGOS'!$AP421="Muy Alta",'MAPA DE RIESGOS'!$AR421="Catastrófico"),CONCATENATE("R",'MAPA DE RIESGOS'!$H421,"C",'MAPA DE RIESGOS'!$AF421),"")</f>
        <v/>
      </c>
      <c r="CN28" s="359" t="str">
        <f>IF(AND('MAPA DE RIESGOS'!$AP422="Muy Alta",'MAPA DE RIESGOS'!$AR422="Catastrófico"),CONCATENATE("R",'MAPA DE RIESGOS'!$H422,"C",'MAPA DE RIESGOS'!$AF422),"")</f>
        <v/>
      </c>
      <c r="CO28" s="359" t="str">
        <f>IF(AND('MAPA DE RIESGOS'!$AP423="Muy Alta",'MAPA DE RIESGOS'!$AR423="Catastrófico"),CONCATENATE("R",'MAPA DE RIESGOS'!$H423,"C",'MAPA DE RIESGOS'!$AF423),"")</f>
        <v/>
      </c>
      <c r="CP28" s="359" t="str">
        <f>IF(AND('MAPA DE RIESGOS'!$AP424="Muy Alta",'MAPA DE RIESGOS'!$AR424="Catastrófico"),CONCATENATE("R",'MAPA DE RIESGOS'!$H424,"C",'MAPA DE RIESGOS'!$AF424),"")</f>
        <v/>
      </c>
      <c r="CQ28" s="359" t="str">
        <f>IF(AND('MAPA DE RIESGOS'!$AP425="Muy Alta",'MAPA DE RIESGOS'!$AR425="Catastrófico"),CONCATENATE("R",'MAPA DE RIESGOS'!$H425,"C",'MAPA DE RIESGOS'!$AF425),"")</f>
        <v/>
      </c>
      <c r="CR28" s="359" t="str">
        <f>IF(AND('MAPA DE RIESGOS'!$AP426="Muy Alta",'MAPA DE RIESGOS'!$AR426="Catastrófico"),CONCATENATE("R",'MAPA DE RIESGOS'!$H426,"C",'MAPA DE RIESGOS'!$AF426),"")</f>
        <v/>
      </c>
      <c r="CS28" s="359" t="str">
        <f>IF(AND('MAPA DE RIESGOS'!$AP427="Muy Alta",'MAPA DE RIESGOS'!$AR427="Catastrófico"),CONCATENATE("R",'MAPA DE RIESGOS'!$H427,"C",'MAPA DE RIESGOS'!$AF427),"")</f>
        <v/>
      </c>
      <c r="CT28" s="359" t="str">
        <f>IF(AND('MAPA DE RIESGOS'!$AP428="Muy Alta",'MAPA DE RIESGOS'!$AR428="Catastrófico"),CONCATENATE("R",'MAPA DE RIESGOS'!$H428,"C",'MAPA DE RIESGOS'!$AF428),"")</f>
        <v/>
      </c>
      <c r="CU28" s="360" t="str">
        <f>IF(AND('MAPA DE RIESGOS'!$AP429="Muy Alta",'MAPA DE RIESGOS'!$AR429="Catastrófico"),CONCATENATE("R",'MAPA DE RIESGOS'!$H429,"C",'MAPA DE RIESGOS'!$AF429),"")</f>
        <v/>
      </c>
      <c r="CV28" s="67"/>
      <c r="CW28" s="756"/>
      <c r="CX28" s="757"/>
      <c r="CY28" s="757"/>
      <c r="CZ28" s="757"/>
      <c r="DA28" s="757"/>
      <c r="DB28" s="758"/>
    </row>
    <row r="29" spans="2:106" ht="32.5" customHeight="1">
      <c r="B29" s="749"/>
      <c r="C29" s="749"/>
      <c r="D29" s="750"/>
      <c r="E29" s="738"/>
      <c r="F29" s="739"/>
      <c r="G29" s="739"/>
      <c r="H29" s="739"/>
      <c r="I29" s="740"/>
      <c r="J29" s="356" t="str">
        <f>IF(AND('MAPA DE RIESGOS'!$AP430="Muy Alta",'MAPA DE RIESGOS'!$AR430="Leve"),CONCATENATE("R",'MAPA DE RIESGOS'!$H430,"C",'MAPA DE RIESGOS'!$AF430),"")</f>
        <v/>
      </c>
      <c r="K29" s="357" t="str">
        <f>IF(AND('MAPA DE RIESGOS'!$AP431="Muy Alta",'MAPA DE RIESGOS'!$AR431="Leve"),CONCATENATE("R",'MAPA DE RIESGOS'!$H431,"C",'MAPA DE RIESGOS'!$AF431),"")</f>
        <v/>
      </c>
      <c r="L29" s="357" t="str">
        <f>IF(AND('MAPA DE RIESGOS'!$AP432="Muy Alta",'MAPA DE RIESGOS'!$AR432="Leve"),CONCATENATE("R",'MAPA DE RIESGOS'!$H432,"C",'MAPA DE RIESGOS'!$AF432),"")</f>
        <v/>
      </c>
      <c r="M29" s="357" t="str">
        <f>IF(AND('MAPA DE RIESGOS'!$AP433="Muy Alta",'MAPA DE RIESGOS'!$AR433="Leve"),CONCATENATE("R",'MAPA DE RIESGOS'!$H433,"C",'MAPA DE RIESGOS'!$AF433),"")</f>
        <v/>
      </c>
      <c r="N29" s="357" t="str">
        <f>IF(AND('MAPA DE RIESGOS'!$AP434="Muy Alta",'MAPA DE RIESGOS'!$AR434="Leve"),CONCATENATE("R",'MAPA DE RIESGOS'!$H434,"C",'MAPA DE RIESGOS'!$AF434),"")</f>
        <v/>
      </c>
      <c r="O29" s="357" t="str">
        <f>IF(AND('MAPA DE RIESGOS'!$AP435="Muy Alta",'MAPA DE RIESGOS'!$AR435="Leve"),CONCATENATE("R",'MAPA DE RIESGOS'!$H435,"C",'MAPA DE RIESGOS'!$AF435),"")</f>
        <v/>
      </c>
      <c r="P29" s="357" t="str">
        <f>IF(AND('MAPA DE RIESGOS'!$AP436="Muy Alta",'MAPA DE RIESGOS'!$AR436="Leve"),CONCATENATE("R",'MAPA DE RIESGOS'!$H436,"C",'MAPA DE RIESGOS'!$AF436),"")</f>
        <v/>
      </c>
      <c r="Q29" s="357" t="str">
        <f>IF(AND('MAPA DE RIESGOS'!$AP437="Muy Alta",'MAPA DE RIESGOS'!$AR437="Leve"),CONCATENATE("R",'MAPA DE RIESGOS'!$H437,"C",'MAPA DE RIESGOS'!$AF437),"")</f>
        <v/>
      </c>
      <c r="R29" s="357" t="str">
        <f>IF(AND('MAPA DE RIESGOS'!$AP438="Muy Alta",'MAPA DE RIESGOS'!$AR438="Leve"),CONCATENATE("R",'MAPA DE RIESGOS'!$H438,"C",'MAPA DE RIESGOS'!$AF438),"")</f>
        <v/>
      </c>
      <c r="S29" s="357" t="str">
        <f>IF(AND('MAPA DE RIESGOS'!$AP439="Muy Alta",'MAPA DE RIESGOS'!$AR439="Leve"),CONCATENATE("R",'MAPA DE RIESGOS'!$H439,"C",'MAPA DE RIESGOS'!$AF439),"")</f>
        <v/>
      </c>
      <c r="T29" s="357" t="str">
        <f>IF(AND('MAPA DE RIESGOS'!$AP440="Muy Alta",'MAPA DE RIESGOS'!$AR440="Leve"),CONCATENATE("R",'MAPA DE RIESGOS'!$H440,"C",'MAPA DE RIESGOS'!$AF440),"")</f>
        <v/>
      </c>
      <c r="U29" s="357" t="str">
        <f>IF(AND('MAPA DE RIESGOS'!$AP441="Muy Alta",'MAPA DE RIESGOS'!$AR441="Leve"),CONCATENATE("R",'MAPA DE RIESGOS'!$H441,"C",'MAPA DE RIESGOS'!$AF441),"")</f>
        <v/>
      </c>
      <c r="V29" s="357" t="str">
        <f>IF(AND('MAPA DE RIESGOS'!$AP442="Muy Alta",'MAPA DE RIESGOS'!$AR442="Leve"),CONCATENATE("R",'MAPA DE RIESGOS'!$H442,"C",'MAPA DE RIESGOS'!$AF442),"")</f>
        <v/>
      </c>
      <c r="W29" s="357" t="str">
        <f>IF(AND('MAPA DE RIESGOS'!$AP443="Muy Alta",'MAPA DE RIESGOS'!$AR443="Leve"),CONCATENATE("R",'MAPA DE RIESGOS'!$H443,"C",'MAPA DE RIESGOS'!$AF443),"")</f>
        <v/>
      </c>
      <c r="X29" s="357" t="str">
        <f>IF(AND('MAPA DE RIESGOS'!$AP444="Muy Alta",'MAPA DE RIESGOS'!$AR444="Leve"),CONCATENATE("R",'MAPA DE RIESGOS'!$H444,"C",'MAPA DE RIESGOS'!$AF444),"")</f>
        <v/>
      </c>
      <c r="Y29" s="357" t="str">
        <f>IF(AND('MAPA DE RIESGOS'!$AP445="Muy Alta",'MAPA DE RIESGOS'!$AR445="Leve"),CONCATENATE("R",'MAPA DE RIESGOS'!$H445,"C",'MAPA DE RIESGOS'!$AF445),"")</f>
        <v/>
      </c>
      <c r="Z29" s="357" t="str">
        <f>IF(AND('MAPA DE RIESGOS'!$AP446="Muy Alta",'MAPA DE RIESGOS'!$AR446="Leve"),CONCATENATE("R",'MAPA DE RIESGOS'!$H446,"C",'MAPA DE RIESGOS'!$AF446),"")</f>
        <v/>
      </c>
      <c r="AA29" s="358" t="str">
        <f>IF(AND('MAPA DE RIESGOS'!$AP447="Muy Alta",'MAPA DE RIESGOS'!$AR447="Leve"),CONCATENATE("R",'MAPA DE RIESGOS'!$H447,"C",'MAPA DE RIESGOS'!$AF447),"")</f>
        <v/>
      </c>
      <c r="AB29" s="356" t="str">
        <f>IF(AND('MAPA DE RIESGOS'!$AP430="Muy Alta",'MAPA DE RIESGOS'!$AR430="Menor"),CONCATENATE("R",'MAPA DE RIESGOS'!$H430,"C",'MAPA DE RIESGOS'!$AF430),"")</f>
        <v/>
      </c>
      <c r="AC29" s="357" t="str">
        <f>IF(AND('MAPA DE RIESGOS'!$AP431="Muy Alta",'MAPA DE RIESGOS'!$AR431="Menor"),CONCATENATE("R",'MAPA DE RIESGOS'!$H431,"C",'MAPA DE RIESGOS'!$AF431),"")</f>
        <v/>
      </c>
      <c r="AD29" s="357" t="str">
        <f>IF(AND('MAPA DE RIESGOS'!$AP432="Muy Alta",'MAPA DE RIESGOS'!$AR432="Menor"),CONCATENATE("R",'MAPA DE RIESGOS'!$H432,"C",'MAPA DE RIESGOS'!$AF432),"")</f>
        <v/>
      </c>
      <c r="AE29" s="357" t="str">
        <f>IF(AND('MAPA DE RIESGOS'!$AP433="Muy Alta",'MAPA DE RIESGOS'!$AR433="Menor"),CONCATENATE("R",'MAPA DE RIESGOS'!$H433,"C",'MAPA DE RIESGOS'!$AF433),"")</f>
        <v/>
      </c>
      <c r="AF29" s="357" t="str">
        <f>IF(AND('MAPA DE RIESGOS'!$AP434="Muy Alta",'MAPA DE RIESGOS'!$AR434="Menor"),CONCATENATE("R",'MAPA DE RIESGOS'!$H434,"C",'MAPA DE RIESGOS'!$AF434),"")</f>
        <v/>
      </c>
      <c r="AG29" s="357" t="str">
        <f>IF(AND('MAPA DE RIESGOS'!$AP435="Muy Alta",'MAPA DE RIESGOS'!$AR435="Menor"),CONCATENATE("R",'MAPA DE RIESGOS'!$H435,"C",'MAPA DE RIESGOS'!$AF435),"")</f>
        <v/>
      </c>
      <c r="AH29" s="357" t="str">
        <f>IF(AND('MAPA DE RIESGOS'!$AP436="Muy Alta",'MAPA DE RIESGOS'!$AR436="Menor"),CONCATENATE("R",'MAPA DE RIESGOS'!$H436,"C",'MAPA DE RIESGOS'!$AF436),"")</f>
        <v/>
      </c>
      <c r="AI29" s="357" t="str">
        <f>IF(AND('MAPA DE RIESGOS'!$AP437="Muy Alta",'MAPA DE RIESGOS'!$AR437="Menor"),CONCATENATE("R",'MAPA DE RIESGOS'!$H437,"C",'MAPA DE RIESGOS'!$AF437),"")</f>
        <v/>
      </c>
      <c r="AJ29" s="357" t="str">
        <f>IF(AND('MAPA DE RIESGOS'!$AP438="Muy Alta",'MAPA DE RIESGOS'!$AR438="Menor"),CONCATENATE("R",'MAPA DE RIESGOS'!$H438,"C",'MAPA DE RIESGOS'!$AF438),"")</f>
        <v/>
      </c>
      <c r="AK29" s="357" t="str">
        <f>IF(AND('MAPA DE RIESGOS'!$AP439="Muy Alta",'MAPA DE RIESGOS'!$AR439="Menor"),CONCATENATE("R",'MAPA DE RIESGOS'!$H439,"C",'MAPA DE RIESGOS'!$AF439),"")</f>
        <v/>
      </c>
      <c r="AL29" s="357" t="str">
        <f>IF(AND('MAPA DE RIESGOS'!$AP440="Muy Alta",'MAPA DE RIESGOS'!$AR440="Menor"),CONCATENATE("R",'MAPA DE RIESGOS'!$H440,"C",'MAPA DE RIESGOS'!$AF440),"")</f>
        <v/>
      </c>
      <c r="AM29" s="357" t="str">
        <f>IF(AND('MAPA DE RIESGOS'!$AP441="Muy Alta",'MAPA DE RIESGOS'!$AR441="Menor"),CONCATENATE("R",'MAPA DE RIESGOS'!$H441,"C",'MAPA DE RIESGOS'!$AF441),"")</f>
        <v/>
      </c>
      <c r="AN29" s="357" t="str">
        <f>IF(AND('MAPA DE RIESGOS'!$AP442="Muy Alta",'MAPA DE RIESGOS'!$AR442="Menor"),CONCATENATE("R",'MAPA DE RIESGOS'!$H442,"C",'MAPA DE RIESGOS'!$AF442),"")</f>
        <v/>
      </c>
      <c r="AO29" s="357" t="str">
        <f>IF(AND('MAPA DE RIESGOS'!$AP443="Muy Alta",'MAPA DE RIESGOS'!$AR443="Menor"),CONCATENATE("R",'MAPA DE RIESGOS'!$H443,"C",'MAPA DE RIESGOS'!$AF443),"")</f>
        <v/>
      </c>
      <c r="AP29" s="357" t="str">
        <f>IF(AND('MAPA DE RIESGOS'!$AP444="Muy Alta",'MAPA DE RIESGOS'!$AR444="Menor"),CONCATENATE("R",'MAPA DE RIESGOS'!$H444,"C",'MAPA DE RIESGOS'!$AF444),"")</f>
        <v/>
      </c>
      <c r="AQ29" s="357" t="str">
        <f>IF(AND('MAPA DE RIESGOS'!$AP445="Muy Alta",'MAPA DE RIESGOS'!$AR445="Menor"),CONCATENATE("R",'MAPA DE RIESGOS'!$H445,"C",'MAPA DE RIESGOS'!$AF445),"")</f>
        <v/>
      </c>
      <c r="AR29" s="357" t="str">
        <f>IF(AND('MAPA DE RIESGOS'!$AP446="Muy Alta",'MAPA DE RIESGOS'!$AR446="Menor"),CONCATENATE("R",'MAPA DE RIESGOS'!$H446,"C",'MAPA DE RIESGOS'!$AF446),"")</f>
        <v/>
      </c>
      <c r="AS29" s="358" t="str">
        <f>IF(AND('MAPA DE RIESGOS'!$AP447="Muy Alta",'MAPA DE RIESGOS'!$AR447="Menor"),CONCATENATE("R",'MAPA DE RIESGOS'!$H447,"C",'MAPA DE RIESGOS'!$AF447),"")</f>
        <v/>
      </c>
      <c r="AT29" s="356" t="str">
        <f>IF(AND('MAPA DE RIESGOS'!$AP430="Muy Alta",'MAPA DE RIESGOS'!$AR430="Moderado"),CONCATENATE("R",'MAPA DE RIESGOS'!$H430,"C",'MAPA DE RIESGOS'!$AF430),"")</f>
        <v/>
      </c>
      <c r="AU29" s="357" t="str">
        <f>IF(AND('MAPA DE RIESGOS'!$AP431="Muy Alta",'MAPA DE RIESGOS'!$AR431="Moderado"),CONCATENATE("R",'MAPA DE RIESGOS'!$H431,"C",'MAPA DE RIESGOS'!$AF431),"")</f>
        <v/>
      </c>
      <c r="AV29" s="357" t="str">
        <f>IF(AND('MAPA DE RIESGOS'!$AP432="Muy Alta",'MAPA DE RIESGOS'!$AR432="Moderado"),CONCATENATE("R",'MAPA DE RIESGOS'!$H432,"C",'MAPA DE RIESGOS'!$AF432),"")</f>
        <v/>
      </c>
      <c r="AW29" s="357" t="str">
        <f>IF(AND('MAPA DE RIESGOS'!$AP433="Muy Alta",'MAPA DE RIESGOS'!$AR433="Moderado"),CONCATENATE("R",'MAPA DE RIESGOS'!$H433,"C",'MAPA DE RIESGOS'!$AF433),"")</f>
        <v/>
      </c>
      <c r="AX29" s="357" t="str">
        <f>IF(AND('MAPA DE RIESGOS'!$AP434="Muy Alta",'MAPA DE RIESGOS'!$AR434="Moderado"),CONCATENATE("R",'MAPA DE RIESGOS'!$H434,"C",'MAPA DE RIESGOS'!$AF434),"")</f>
        <v/>
      </c>
      <c r="AY29" s="357" t="str">
        <f>IF(AND('MAPA DE RIESGOS'!$AP435="Muy Alta",'MAPA DE RIESGOS'!$AR435="Moderado"),CONCATENATE("R",'MAPA DE RIESGOS'!$H435,"C",'MAPA DE RIESGOS'!$AF435),"")</f>
        <v/>
      </c>
      <c r="AZ29" s="357" t="str">
        <f>IF(AND('MAPA DE RIESGOS'!$AP436="Muy Alta",'MAPA DE RIESGOS'!$AR436="Moderado"),CONCATENATE("R",'MAPA DE RIESGOS'!$H436,"C",'MAPA DE RIESGOS'!$AF436),"")</f>
        <v/>
      </c>
      <c r="BA29" s="357" t="str">
        <f>IF(AND('MAPA DE RIESGOS'!$AP437="Muy Alta",'MAPA DE RIESGOS'!$AR437="Moderado"),CONCATENATE("R",'MAPA DE RIESGOS'!$H437,"C",'MAPA DE RIESGOS'!$AF437),"")</f>
        <v/>
      </c>
      <c r="BB29" s="357" t="str">
        <f>IF(AND('MAPA DE RIESGOS'!$AP438="Muy Alta",'MAPA DE RIESGOS'!$AR438="Moderado"),CONCATENATE("R",'MAPA DE RIESGOS'!$H438,"C",'MAPA DE RIESGOS'!$AF438),"")</f>
        <v/>
      </c>
      <c r="BC29" s="357" t="str">
        <f>IF(AND('MAPA DE RIESGOS'!$AP439="Muy Alta",'MAPA DE RIESGOS'!$AR439="Moderado"),CONCATENATE("R",'MAPA DE RIESGOS'!$H439,"C",'MAPA DE RIESGOS'!$AF439),"")</f>
        <v/>
      </c>
      <c r="BD29" s="357" t="str">
        <f>IF(AND('MAPA DE RIESGOS'!$AP440="Muy Alta",'MAPA DE RIESGOS'!$AR440="Moderado"),CONCATENATE("R",'MAPA DE RIESGOS'!$H440,"C",'MAPA DE RIESGOS'!$AF440),"")</f>
        <v/>
      </c>
      <c r="BE29" s="357" t="str">
        <f>IF(AND('MAPA DE RIESGOS'!$AP441="Muy Alta",'MAPA DE RIESGOS'!$AR441="Moderado"),CONCATENATE("R",'MAPA DE RIESGOS'!$H441,"C",'MAPA DE RIESGOS'!$AF441),"")</f>
        <v/>
      </c>
      <c r="BF29" s="357" t="str">
        <f>IF(AND('MAPA DE RIESGOS'!$AP442="Muy Alta",'MAPA DE RIESGOS'!$AR442="Moderado"),CONCATENATE("R",'MAPA DE RIESGOS'!$H442,"C",'MAPA DE RIESGOS'!$AF442),"")</f>
        <v/>
      </c>
      <c r="BG29" s="357" t="str">
        <f>IF(AND('MAPA DE RIESGOS'!$AP443="Muy Alta",'MAPA DE RIESGOS'!$AR443="Moderado"),CONCATENATE("R",'MAPA DE RIESGOS'!$H443,"C",'MAPA DE RIESGOS'!$AF443),"")</f>
        <v/>
      </c>
      <c r="BH29" s="357" t="str">
        <f>IF(AND('MAPA DE RIESGOS'!$AP444="Muy Alta",'MAPA DE RIESGOS'!$AR444="Moderado"),CONCATENATE("R",'MAPA DE RIESGOS'!$H444,"C",'MAPA DE RIESGOS'!$AF444),"")</f>
        <v/>
      </c>
      <c r="BI29" s="357" t="str">
        <f>IF(AND('MAPA DE RIESGOS'!$AP445="Muy Alta",'MAPA DE RIESGOS'!$AR445="Moderado"),CONCATENATE("R",'MAPA DE RIESGOS'!$H445,"C",'MAPA DE RIESGOS'!$AF445),"")</f>
        <v/>
      </c>
      <c r="BJ29" s="357" t="str">
        <f>IF(AND('MAPA DE RIESGOS'!$AP446="Muy Alta",'MAPA DE RIESGOS'!$AR446="Moderado"),CONCATENATE("R",'MAPA DE RIESGOS'!$H446,"C",'MAPA DE RIESGOS'!$AF446),"")</f>
        <v/>
      </c>
      <c r="BK29" s="358" t="str">
        <f>IF(AND('MAPA DE RIESGOS'!$AP447="Muy Alta",'MAPA DE RIESGOS'!$AR447="Moderado"),CONCATENATE("R",'MAPA DE RIESGOS'!$H447,"C",'MAPA DE RIESGOS'!$AF447),"")</f>
        <v/>
      </c>
      <c r="BL29" s="356" t="str">
        <f>IF(AND('MAPA DE RIESGOS'!$AP430="Muy Alta",'MAPA DE RIESGOS'!$AR430="Mayor"),CONCATENATE("R",'MAPA DE RIESGOS'!$H430,"C",'MAPA DE RIESGOS'!$AF430),"")</f>
        <v/>
      </c>
      <c r="BM29" s="357" t="str">
        <f>IF(AND('MAPA DE RIESGOS'!$AP431="Muy Alta",'MAPA DE RIESGOS'!$AR431="Mayor"),CONCATENATE("R",'MAPA DE RIESGOS'!$H431,"C",'MAPA DE RIESGOS'!$AF431),"")</f>
        <v/>
      </c>
      <c r="BN29" s="357" t="str">
        <f>IF(AND('MAPA DE RIESGOS'!$AP432="Muy Alta",'MAPA DE RIESGOS'!$AR432="Mayor"),CONCATENATE("R",'MAPA DE RIESGOS'!$H432,"C",'MAPA DE RIESGOS'!$AF432),"")</f>
        <v/>
      </c>
      <c r="BO29" s="357" t="str">
        <f>IF(AND('MAPA DE RIESGOS'!$AP433="Muy Alta",'MAPA DE RIESGOS'!$AR433="Mayor"),CONCATENATE("R",'MAPA DE RIESGOS'!$H433,"C",'MAPA DE RIESGOS'!$AF433),"")</f>
        <v/>
      </c>
      <c r="BP29" s="357" t="str">
        <f>IF(AND('MAPA DE RIESGOS'!$AP434="Muy Alta",'MAPA DE RIESGOS'!$AR434="Mayor"),CONCATENATE("R",'MAPA DE RIESGOS'!$H434,"C",'MAPA DE RIESGOS'!$AF434),"")</f>
        <v/>
      </c>
      <c r="BQ29" s="357" t="str">
        <f>IF(AND('MAPA DE RIESGOS'!$AP435="Muy Alta",'MAPA DE RIESGOS'!$AR435="Mayor"),CONCATENATE("R",'MAPA DE RIESGOS'!$H435,"C",'MAPA DE RIESGOS'!$AF435),"")</f>
        <v/>
      </c>
      <c r="BR29" s="357" t="str">
        <f>IF(AND('MAPA DE RIESGOS'!$AP436="Muy Alta",'MAPA DE RIESGOS'!$AR436="Mayor"),CONCATENATE("R",'MAPA DE RIESGOS'!$H436,"C",'MAPA DE RIESGOS'!$AF436),"")</f>
        <v/>
      </c>
      <c r="BS29" s="357" t="str">
        <f>IF(AND('MAPA DE RIESGOS'!$AP437="Muy Alta",'MAPA DE RIESGOS'!$AR437="Mayor"),CONCATENATE("R",'MAPA DE RIESGOS'!$H437,"C",'MAPA DE RIESGOS'!$AF437),"")</f>
        <v/>
      </c>
      <c r="BT29" s="357" t="str">
        <f>IF(AND('MAPA DE RIESGOS'!$AP438="Muy Alta",'MAPA DE RIESGOS'!$AR438="Mayor"),CONCATENATE("R",'MAPA DE RIESGOS'!$H438,"C",'MAPA DE RIESGOS'!$AF438),"")</f>
        <v/>
      </c>
      <c r="BU29" s="357" t="str">
        <f>IF(AND('MAPA DE RIESGOS'!$AP439="Muy Alta",'MAPA DE RIESGOS'!$AR439="Mayor"),CONCATENATE("R",'MAPA DE RIESGOS'!$H439,"C",'MAPA DE RIESGOS'!$AF439),"")</f>
        <v/>
      </c>
      <c r="BV29" s="357" t="str">
        <f>IF(AND('MAPA DE RIESGOS'!$AP440="Muy Alta",'MAPA DE RIESGOS'!$AR440="Mayor"),CONCATENATE("R",'MAPA DE RIESGOS'!$H440,"C",'MAPA DE RIESGOS'!$AF440),"")</f>
        <v/>
      </c>
      <c r="BW29" s="357" t="str">
        <f>IF(AND('MAPA DE RIESGOS'!$AP441="Muy Alta",'MAPA DE RIESGOS'!$AR441="Mayor"),CONCATENATE("R",'MAPA DE RIESGOS'!$H441,"C",'MAPA DE RIESGOS'!$AF441),"")</f>
        <v/>
      </c>
      <c r="BX29" s="357" t="str">
        <f>IF(AND('MAPA DE RIESGOS'!$AP442="Muy Alta",'MAPA DE RIESGOS'!$AR442="Mayor"),CONCATENATE("R",'MAPA DE RIESGOS'!$H442,"C",'MAPA DE RIESGOS'!$AF442),"")</f>
        <v/>
      </c>
      <c r="BY29" s="357" t="str">
        <f>IF(AND('MAPA DE RIESGOS'!$AP443="Muy Alta",'MAPA DE RIESGOS'!$AR443="Mayor"),CONCATENATE("R",'MAPA DE RIESGOS'!$H443,"C",'MAPA DE RIESGOS'!$AF443),"")</f>
        <v/>
      </c>
      <c r="BZ29" s="357" t="str">
        <f>IF(AND('MAPA DE RIESGOS'!$AP444="Muy Alta",'MAPA DE RIESGOS'!$AR444="Mayor"),CONCATENATE("R",'MAPA DE RIESGOS'!$H444,"C",'MAPA DE RIESGOS'!$AF444),"")</f>
        <v/>
      </c>
      <c r="CA29" s="357" t="str">
        <f>IF(AND('MAPA DE RIESGOS'!$AP445="Muy Alta",'MAPA DE RIESGOS'!$AR445="Mayor"),CONCATENATE("R",'MAPA DE RIESGOS'!$H445,"C",'MAPA DE RIESGOS'!$AF445),"")</f>
        <v/>
      </c>
      <c r="CB29" s="357" t="str">
        <f>IF(AND('MAPA DE RIESGOS'!$AP446="Muy Alta",'MAPA DE RIESGOS'!$AR446="Mayor"),CONCATENATE("R",'MAPA DE RIESGOS'!$H446,"C",'MAPA DE RIESGOS'!$AF446),"")</f>
        <v/>
      </c>
      <c r="CC29" s="358" t="str">
        <f>IF(AND('MAPA DE RIESGOS'!$AP447="Muy Alta",'MAPA DE RIESGOS'!$AR447="Mayor"),CONCATENATE("R",'MAPA DE RIESGOS'!$H447,"C",'MAPA DE RIESGOS'!$AF447),"")</f>
        <v/>
      </c>
      <c r="CD29" s="359" t="str">
        <f>IF(AND('MAPA DE RIESGOS'!$AP430="Muy Alta",'MAPA DE RIESGOS'!$AR430="Catastrófico"),CONCATENATE("R",'MAPA DE RIESGOS'!$H430,"C",'MAPA DE RIESGOS'!$AF430),"")</f>
        <v/>
      </c>
      <c r="CE29" s="359" t="str">
        <f>IF(AND('MAPA DE RIESGOS'!$AP431="Muy Alta",'MAPA DE RIESGOS'!$AR431="Catastrófico"),CONCATENATE("R",'MAPA DE RIESGOS'!$H431,"C",'MAPA DE RIESGOS'!$AF431),"")</f>
        <v/>
      </c>
      <c r="CF29" s="359" t="str">
        <f>IF(AND('MAPA DE RIESGOS'!$AP432="Muy Alta",'MAPA DE RIESGOS'!$AR432="Catastrófico"),CONCATENATE("R",'MAPA DE RIESGOS'!$H432,"C",'MAPA DE RIESGOS'!$AF432),"")</f>
        <v/>
      </c>
      <c r="CG29" s="359" t="str">
        <f>IF(AND('MAPA DE RIESGOS'!$AP433="Muy Alta",'MAPA DE RIESGOS'!$AR433="Catastrófico"),CONCATENATE("R",'MAPA DE RIESGOS'!$H433,"C",'MAPA DE RIESGOS'!$AF433),"")</f>
        <v/>
      </c>
      <c r="CH29" s="359" t="str">
        <f>IF(AND('MAPA DE RIESGOS'!$AP434="Muy Alta",'MAPA DE RIESGOS'!$AR434="Catastrófico"),CONCATENATE("R",'MAPA DE RIESGOS'!$H434,"C",'MAPA DE RIESGOS'!$AF434),"")</f>
        <v/>
      </c>
      <c r="CI29" s="359" t="str">
        <f>IF(AND('MAPA DE RIESGOS'!$AP435="Muy Alta",'MAPA DE RIESGOS'!$AR435="Catastrófico"),CONCATENATE("R",'MAPA DE RIESGOS'!$H435,"C",'MAPA DE RIESGOS'!$AF435),"")</f>
        <v/>
      </c>
      <c r="CJ29" s="359" t="str">
        <f>IF(AND('MAPA DE RIESGOS'!$AP436="Muy Alta",'MAPA DE RIESGOS'!$AR436="Catastrófico"),CONCATENATE("R",'MAPA DE RIESGOS'!$H436,"C",'MAPA DE RIESGOS'!$AF436),"")</f>
        <v/>
      </c>
      <c r="CK29" s="359" t="str">
        <f>IF(AND('MAPA DE RIESGOS'!$AP437="Muy Alta",'MAPA DE RIESGOS'!$AR437="Catastrófico"),CONCATENATE("R",'MAPA DE RIESGOS'!$H437,"C",'MAPA DE RIESGOS'!$AF437),"")</f>
        <v/>
      </c>
      <c r="CL29" s="359" t="str">
        <f>IF(AND('MAPA DE RIESGOS'!$AP438="Muy Alta",'MAPA DE RIESGOS'!$AR438="Catastrófico"),CONCATENATE("R",'MAPA DE RIESGOS'!$H438,"C",'MAPA DE RIESGOS'!$AF438),"")</f>
        <v/>
      </c>
      <c r="CM29" s="359" t="str">
        <f>IF(AND('MAPA DE RIESGOS'!$AP439="Muy Alta",'MAPA DE RIESGOS'!$AR439="Catastrófico"),CONCATENATE("R",'MAPA DE RIESGOS'!$H439,"C",'MAPA DE RIESGOS'!$AF439),"")</f>
        <v/>
      </c>
      <c r="CN29" s="359" t="str">
        <f>IF(AND('MAPA DE RIESGOS'!$AP440="Muy Alta",'MAPA DE RIESGOS'!$AR440="Catastrófico"),CONCATENATE("R",'MAPA DE RIESGOS'!$H440,"C",'MAPA DE RIESGOS'!$AF440),"")</f>
        <v/>
      </c>
      <c r="CO29" s="359" t="str">
        <f>IF(AND('MAPA DE RIESGOS'!$AP441="Muy Alta",'MAPA DE RIESGOS'!$AR441="Catastrófico"),CONCATENATE("R",'MAPA DE RIESGOS'!$H441,"C",'MAPA DE RIESGOS'!$AF441),"")</f>
        <v/>
      </c>
      <c r="CP29" s="359" t="str">
        <f>IF(AND('MAPA DE RIESGOS'!$AP442="Muy Alta",'MAPA DE RIESGOS'!$AR442="Catastrófico"),CONCATENATE("R",'MAPA DE RIESGOS'!$H442,"C",'MAPA DE RIESGOS'!$AF442),"")</f>
        <v/>
      </c>
      <c r="CQ29" s="359" t="str">
        <f>IF(AND('MAPA DE RIESGOS'!$AP443="Muy Alta",'MAPA DE RIESGOS'!$AR443="Catastrófico"),CONCATENATE("R",'MAPA DE RIESGOS'!$H443,"C",'MAPA DE RIESGOS'!$AF443),"")</f>
        <v/>
      </c>
      <c r="CR29" s="359" t="str">
        <f>IF(AND('MAPA DE RIESGOS'!$AP444="Muy Alta",'MAPA DE RIESGOS'!$AR444="Catastrófico"),CONCATENATE("R",'MAPA DE RIESGOS'!$H444,"C",'MAPA DE RIESGOS'!$AF444),"")</f>
        <v/>
      </c>
      <c r="CS29" s="359" t="str">
        <f>IF(AND('MAPA DE RIESGOS'!$AP445="Muy Alta",'MAPA DE RIESGOS'!$AR445="Catastrófico"),CONCATENATE("R",'MAPA DE RIESGOS'!$H445,"C",'MAPA DE RIESGOS'!$AF445),"")</f>
        <v/>
      </c>
      <c r="CT29" s="359" t="str">
        <f>IF(AND('MAPA DE RIESGOS'!$AP446="Muy Alta",'MAPA DE RIESGOS'!$AR446="Catastrófico"),CONCATENATE("R",'MAPA DE RIESGOS'!$H446,"C",'MAPA DE RIESGOS'!$AF446),"")</f>
        <v/>
      </c>
      <c r="CU29" s="360" t="str">
        <f>IF(AND('MAPA DE RIESGOS'!$AP447="Muy Alta",'MAPA DE RIESGOS'!$AR447="Catastrófico"),CONCATENATE("R",'MAPA DE RIESGOS'!$H447,"C",'MAPA DE RIESGOS'!$AF447),"")</f>
        <v/>
      </c>
      <c r="CV29" s="67"/>
      <c r="CW29" s="756"/>
      <c r="CX29" s="757"/>
      <c r="CY29" s="757"/>
      <c r="CZ29" s="757"/>
      <c r="DA29" s="757"/>
      <c r="DB29" s="758"/>
    </row>
    <row r="30" spans="2:106" ht="32.5" customHeight="1">
      <c r="B30" s="749"/>
      <c r="C30" s="749"/>
      <c r="D30" s="750"/>
      <c r="E30" s="738"/>
      <c r="F30" s="739"/>
      <c r="G30" s="739"/>
      <c r="H30" s="739"/>
      <c r="I30" s="740"/>
      <c r="J30" s="356" t="str">
        <f>IF(AND('MAPA DE RIESGOS'!$AP448="Muy Alta",'MAPA DE RIESGOS'!$AR448="Leve"),CONCATENATE("R",'MAPA DE RIESGOS'!$H448,"C",'MAPA DE RIESGOS'!$AF448),"")</f>
        <v/>
      </c>
      <c r="K30" s="357" t="str">
        <f>IF(AND('MAPA DE RIESGOS'!$AP449="Muy Alta",'MAPA DE RIESGOS'!$AR449="Leve"),CONCATENATE("R",'MAPA DE RIESGOS'!$H449,"C",'MAPA DE RIESGOS'!$AF449),"")</f>
        <v/>
      </c>
      <c r="L30" s="357" t="str">
        <f>IF(AND('MAPA DE RIESGOS'!$AP450="Muy Alta",'MAPA DE RIESGOS'!$AR450="Leve"),CONCATENATE("R",'MAPA DE RIESGOS'!$H450,"C",'MAPA DE RIESGOS'!$AF450),"")</f>
        <v/>
      </c>
      <c r="M30" s="357" t="str">
        <f>IF(AND('MAPA DE RIESGOS'!$AP451="Muy Alta",'MAPA DE RIESGOS'!$AR451="Leve"),CONCATENATE("R",'MAPA DE RIESGOS'!$H451,"C",'MAPA DE RIESGOS'!$AF451),"")</f>
        <v/>
      </c>
      <c r="N30" s="357" t="str">
        <f>IF(AND('MAPA DE RIESGOS'!$AP452="Muy Alta",'MAPA DE RIESGOS'!$AR452="Leve"),CONCATENATE("R",'MAPA DE RIESGOS'!$H452,"C",'MAPA DE RIESGOS'!$AF452),"")</f>
        <v/>
      </c>
      <c r="O30" s="357" t="str">
        <f>IF(AND('MAPA DE RIESGOS'!$AP453="Muy Alta",'MAPA DE RIESGOS'!$AR453="Leve"),CONCATENATE("R",'MAPA DE RIESGOS'!$H453,"C",'MAPA DE RIESGOS'!$AF453),"")</f>
        <v/>
      </c>
      <c r="P30" s="357" t="str">
        <f>IF(AND('MAPA DE RIESGOS'!$AP454="Muy Alta",'MAPA DE RIESGOS'!$AR454="Leve"),CONCATENATE("R",'MAPA DE RIESGOS'!$H454,"C",'MAPA DE RIESGOS'!$AF454),"")</f>
        <v/>
      </c>
      <c r="Q30" s="357" t="str">
        <f>IF(AND('MAPA DE RIESGOS'!$AP455="Muy Alta",'MAPA DE RIESGOS'!$AR455="Leve"),CONCATENATE("R",'MAPA DE RIESGOS'!$H455,"C",'MAPA DE RIESGOS'!$AF455),"")</f>
        <v/>
      </c>
      <c r="R30" s="357" t="str">
        <f>IF(AND('MAPA DE RIESGOS'!$AP456="Muy Alta",'MAPA DE RIESGOS'!$AR456="Leve"),CONCATENATE("R",'MAPA DE RIESGOS'!$H456,"C",'MAPA DE RIESGOS'!$AF456),"")</f>
        <v/>
      </c>
      <c r="S30" s="357" t="str">
        <f>IF(AND('MAPA DE RIESGOS'!$AP457="Muy Alta",'MAPA DE RIESGOS'!$AR457="Leve"),CONCATENATE("R",'MAPA DE RIESGOS'!$H457,"C",'MAPA DE RIESGOS'!$AF457),"")</f>
        <v/>
      </c>
      <c r="T30" s="357" t="str">
        <f>IF(AND('MAPA DE RIESGOS'!$AP458="Muy Alta",'MAPA DE RIESGOS'!$AR458="Leve"),CONCATENATE("R",'MAPA DE RIESGOS'!$H458,"C",'MAPA DE RIESGOS'!$AF458),"")</f>
        <v/>
      </c>
      <c r="U30" s="357" t="str">
        <f>IF(AND('MAPA DE RIESGOS'!$AP459="Muy Alta",'MAPA DE RIESGOS'!$AR459="Leve"),CONCATENATE("R",'MAPA DE RIESGOS'!$H459,"C",'MAPA DE RIESGOS'!$AF459),"")</f>
        <v/>
      </c>
      <c r="V30" s="357" t="str">
        <f>IF(AND('MAPA DE RIESGOS'!$AP460="Muy Alta",'MAPA DE RIESGOS'!$AR460="Leve"),CONCATENATE("R",'MAPA DE RIESGOS'!$H460,"C",'MAPA DE RIESGOS'!$AF460),"")</f>
        <v/>
      </c>
      <c r="W30" s="357" t="str">
        <f>IF(AND('MAPA DE RIESGOS'!$AP461="Muy Alta",'MAPA DE RIESGOS'!$AR461="Leve"),CONCATENATE("R",'MAPA DE RIESGOS'!$H461,"C",'MAPA DE RIESGOS'!$AF461),"")</f>
        <v/>
      </c>
      <c r="X30" s="357" t="str">
        <f>IF(AND('MAPA DE RIESGOS'!$AP462="Muy Alta",'MAPA DE RIESGOS'!$AR462="Leve"),CONCATENATE("R",'MAPA DE RIESGOS'!$H462,"C",'MAPA DE RIESGOS'!$AF462),"")</f>
        <v/>
      </c>
      <c r="Y30" s="357" t="str">
        <f>IF(AND('MAPA DE RIESGOS'!$AP463="Muy Alta",'MAPA DE RIESGOS'!$AR463="Leve"),CONCATENATE("R",'MAPA DE RIESGOS'!$H463,"C",'MAPA DE RIESGOS'!$AF463),"")</f>
        <v/>
      </c>
      <c r="Z30" s="357" t="str">
        <f>IF(AND('MAPA DE RIESGOS'!$AP464="Muy Alta",'MAPA DE RIESGOS'!$AR464="Leve"),CONCATENATE("R",'MAPA DE RIESGOS'!$H464,"C",'MAPA DE RIESGOS'!$AF464),"")</f>
        <v/>
      </c>
      <c r="AA30" s="358" t="str">
        <f>IF(AND('MAPA DE RIESGOS'!$AP465="Muy Alta",'MAPA DE RIESGOS'!$AR465="Leve"),CONCATENATE("R",'MAPA DE RIESGOS'!$H465,"C",'MAPA DE RIESGOS'!$AF465),"")</f>
        <v/>
      </c>
      <c r="AB30" s="356" t="str">
        <f>IF(AND('MAPA DE RIESGOS'!$AP448="Muy Alta",'MAPA DE RIESGOS'!$AR448="Menor"),CONCATENATE("R",'MAPA DE RIESGOS'!$H448,"C",'MAPA DE RIESGOS'!$AF448),"")</f>
        <v/>
      </c>
      <c r="AC30" s="357" t="str">
        <f>IF(AND('MAPA DE RIESGOS'!$AP449="Muy Alta",'MAPA DE RIESGOS'!$AR449="Menor"),CONCATENATE("R",'MAPA DE RIESGOS'!$H449,"C",'MAPA DE RIESGOS'!$AF449),"")</f>
        <v/>
      </c>
      <c r="AD30" s="357" t="str">
        <f>IF(AND('MAPA DE RIESGOS'!$AP450="Muy Alta",'MAPA DE RIESGOS'!$AR450="Menor"),CONCATENATE("R",'MAPA DE RIESGOS'!$H450,"C",'MAPA DE RIESGOS'!$AF450),"")</f>
        <v/>
      </c>
      <c r="AE30" s="357" t="str">
        <f>IF(AND('MAPA DE RIESGOS'!$AP451="Muy Alta",'MAPA DE RIESGOS'!$AR451="Menor"),CONCATENATE("R",'MAPA DE RIESGOS'!$H451,"C",'MAPA DE RIESGOS'!$AF451),"")</f>
        <v/>
      </c>
      <c r="AF30" s="357" t="str">
        <f>IF(AND('MAPA DE RIESGOS'!$AP452="Muy Alta",'MAPA DE RIESGOS'!$AR452="Menor"),CONCATENATE("R",'MAPA DE RIESGOS'!$H452,"C",'MAPA DE RIESGOS'!$AF452),"")</f>
        <v/>
      </c>
      <c r="AG30" s="357" t="str">
        <f>IF(AND('MAPA DE RIESGOS'!$AP453="Muy Alta",'MAPA DE RIESGOS'!$AR453="Menor"),CONCATENATE("R",'MAPA DE RIESGOS'!$H453,"C",'MAPA DE RIESGOS'!$AF453),"")</f>
        <v/>
      </c>
      <c r="AH30" s="357" t="str">
        <f>IF(AND('MAPA DE RIESGOS'!$AP454="Muy Alta",'MAPA DE RIESGOS'!$AR454="Menor"),CONCATENATE("R",'MAPA DE RIESGOS'!$H454,"C",'MAPA DE RIESGOS'!$AF454),"")</f>
        <v/>
      </c>
      <c r="AI30" s="357" t="str">
        <f>IF(AND('MAPA DE RIESGOS'!$AP455="Muy Alta",'MAPA DE RIESGOS'!$AR455="Menor"),CONCATENATE("R",'MAPA DE RIESGOS'!$H455,"C",'MAPA DE RIESGOS'!$AF455),"")</f>
        <v/>
      </c>
      <c r="AJ30" s="357" t="str">
        <f>IF(AND('MAPA DE RIESGOS'!$AP456="Muy Alta",'MAPA DE RIESGOS'!$AR456="Menor"),CONCATENATE("R",'MAPA DE RIESGOS'!$H456,"C",'MAPA DE RIESGOS'!$AF456),"")</f>
        <v/>
      </c>
      <c r="AK30" s="357" t="str">
        <f>IF(AND('MAPA DE RIESGOS'!$AP457="Muy Alta",'MAPA DE RIESGOS'!$AR457="Menor"),CONCATENATE("R",'MAPA DE RIESGOS'!$H457,"C",'MAPA DE RIESGOS'!$AF457),"")</f>
        <v/>
      </c>
      <c r="AL30" s="357" t="str">
        <f>IF(AND('MAPA DE RIESGOS'!$AP458="Muy Alta",'MAPA DE RIESGOS'!$AR458="Menor"),CONCATENATE("R",'MAPA DE RIESGOS'!$H458,"C",'MAPA DE RIESGOS'!$AF458),"")</f>
        <v/>
      </c>
      <c r="AM30" s="357" t="str">
        <f>IF(AND('MAPA DE RIESGOS'!$AP459="Muy Alta",'MAPA DE RIESGOS'!$AR459="Menor"),CONCATENATE("R",'MAPA DE RIESGOS'!$H459,"C",'MAPA DE RIESGOS'!$AF459),"")</f>
        <v/>
      </c>
      <c r="AN30" s="357" t="str">
        <f>IF(AND('MAPA DE RIESGOS'!$AP460="Muy Alta",'MAPA DE RIESGOS'!$AR460="Menor"),CONCATENATE("R",'MAPA DE RIESGOS'!$H460,"C",'MAPA DE RIESGOS'!$AF460),"")</f>
        <v/>
      </c>
      <c r="AO30" s="357" t="str">
        <f>IF(AND('MAPA DE RIESGOS'!$AP461="Muy Alta",'MAPA DE RIESGOS'!$AR461="Menor"),CONCATENATE("R",'MAPA DE RIESGOS'!$H461,"C",'MAPA DE RIESGOS'!$AF461),"")</f>
        <v/>
      </c>
      <c r="AP30" s="357" t="str">
        <f>IF(AND('MAPA DE RIESGOS'!$AP462="Muy Alta",'MAPA DE RIESGOS'!$AR462="Menor"),CONCATENATE("R",'MAPA DE RIESGOS'!$H462,"C",'MAPA DE RIESGOS'!$AF462),"")</f>
        <v/>
      </c>
      <c r="AQ30" s="357" t="str">
        <f>IF(AND('MAPA DE RIESGOS'!$AP463="Muy Alta",'MAPA DE RIESGOS'!$AR463="Menor"),CONCATENATE("R",'MAPA DE RIESGOS'!$H463,"C",'MAPA DE RIESGOS'!$AF463),"")</f>
        <v/>
      </c>
      <c r="AR30" s="357" t="str">
        <f>IF(AND('MAPA DE RIESGOS'!$AP464="Muy Alta",'MAPA DE RIESGOS'!$AR464="Menor"),CONCATENATE("R",'MAPA DE RIESGOS'!$H464,"C",'MAPA DE RIESGOS'!$AF464),"")</f>
        <v/>
      </c>
      <c r="AS30" s="358" t="str">
        <f>IF(AND('MAPA DE RIESGOS'!$AP465="Muy Alta",'MAPA DE RIESGOS'!$AR465="Menor"),CONCATENATE("R",'MAPA DE RIESGOS'!$H465,"C",'MAPA DE RIESGOS'!$AF465),"")</f>
        <v/>
      </c>
      <c r="AT30" s="356" t="str">
        <f>IF(AND('MAPA DE RIESGOS'!$AP448="Muy Alta",'MAPA DE RIESGOS'!$AR448="Moderado"),CONCATENATE("R",'MAPA DE RIESGOS'!$H448,"C",'MAPA DE RIESGOS'!$AF448),"")</f>
        <v/>
      </c>
      <c r="AU30" s="357" t="str">
        <f>IF(AND('MAPA DE RIESGOS'!$AP449="Muy Alta",'MAPA DE RIESGOS'!$AR449="Moderado"),CONCATENATE("R",'MAPA DE RIESGOS'!$H449,"C",'MAPA DE RIESGOS'!$AF449),"")</f>
        <v/>
      </c>
      <c r="AV30" s="357" t="str">
        <f>IF(AND('MAPA DE RIESGOS'!$AP450="Muy Alta",'MAPA DE RIESGOS'!$AR450="Moderado"),CONCATENATE("R",'MAPA DE RIESGOS'!$H450,"C",'MAPA DE RIESGOS'!$AF450),"")</f>
        <v/>
      </c>
      <c r="AW30" s="357" t="str">
        <f>IF(AND('MAPA DE RIESGOS'!$AP451="Muy Alta",'MAPA DE RIESGOS'!$AR451="Moderado"),CONCATENATE("R",'MAPA DE RIESGOS'!$H451,"C",'MAPA DE RIESGOS'!$AF451),"")</f>
        <v/>
      </c>
      <c r="AX30" s="357" t="str">
        <f>IF(AND('MAPA DE RIESGOS'!$AP452="Muy Alta",'MAPA DE RIESGOS'!$AR452="Moderado"),CONCATENATE("R",'MAPA DE RIESGOS'!$H452,"C",'MAPA DE RIESGOS'!$AF452),"")</f>
        <v/>
      </c>
      <c r="AY30" s="357" t="str">
        <f>IF(AND('MAPA DE RIESGOS'!$AP453="Muy Alta",'MAPA DE RIESGOS'!$AR453="Moderado"),CONCATENATE("R",'MAPA DE RIESGOS'!$H453,"C",'MAPA DE RIESGOS'!$AF453),"")</f>
        <v/>
      </c>
      <c r="AZ30" s="357" t="str">
        <f>IF(AND('MAPA DE RIESGOS'!$AP454="Muy Alta",'MAPA DE RIESGOS'!$AR454="Moderado"),CONCATENATE("R",'MAPA DE RIESGOS'!$H454,"C",'MAPA DE RIESGOS'!$AF454),"")</f>
        <v/>
      </c>
      <c r="BA30" s="357" t="str">
        <f>IF(AND('MAPA DE RIESGOS'!$AP455="Muy Alta",'MAPA DE RIESGOS'!$AR455="Moderado"),CONCATENATE("R",'MAPA DE RIESGOS'!$H455,"C",'MAPA DE RIESGOS'!$AF455),"")</f>
        <v/>
      </c>
      <c r="BB30" s="357" t="str">
        <f>IF(AND('MAPA DE RIESGOS'!$AP456="Muy Alta",'MAPA DE RIESGOS'!$AR456="Moderado"),CONCATENATE("R",'MAPA DE RIESGOS'!$H456,"C",'MAPA DE RIESGOS'!$AF456),"")</f>
        <v/>
      </c>
      <c r="BC30" s="357" t="str">
        <f>IF(AND('MAPA DE RIESGOS'!$AP457="Muy Alta",'MAPA DE RIESGOS'!$AR457="Moderado"),CONCATENATE("R",'MAPA DE RIESGOS'!$H457,"C",'MAPA DE RIESGOS'!$AF457),"")</f>
        <v/>
      </c>
      <c r="BD30" s="357" t="str">
        <f>IF(AND('MAPA DE RIESGOS'!$AP458="Muy Alta",'MAPA DE RIESGOS'!$AR458="Moderado"),CONCATENATE("R",'MAPA DE RIESGOS'!$H458,"C",'MAPA DE RIESGOS'!$AF458),"")</f>
        <v/>
      </c>
      <c r="BE30" s="357" t="str">
        <f>IF(AND('MAPA DE RIESGOS'!$AP459="Muy Alta",'MAPA DE RIESGOS'!$AR459="Moderado"),CONCATENATE("R",'MAPA DE RIESGOS'!$H459,"C",'MAPA DE RIESGOS'!$AF459),"")</f>
        <v/>
      </c>
      <c r="BF30" s="357" t="str">
        <f>IF(AND('MAPA DE RIESGOS'!$AP460="Muy Alta",'MAPA DE RIESGOS'!$AR460="Moderado"),CONCATENATE("R",'MAPA DE RIESGOS'!$H460,"C",'MAPA DE RIESGOS'!$AF460),"")</f>
        <v/>
      </c>
      <c r="BG30" s="357" t="str">
        <f>IF(AND('MAPA DE RIESGOS'!$AP461="Muy Alta",'MAPA DE RIESGOS'!$AR461="Moderado"),CONCATENATE("R",'MAPA DE RIESGOS'!$H461,"C",'MAPA DE RIESGOS'!$AF461),"")</f>
        <v/>
      </c>
      <c r="BH30" s="357" t="str">
        <f>IF(AND('MAPA DE RIESGOS'!$AP462="Muy Alta",'MAPA DE RIESGOS'!$AR462="Moderado"),CONCATENATE("R",'MAPA DE RIESGOS'!$H462,"C",'MAPA DE RIESGOS'!$AF462),"")</f>
        <v/>
      </c>
      <c r="BI30" s="357" t="str">
        <f>IF(AND('MAPA DE RIESGOS'!$AP463="Muy Alta",'MAPA DE RIESGOS'!$AR463="Moderado"),CONCATENATE("R",'MAPA DE RIESGOS'!$H463,"C",'MAPA DE RIESGOS'!$AF463),"")</f>
        <v/>
      </c>
      <c r="BJ30" s="357" t="str">
        <f>IF(AND('MAPA DE RIESGOS'!$AP464="Muy Alta",'MAPA DE RIESGOS'!$AR464="Moderado"),CONCATENATE("R",'MAPA DE RIESGOS'!$H464,"C",'MAPA DE RIESGOS'!$AF464),"")</f>
        <v/>
      </c>
      <c r="BK30" s="358" t="str">
        <f>IF(AND('MAPA DE RIESGOS'!$AP465="Muy Alta",'MAPA DE RIESGOS'!$AR465="Moderado"),CONCATENATE("R",'MAPA DE RIESGOS'!$H465,"C",'MAPA DE RIESGOS'!$AF465),"")</f>
        <v/>
      </c>
      <c r="BL30" s="356" t="str">
        <f>IF(AND('MAPA DE RIESGOS'!$AP448="Muy Alta",'MAPA DE RIESGOS'!$AR448="Mayor"),CONCATENATE("R",'MAPA DE RIESGOS'!$H448,"C",'MAPA DE RIESGOS'!$AF448),"")</f>
        <v/>
      </c>
      <c r="BM30" s="357" t="str">
        <f>IF(AND('MAPA DE RIESGOS'!$AP449="Muy Alta",'MAPA DE RIESGOS'!$AR449="Mayor"),CONCATENATE("R",'MAPA DE RIESGOS'!$H449,"C",'MAPA DE RIESGOS'!$AF449),"")</f>
        <v/>
      </c>
      <c r="BN30" s="357" t="str">
        <f>IF(AND('MAPA DE RIESGOS'!$AP450="Muy Alta",'MAPA DE RIESGOS'!$AR450="Mayor"),CONCATENATE("R",'MAPA DE RIESGOS'!$H450,"C",'MAPA DE RIESGOS'!$AF450),"")</f>
        <v/>
      </c>
      <c r="BO30" s="357" t="str">
        <f>IF(AND('MAPA DE RIESGOS'!$AP451="Muy Alta",'MAPA DE RIESGOS'!$AR451="Mayor"),CONCATENATE("R",'MAPA DE RIESGOS'!$H451,"C",'MAPA DE RIESGOS'!$AF451),"")</f>
        <v/>
      </c>
      <c r="BP30" s="357" t="str">
        <f>IF(AND('MAPA DE RIESGOS'!$AP452="Muy Alta",'MAPA DE RIESGOS'!$AR452="Mayor"),CONCATENATE("R",'MAPA DE RIESGOS'!$H452,"C",'MAPA DE RIESGOS'!$AF452),"")</f>
        <v/>
      </c>
      <c r="BQ30" s="357" t="str">
        <f>IF(AND('MAPA DE RIESGOS'!$AP453="Muy Alta",'MAPA DE RIESGOS'!$AR453="Mayor"),CONCATENATE("R",'MAPA DE RIESGOS'!$H453,"C",'MAPA DE RIESGOS'!$AF453),"")</f>
        <v/>
      </c>
      <c r="BR30" s="357" t="str">
        <f>IF(AND('MAPA DE RIESGOS'!$AP454="Muy Alta",'MAPA DE RIESGOS'!$AR454="Mayor"),CONCATENATE("R",'MAPA DE RIESGOS'!$H454,"C",'MAPA DE RIESGOS'!$AF454),"")</f>
        <v/>
      </c>
      <c r="BS30" s="357" t="str">
        <f>IF(AND('MAPA DE RIESGOS'!$AP455="Muy Alta",'MAPA DE RIESGOS'!$AR455="Mayor"),CONCATENATE("R",'MAPA DE RIESGOS'!$H455,"C",'MAPA DE RIESGOS'!$AF455),"")</f>
        <v/>
      </c>
      <c r="BT30" s="357" t="str">
        <f>IF(AND('MAPA DE RIESGOS'!$AP456="Muy Alta",'MAPA DE RIESGOS'!$AR456="Mayor"),CONCATENATE("R",'MAPA DE RIESGOS'!$H456,"C",'MAPA DE RIESGOS'!$AF456),"")</f>
        <v/>
      </c>
      <c r="BU30" s="357" t="str">
        <f>IF(AND('MAPA DE RIESGOS'!$AP457="Muy Alta",'MAPA DE RIESGOS'!$AR457="Mayor"),CONCATENATE("R",'MAPA DE RIESGOS'!$H457,"C",'MAPA DE RIESGOS'!$AF457),"")</f>
        <v/>
      </c>
      <c r="BV30" s="357" t="str">
        <f>IF(AND('MAPA DE RIESGOS'!$AP458="Muy Alta",'MAPA DE RIESGOS'!$AR458="Mayor"),CONCATENATE("R",'MAPA DE RIESGOS'!$H458,"C",'MAPA DE RIESGOS'!$AF458),"")</f>
        <v/>
      </c>
      <c r="BW30" s="357" t="str">
        <f>IF(AND('MAPA DE RIESGOS'!$AP459="Muy Alta",'MAPA DE RIESGOS'!$AR459="Mayor"),CONCATENATE("R",'MAPA DE RIESGOS'!$H459,"C",'MAPA DE RIESGOS'!$AF459),"")</f>
        <v/>
      </c>
      <c r="BX30" s="357" t="str">
        <f>IF(AND('MAPA DE RIESGOS'!$AP460="Muy Alta",'MAPA DE RIESGOS'!$AR460="Mayor"),CONCATENATE("R",'MAPA DE RIESGOS'!$H460,"C",'MAPA DE RIESGOS'!$AF460),"")</f>
        <v/>
      </c>
      <c r="BY30" s="357" t="str">
        <f>IF(AND('MAPA DE RIESGOS'!$AP461="Muy Alta",'MAPA DE RIESGOS'!$AR461="Mayor"),CONCATENATE("R",'MAPA DE RIESGOS'!$H461,"C",'MAPA DE RIESGOS'!$AF461),"")</f>
        <v/>
      </c>
      <c r="BZ30" s="357" t="str">
        <f>IF(AND('MAPA DE RIESGOS'!$AP462="Muy Alta",'MAPA DE RIESGOS'!$AR462="Mayor"),CONCATENATE("R",'MAPA DE RIESGOS'!$H462,"C",'MAPA DE RIESGOS'!$AF462),"")</f>
        <v/>
      </c>
      <c r="CA30" s="357" t="str">
        <f>IF(AND('MAPA DE RIESGOS'!$AP463="Muy Alta",'MAPA DE RIESGOS'!$AR463="Mayor"),CONCATENATE("R",'MAPA DE RIESGOS'!$H463,"C",'MAPA DE RIESGOS'!$AF463),"")</f>
        <v/>
      </c>
      <c r="CB30" s="357" t="str">
        <f>IF(AND('MAPA DE RIESGOS'!$AP464="Muy Alta",'MAPA DE RIESGOS'!$AR464="Mayor"),CONCATENATE("R",'MAPA DE RIESGOS'!$H464,"C",'MAPA DE RIESGOS'!$AF464),"")</f>
        <v/>
      </c>
      <c r="CC30" s="358" t="str">
        <f>IF(AND('MAPA DE RIESGOS'!$AP465="Muy Alta",'MAPA DE RIESGOS'!$AR465="Mayor"),CONCATENATE("R",'MAPA DE RIESGOS'!$H465,"C",'MAPA DE RIESGOS'!$AF465),"")</f>
        <v/>
      </c>
      <c r="CD30" s="359" t="str">
        <f>IF(AND('MAPA DE RIESGOS'!$AP448="Muy Alta",'MAPA DE RIESGOS'!$AR448="Catastrófico"),CONCATENATE("R",'MAPA DE RIESGOS'!$H448,"C",'MAPA DE RIESGOS'!$AF448),"")</f>
        <v/>
      </c>
      <c r="CE30" s="359" t="str">
        <f>IF(AND('MAPA DE RIESGOS'!$AP449="Muy Alta",'MAPA DE RIESGOS'!$AR449="Catastrófico"),CONCATENATE("R",'MAPA DE RIESGOS'!$H449,"C",'MAPA DE RIESGOS'!$AF449),"")</f>
        <v/>
      </c>
      <c r="CF30" s="359" t="str">
        <f>IF(AND('MAPA DE RIESGOS'!$AP450="Muy Alta",'MAPA DE RIESGOS'!$AR450="Catastrófico"),CONCATENATE("R",'MAPA DE RIESGOS'!$H450,"C",'MAPA DE RIESGOS'!$AF450),"")</f>
        <v/>
      </c>
      <c r="CG30" s="359" t="str">
        <f>IF(AND('MAPA DE RIESGOS'!$AP451="Muy Alta",'MAPA DE RIESGOS'!$AR451="Catastrófico"),CONCATENATE("R",'MAPA DE RIESGOS'!$H451,"C",'MAPA DE RIESGOS'!$AF451),"")</f>
        <v/>
      </c>
      <c r="CH30" s="359" t="str">
        <f>IF(AND('MAPA DE RIESGOS'!$AP452="Muy Alta",'MAPA DE RIESGOS'!$AR452="Catastrófico"),CONCATENATE("R",'MAPA DE RIESGOS'!$H452,"C",'MAPA DE RIESGOS'!$AF452),"")</f>
        <v/>
      </c>
      <c r="CI30" s="359" t="str">
        <f>IF(AND('MAPA DE RIESGOS'!$AP453="Muy Alta",'MAPA DE RIESGOS'!$AR453="Catastrófico"),CONCATENATE("R",'MAPA DE RIESGOS'!$H453,"C",'MAPA DE RIESGOS'!$AF453),"")</f>
        <v/>
      </c>
      <c r="CJ30" s="359" t="str">
        <f>IF(AND('MAPA DE RIESGOS'!$AP454="Muy Alta",'MAPA DE RIESGOS'!$AR454="Catastrófico"),CONCATENATE("R",'MAPA DE RIESGOS'!$H454,"C",'MAPA DE RIESGOS'!$AF454),"")</f>
        <v/>
      </c>
      <c r="CK30" s="359" t="str">
        <f>IF(AND('MAPA DE RIESGOS'!$AP455="Muy Alta",'MAPA DE RIESGOS'!$AR455="Catastrófico"),CONCATENATE("R",'MAPA DE RIESGOS'!$H455,"C",'MAPA DE RIESGOS'!$AF455),"")</f>
        <v/>
      </c>
      <c r="CL30" s="359" t="str">
        <f>IF(AND('MAPA DE RIESGOS'!$AP456="Muy Alta",'MAPA DE RIESGOS'!$AR456="Catastrófico"),CONCATENATE("R",'MAPA DE RIESGOS'!$H456,"C",'MAPA DE RIESGOS'!$AF456),"")</f>
        <v/>
      </c>
      <c r="CM30" s="359" t="str">
        <f>IF(AND('MAPA DE RIESGOS'!$AP457="Muy Alta",'MAPA DE RIESGOS'!$AR457="Catastrófico"),CONCATENATE("R",'MAPA DE RIESGOS'!$H457,"C",'MAPA DE RIESGOS'!$AF457),"")</f>
        <v/>
      </c>
      <c r="CN30" s="359" t="str">
        <f>IF(AND('MAPA DE RIESGOS'!$AP458="Muy Alta",'MAPA DE RIESGOS'!$AR458="Catastrófico"),CONCATENATE("R",'MAPA DE RIESGOS'!$H458,"C",'MAPA DE RIESGOS'!$AF458),"")</f>
        <v/>
      </c>
      <c r="CO30" s="359" t="str">
        <f>IF(AND('MAPA DE RIESGOS'!$AP459="Muy Alta",'MAPA DE RIESGOS'!$AR459="Catastrófico"),CONCATENATE("R",'MAPA DE RIESGOS'!$H459,"C",'MAPA DE RIESGOS'!$AF459),"")</f>
        <v/>
      </c>
      <c r="CP30" s="359" t="str">
        <f>IF(AND('MAPA DE RIESGOS'!$AP460="Muy Alta",'MAPA DE RIESGOS'!$AR460="Catastrófico"),CONCATENATE("R",'MAPA DE RIESGOS'!$H460,"C",'MAPA DE RIESGOS'!$AF460),"")</f>
        <v/>
      </c>
      <c r="CQ30" s="359" t="str">
        <f>IF(AND('MAPA DE RIESGOS'!$AP461="Muy Alta",'MAPA DE RIESGOS'!$AR461="Catastrófico"),CONCATENATE("R",'MAPA DE RIESGOS'!$H461,"C",'MAPA DE RIESGOS'!$AF461),"")</f>
        <v/>
      </c>
      <c r="CR30" s="359" t="str">
        <f>IF(AND('MAPA DE RIESGOS'!$AP462="Muy Alta",'MAPA DE RIESGOS'!$AR462="Catastrófico"),CONCATENATE("R",'MAPA DE RIESGOS'!$H462,"C",'MAPA DE RIESGOS'!$AF462),"")</f>
        <v/>
      </c>
      <c r="CS30" s="359" t="str">
        <f>IF(AND('MAPA DE RIESGOS'!$AP463="Muy Alta",'MAPA DE RIESGOS'!$AR463="Catastrófico"),CONCATENATE("R",'MAPA DE RIESGOS'!$H463,"C",'MAPA DE RIESGOS'!$AF463),"")</f>
        <v/>
      </c>
      <c r="CT30" s="359" t="str">
        <f>IF(AND('MAPA DE RIESGOS'!$AP464="Muy Alta",'MAPA DE RIESGOS'!$AR464="Catastrófico"),CONCATENATE("R",'MAPA DE RIESGOS'!$H464,"C",'MAPA DE RIESGOS'!$AF464),"")</f>
        <v/>
      </c>
      <c r="CU30" s="360" t="str">
        <f>IF(AND('MAPA DE RIESGOS'!$AP465="Muy Alta",'MAPA DE RIESGOS'!$AR465="Catastrófico"),CONCATENATE("R",'MAPA DE RIESGOS'!$H465,"C",'MAPA DE RIESGOS'!$AF465),"")</f>
        <v/>
      </c>
      <c r="CV30" s="67"/>
      <c r="CW30" s="756"/>
      <c r="CX30" s="757"/>
      <c r="CY30" s="757"/>
      <c r="CZ30" s="757"/>
      <c r="DA30" s="757"/>
      <c r="DB30" s="758"/>
    </row>
    <row r="31" spans="2:106" ht="32.5" customHeight="1">
      <c r="B31" s="749"/>
      <c r="C31" s="749"/>
      <c r="D31" s="750"/>
      <c r="E31" s="738"/>
      <c r="F31" s="739"/>
      <c r="G31" s="739"/>
      <c r="H31" s="739"/>
      <c r="I31" s="740"/>
      <c r="J31" s="356" t="str">
        <f>IF(AND('MAPA DE RIESGOS'!$AP466="Muy Alta",'MAPA DE RIESGOS'!$AR466="Leve"),CONCATENATE("R",'MAPA DE RIESGOS'!$H466,"C",'MAPA DE RIESGOS'!$AF466),"")</f>
        <v/>
      </c>
      <c r="K31" s="357" t="str">
        <f>IF(AND('MAPA DE RIESGOS'!$AP467="Muy Alta",'MAPA DE RIESGOS'!$AR467="Leve"),CONCATENATE("R",'MAPA DE RIESGOS'!$H467,"C",'MAPA DE RIESGOS'!$AF467),"")</f>
        <v/>
      </c>
      <c r="L31" s="357" t="str">
        <f>IF(AND('MAPA DE RIESGOS'!$AP468="Muy Alta",'MAPA DE RIESGOS'!$AR468="Leve"),CONCATENATE("R",'MAPA DE RIESGOS'!$H468,"C",'MAPA DE RIESGOS'!$AF468),"")</f>
        <v/>
      </c>
      <c r="M31" s="357" t="str">
        <f>IF(AND('MAPA DE RIESGOS'!$AP469="Muy Alta",'MAPA DE RIESGOS'!$AR469="Leve"),CONCATENATE("R",'MAPA DE RIESGOS'!$H469,"C",'MAPA DE RIESGOS'!$AF469),"")</f>
        <v/>
      </c>
      <c r="N31" s="357" t="str">
        <f>IF(AND('MAPA DE RIESGOS'!$AP470="Muy Alta",'MAPA DE RIESGOS'!$AR470="Leve"),CONCATENATE("R",'MAPA DE RIESGOS'!$H470,"C",'MAPA DE RIESGOS'!$AF470),"")</f>
        <v/>
      </c>
      <c r="O31" s="357" t="str">
        <f>IF(AND('MAPA DE RIESGOS'!$AP471="Muy Alta",'MAPA DE RIESGOS'!$AR471="Leve"),CONCATENATE("R",'MAPA DE RIESGOS'!$H471,"C",'MAPA DE RIESGOS'!$AF471),"")</f>
        <v/>
      </c>
      <c r="P31" s="357" t="str">
        <f>IF(AND('MAPA DE RIESGOS'!$AP472="Muy Alta",'MAPA DE RIESGOS'!$AR472="Leve"),CONCATENATE("R",'MAPA DE RIESGOS'!$H472,"C",'MAPA DE RIESGOS'!$AF472),"")</f>
        <v/>
      </c>
      <c r="Q31" s="357" t="str">
        <f>IF(AND('MAPA DE RIESGOS'!$AP473="Muy Alta",'MAPA DE RIESGOS'!$AR473="Leve"),CONCATENATE("R",'MAPA DE RIESGOS'!$H473,"C",'MAPA DE RIESGOS'!$AF473),"")</f>
        <v/>
      </c>
      <c r="R31" s="357" t="str">
        <f>IF(AND('MAPA DE RIESGOS'!$AP474="Muy Alta",'MAPA DE RIESGOS'!$AR474="Leve"),CONCATENATE("R",'MAPA DE RIESGOS'!$H474,"C",'MAPA DE RIESGOS'!$AF474),"")</f>
        <v/>
      </c>
      <c r="S31" s="357" t="str">
        <f>IF(AND('MAPA DE RIESGOS'!$AP475="Muy Alta",'MAPA DE RIESGOS'!$AR475="Leve"),CONCATENATE("R",'MAPA DE RIESGOS'!$H475,"C",'MAPA DE RIESGOS'!$AF475),"")</f>
        <v/>
      </c>
      <c r="T31" s="357" t="str">
        <f>IF(AND('MAPA DE RIESGOS'!$AP476="Muy Alta",'MAPA DE RIESGOS'!$AR476="Leve"),CONCATENATE("R",'MAPA DE RIESGOS'!$H476,"C",'MAPA DE RIESGOS'!$AF476),"")</f>
        <v/>
      </c>
      <c r="U31" s="357" t="str">
        <f>IF(AND('MAPA DE RIESGOS'!$AP477="Muy Alta",'MAPA DE RIESGOS'!$AR477="Leve"),CONCATENATE("R",'MAPA DE RIESGOS'!$H477,"C",'MAPA DE RIESGOS'!$AF477),"")</f>
        <v/>
      </c>
      <c r="V31" s="357" t="str">
        <f>IF(AND('MAPA DE RIESGOS'!$AP478="Muy Alta",'MAPA DE RIESGOS'!$AR478="Leve"),CONCATENATE("R",'MAPA DE RIESGOS'!$H478,"C",'MAPA DE RIESGOS'!$AF478),"")</f>
        <v/>
      </c>
      <c r="W31" s="357" t="str">
        <f>IF(AND('MAPA DE RIESGOS'!$AP479="Muy Alta",'MAPA DE RIESGOS'!$AR479="Leve"),CONCATENATE("R",'MAPA DE RIESGOS'!$H479,"C",'MAPA DE RIESGOS'!$AF479),"")</f>
        <v/>
      </c>
      <c r="X31" s="357" t="str">
        <f>IF(AND('MAPA DE RIESGOS'!$AP480="Muy Alta",'MAPA DE RIESGOS'!$AR480="Leve"),CONCATENATE("R",'MAPA DE RIESGOS'!$H480,"C",'MAPA DE RIESGOS'!$AF480),"")</f>
        <v/>
      </c>
      <c r="Y31" s="357" t="str">
        <f>IF(AND('MAPA DE RIESGOS'!$AP481="Muy Alta",'MAPA DE RIESGOS'!$AR481="Leve"),CONCATENATE("R",'MAPA DE RIESGOS'!$H481,"C",'MAPA DE RIESGOS'!$AF481),"")</f>
        <v/>
      </c>
      <c r="Z31" s="357" t="str">
        <f>IF(AND('MAPA DE RIESGOS'!$AP482="Muy Alta",'MAPA DE RIESGOS'!$AR482="Leve"),CONCATENATE("R",'MAPA DE RIESGOS'!$H482,"C",'MAPA DE RIESGOS'!$AF482),"")</f>
        <v/>
      </c>
      <c r="AA31" s="358" t="str">
        <f>IF(AND('MAPA DE RIESGOS'!$AP483="Muy Alta",'MAPA DE RIESGOS'!$AR483="Leve"),CONCATENATE("R",'MAPA DE RIESGOS'!$H483,"C",'MAPA DE RIESGOS'!$AF483),"")</f>
        <v/>
      </c>
      <c r="AB31" s="356" t="str">
        <f>IF(AND('MAPA DE RIESGOS'!$AP466="Muy Alta",'MAPA DE RIESGOS'!$AR466="Menor"),CONCATENATE("R",'MAPA DE RIESGOS'!$H466,"C",'MAPA DE RIESGOS'!$AF466),"")</f>
        <v/>
      </c>
      <c r="AC31" s="357" t="str">
        <f>IF(AND('MAPA DE RIESGOS'!$AP467="Muy Alta",'MAPA DE RIESGOS'!$AR467="Menor"),CONCATENATE("R",'MAPA DE RIESGOS'!$H467,"C",'MAPA DE RIESGOS'!$AF467),"")</f>
        <v/>
      </c>
      <c r="AD31" s="357" t="str">
        <f>IF(AND('MAPA DE RIESGOS'!$AP468="Muy Alta",'MAPA DE RIESGOS'!$AR468="Menor"),CONCATENATE("R",'MAPA DE RIESGOS'!$H468,"C",'MAPA DE RIESGOS'!$AF468),"")</f>
        <v/>
      </c>
      <c r="AE31" s="357" t="str">
        <f>IF(AND('MAPA DE RIESGOS'!$AP469="Muy Alta",'MAPA DE RIESGOS'!$AR469="Menor"),CONCATENATE("R",'MAPA DE RIESGOS'!$H469,"C",'MAPA DE RIESGOS'!$AF469),"")</f>
        <v/>
      </c>
      <c r="AF31" s="357" t="str">
        <f>IF(AND('MAPA DE RIESGOS'!$AP470="Muy Alta",'MAPA DE RIESGOS'!$AR470="Menor"),CONCATENATE("R",'MAPA DE RIESGOS'!$H470,"C",'MAPA DE RIESGOS'!$AF470),"")</f>
        <v/>
      </c>
      <c r="AG31" s="357" t="str">
        <f>IF(AND('MAPA DE RIESGOS'!$AP471="Muy Alta",'MAPA DE RIESGOS'!$AR471="Menor"),CONCATENATE("R",'MAPA DE RIESGOS'!$H471,"C",'MAPA DE RIESGOS'!$AF471),"")</f>
        <v/>
      </c>
      <c r="AH31" s="357" t="str">
        <f>IF(AND('MAPA DE RIESGOS'!$AP472="Muy Alta",'MAPA DE RIESGOS'!$AR472="Menor"),CONCATENATE("R",'MAPA DE RIESGOS'!$H472,"C",'MAPA DE RIESGOS'!$AF472),"")</f>
        <v/>
      </c>
      <c r="AI31" s="357" t="str">
        <f>IF(AND('MAPA DE RIESGOS'!$AP473="Muy Alta",'MAPA DE RIESGOS'!$AR473="Menor"),CONCATENATE("R",'MAPA DE RIESGOS'!$H473,"C",'MAPA DE RIESGOS'!$AF473),"")</f>
        <v/>
      </c>
      <c r="AJ31" s="357" t="str">
        <f>IF(AND('MAPA DE RIESGOS'!$AP474="Muy Alta",'MAPA DE RIESGOS'!$AR474="Menor"),CONCATENATE("R",'MAPA DE RIESGOS'!$H474,"C",'MAPA DE RIESGOS'!$AF474),"")</f>
        <v/>
      </c>
      <c r="AK31" s="357" t="str">
        <f>IF(AND('MAPA DE RIESGOS'!$AP475="Muy Alta",'MAPA DE RIESGOS'!$AR475="Menor"),CONCATENATE("R",'MAPA DE RIESGOS'!$H475,"C",'MAPA DE RIESGOS'!$AF475),"")</f>
        <v/>
      </c>
      <c r="AL31" s="357" t="str">
        <f>IF(AND('MAPA DE RIESGOS'!$AP476="Muy Alta",'MAPA DE RIESGOS'!$AR476="Menor"),CONCATENATE("R",'MAPA DE RIESGOS'!$H476,"C",'MAPA DE RIESGOS'!$AF476),"")</f>
        <v/>
      </c>
      <c r="AM31" s="357" t="str">
        <f>IF(AND('MAPA DE RIESGOS'!$AP477="Muy Alta",'MAPA DE RIESGOS'!$AR477="Menor"),CONCATENATE("R",'MAPA DE RIESGOS'!$H477,"C",'MAPA DE RIESGOS'!$AF477),"")</f>
        <v/>
      </c>
      <c r="AN31" s="357" t="str">
        <f>IF(AND('MAPA DE RIESGOS'!$AP478="Muy Alta",'MAPA DE RIESGOS'!$AR478="Menor"),CONCATENATE("R",'MAPA DE RIESGOS'!$H478,"C",'MAPA DE RIESGOS'!$AF478),"")</f>
        <v/>
      </c>
      <c r="AO31" s="357" t="str">
        <f>IF(AND('MAPA DE RIESGOS'!$AP479="Muy Alta",'MAPA DE RIESGOS'!$AR479="Menor"),CONCATENATE("R",'MAPA DE RIESGOS'!$H479,"C",'MAPA DE RIESGOS'!$AF479),"")</f>
        <v/>
      </c>
      <c r="AP31" s="357" t="str">
        <f>IF(AND('MAPA DE RIESGOS'!$AP480="Muy Alta",'MAPA DE RIESGOS'!$AR480="Menor"),CONCATENATE("R",'MAPA DE RIESGOS'!$H480,"C",'MAPA DE RIESGOS'!$AF480),"")</f>
        <v/>
      </c>
      <c r="AQ31" s="357" t="str">
        <f>IF(AND('MAPA DE RIESGOS'!$AP481="Muy Alta",'MAPA DE RIESGOS'!$AR481="Menor"),CONCATENATE("R",'MAPA DE RIESGOS'!$H481,"C",'MAPA DE RIESGOS'!$AF481),"")</f>
        <v/>
      </c>
      <c r="AR31" s="357" t="str">
        <f>IF(AND('MAPA DE RIESGOS'!$AP482="Muy Alta",'MAPA DE RIESGOS'!$AR482="Menor"),CONCATENATE("R",'MAPA DE RIESGOS'!$H482,"C",'MAPA DE RIESGOS'!$AF482),"")</f>
        <v/>
      </c>
      <c r="AS31" s="358" t="str">
        <f>IF(AND('MAPA DE RIESGOS'!$AP483="Muy Alta",'MAPA DE RIESGOS'!$AR483="Menor"),CONCATENATE("R",'MAPA DE RIESGOS'!$H483,"C",'MAPA DE RIESGOS'!$AF483),"")</f>
        <v/>
      </c>
      <c r="AT31" s="356" t="str">
        <f>IF(AND('MAPA DE RIESGOS'!$AP466="Muy Alta",'MAPA DE RIESGOS'!$AR466="Moderado"),CONCATENATE("R",'MAPA DE RIESGOS'!$H466,"C",'MAPA DE RIESGOS'!$AF466),"")</f>
        <v/>
      </c>
      <c r="AU31" s="357" t="str">
        <f>IF(AND('MAPA DE RIESGOS'!$AP467="Muy Alta",'MAPA DE RIESGOS'!$AR467="Moderado"),CONCATENATE("R",'MAPA DE RIESGOS'!$H467,"C",'MAPA DE RIESGOS'!$AF467),"")</f>
        <v/>
      </c>
      <c r="AV31" s="357" t="str">
        <f>IF(AND('MAPA DE RIESGOS'!$AP468="Muy Alta",'MAPA DE RIESGOS'!$AR468="Moderado"),CONCATENATE("R",'MAPA DE RIESGOS'!$H468,"C",'MAPA DE RIESGOS'!$AF468),"")</f>
        <v/>
      </c>
      <c r="AW31" s="357" t="str">
        <f>IF(AND('MAPA DE RIESGOS'!$AP469="Muy Alta",'MAPA DE RIESGOS'!$AR469="Moderado"),CONCATENATE("R",'MAPA DE RIESGOS'!$H469,"C",'MAPA DE RIESGOS'!$AF469),"")</f>
        <v/>
      </c>
      <c r="AX31" s="357" t="str">
        <f>IF(AND('MAPA DE RIESGOS'!$AP470="Muy Alta",'MAPA DE RIESGOS'!$AR470="Moderado"),CONCATENATE("R",'MAPA DE RIESGOS'!$H470,"C",'MAPA DE RIESGOS'!$AF470),"")</f>
        <v/>
      </c>
      <c r="AY31" s="357" t="str">
        <f>IF(AND('MAPA DE RIESGOS'!$AP471="Muy Alta",'MAPA DE RIESGOS'!$AR471="Moderado"),CONCATENATE("R",'MAPA DE RIESGOS'!$H471,"C",'MAPA DE RIESGOS'!$AF471),"")</f>
        <v/>
      </c>
      <c r="AZ31" s="357" t="str">
        <f>IF(AND('MAPA DE RIESGOS'!$AP472="Muy Alta",'MAPA DE RIESGOS'!$AR472="Moderado"),CONCATENATE("R",'MAPA DE RIESGOS'!$H472,"C",'MAPA DE RIESGOS'!$AF472),"")</f>
        <v/>
      </c>
      <c r="BA31" s="357" t="str">
        <f>IF(AND('MAPA DE RIESGOS'!$AP473="Muy Alta",'MAPA DE RIESGOS'!$AR473="Moderado"),CONCATENATE("R",'MAPA DE RIESGOS'!$H473,"C",'MAPA DE RIESGOS'!$AF473),"")</f>
        <v/>
      </c>
      <c r="BB31" s="357" t="str">
        <f>IF(AND('MAPA DE RIESGOS'!$AP474="Muy Alta",'MAPA DE RIESGOS'!$AR474="Moderado"),CONCATENATE("R",'MAPA DE RIESGOS'!$H474,"C",'MAPA DE RIESGOS'!$AF474),"")</f>
        <v/>
      </c>
      <c r="BC31" s="357" t="str">
        <f>IF(AND('MAPA DE RIESGOS'!$AP475="Muy Alta",'MAPA DE RIESGOS'!$AR475="Moderado"),CONCATENATE("R",'MAPA DE RIESGOS'!$H475,"C",'MAPA DE RIESGOS'!$AF475),"")</f>
        <v/>
      </c>
      <c r="BD31" s="357" t="str">
        <f>IF(AND('MAPA DE RIESGOS'!$AP476="Muy Alta",'MAPA DE RIESGOS'!$AR476="Moderado"),CONCATENATE("R",'MAPA DE RIESGOS'!$H476,"C",'MAPA DE RIESGOS'!$AF476),"")</f>
        <v/>
      </c>
      <c r="BE31" s="357" t="str">
        <f>IF(AND('MAPA DE RIESGOS'!$AP477="Muy Alta",'MAPA DE RIESGOS'!$AR477="Moderado"),CONCATENATE("R",'MAPA DE RIESGOS'!$H477,"C",'MAPA DE RIESGOS'!$AF477),"")</f>
        <v/>
      </c>
      <c r="BF31" s="357" t="str">
        <f>IF(AND('MAPA DE RIESGOS'!$AP478="Muy Alta",'MAPA DE RIESGOS'!$AR478="Moderado"),CONCATENATE("R",'MAPA DE RIESGOS'!$H478,"C",'MAPA DE RIESGOS'!$AF478),"")</f>
        <v/>
      </c>
      <c r="BG31" s="357" t="str">
        <f>IF(AND('MAPA DE RIESGOS'!$AP479="Muy Alta",'MAPA DE RIESGOS'!$AR479="Moderado"),CONCATENATE("R",'MAPA DE RIESGOS'!$H479,"C",'MAPA DE RIESGOS'!$AF479),"")</f>
        <v/>
      </c>
      <c r="BH31" s="357" t="str">
        <f>IF(AND('MAPA DE RIESGOS'!$AP480="Muy Alta",'MAPA DE RIESGOS'!$AR480="Moderado"),CONCATENATE("R",'MAPA DE RIESGOS'!$H480,"C",'MAPA DE RIESGOS'!$AF480),"")</f>
        <v/>
      </c>
      <c r="BI31" s="357" t="str">
        <f>IF(AND('MAPA DE RIESGOS'!$AP481="Muy Alta",'MAPA DE RIESGOS'!$AR481="Moderado"),CONCATENATE("R",'MAPA DE RIESGOS'!$H481,"C",'MAPA DE RIESGOS'!$AF481),"")</f>
        <v/>
      </c>
      <c r="BJ31" s="357" t="str">
        <f>IF(AND('MAPA DE RIESGOS'!$AP482="Muy Alta",'MAPA DE RIESGOS'!$AR482="Moderado"),CONCATENATE("R",'MAPA DE RIESGOS'!$H482,"C",'MAPA DE RIESGOS'!$AF482),"")</f>
        <v/>
      </c>
      <c r="BK31" s="358" t="str">
        <f>IF(AND('MAPA DE RIESGOS'!$AP483="Muy Alta",'MAPA DE RIESGOS'!$AR483="Moderado"),CONCATENATE("R",'MAPA DE RIESGOS'!$H483,"C",'MAPA DE RIESGOS'!$AF483),"")</f>
        <v/>
      </c>
      <c r="BL31" s="356" t="str">
        <f>IF(AND('MAPA DE RIESGOS'!$AP466="Muy Alta",'MAPA DE RIESGOS'!$AR466="Mayor"),CONCATENATE("R",'MAPA DE RIESGOS'!$H466,"C",'MAPA DE RIESGOS'!$AF466),"")</f>
        <v/>
      </c>
      <c r="BM31" s="357" t="str">
        <f>IF(AND('MAPA DE RIESGOS'!$AP467="Muy Alta",'MAPA DE RIESGOS'!$AR467="Mayor"),CONCATENATE("R",'MAPA DE RIESGOS'!$H467,"C",'MAPA DE RIESGOS'!$AF467),"")</f>
        <v/>
      </c>
      <c r="BN31" s="357" t="str">
        <f>IF(AND('MAPA DE RIESGOS'!$AP468="Muy Alta",'MAPA DE RIESGOS'!$AR468="Mayor"),CONCATENATE("R",'MAPA DE RIESGOS'!$H468,"C",'MAPA DE RIESGOS'!$AF468),"")</f>
        <v/>
      </c>
      <c r="BO31" s="357" t="str">
        <f>IF(AND('MAPA DE RIESGOS'!$AP469="Muy Alta",'MAPA DE RIESGOS'!$AR469="Mayor"),CONCATENATE("R",'MAPA DE RIESGOS'!$H469,"C",'MAPA DE RIESGOS'!$AF469),"")</f>
        <v/>
      </c>
      <c r="BP31" s="357" t="str">
        <f>IF(AND('MAPA DE RIESGOS'!$AP470="Muy Alta",'MAPA DE RIESGOS'!$AR470="Mayor"),CONCATENATE("R",'MAPA DE RIESGOS'!$H470,"C",'MAPA DE RIESGOS'!$AF470),"")</f>
        <v/>
      </c>
      <c r="BQ31" s="357" t="str">
        <f>IF(AND('MAPA DE RIESGOS'!$AP471="Muy Alta",'MAPA DE RIESGOS'!$AR471="Mayor"),CONCATENATE("R",'MAPA DE RIESGOS'!$H471,"C",'MAPA DE RIESGOS'!$AF471),"")</f>
        <v/>
      </c>
      <c r="BR31" s="357" t="str">
        <f>IF(AND('MAPA DE RIESGOS'!$AP472="Muy Alta",'MAPA DE RIESGOS'!$AR472="Mayor"),CONCATENATE("R",'MAPA DE RIESGOS'!$H472,"C",'MAPA DE RIESGOS'!$AF472),"")</f>
        <v/>
      </c>
      <c r="BS31" s="357" t="str">
        <f>IF(AND('MAPA DE RIESGOS'!$AP473="Muy Alta",'MAPA DE RIESGOS'!$AR473="Mayor"),CONCATENATE("R",'MAPA DE RIESGOS'!$H473,"C",'MAPA DE RIESGOS'!$AF473),"")</f>
        <v/>
      </c>
      <c r="BT31" s="357" t="str">
        <f>IF(AND('MAPA DE RIESGOS'!$AP474="Muy Alta",'MAPA DE RIESGOS'!$AR474="Mayor"),CONCATENATE("R",'MAPA DE RIESGOS'!$H474,"C",'MAPA DE RIESGOS'!$AF474),"")</f>
        <v/>
      </c>
      <c r="BU31" s="357" t="str">
        <f>IF(AND('MAPA DE RIESGOS'!$AP475="Muy Alta",'MAPA DE RIESGOS'!$AR475="Mayor"),CONCATENATE("R",'MAPA DE RIESGOS'!$H475,"C",'MAPA DE RIESGOS'!$AF475),"")</f>
        <v/>
      </c>
      <c r="BV31" s="357" t="str">
        <f>IF(AND('MAPA DE RIESGOS'!$AP476="Muy Alta",'MAPA DE RIESGOS'!$AR476="Mayor"),CONCATENATE("R",'MAPA DE RIESGOS'!$H476,"C",'MAPA DE RIESGOS'!$AF476),"")</f>
        <v/>
      </c>
      <c r="BW31" s="357" t="str">
        <f>IF(AND('MAPA DE RIESGOS'!$AP477="Muy Alta",'MAPA DE RIESGOS'!$AR477="Mayor"),CONCATENATE("R",'MAPA DE RIESGOS'!$H477,"C",'MAPA DE RIESGOS'!$AF477),"")</f>
        <v/>
      </c>
      <c r="BX31" s="357" t="str">
        <f>IF(AND('MAPA DE RIESGOS'!$AP478="Muy Alta",'MAPA DE RIESGOS'!$AR478="Mayor"),CONCATENATE("R",'MAPA DE RIESGOS'!$H478,"C",'MAPA DE RIESGOS'!$AF478),"")</f>
        <v/>
      </c>
      <c r="BY31" s="357" t="str">
        <f>IF(AND('MAPA DE RIESGOS'!$AP479="Muy Alta",'MAPA DE RIESGOS'!$AR479="Mayor"),CONCATENATE("R",'MAPA DE RIESGOS'!$H479,"C",'MAPA DE RIESGOS'!$AF479),"")</f>
        <v/>
      </c>
      <c r="BZ31" s="357" t="str">
        <f>IF(AND('MAPA DE RIESGOS'!$AP480="Muy Alta",'MAPA DE RIESGOS'!$AR480="Mayor"),CONCATENATE("R",'MAPA DE RIESGOS'!$H480,"C",'MAPA DE RIESGOS'!$AF480),"")</f>
        <v/>
      </c>
      <c r="CA31" s="357" t="str">
        <f>IF(AND('MAPA DE RIESGOS'!$AP481="Muy Alta",'MAPA DE RIESGOS'!$AR481="Mayor"),CONCATENATE("R",'MAPA DE RIESGOS'!$H481,"C",'MAPA DE RIESGOS'!$AF481),"")</f>
        <v/>
      </c>
      <c r="CB31" s="357" t="str">
        <f>IF(AND('MAPA DE RIESGOS'!$AP482="Muy Alta",'MAPA DE RIESGOS'!$AR482="Mayor"),CONCATENATE("R",'MAPA DE RIESGOS'!$H482,"C",'MAPA DE RIESGOS'!$AF482),"")</f>
        <v/>
      </c>
      <c r="CC31" s="358" t="str">
        <f>IF(AND('MAPA DE RIESGOS'!$AP483="Muy Alta",'MAPA DE RIESGOS'!$AR483="Mayor"),CONCATENATE("R",'MAPA DE RIESGOS'!$H483,"C",'MAPA DE RIESGOS'!$AF483),"")</f>
        <v/>
      </c>
      <c r="CD31" s="359" t="str">
        <f>IF(AND('MAPA DE RIESGOS'!$AP466="Muy Alta",'MAPA DE RIESGOS'!$AR466="Catastrófico"),CONCATENATE("R",'MAPA DE RIESGOS'!$H466,"C",'MAPA DE RIESGOS'!$AF466),"")</f>
        <v/>
      </c>
      <c r="CE31" s="359" t="str">
        <f>IF(AND('MAPA DE RIESGOS'!$AP467="Muy Alta",'MAPA DE RIESGOS'!$AR467="Catastrófico"),CONCATENATE("R",'MAPA DE RIESGOS'!$H467,"C",'MAPA DE RIESGOS'!$AF467),"")</f>
        <v/>
      </c>
      <c r="CF31" s="359" t="str">
        <f>IF(AND('MAPA DE RIESGOS'!$AP468="Muy Alta",'MAPA DE RIESGOS'!$AR468="Catastrófico"),CONCATENATE("R",'MAPA DE RIESGOS'!$H468,"C",'MAPA DE RIESGOS'!$AF468),"")</f>
        <v/>
      </c>
      <c r="CG31" s="359" t="str">
        <f>IF(AND('MAPA DE RIESGOS'!$AP469="Muy Alta",'MAPA DE RIESGOS'!$AR469="Catastrófico"),CONCATENATE("R",'MAPA DE RIESGOS'!$H469,"C",'MAPA DE RIESGOS'!$AF469),"")</f>
        <v/>
      </c>
      <c r="CH31" s="359" t="str">
        <f>IF(AND('MAPA DE RIESGOS'!$AP470="Muy Alta",'MAPA DE RIESGOS'!$AR470="Catastrófico"),CONCATENATE("R",'MAPA DE RIESGOS'!$H470,"C",'MAPA DE RIESGOS'!$AF470),"")</f>
        <v/>
      </c>
      <c r="CI31" s="359" t="str">
        <f>IF(AND('MAPA DE RIESGOS'!$AP471="Muy Alta",'MAPA DE RIESGOS'!$AR471="Catastrófico"),CONCATENATE("R",'MAPA DE RIESGOS'!$H471,"C",'MAPA DE RIESGOS'!$AF471),"")</f>
        <v/>
      </c>
      <c r="CJ31" s="359" t="str">
        <f>IF(AND('MAPA DE RIESGOS'!$AP472="Muy Alta",'MAPA DE RIESGOS'!$AR472="Catastrófico"),CONCATENATE("R",'MAPA DE RIESGOS'!$H472,"C",'MAPA DE RIESGOS'!$AF472),"")</f>
        <v/>
      </c>
      <c r="CK31" s="359" t="str">
        <f>IF(AND('MAPA DE RIESGOS'!$AP473="Muy Alta",'MAPA DE RIESGOS'!$AR473="Catastrófico"),CONCATENATE("R",'MAPA DE RIESGOS'!$H473,"C",'MAPA DE RIESGOS'!$AF473),"")</f>
        <v/>
      </c>
      <c r="CL31" s="359" t="str">
        <f>IF(AND('MAPA DE RIESGOS'!$AP474="Muy Alta",'MAPA DE RIESGOS'!$AR474="Catastrófico"),CONCATENATE("R",'MAPA DE RIESGOS'!$H474,"C",'MAPA DE RIESGOS'!$AF474),"")</f>
        <v/>
      </c>
      <c r="CM31" s="359" t="str">
        <f>IF(AND('MAPA DE RIESGOS'!$AP475="Muy Alta",'MAPA DE RIESGOS'!$AR475="Catastrófico"),CONCATENATE("R",'MAPA DE RIESGOS'!$H475,"C",'MAPA DE RIESGOS'!$AF475),"")</f>
        <v/>
      </c>
      <c r="CN31" s="359" t="str">
        <f>IF(AND('MAPA DE RIESGOS'!$AP476="Muy Alta",'MAPA DE RIESGOS'!$AR476="Catastrófico"),CONCATENATE("R",'MAPA DE RIESGOS'!$H476,"C",'MAPA DE RIESGOS'!$AF476),"")</f>
        <v/>
      </c>
      <c r="CO31" s="359" t="str">
        <f>IF(AND('MAPA DE RIESGOS'!$AP477="Muy Alta",'MAPA DE RIESGOS'!$AR477="Catastrófico"),CONCATENATE("R",'MAPA DE RIESGOS'!$H477,"C",'MAPA DE RIESGOS'!$AF477),"")</f>
        <v/>
      </c>
      <c r="CP31" s="359" t="str">
        <f>IF(AND('MAPA DE RIESGOS'!$AP478="Muy Alta",'MAPA DE RIESGOS'!$AR478="Catastrófico"),CONCATENATE("R",'MAPA DE RIESGOS'!$H478,"C",'MAPA DE RIESGOS'!$AF478),"")</f>
        <v/>
      </c>
      <c r="CQ31" s="359" t="str">
        <f>IF(AND('MAPA DE RIESGOS'!$AP479="Muy Alta",'MAPA DE RIESGOS'!$AR479="Catastrófico"),CONCATENATE("R",'MAPA DE RIESGOS'!$H479,"C",'MAPA DE RIESGOS'!$AF479),"")</f>
        <v/>
      </c>
      <c r="CR31" s="359" t="str">
        <f>IF(AND('MAPA DE RIESGOS'!$AP480="Muy Alta",'MAPA DE RIESGOS'!$AR480="Catastrófico"),CONCATENATE("R",'MAPA DE RIESGOS'!$H480,"C",'MAPA DE RIESGOS'!$AF480),"")</f>
        <v/>
      </c>
      <c r="CS31" s="359" t="str">
        <f>IF(AND('MAPA DE RIESGOS'!$AP481="Muy Alta",'MAPA DE RIESGOS'!$AR481="Catastrófico"),CONCATENATE("R",'MAPA DE RIESGOS'!$H481,"C",'MAPA DE RIESGOS'!$AF481),"")</f>
        <v/>
      </c>
      <c r="CT31" s="359" t="str">
        <f>IF(AND('MAPA DE RIESGOS'!$AP482="Muy Alta",'MAPA DE RIESGOS'!$AR482="Catastrófico"),CONCATENATE("R",'MAPA DE RIESGOS'!$H482,"C",'MAPA DE RIESGOS'!$AF482),"")</f>
        <v/>
      </c>
      <c r="CU31" s="360" t="str">
        <f>IF(AND('MAPA DE RIESGOS'!$AP483="Muy Alta",'MAPA DE RIESGOS'!$AR483="Catastrófico"),CONCATENATE("R",'MAPA DE RIESGOS'!$H483,"C",'MAPA DE RIESGOS'!$AF483),"")</f>
        <v/>
      </c>
      <c r="CV31" s="67"/>
      <c r="CW31" s="756"/>
      <c r="CX31" s="757"/>
      <c r="CY31" s="757"/>
      <c r="CZ31" s="757"/>
      <c r="DA31" s="757"/>
      <c r="DB31" s="758"/>
    </row>
    <row r="32" spans="2:106" ht="32.5" customHeight="1">
      <c r="B32" s="749"/>
      <c r="C32" s="749"/>
      <c r="D32" s="750"/>
      <c r="E32" s="738"/>
      <c r="F32" s="739"/>
      <c r="G32" s="739"/>
      <c r="H32" s="739"/>
      <c r="I32" s="740"/>
      <c r="J32" s="356" t="str">
        <f>IF(AND('MAPA DE RIESGOS'!$AP484="Muy Alta",'MAPA DE RIESGOS'!$AR484="Leve"),CONCATENATE("R",'MAPA DE RIESGOS'!$H484,"C",'MAPA DE RIESGOS'!$AF484),"")</f>
        <v/>
      </c>
      <c r="K32" s="357" t="str">
        <f>IF(AND('MAPA DE RIESGOS'!$AP485="Muy Alta",'MAPA DE RIESGOS'!$AR485="Leve"),CONCATENATE("R",'MAPA DE RIESGOS'!$H485,"C",'MAPA DE RIESGOS'!$AF485),"")</f>
        <v/>
      </c>
      <c r="L32" s="357" t="str">
        <f>IF(AND('MAPA DE RIESGOS'!$AP486="Muy Alta",'MAPA DE RIESGOS'!$AR486="Leve"),CONCATENATE("R",'MAPA DE RIESGOS'!$H486,"C",'MAPA DE RIESGOS'!$AF486),"")</f>
        <v/>
      </c>
      <c r="M32" s="357" t="str">
        <f>IF(AND('MAPA DE RIESGOS'!$AP487="Muy Alta",'MAPA DE RIESGOS'!$AR487="Leve"),CONCATENATE("R",'MAPA DE RIESGOS'!$H487,"C",'MAPA DE RIESGOS'!$AF487),"")</f>
        <v/>
      </c>
      <c r="N32" s="357" t="str">
        <f>IF(AND('MAPA DE RIESGOS'!$AP488="Muy Alta",'MAPA DE RIESGOS'!$AR488="Leve"),CONCATENATE("R",'MAPA DE RIESGOS'!$H488,"C",'MAPA DE RIESGOS'!$AF488),"")</f>
        <v/>
      </c>
      <c r="O32" s="357" t="str">
        <f>IF(AND('MAPA DE RIESGOS'!$AP489="Muy Alta",'MAPA DE RIESGOS'!$AR489="Leve"),CONCATENATE("R",'MAPA DE RIESGOS'!$H489,"C",'MAPA DE RIESGOS'!$AF489),"")</f>
        <v/>
      </c>
      <c r="P32" s="357" t="str">
        <f>IF(AND('MAPA DE RIESGOS'!$AP490="Muy Alta",'MAPA DE RIESGOS'!$AR490="Leve"),CONCATENATE("R",'MAPA DE RIESGOS'!$H490,"C",'MAPA DE RIESGOS'!$AF490),"")</f>
        <v/>
      </c>
      <c r="Q32" s="357" t="str">
        <f>IF(AND('MAPA DE RIESGOS'!$AP491="Muy Alta",'MAPA DE RIESGOS'!$AR491="Leve"),CONCATENATE("R",'MAPA DE RIESGOS'!$H491,"C",'MAPA DE RIESGOS'!$AF491),"")</f>
        <v/>
      </c>
      <c r="R32" s="357" t="str">
        <f>IF(AND('MAPA DE RIESGOS'!$AP492="Muy Alta",'MAPA DE RIESGOS'!$AR492="Leve"),CONCATENATE("R",'MAPA DE RIESGOS'!$H492,"C",'MAPA DE RIESGOS'!$AF492),"")</f>
        <v/>
      </c>
      <c r="S32" s="357" t="str">
        <f>IF(AND('MAPA DE RIESGOS'!$AP493="Muy Alta",'MAPA DE RIESGOS'!$AR493="Leve"),CONCATENATE("R",'MAPA DE RIESGOS'!$H493,"C",'MAPA DE RIESGOS'!$AF493),"")</f>
        <v/>
      </c>
      <c r="T32" s="357" t="str">
        <f>IF(AND('MAPA DE RIESGOS'!$AP494="Muy Alta",'MAPA DE RIESGOS'!$AR494="Leve"),CONCATENATE("R",'MAPA DE RIESGOS'!$H494,"C",'MAPA DE RIESGOS'!$AF494),"")</f>
        <v/>
      </c>
      <c r="U32" s="357" t="str">
        <f>IF(AND('MAPA DE RIESGOS'!$AP495="Muy Alta",'MAPA DE RIESGOS'!$AR495="Leve"),CONCATENATE("R",'MAPA DE RIESGOS'!$H495,"C",'MAPA DE RIESGOS'!$AF495),"")</f>
        <v/>
      </c>
      <c r="V32" s="357" t="str">
        <f>IF(AND('MAPA DE RIESGOS'!$AP496="Muy Alta",'MAPA DE RIESGOS'!$AR496="Leve"),CONCATENATE("R",'MAPA DE RIESGOS'!$H496,"C",'MAPA DE RIESGOS'!$AF496),"")</f>
        <v/>
      </c>
      <c r="W32" s="357" t="str">
        <f>IF(AND('MAPA DE RIESGOS'!$AP497="Muy Alta",'MAPA DE RIESGOS'!$AR497="Leve"),CONCATENATE("R",'MAPA DE RIESGOS'!$H497,"C",'MAPA DE RIESGOS'!$AF497),"")</f>
        <v/>
      </c>
      <c r="X32" s="357" t="str">
        <f>IF(AND('MAPA DE RIESGOS'!$AP498="Muy Alta",'MAPA DE RIESGOS'!$AR498="Leve"),CONCATENATE("R",'MAPA DE RIESGOS'!$H498,"C",'MAPA DE RIESGOS'!$AF498),"")</f>
        <v/>
      </c>
      <c r="Y32" s="357" t="str">
        <f>IF(AND('MAPA DE RIESGOS'!$AP499="Muy Alta",'MAPA DE RIESGOS'!$AR499="Leve"),CONCATENATE("R",'MAPA DE RIESGOS'!$H499,"C",'MAPA DE RIESGOS'!$AF499),"")</f>
        <v/>
      </c>
      <c r="Z32" s="357" t="str">
        <f>IF(AND('MAPA DE RIESGOS'!$AP500="Muy Alta",'MAPA DE RIESGOS'!$AR500="Leve"),CONCATENATE("R",'MAPA DE RIESGOS'!$H500,"C",'MAPA DE RIESGOS'!$AF500),"")</f>
        <v/>
      </c>
      <c r="AA32" s="358" t="str">
        <f>IF(AND('MAPA DE RIESGOS'!$AP501="Muy Alta",'MAPA DE RIESGOS'!$AR501="Leve"),CONCATENATE("R",'MAPA DE RIESGOS'!$H501,"C",'MAPA DE RIESGOS'!$AF501),"")</f>
        <v/>
      </c>
      <c r="AB32" s="356" t="str">
        <f>IF(AND('MAPA DE RIESGOS'!$AP484="Muy Alta",'MAPA DE RIESGOS'!$AR484="Menor"),CONCATENATE("R",'MAPA DE RIESGOS'!$H484,"C",'MAPA DE RIESGOS'!$AF484),"")</f>
        <v/>
      </c>
      <c r="AC32" s="357" t="str">
        <f>IF(AND('MAPA DE RIESGOS'!$AP485="Muy Alta",'MAPA DE RIESGOS'!$AR485="Menor"),CONCATENATE("R",'MAPA DE RIESGOS'!$H485,"C",'MAPA DE RIESGOS'!$AF485),"")</f>
        <v/>
      </c>
      <c r="AD32" s="357" t="str">
        <f>IF(AND('MAPA DE RIESGOS'!$AP486="Muy Alta",'MAPA DE RIESGOS'!$AR486="Menor"),CONCATENATE("R",'MAPA DE RIESGOS'!$H486,"C",'MAPA DE RIESGOS'!$AF486),"")</f>
        <v/>
      </c>
      <c r="AE32" s="357" t="str">
        <f>IF(AND('MAPA DE RIESGOS'!$AP487="Muy Alta",'MAPA DE RIESGOS'!$AR487="Menor"),CONCATENATE("R",'MAPA DE RIESGOS'!$H487,"C",'MAPA DE RIESGOS'!$AF487),"")</f>
        <v/>
      </c>
      <c r="AF32" s="357" t="str">
        <f>IF(AND('MAPA DE RIESGOS'!$AP488="Muy Alta",'MAPA DE RIESGOS'!$AR488="Menor"),CONCATENATE("R",'MAPA DE RIESGOS'!$H488,"C",'MAPA DE RIESGOS'!$AF488),"")</f>
        <v/>
      </c>
      <c r="AG32" s="357" t="str">
        <f>IF(AND('MAPA DE RIESGOS'!$AP489="Muy Alta",'MAPA DE RIESGOS'!$AR489="Menor"),CONCATENATE("R",'MAPA DE RIESGOS'!$H489,"C",'MAPA DE RIESGOS'!$AF489),"")</f>
        <v/>
      </c>
      <c r="AH32" s="357" t="str">
        <f>IF(AND('MAPA DE RIESGOS'!$AP490="Muy Alta",'MAPA DE RIESGOS'!$AR490="Menor"),CONCATENATE("R",'MAPA DE RIESGOS'!$H490,"C",'MAPA DE RIESGOS'!$AF490),"")</f>
        <v/>
      </c>
      <c r="AI32" s="357" t="str">
        <f>IF(AND('MAPA DE RIESGOS'!$AP491="Muy Alta",'MAPA DE RIESGOS'!$AR491="Menor"),CONCATENATE("R",'MAPA DE RIESGOS'!$H491,"C",'MAPA DE RIESGOS'!$AF491),"")</f>
        <v/>
      </c>
      <c r="AJ32" s="357" t="str">
        <f>IF(AND('MAPA DE RIESGOS'!$AP492="Muy Alta",'MAPA DE RIESGOS'!$AR492="Menor"),CONCATENATE("R",'MAPA DE RIESGOS'!$H492,"C",'MAPA DE RIESGOS'!$AF492),"")</f>
        <v/>
      </c>
      <c r="AK32" s="357" t="str">
        <f>IF(AND('MAPA DE RIESGOS'!$AP493="Muy Alta",'MAPA DE RIESGOS'!$AR493="Menor"),CONCATENATE("R",'MAPA DE RIESGOS'!$H493,"C",'MAPA DE RIESGOS'!$AF493),"")</f>
        <v/>
      </c>
      <c r="AL32" s="357" t="str">
        <f>IF(AND('MAPA DE RIESGOS'!$AP494="Muy Alta",'MAPA DE RIESGOS'!$AR494="Menor"),CONCATENATE("R",'MAPA DE RIESGOS'!$H494,"C",'MAPA DE RIESGOS'!$AF494),"")</f>
        <v/>
      </c>
      <c r="AM32" s="357" t="str">
        <f>IF(AND('MAPA DE RIESGOS'!$AP495="Muy Alta",'MAPA DE RIESGOS'!$AR495="Menor"),CONCATENATE("R",'MAPA DE RIESGOS'!$H495,"C",'MAPA DE RIESGOS'!$AF495),"")</f>
        <v/>
      </c>
      <c r="AN32" s="357" t="str">
        <f>IF(AND('MAPA DE RIESGOS'!$AP496="Muy Alta",'MAPA DE RIESGOS'!$AR496="Menor"),CONCATENATE("R",'MAPA DE RIESGOS'!$H496,"C",'MAPA DE RIESGOS'!$AF496),"")</f>
        <v/>
      </c>
      <c r="AO32" s="357" t="str">
        <f>IF(AND('MAPA DE RIESGOS'!$AP497="Muy Alta",'MAPA DE RIESGOS'!$AR497="Menor"),CONCATENATE("R",'MAPA DE RIESGOS'!$H497,"C",'MAPA DE RIESGOS'!$AF497),"")</f>
        <v/>
      </c>
      <c r="AP32" s="357" t="str">
        <f>IF(AND('MAPA DE RIESGOS'!$AP498="Muy Alta",'MAPA DE RIESGOS'!$AR498="Menor"),CONCATENATE("R",'MAPA DE RIESGOS'!$H498,"C",'MAPA DE RIESGOS'!$AF498),"")</f>
        <v/>
      </c>
      <c r="AQ32" s="357" t="str">
        <f>IF(AND('MAPA DE RIESGOS'!$AP499="Muy Alta",'MAPA DE RIESGOS'!$AR499="Menor"),CONCATENATE("R",'MAPA DE RIESGOS'!$H499,"C",'MAPA DE RIESGOS'!$AF499),"")</f>
        <v/>
      </c>
      <c r="AR32" s="357" t="str">
        <f>IF(AND('MAPA DE RIESGOS'!$AP500="Muy Alta",'MAPA DE RIESGOS'!$AR500="Menor"),CONCATENATE("R",'MAPA DE RIESGOS'!$H500,"C",'MAPA DE RIESGOS'!$AF500),"")</f>
        <v/>
      </c>
      <c r="AS32" s="358" t="str">
        <f>IF(AND('MAPA DE RIESGOS'!$AP501="Muy Alta",'MAPA DE RIESGOS'!$AR501="Menor"),CONCATENATE("R",'MAPA DE RIESGOS'!$H501,"C",'MAPA DE RIESGOS'!$AF501),"")</f>
        <v/>
      </c>
      <c r="AT32" s="356" t="str">
        <f>IF(AND('MAPA DE RIESGOS'!$AP484="Muy Alta",'MAPA DE RIESGOS'!$AR484="Moderado"),CONCATENATE("R",'MAPA DE RIESGOS'!$H484,"C",'MAPA DE RIESGOS'!$AF484),"")</f>
        <v/>
      </c>
      <c r="AU32" s="357" t="str">
        <f>IF(AND('MAPA DE RIESGOS'!$AP485="Muy Alta",'MAPA DE RIESGOS'!$AR485="Moderado"),CONCATENATE("R",'MAPA DE RIESGOS'!$H485,"C",'MAPA DE RIESGOS'!$AF485),"")</f>
        <v/>
      </c>
      <c r="AV32" s="357" t="str">
        <f>IF(AND('MAPA DE RIESGOS'!$AP486="Muy Alta",'MAPA DE RIESGOS'!$AR486="Moderado"),CONCATENATE("R",'MAPA DE RIESGOS'!$H486,"C",'MAPA DE RIESGOS'!$AF486),"")</f>
        <v/>
      </c>
      <c r="AW32" s="357" t="str">
        <f>IF(AND('MAPA DE RIESGOS'!$AP487="Muy Alta",'MAPA DE RIESGOS'!$AR487="Moderado"),CONCATENATE("R",'MAPA DE RIESGOS'!$H487,"C",'MAPA DE RIESGOS'!$AF487),"")</f>
        <v/>
      </c>
      <c r="AX32" s="357" t="str">
        <f>IF(AND('MAPA DE RIESGOS'!$AP488="Muy Alta",'MAPA DE RIESGOS'!$AR488="Moderado"),CONCATENATE("R",'MAPA DE RIESGOS'!$H488,"C",'MAPA DE RIESGOS'!$AF488),"")</f>
        <v/>
      </c>
      <c r="AY32" s="357" t="str">
        <f>IF(AND('MAPA DE RIESGOS'!$AP489="Muy Alta",'MAPA DE RIESGOS'!$AR489="Moderado"),CONCATENATE("R",'MAPA DE RIESGOS'!$H489,"C",'MAPA DE RIESGOS'!$AF489),"")</f>
        <v/>
      </c>
      <c r="AZ32" s="357" t="str">
        <f>IF(AND('MAPA DE RIESGOS'!$AP490="Muy Alta",'MAPA DE RIESGOS'!$AR490="Moderado"),CONCATENATE("R",'MAPA DE RIESGOS'!$H490,"C",'MAPA DE RIESGOS'!$AF490),"")</f>
        <v/>
      </c>
      <c r="BA32" s="357" t="str">
        <f>IF(AND('MAPA DE RIESGOS'!$AP491="Muy Alta",'MAPA DE RIESGOS'!$AR491="Moderado"),CONCATENATE("R",'MAPA DE RIESGOS'!$H491,"C",'MAPA DE RIESGOS'!$AF491),"")</f>
        <v/>
      </c>
      <c r="BB32" s="357" t="str">
        <f>IF(AND('MAPA DE RIESGOS'!$AP492="Muy Alta",'MAPA DE RIESGOS'!$AR492="Moderado"),CONCATENATE("R",'MAPA DE RIESGOS'!$H492,"C",'MAPA DE RIESGOS'!$AF492),"")</f>
        <v/>
      </c>
      <c r="BC32" s="357" t="str">
        <f>IF(AND('MAPA DE RIESGOS'!$AP493="Muy Alta",'MAPA DE RIESGOS'!$AR493="Moderado"),CONCATENATE("R",'MAPA DE RIESGOS'!$H493,"C",'MAPA DE RIESGOS'!$AF493),"")</f>
        <v/>
      </c>
      <c r="BD32" s="357" t="str">
        <f>IF(AND('MAPA DE RIESGOS'!$AP494="Muy Alta",'MAPA DE RIESGOS'!$AR494="Moderado"),CONCATENATE("R",'MAPA DE RIESGOS'!$H494,"C",'MAPA DE RIESGOS'!$AF494),"")</f>
        <v/>
      </c>
      <c r="BE32" s="357" t="str">
        <f>IF(AND('MAPA DE RIESGOS'!$AP495="Muy Alta",'MAPA DE RIESGOS'!$AR495="Moderado"),CONCATENATE("R",'MAPA DE RIESGOS'!$H495,"C",'MAPA DE RIESGOS'!$AF495),"")</f>
        <v/>
      </c>
      <c r="BF32" s="357" t="str">
        <f>IF(AND('MAPA DE RIESGOS'!$AP496="Muy Alta",'MAPA DE RIESGOS'!$AR496="Moderado"),CONCATENATE("R",'MAPA DE RIESGOS'!$H496,"C",'MAPA DE RIESGOS'!$AF496),"")</f>
        <v/>
      </c>
      <c r="BG32" s="357" t="str">
        <f>IF(AND('MAPA DE RIESGOS'!$AP497="Muy Alta",'MAPA DE RIESGOS'!$AR497="Moderado"),CONCATENATE("R",'MAPA DE RIESGOS'!$H497,"C",'MAPA DE RIESGOS'!$AF497),"")</f>
        <v/>
      </c>
      <c r="BH32" s="357" t="str">
        <f>IF(AND('MAPA DE RIESGOS'!$AP498="Muy Alta",'MAPA DE RIESGOS'!$AR498="Moderado"),CONCATENATE("R",'MAPA DE RIESGOS'!$H498,"C",'MAPA DE RIESGOS'!$AF498),"")</f>
        <v/>
      </c>
      <c r="BI32" s="357" t="str">
        <f>IF(AND('MAPA DE RIESGOS'!$AP499="Muy Alta",'MAPA DE RIESGOS'!$AR499="Moderado"),CONCATENATE("R",'MAPA DE RIESGOS'!$H499,"C",'MAPA DE RIESGOS'!$AF499),"")</f>
        <v/>
      </c>
      <c r="BJ32" s="357" t="str">
        <f>IF(AND('MAPA DE RIESGOS'!$AP500="Muy Alta",'MAPA DE RIESGOS'!$AR500="Moderado"),CONCATENATE("R",'MAPA DE RIESGOS'!$H500,"C",'MAPA DE RIESGOS'!$AF500),"")</f>
        <v/>
      </c>
      <c r="BK32" s="358" t="str">
        <f>IF(AND('MAPA DE RIESGOS'!$AP501="Muy Alta",'MAPA DE RIESGOS'!$AR501="Moderado"),CONCATENATE("R",'MAPA DE RIESGOS'!$H501,"C",'MAPA DE RIESGOS'!$AF501),"")</f>
        <v/>
      </c>
      <c r="BL32" s="356" t="str">
        <f>IF(AND('MAPA DE RIESGOS'!$AP484="Muy Alta",'MAPA DE RIESGOS'!$AR484="Mayor"),CONCATENATE("R",'MAPA DE RIESGOS'!$H484,"C",'MAPA DE RIESGOS'!$AF484),"")</f>
        <v/>
      </c>
      <c r="BM32" s="357" t="str">
        <f>IF(AND('MAPA DE RIESGOS'!$AP485="Muy Alta",'MAPA DE RIESGOS'!$AR485="Mayor"),CONCATENATE("R",'MAPA DE RIESGOS'!$H485,"C",'MAPA DE RIESGOS'!$AF485),"")</f>
        <v/>
      </c>
      <c r="BN32" s="357" t="str">
        <f>IF(AND('MAPA DE RIESGOS'!$AP486="Muy Alta",'MAPA DE RIESGOS'!$AR486="Mayor"),CONCATENATE("R",'MAPA DE RIESGOS'!$H486,"C",'MAPA DE RIESGOS'!$AF486),"")</f>
        <v/>
      </c>
      <c r="BO32" s="357" t="str">
        <f>IF(AND('MAPA DE RIESGOS'!$AP487="Muy Alta",'MAPA DE RIESGOS'!$AR487="Mayor"),CONCATENATE("R",'MAPA DE RIESGOS'!$H487,"C",'MAPA DE RIESGOS'!$AF487),"")</f>
        <v/>
      </c>
      <c r="BP32" s="357" t="str">
        <f>IF(AND('MAPA DE RIESGOS'!$AP488="Muy Alta",'MAPA DE RIESGOS'!$AR488="Mayor"),CONCATENATE("R",'MAPA DE RIESGOS'!$H488,"C",'MAPA DE RIESGOS'!$AF488),"")</f>
        <v/>
      </c>
      <c r="BQ32" s="357" t="str">
        <f>IF(AND('MAPA DE RIESGOS'!$AP489="Muy Alta",'MAPA DE RIESGOS'!$AR489="Mayor"),CONCATENATE("R",'MAPA DE RIESGOS'!$H489,"C",'MAPA DE RIESGOS'!$AF489),"")</f>
        <v/>
      </c>
      <c r="BR32" s="357" t="str">
        <f>IF(AND('MAPA DE RIESGOS'!$AP490="Muy Alta",'MAPA DE RIESGOS'!$AR490="Mayor"),CONCATENATE("R",'MAPA DE RIESGOS'!$H490,"C",'MAPA DE RIESGOS'!$AF490),"")</f>
        <v/>
      </c>
      <c r="BS32" s="357" t="str">
        <f>IF(AND('MAPA DE RIESGOS'!$AP491="Muy Alta",'MAPA DE RIESGOS'!$AR491="Mayor"),CONCATENATE("R",'MAPA DE RIESGOS'!$H491,"C",'MAPA DE RIESGOS'!$AF491),"")</f>
        <v/>
      </c>
      <c r="BT32" s="357" t="str">
        <f>IF(AND('MAPA DE RIESGOS'!$AP492="Muy Alta",'MAPA DE RIESGOS'!$AR492="Mayor"),CONCATENATE("R",'MAPA DE RIESGOS'!$H492,"C",'MAPA DE RIESGOS'!$AF492),"")</f>
        <v/>
      </c>
      <c r="BU32" s="357" t="str">
        <f>IF(AND('MAPA DE RIESGOS'!$AP493="Muy Alta",'MAPA DE RIESGOS'!$AR493="Mayor"),CONCATENATE("R",'MAPA DE RIESGOS'!$H493,"C",'MAPA DE RIESGOS'!$AF493),"")</f>
        <v/>
      </c>
      <c r="BV32" s="357" t="str">
        <f>IF(AND('MAPA DE RIESGOS'!$AP494="Muy Alta",'MAPA DE RIESGOS'!$AR494="Mayor"),CONCATENATE("R",'MAPA DE RIESGOS'!$H494,"C",'MAPA DE RIESGOS'!$AF494),"")</f>
        <v/>
      </c>
      <c r="BW32" s="357" t="str">
        <f>IF(AND('MAPA DE RIESGOS'!$AP495="Muy Alta",'MAPA DE RIESGOS'!$AR495="Mayor"),CONCATENATE("R",'MAPA DE RIESGOS'!$H495,"C",'MAPA DE RIESGOS'!$AF495),"")</f>
        <v/>
      </c>
      <c r="BX32" s="357" t="str">
        <f>IF(AND('MAPA DE RIESGOS'!$AP496="Muy Alta",'MAPA DE RIESGOS'!$AR496="Mayor"),CONCATENATE("R",'MAPA DE RIESGOS'!$H496,"C",'MAPA DE RIESGOS'!$AF496),"")</f>
        <v/>
      </c>
      <c r="BY32" s="357" t="str">
        <f>IF(AND('MAPA DE RIESGOS'!$AP497="Muy Alta",'MAPA DE RIESGOS'!$AR497="Mayor"),CONCATENATE("R",'MAPA DE RIESGOS'!$H497,"C",'MAPA DE RIESGOS'!$AF497),"")</f>
        <v/>
      </c>
      <c r="BZ32" s="357" t="str">
        <f>IF(AND('MAPA DE RIESGOS'!$AP498="Muy Alta",'MAPA DE RIESGOS'!$AR498="Mayor"),CONCATENATE("R",'MAPA DE RIESGOS'!$H498,"C",'MAPA DE RIESGOS'!$AF498),"")</f>
        <v/>
      </c>
      <c r="CA32" s="357" t="str">
        <f>IF(AND('MAPA DE RIESGOS'!$AP499="Muy Alta",'MAPA DE RIESGOS'!$AR499="Mayor"),CONCATENATE("R",'MAPA DE RIESGOS'!$H499,"C",'MAPA DE RIESGOS'!$AF499),"")</f>
        <v/>
      </c>
      <c r="CB32" s="357" t="str">
        <f>IF(AND('MAPA DE RIESGOS'!$AP500="Muy Alta",'MAPA DE RIESGOS'!$AR500="Mayor"),CONCATENATE("R",'MAPA DE RIESGOS'!$H500,"C",'MAPA DE RIESGOS'!$AF500),"")</f>
        <v/>
      </c>
      <c r="CC32" s="358" t="str">
        <f>IF(AND('MAPA DE RIESGOS'!$AP501="Muy Alta",'MAPA DE RIESGOS'!$AR501="Mayor"),CONCATENATE("R",'MAPA DE RIESGOS'!$H501,"C",'MAPA DE RIESGOS'!$AF501),"")</f>
        <v/>
      </c>
      <c r="CD32" s="359" t="str">
        <f>IF(AND('MAPA DE RIESGOS'!$AP484="Muy Alta",'MAPA DE RIESGOS'!$AR484="Catastrófico"),CONCATENATE("R",'MAPA DE RIESGOS'!$H484,"C",'MAPA DE RIESGOS'!$AF484),"")</f>
        <v/>
      </c>
      <c r="CE32" s="359" t="str">
        <f>IF(AND('MAPA DE RIESGOS'!$AP485="Muy Alta",'MAPA DE RIESGOS'!$AR485="Catastrófico"),CONCATENATE("R",'MAPA DE RIESGOS'!$H485,"C",'MAPA DE RIESGOS'!$AF485),"")</f>
        <v/>
      </c>
      <c r="CF32" s="359" t="str">
        <f>IF(AND('MAPA DE RIESGOS'!$AP486="Muy Alta",'MAPA DE RIESGOS'!$AR486="Catastrófico"),CONCATENATE("R",'MAPA DE RIESGOS'!$H486,"C",'MAPA DE RIESGOS'!$AF486),"")</f>
        <v/>
      </c>
      <c r="CG32" s="359" t="str">
        <f>IF(AND('MAPA DE RIESGOS'!$AP487="Muy Alta",'MAPA DE RIESGOS'!$AR487="Catastrófico"),CONCATENATE("R",'MAPA DE RIESGOS'!$H487,"C",'MAPA DE RIESGOS'!$AF487),"")</f>
        <v/>
      </c>
      <c r="CH32" s="359" t="str">
        <f>IF(AND('MAPA DE RIESGOS'!$AP488="Muy Alta",'MAPA DE RIESGOS'!$AR488="Catastrófico"),CONCATENATE("R",'MAPA DE RIESGOS'!$H488,"C",'MAPA DE RIESGOS'!$AF488),"")</f>
        <v/>
      </c>
      <c r="CI32" s="359" t="str">
        <f>IF(AND('MAPA DE RIESGOS'!$AP489="Muy Alta",'MAPA DE RIESGOS'!$AR489="Catastrófico"),CONCATENATE("R",'MAPA DE RIESGOS'!$H489,"C",'MAPA DE RIESGOS'!$AF489),"")</f>
        <v/>
      </c>
      <c r="CJ32" s="359" t="str">
        <f>IF(AND('MAPA DE RIESGOS'!$AP490="Muy Alta",'MAPA DE RIESGOS'!$AR490="Catastrófico"),CONCATENATE("R",'MAPA DE RIESGOS'!$H490,"C",'MAPA DE RIESGOS'!$AF490),"")</f>
        <v/>
      </c>
      <c r="CK32" s="359" t="str">
        <f>IF(AND('MAPA DE RIESGOS'!$AP491="Muy Alta",'MAPA DE RIESGOS'!$AR491="Catastrófico"),CONCATENATE("R",'MAPA DE RIESGOS'!$H491,"C",'MAPA DE RIESGOS'!$AF491),"")</f>
        <v/>
      </c>
      <c r="CL32" s="359" t="str">
        <f>IF(AND('MAPA DE RIESGOS'!$AP492="Muy Alta",'MAPA DE RIESGOS'!$AR492="Catastrófico"),CONCATENATE("R",'MAPA DE RIESGOS'!$H492,"C",'MAPA DE RIESGOS'!$AF492),"")</f>
        <v/>
      </c>
      <c r="CM32" s="359" t="str">
        <f>IF(AND('MAPA DE RIESGOS'!$AP493="Muy Alta",'MAPA DE RIESGOS'!$AR493="Catastrófico"),CONCATENATE("R",'MAPA DE RIESGOS'!$H493,"C",'MAPA DE RIESGOS'!$AF493),"")</f>
        <v/>
      </c>
      <c r="CN32" s="359" t="str">
        <f>IF(AND('MAPA DE RIESGOS'!$AP494="Muy Alta",'MAPA DE RIESGOS'!$AR494="Catastrófico"),CONCATENATE("R",'MAPA DE RIESGOS'!$H494,"C",'MAPA DE RIESGOS'!$AF494),"")</f>
        <v/>
      </c>
      <c r="CO32" s="359" t="str">
        <f>IF(AND('MAPA DE RIESGOS'!$AP495="Muy Alta",'MAPA DE RIESGOS'!$AR495="Catastrófico"),CONCATENATE("R",'MAPA DE RIESGOS'!$H495,"C",'MAPA DE RIESGOS'!$AF495),"")</f>
        <v/>
      </c>
      <c r="CP32" s="359" t="str">
        <f>IF(AND('MAPA DE RIESGOS'!$AP496="Muy Alta",'MAPA DE RIESGOS'!$AR496="Catastrófico"),CONCATENATE("R",'MAPA DE RIESGOS'!$H496,"C",'MAPA DE RIESGOS'!$AF496),"")</f>
        <v/>
      </c>
      <c r="CQ32" s="359" t="str">
        <f>IF(AND('MAPA DE RIESGOS'!$AP497="Muy Alta",'MAPA DE RIESGOS'!$AR497="Catastrófico"),CONCATENATE("R",'MAPA DE RIESGOS'!$H497,"C",'MAPA DE RIESGOS'!$AF497),"")</f>
        <v/>
      </c>
      <c r="CR32" s="359" t="str">
        <f>IF(AND('MAPA DE RIESGOS'!$AP498="Muy Alta",'MAPA DE RIESGOS'!$AR498="Catastrófico"),CONCATENATE("R",'MAPA DE RIESGOS'!$H498,"C",'MAPA DE RIESGOS'!$AF498),"")</f>
        <v/>
      </c>
      <c r="CS32" s="359" t="str">
        <f>IF(AND('MAPA DE RIESGOS'!$AP499="Muy Alta",'MAPA DE RIESGOS'!$AR499="Catastrófico"),CONCATENATE("R",'MAPA DE RIESGOS'!$H499,"C",'MAPA DE RIESGOS'!$AF499),"")</f>
        <v/>
      </c>
      <c r="CT32" s="359" t="str">
        <f>IF(AND('MAPA DE RIESGOS'!$AP500="Muy Alta",'MAPA DE RIESGOS'!$AR500="Catastrófico"),CONCATENATE("R",'MAPA DE RIESGOS'!$H500,"C",'MAPA DE RIESGOS'!$AF500),"")</f>
        <v/>
      </c>
      <c r="CU32" s="360" t="str">
        <f>IF(AND('MAPA DE RIESGOS'!$AP501="Muy Alta",'MAPA DE RIESGOS'!$AR501="Catastrófico"),CONCATENATE("R",'MAPA DE RIESGOS'!$H501,"C",'MAPA DE RIESGOS'!$AF501),"")</f>
        <v/>
      </c>
      <c r="CV32" s="67"/>
      <c r="CW32" s="756"/>
      <c r="CX32" s="757"/>
      <c r="CY32" s="757"/>
      <c r="CZ32" s="757"/>
      <c r="DA32" s="757"/>
      <c r="DB32" s="758"/>
    </row>
    <row r="33" spans="2:106" ht="32.5" customHeight="1">
      <c r="B33" s="749"/>
      <c r="C33" s="749"/>
      <c r="D33" s="750"/>
      <c r="E33" s="738"/>
      <c r="F33" s="739"/>
      <c r="G33" s="739"/>
      <c r="H33" s="739"/>
      <c r="I33" s="740"/>
      <c r="J33" s="356" t="str">
        <f>IF(AND('MAPA DE RIESGOS'!$AP502="Muy Alta",'MAPA DE RIESGOS'!$AR502="Leve"),CONCATENATE("R",'MAPA DE RIESGOS'!$H502,"C",'MAPA DE RIESGOS'!$AF502),"")</f>
        <v/>
      </c>
      <c r="K33" s="357" t="str">
        <f>IF(AND('MAPA DE RIESGOS'!$AP503="Muy Alta",'MAPA DE RIESGOS'!$AR503="Leve"),CONCATENATE("R",'MAPA DE RIESGOS'!$H503,"C",'MAPA DE RIESGOS'!$AF503),"")</f>
        <v/>
      </c>
      <c r="L33" s="357" t="str">
        <f>IF(AND('MAPA DE RIESGOS'!$AP504="Muy Alta",'MAPA DE RIESGOS'!$AR504="Leve"),CONCATENATE("R",'MAPA DE RIESGOS'!$H504,"C",'MAPA DE RIESGOS'!$AF504),"")</f>
        <v/>
      </c>
      <c r="M33" s="357" t="str">
        <f>IF(AND('MAPA DE RIESGOS'!$AP505="Muy Alta",'MAPA DE RIESGOS'!$AR505="Leve"),CONCATENATE("R",'MAPA DE RIESGOS'!$H505,"C",'MAPA DE RIESGOS'!$AF505),"")</f>
        <v/>
      </c>
      <c r="N33" s="357" t="str">
        <f>IF(AND('MAPA DE RIESGOS'!$AP506="Muy Alta",'MAPA DE RIESGOS'!$AR506="Leve"),CONCATENATE("R",'MAPA DE RIESGOS'!$H506,"C",'MAPA DE RIESGOS'!$AF506),"")</f>
        <v/>
      </c>
      <c r="O33" s="357" t="str">
        <f>IF(AND('MAPA DE RIESGOS'!$AP507="Muy Alta",'MAPA DE RIESGOS'!$AR507="Leve"),CONCATENATE("R",'MAPA DE RIESGOS'!$H507,"C",'MAPA DE RIESGOS'!$AF507),"")</f>
        <v/>
      </c>
      <c r="P33" s="357" t="str">
        <f>IF(AND('MAPA DE RIESGOS'!$AP508="Muy Alta",'MAPA DE RIESGOS'!$AR508="Leve"),CONCATENATE("R",'MAPA DE RIESGOS'!$H508,"C",'MAPA DE RIESGOS'!$AF508),"")</f>
        <v/>
      </c>
      <c r="Q33" s="357" t="str">
        <f>IF(AND('MAPA DE RIESGOS'!$AP509="Muy Alta",'MAPA DE RIESGOS'!$AR509="Leve"),CONCATENATE("R",'MAPA DE RIESGOS'!$H509,"C",'MAPA DE RIESGOS'!$AF509),"")</f>
        <v/>
      </c>
      <c r="R33" s="357" t="str">
        <f>IF(AND('MAPA DE RIESGOS'!$AP510="Muy Alta",'MAPA DE RIESGOS'!$AR510="Leve"),CONCATENATE("R",'MAPA DE RIESGOS'!$H510,"C",'MAPA DE RIESGOS'!$AF510),"")</f>
        <v/>
      </c>
      <c r="S33" s="357" t="str">
        <f>IF(AND('MAPA DE RIESGOS'!$AP511="Muy Alta",'MAPA DE RIESGOS'!$AR511="Leve"),CONCATENATE("R",'MAPA DE RIESGOS'!$H511,"C",'MAPA DE RIESGOS'!$AF511),"")</f>
        <v/>
      </c>
      <c r="T33" s="357" t="str">
        <f>IF(AND('MAPA DE RIESGOS'!$AP512="Muy Alta",'MAPA DE RIESGOS'!$AR512="Leve"),CONCATENATE("R",'MAPA DE RIESGOS'!$H512,"C",'MAPA DE RIESGOS'!$AF512),"")</f>
        <v/>
      </c>
      <c r="U33" s="357" t="str">
        <f>IF(AND('MAPA DE RIESGOS'!$AP513="Muy Alta",'MAPA DE RIESGOS'!$AR513="Leve"),CONCATENATE("R",'MAPA DE RIESGOS'!$H513,"C",'MAPA DE RIESGOS'!$AF513),"")</f>
        <v/>
      </c>
      <c r="V33" s="357" t="str">
        <f>IF(AND('MAPA DE RIESGOS'!$AP514="Muy Alta",'MAPA DE RIESGOS'!$AR514="Leve"),CONCATENATE("R",'MAPA DE RIESGOS'!$H514,"C",'MAPA DE RIESGOS'!$AF514),"")</f>
        <v/>
      </c>
      <c r="W33" s="357" t="str">
        <f>IF(AND('MAPA DE RIESGOS'!$AP515="Muy Alta",'MAPA DE RIESGOS'!$AR515="Leve"),CONCATENATE("R",'MAPA DE RIESGOS'!$H515,"C",'MAPA DE RIESGOS'!$AF515),"")</f>
        <v/>
      </c>
      <c r="X33" s="357" t="str">
        <f>IF(AND('MAPA DE RIESGOS'!$AP516="Muy Alta",'MAPA DE RIESGOS'!$AR516="Leve"),CONCATENATE("R",'MAPA DE RIESGOS'!$H516,"C",'MAPA DE RIESGOS'!$AF516),"")</f>
        <v/>
      </c>
      <c r="Y33" s="357" t="str">
        <f>IF(AND('MAPA DE RIESGOS'!$AP517="Muy Alta",'MAPA DE RIESGOS'!$AR517="Leve"),CONCATENATE("R",'MAPA DE RIESGOS'!$H517,"C",'MAPA DE RIESGOS'!$AF517),"")</f>
        <v/>
      </c>
      <c r="Z33" s="357" t="str">
        <f>IF(AND('MAPA DE RIESGOS'!$AP518="Muy Alta",'MAPA DE RIESGOS'!$AR518="Leve"),CONCATENATE("R",'MAPA DE RIESGOS'!$H518,"C",'MAPA DE RIESGOS'!$AF518),"")</f>
        <v/>
      </c>
      <c r="AA33" s="358" t="str">
        <f>IF(AND('MAPA DE RIESGOS'!$AP519="Muy Alta",'MAPA DE RIESGOS'!$AR519="Leve"),CONCATENATE("R",'MAPA DE RIESGOS'!$H519,"C",'MAPA DE RIESGOS'!$AF519),"")</f>
        <v/>
      </c>
      <c r="AB33" s="356" t="str">
        <f>IF(AND('MAPA DE RIESGOS'!$AP502="Muy Alta",'MAPA DE RIESGOS'!$AR502="Menor"),CONCATENATE("R",'MAPA DE RIESGOS'!$H502,"C",'MAPA DE RIESGOS'!$AF502),"")</f>
        <v/>
      </c>
      <c r="AC33" s="357" t="str">
        <f>IF(AND('MAPA DE RIESGOS'!$AP503="Muy Alta",'MAPA DE RIESGOS'!$AR503="Menor"),CONCATENATE("R",'MAPA DE RIESGOS'!$H503,"C",'MAPA DE RIESGOS'!$AF503),"")</f>
        <v/>
      </c>
      <c r="AD33" s="357" t="str">
        <f>IF(AND('MAPA DE RIESGOS'!$AP504="Muy Alta",'MAPA DE RIESGOS'!$AR504="Menor"),CONCATENATE("R",'MAPA DE RIESGOS'!$H504,"C",'MAPA DE RIESGOS'!$AF504),"")</f>
        <v/>
      </c>
      <c r="AE33" s="357" t="str">
        <f>IF(AND('MAPA DE RIESGOS'!$AP505="Muy Alta",'MAPA DE RIESGOS'!$AR505="Menor"),CONCATENATE("R",'MAPA DE RIESGOS'!$H505,"C",'MAPA DE RIESGOS'!$AF505),"")</f>
        <v/>
      </c>
      <c r="AF33" s="357" t="str">
        <f>IF(AND('MAPA DE RIESGOS'!$AP506="Muy Alta",'MAPA DE RIESGOS'!$AR506="Menor"),CONCATENATE("R",'MAPA DE RIESGOS'!$H506,"C",'MAPA DE RIESGOS'!$AF506),"")</f>
        <v/>
      </c>
      <c r="AG33" s="357" t="str">
        <f>IF(AND('MAPA DE RIESGOS'!$AP507="Muy Alta",'MAPA DE RIESGOS'!$AR507="Menor"),CONCATENATE("R",'MAPA DE RIESGOS'!$H507,"C",'MAPA DE RIESGOS'!$AF507),"")</f>
        <v/>
      </c>
      <c r="AH33" s="357" t="str">
        <f>IF(AND('MAPA DE RIESGOS'!$AP508="Muy Alta",'MAPA DE RIESGOS'!$AR508="Menor"),CONCATENATE("R",'MAPA DE RIESGOS'!$H508,"C",'MAPA DE RIESGOS'!$AF508),"")</f>
        <v/>
      </c>
      <c r="AI33" s="357" t="str">
        <f>IF(AND('MAPA DE RIESGOS'!$AP509="Muy Alta",'MAPA DE RIESGOS'!$AR509="Menor"),CONCATENATE("R",'MAPA DE RIESGOS'!$H509,"C",'MAPA DE RIESGOS'!$AF509),"")</f>
        <v/>
      </c>
      <c r="AJ33" s="357" t="str">
        <f>IF(AND('MAPA DE RIESGOS'!$AP510="Muy Alta",'MAPA DE RIESGOS'!$AR510="Menor"),CONCATENATE("R",'MAPA DE RIESGOS'!$H510,"C",'MAPA DE RIESGOS'!$AF510),"")</f>
        <v/>
      </c>
      <c r="AK33" s="357" t="str">
        <f>IF(AND('MAPA DE RIESGOS'!$AP511="Muy Alta",'MAPA DE RIESGOS'!$AR511="Menor"),CONCATENATE("R",'MAPA DE RIESGOS'!$H511,"C",'MAPA DE RIESGOS'!$AF511),"")</f>
        <v/>
      </c>
      <c r="AL33" s="357" t="str">
        <f>IF(AND('MAPA DE RIESGOS'!$AP512="Muy Alta",'MAPA DE RIESGOS'!$AR512="Menor"),CONCATENATE("R",'MAPA DE RIESGOS'!$H512,"C",'MAPA DE RIESGOS'!$AF512),"")</f>
        <v/>
      </c>
      <c r="AM33" s="357" t="str">
        <f>IF(AND('MAPA DE RIESGOS'!$AP513="Muy Alta",'MAPA DE RIESGOS'!$AR513="Menor"),CONCATENATE("R",'MAPA DE RIESGOS'!$H513,"C",'MAPA DE RIESGOS'!$AF513),"")</f>
        <v/>
      </c>
      <c r="AN33" s="357" t="str">
        <f>IF(AND('MAPA DE RIESGOS'!$AP514="Muy Alta",'MAPA DE RIESGOS'!$AR514="Menor"),CONCATENATE("R",'MAPA DE RIESGOS'!$H514,"C",'MAPA DE RIESGOS'!$AF514),"")</f>
        <v/>
      </c>
      <c r="AO33" s="357" t="str">
        <f>IF(AND('MAPA DE RIESGOS'!$AP515="Muy Alta",'MAPA DE RIESGOS'!$AR515="Menor"),CONCATENATE("R",'MAPA DE RIESGOS'!$H515,"C",'MAPA DE RIESGOS'!$AF515),"")</f>
        <v/>
      </c>
      <c r="AP33" s="357" t="str">
        <f>IF(AND('MAPA DE RIESGOS'!$AP516="Muy Alta",'MAPA DE RIESGOS'!$AR516="Menor"),CONCATENATE("R",'MAPA DE RIESGOS'!$H516,"C",'MAPA DE RIESGOS'!$AF516),"")</f>
        <v/>
      </c>
      <c r="AQ33" s="357" t="str">
        <f>IF(AND('MAPA DE RIESGOS'!$AP517="Muy Alta",'MAPA DE RIESGOS'!$AR517="Menor"),CONCATENATE("R",'MAPA DE RIESGOS'!$H517,"C",'MAPA DE RIESGOS'!$AF517),"")</f>
        <v/>
      </c>
      <c r="AR33" s="357" t="str">
        <f>IF(AND('MAPA DE RIESGOS'!$AP518="Muy Alta",'MAPA DE RIESGOS'!$AR518="Menor"),CONCATENATE("R",'MAPA DE RIESGOS'!$H518,"C",'MAPA DE RIESGOS'!$AF518),"")</f>
        <v/>
      </c>
      <c r="AS33" s="358" t="str">
        <f>IF(AND('MAPA DE RIESGOS'!$AP519="Muy Alta",'MAPA DE RIESGOS'!$AR519="Menor"),CONCATENATE("R",'MAPA DE RIESGOS'!$H519,"C",'MAPA DE RIESGOS'!$AF519),"")</f>
        <v/>
      </c>
      <c r="AT33" s="356" t="str">
        <f>IF(AND('MAPA DE RIESGOS'!$AP502="Muy Alta",'MAPA DE RIESGOS'!$AR502="Moderado"),CONCATENATE("R",'MAPA DE RIESGOS'!$H502,"C",'MAPA DE RIESGOS'!$AF502),"")</f>
        <v/>
      </c>
      <c r="AU33" s="357" t="str">
        <f>IF(AND('MAPA DE RIESGOS'!$AP503="Muy Alta",'MAPA DE RIESGOS'!$AR503="Moderado"),CONCATENATE("R",'MAPA DE RIESGOS'!$H503,"C",'MAPA DE RIESGOS'!$AF503),"")</f>
        <v/>
      </c>
      <c r="AV33" s="357" t="str">
        <f>IF(AND('MAPA DE RIESGOS'!$AP504="Muy Alta",'MAPA DE RIESGOS'!$AR504="Moderado"),CONCATENATE("R",'MAPA DE RIESGOS'!$H504,"C",'MAPA DE RIESGOS'!$AF504),"")</f>
        <v/>
      </c>
      <c r="AW33" s="357" t="str">
        <f>IF(AND('MAPA DE RIESGOS'!$AP505="Muy Alta",'MAPA DE RIESGOS'!$AR505="Moderado"),CONCATENATE("R",'MAPA DE RIESGOS'!$H505,"C",'MAPA DE RIESGOS'!$AF505),"")</f>
        <v/>
      </c>
      <c r="AX33" s="357" t="str">
        <f>IF(AND('MAPA DE RIESGOS'!$AP506="Muy Alta",'MAPA DE RIESGOS'!$AR506="Moderado"),CONCATENATE("R",'MAPA DE RIESGOS'!$H506,"C",'MAPA DE RIESGOS'!$AF506),"")</f>
        <v/>
      </c>
      <c r="AY33" s="357" t="str">
        <f>IF(AND('MAPA DE RIESGOS'!$AP507="Muy Alta",'MAPA DE RIESGOS'!$AR507="Moderado"),CONCATENATE("R",'MAPA DE RIESGOS'!$H507,"C",'MAPA DE RIESGOS'!$AF507),"")</f>
        <v/>
      </c>
      <c r="AZ33" s="357" t="str">
        <f>IF(AND('MAPA DE RIESGOS'!$AP508="Muy Alta",'MAPA DE RIESGOS'!$AR508="Moderado"),CONCATENATE("R",'MAPA DE RIESGOS'!$H508,"C",'MAPA DE RIESGOS'!$AF508),"")</f>
        <v/>
      </c>
      <c r="BA33" s="357" t="str">
        <f>IF(AND('MAPA DE RIESGOS'!$AP509="Muy Alta",'MAPA DE RIESGOS'!$AR509="Moderado"),CONCATENATE("R",'MAPA DE RIESGOS'!$H509,"C",'MAPA DE RIESGOS'!$AF509),"")</f>
        <v/>
      </c>
      <c r="BB33" s="357" t="str">
        <f>IF(AND('MAPA DE RIESGOS'!$AP510="Muy Alta",'MAPA DE RIESGOS'!$AR510="Moderado"),CONCATENATE("R",'MAPA DE RIESGOS'!$H510,"C",'MAPA DE RIESGOS'!$AF510),"")</f>
        <v/>
      </c>
      <c r="BC33" s="357" t="str">
        <f>IF(AND('MAPA DE RIESGOS'!$AP511="Muy Alta",'MAPA DE RIESGOS'!$AR511="Moderado"),CONCATENATE("R",'MAPA DE RIESGOS'!$H511,"C",'MAPA DE RIESGOS'!$AF511),"")</f>
        <v/>
      </c>
      <c r="BD33" s="357" t="str">
        <f>IF(AND('MAPA DE RIESGOS'!$AP512="Muy Alta",'MAPA DE RIESGOS'!$AR512="Moderado"),CONCATENATE("R",'MAPA DE RIESGOS'!$H512,"C",'MAPA DE RIESGOS'!$AF512),"")</f>
        <v/>
      </c>
      <c r="BE33" s="357" t="str">
        <f>IF(AND('MAPA DE RIESGOS'!$AP513="Muy Alta",'MAPA DE RIESGOS'!$AR513="Moderado"),CONCATENATE("R",'MAPA DE RIESGOS'!$H513,"C",'MAPA DE RIESGOS'!$AF513),"")</f>
        <v/>
      </c>
      <c r="BF33" s="357" t="str">
        <f>IF(AND('MAPA DE RIESGOS'!$AP514="Muy Alta",'MAPA DE RIESGOS'!$AR514="Moderado"),CONCATENATE("R",'MAPA DE RIESGOS'!$H514,"C",'MAPA DE RIESGOS'!$AF514),"")</f>
        <v/>
      </c>
      <c r="BG33" s="357" t="str">
        <f>IF(AND('MAPA DE RIESGOS'!$AP515="Muy Alta",'MAPA DE RIESGOS'!$AR515="Moderado"),CONCATENATE("R",'MAPA DE RIESGOS'!$H515,"C",'MAPA DE RIESGOS'!$AF515),"")</f>
        <v/>
      </c>
      <c r="BH33" s="357" t="str">
        <f>IF(AND('MAPA DE RIESGOS'!$AP516="Muy Alta",'MAPA DE RIESGOS'!$AR516="Moderado"),CONCATENATE("R",'MAPA DE RIESGOS'!$H516,"C",'MAPA DE RIESGOS'!$AF516),"")</f>
        <v/>
      </c>
      <c r="BI33" s="357" t="str">
        <f>IF(AND('MAPA DE RIESGOS'!$AP517="Muy Alta",'MAPA DE RIESGOS'!$AR517="Moderado"),CONCATENATE("R",'MAPA DE RIESGOS'!$H517,"C",'MAPA DE RIESGOS'!$AF517),"")</f>
        <v/>
      </c>
      <c r="BJ33" s="357" t="str">
        <f>IF(AND('MAPA DE RIESGOS'!$AP518="Muy Alta",'MAPA DE RIESGOS'!$AR518="Moderado"),CONCATENATE("R",'MAPA DE RIESGOS'!$H518,"C",'MAPA DE RIESGOS'!$AF518),"")</f>
        <v/>
      </c>
      <c r="BK33" s="358" t="str">
        <f>IF(AND('MAPA DE RIESGOS'!$AP519="Muy Alta",'MAPA DE RIESGOS'!$AR519="Moderado"),CONCATENATE("R",'MAPA DE RIESGOS'!$H519,"C",'MAPA DE RIESGOS'!$AF519),"")</f>
        <v/>
      </c>
      <c r="BL33" s="356" t="str">
        <f>IF(AND('MAPA DE RIESGOS'!$AP502="Muy Alta",'MAPA DE RIESGOS'!$AR502="Mayor"),CONCATENATE("R",'MAPA DE RIESGOS'!$H502,"C",'MAPA DE RIESGOS'!$AF502),"")</f>
        <v/>
      </c>
      <c r="BM33" s="357" t="str">
        <f>IF(AND('MAPA DE RIESGOS'!$AP503="Muy Alta",'MAPA DE RIESGOS'!$AR503="Mayor"),CONCATENATE("R",'MAPA DE RIESGOS'!$H503,"C",'MAPA DE RIESGOS'!$AF503),"")</f>
        <v/>
      </c>
      <c r="BN33" s="357" t="str">
        <f>IF(AND('MAPA DE RIESGOS'!$AP504="Muy Alta",'MAPA DE RIESGOS'!$AR504="Mayor"),CONCATENATE("R",'MAPA DE RIESGOS'!$H504,"C",'MAPA DE RIESGOS'!$AF504),"")</f>
        <v/>
      </c>
      <c r="BO33" s="357" t="str">
        <f>IF(AND('MAPA DE RIESGOS'!$AP505="Muy Alta",'MAPA DE RIESGOS'!$AR505="Mayor"),CONCATENATE("R",'MAPA DE RIESGOS'!$H505,"C",'MAPA DE RIESGOS'!$AF505),"")</f>
        <v/>
      </c>
      <c r="BP33" s="357" t="str">
        <f>IF(AND('MAPA DE RIESGOS'!$AP506="Muy Alta",'MAPA DE RIESGOS'!$AR506="Mayor"),CONCATENATE("R",'MAPA DE RIESGOS'!$H506,"C",'MAPA DE RIESGOS'!$AF506),"")</f>
        <v/>
      </c>
      <c r="BQ33" s="357" t="str">
        <f>IF(AND('MAPA DE RIESGOS'!$AP507="Muy Alta",'MAPA DE RIESGOS'!$AR507="Mayor"),CONCATENATE("R",'MAPA DE RIESGOS'!$H507,"C",'MAPA DE RIESGOS'!$AF507),"")</f>
        <v/>
      </c>
      <c r="BR33" s="357" t="str">
        <f>IF(AND('MAPA DE RIESGOS'!$AP508="Muy Alta",'MAPA DE RIESGOS'!$AR508="Mayor"),CONCATENATE("R",'MAPA DE RIESGOS'!$H508,"C",'MAPA DE RIESGOS'!$AF508),"")</f>
        <v/>
      </c>
      <c r="BS33" s="357" t="str">
        <f>IF(AND('MAPA DE RIESGOS'!$AP509="Muy Alta",'MAPA DE RIESGOS'!$AR509="Mayor"),CONCATENATE("R",'MAPA DE RIESGOS'!$H509,"C",'MAPA DE RIESGOS'!$AF509),"")</f>
        <v/>
      </c>
      <c r="BT33" s="357" t="str">
        <f>IF(AND('MAPA DE RIESGOS'!$AP510="Muy Alta",'MAPA DE RIESGOS'!$AR510="Mayor"),CONCATENATE("R",'MAPA DE RIESGOS'!$H510,"C",'MAPA DE RIESGOS'!$AF510),"")</f>
        <v/>
      </c>
      <c r="BU33" s="357" t="str">
        <f>IF(AND('MAPA DE RIESGOS'!$AP511="Muy Alta",'MAPA DE RIESGOS'!$AR511="Mayor"),CONCATENATE("R",'MAPA DE RIESGOS'!$H511,"C",'MAPA DE RIESGOS'!$AF511),"")</f>
        <v/>
      </c>
      <c r="BV33" s="357" t="str">
        <f>IF(AND('MAPA DE RIESGOS'!$AP512="Muy Alta",'MAPA DE RIESGOS'!$AR512="Mayor"),CONCATENATE("R",'MAPA DE RIESGOS'!$H512,"C",'MAPA DE RIESGOS'!$AF512),"")</f>
        <v/>
      </c>
      <c r="BW33" s="357" t="str">
        <f>IF(AND('MAPA DE RIESGOS'!$AP513="Muy Alta",'MAPA DE RIESGOS'!$AR513="Mayor"),CONCATENATE("R",'MAPA DE RIESGOS'!$H513,"C",'MAPA DE RIESGOS'!$AF513),"")</f>
        <v/>
      </c>
      <c r="BX33" s="357" t="str">
        <f>IF(AND('MAPA DE RIESGOS'!$AP514="Muy Alta",'MAPA DE RIESGOS'!$AR514="Mayor"),CONCATENATE("R",'MAPA DE RIESGOS'!$H514,"C",'MAPA DE RIESGOS'!$AF514),"")</f>
        <v/>
      </c>
      <c r="BY33" s="357" t="str">
        <f>IF(AND('MAPA DE RIESGOS'!$AP515="Muy Alta",'MAPA DE RIESGOS'!$AR515="Mayor"),CONCATENATE("R",'MAPA DE RIESGOS'!$H515,"C",'MAPA DE RIESGOS'!$AF515),"")</f>
        <v/>
      </c>
      <c r="BZ33" s="357" t="str">
        <f>IF(AND('MAPA DE RIESGOS'!$AP516="Muy Alta",'MAPA DE RIESGOS'!$AR516="Mayor"),CONCATENATE("R",'MAPA DE RIESGOS'!$H516,"C",'MAPA DE RIESGOS'!$AF516),"")</f>
        <v/>
      </c>
      <c r="CA33" s="357" t="str">
        <f>IF(AND('MAPA DE RIESGOS'!$AP517="Muy Alta",'MAPA DE RIESGOS'!$AR517="Mayor"),CONCATENATE("R",'MAPA DE RIESGOS'!$H517,"C",'MAPA DE RIESGOS'!$AF517),"")</f>
        <v/>
      </c>
      <c r="CB33" s="357" t="str">
        <f>IF(AND('MAPA DE RIESGOS'!$AP518="Muy Alta",'MAPA DE RIESGOS'!$AR518="Mayor"),CONCATENATE("R",'MAPA DE RIESGOS'!$H518,"C",'MAPA DE RIESGOS'!$AF518),"")</f>
        <v/>
      </c>
      <c r="CC33" s="358" t="str">
        <f>IF(AND('MAPA DE RIESGOS'!$AP519="Muy Alta",'MAPA DE RIESGOS'!$AR519="Mayor"),CONCATENATE("R",'MAPA DE RIESGOS'!$H519,"C",'MAPA DE RIESGOS'!$AF519),"")</f>
        <v/>
      </c>
      <c r="CD33" s="359" t="str">
        <f>IF(AND('MAPA DE RIESGOS'!$AP502="Muy Alta",'MAPA DE RIESGOS'!$AR502="Catastrófico"),CONCATENATE("R",'MAPA DE RIESGOS'!$H502,"C",'MAPA DE RIESGOS'!$AF502),"")</f>
        <v/>
      </c>
      <c r="CE33" s="359" t="str">
        <f>IF(AND('MAPA DE RIESGOS'!$AP503="Muy Alta",'MAPA DE RIESGOS'!$AR503="Catastrófico"),CONCATENATE("R",'MAPA DE RIESGOS'!$H503,"C",'MAPA DE RIESGOS'!$AF503),"")</f>
        <v/>
      </c>
      <c r="CF33" s="359" t="str">
        <f>IF(AND('MAPA DE RIESGOS'!$AP504="Muy Alta",'MAPA DE RIESGOS'!$AR504="Catastrófico"),CONCATENATE("R",'MAPA DE RIESGOS'!$H504,"C",'MAPA DE RIESGOS'!$AF504),"")</f>
        <v/>
      </c>
      <c r="CG33" s="359" t="str">
        <f>IF(AND('MAPA DE RIESGOS'!$AP505="Muy Alta",'MAPA DE RIESGOS'!$AR505="Catastrófico"),CONCATENATE("R",'MAPA DE RIESGOS'!$H505,"C",'MAPA DE RIESGOS'!$AF505),"")</f>
        <v/>
      </c>
      <c r="CH33" s="359" t="str">
        <f>IF(AND('MAPA DE RIESGOS'!$AP506="Muy Alta",'MAPA DE RIESGOS'!$AR506="Catastrófico"),CONCATENATE("R",'MAPA DE RIESGOS'!$H506,"C",'MAPA DE RIESGOS'!$AF506),"")</f>
        <v/>
      </c>
      <c r="CI33" s="359" t="str">
        <f>IF(AND('MAPA DE RIESGOS'!$AP507="Muy Alta",'MAPA DE RIESGOS'!$AR507="Catastrófico"),CONCATENATE("R",'MAPA DE RIESGOS'!$H507,"C",'MAPA DE RIESGOS'!$AF507),"")</f>
        <v/>
      </c>
      <c r="CJ33" s="359" t="str">
        <f>IF(AND('MAPA DE RIESGOS'!$AP508="Muy Alta",'MAPA DE RIESGOS'!$AR508="Catastrófico"),CONCATENATE("R",'MAPA DE RIESGOS'!$H508,"C",'MAPA DE RIESGOS'!$AF508),"")</f>
        <v/>
      </c>
      <c r="CK33" s="359" t="str">
        <f>IF(AND('MAPA DE RIESGOS'!$AP509="Muy Alta",'MAPA DE RIESGOS'!$AR509="Catastrófico"),CONCATENATE("R",'MAPA DE RIESGOS'!$H509,"C",'MAPA DE RIESGOS'!$AF509),"")</f>
        <v/>
      </c>
      <c r="CL33" s="359" t="str">
        <f>IF(AND('MAPA DE RIESGOS'!$AP510="Muy Alta",'MAPA DE RIESGOS'!$AR510="Catastrófico"),CONCATENATE("R",'MAPA DE RIESGOS'!$H510,"C",'MAPA DE RIESGOS'!$AF510),"")</f>
        <v/>
      </c>
      <c r="CM33" s="359" t="str">
        <f>IF(AND('MAPA DE RIESGOS'!$AP511="Muy Alta",'MAPA DE RIESGOS'!$AR511="Catastrófico"),CONCATENATE("R",'MAPA DE RIESGOS'!$H511,"C",'MAPA DE RIESGOS'!$AF511),"")</f>
        <v/>
      </c>
      <c r="CN33" s="359" t="str">
        <f>IF(AND('MAPA DE RIESGOS'!$AP512="Muy Alta",'MAPA DE RIESGOS'!$AR512="Catastrófico"),CONCATENATE("R",'MAPA DE RIESGOS'!$H512,"C",'MAPA DE RIESGOS'!$AF512),"")</f>
        <v/>
      </c>
      <c r="CO33" s="359" t="str">
        <f>IF(AND('MAPA DE RIESGOS'!$AP513="Muy Alta",'MAPA DE RIESGOS'!$AR513="Catastrófico"),CONCATENATE("R",'MAPA DE RIESGOS'!$H513,"C",'MAPA DE RIESGOS'!$AF513),"")</f>
        <v/>
      </c>
      <c r="CP33" s="359" t="str">
        <f>IF(AND('MAPA DE RIESGOS'!$AP514="Muy Alta",'MAPA DE RIESGOS'!$AR514="Catastrófico"),CONCATENATE("R",'MAPA DE RIESGOS'!$H514,"C",'MAPA DE RIESGOS'!$AF514),"")</f>
        <v/>
      </c>
      <c r="CQ33" s="359" t="str">
        <f>IF(AND('MAPA DE RIESGOS'!$AP515="Muy Alta",'MAPA DE RIESGOS'!$AR515="Catastrófico"),CONCATENATE("R",'MAPA DE RIESGOS'!$H515,"C",'MAPA DE RIESGOS'!$AF515),"")</f>
        <v/>
      </c>
      <c r="CR33" s="359" t="str">
        <f>IF(AND('MAPA DE RIESGOS'!$AP516="Muy Alta",'MAPA DE RIESGOS'!$AR516="Catastrófico"),CONCATENATE("R",'MAPA DE RIESGOS'!$H516,"C",'MAPA DE RIESGOS'!$AF516),"")</f>
        <v/>
      </c>
      <c r="CS33" s="359" t="str">
        <f>IF(AND('MAPA DE RIESGOS'!$AP517="Muy Alta",'MAPA DE RIESGOS'!$AR517="Catastrófico"),CONCATENATE("R",'MAPA DE RIESGOS'!$H517,"C",'MAPA DE RIESGOS'!$AF517),"")</f>
        <v/>
      </c>
      <c r="CT33" s="359" t="str">
        <f>IF(AND('MAPA DE RIESGOS'!$AP518="Muy Alta",'MAPA DE RIESGOS'!$AR518="Catastrófico"),CONCATENATE("R",'MAPA DE RIESGOS'!$H518,"C",'MAPA DE RIESGOS'!$AF518),"")</f>
        <v/>
      </c>
      <c r="CU33" s="360" t="str">
        <f>IF(AND('MAPA DE RIESGOS'!$AP519="Muy Alta",'MAPA DE RIESGOS'!$AR519="Catastrófico"),CONCATENATE("R",'MAPA DE RIESGOS'!$H519,"C",'MAPA DE RIESGOS'!$AF519),"")</f>
        <v/>
      </c>
      <c r="CV33" s="67"/>
      <c r="CW33" s="756"/>
      <c r="CX33" s="757"/>
      <c r="CY33" s="757"/>
      <c r="CZ33" s="757"/>
      <c r="DA33" s="757"/>
      <c r="DB33" s="758"/>
    </row>
    <row r="34" spans="2:106" ht="32.5" customHeight="1">
      <c r="B34" s="749"/>
      <c r="C34" s="749"/>
      <c r="D34" s="750"/>
      <c r="E34" s="738"/>
      <c r="F34" s="739"/>
      <c r="G34" s="739"/>
      <c r="H34" s="739"/>
      <c r="I34" s="740"/>
      <c r="J34" s="356" t="str">
        <f>IF(AND('MAPA DE RIESGOS'!$AP520="Muy Alta",'MAPA DE RIESGOS'!$AR520="Leve"),CONCATENATE("R",'MAPA DE RIESGOS'!$H520,"C",'MAPA DE RIESGOS'!$AF520),"")</f>
        <v/>
      </c>
      <c r="K34" s="357" t="str">
        <f>IF(AND('MAPA DE RIESGOS'!$AP521="Muy Alta",'MAPA DE RIESGOS'!$AR521="Leve"),CONCATENATE("R",'MAPA DE RIESGOS'!$H521,"C",'MAPA DE RIESGOS'!$AF521),"")</f>
        <v/>
      </c>
      <c r="L34" s="357" t="str">
        <f>IF(AND('MAPA DE RIESGOS'!$AP522="Muy Alta",'MAPA DE RIESGOS'!$AR522="Leve"),CONCATENATE("R",'MAPA DE RIESGOS'!$H522,"C",'MAPA DE RIESGOS'!$AF522),"")</f>
        <v/>
      </c>
      <c r="M34" s="357" t="str">
        <f>IF(AND('MAPA DE RIESGOS'!$AP523="Muy Alta",'MAPA DE RIESGOS'!$AR523="Leve"),CONCATENATE("R",'MAPA DE RIESGOS'!$H523,"C",'MAPA DE RIESGOS'!$AF523),"")</f>
        <v/>
      </c>
      <c r="N34" s="357" t="str">
        <f>IF(AND('MAPA DE RIESGOS'!$AP524="Muy Alta",'MAPA DE RIESGOS'!$AR524="Leve"),CONCATENATE("R",'MAPA DE RIESGOS'!$H524,"C",'MAPA DE RIESGOS'!$AF524),"")</f>
        <v/>
      </c>
      <c r="O34" s="357" t="str">
        <f>IF(AND('MAPA DE RIESGOS'!$AP525="Muy Alta",'MAPA DE RIESGOS'!$AR525="Leve"),CONCATENATE("R",'MAPA DE RIESGOS'!$H525,"C",'MAPA DE RIESGOS'!$AF525),"")</f>
        <v/>
      </c>
      <c r="P34" s="357" t="str">
        <f>IF(AND('MAPA DE RIESGOS'!$AP526="Muy Alta",'MAPA DE RIESGOS'!$AR526="Leve"),CONCATENATE("R",'MAPA DE RIESGOS'!$H526,"C",'MAPA DE RIESGOS'!$AF526),"")</f>
        <v/>
      </c>
      <c r="Q34" s="357" t="str">
        <f>IF(AND('MAPA DE RIESGOS'!$AP527="Muy Alta",'MAPA DE RIESGOS'!$AR527="Leve"),CONCATENATE("R",'MAPA DE RIESGOS'!$H527,"C",'MAPA DE RIESGOS'!$AF527),"")</f>
        <v/>
      </c>
      <c r="R34" s="357" t="str">
        <f>IF(AND('MAPA DE RIESGOS'!$AP528="Muy Alta",'MAPA DE RIESGOS'!$AR528="Leve"),CONCATENATE("R",'MAPA DE RIESGOS'!$H528,"C",'MAPA DE RIESGOS'!$AF528),"")</f>
        <v/>
      </c>
      <c r="S34" s="357" t="str">
        <f>IF(AND('MAPA DE RIESGOS'!$AP529="Muy Alta",'MAPA DE RIESGOS'!$AR529="Leve"),CONCATENATE("R",'MAPA DE RIESGOS'!$H529,"C",'MAPA DE RIESGOS'!$AF529),"")</f>
        <v/>
      </c>
      <c r="T34" s="357" t="str">
        <f>IF(AND('MAPA DE RIESGOS'!$AP530="Muy Alta",'MAPA DE RIESGOS'!$AR530="Leve"),CONCATENATE("R",'MAPA DE RIESGOS'!$H530,"C",'MAPA DE RIESGOS'!$AF530),"")</f>
        <v/>
      </c>
      <c r="U34" s="357" t="str">
        <f>IF(AND('MAPA DE RIESGOS'!$AP531="Muy Alta",'MAPA DE RIESGOS'!$AR531="Leve"),CONCATENATE("R",'MAPA DE RIESGOS'!$H531,"C",'MAPA DE RIESGOS'!$AF531),"")</f>
        <v/>
      </c>
      <c r="V34" s="357" t="str">
        <f>IF(AND('MAPA DE RIESGOS'!$AP532="Muy Alta",'MAPA DE RIESGOS'!$AR532="Leve"),CONCATENATE("R",'MAPA DE RIESGOS'!$H532,"C",'MAPA DE RIESGOS'!$AF532),"")</f>
        <v/>
      </c>
      <c r="W34" s="357" t="str">
        <f>IF(AND('MAPA DE RIESGOS'!$AP533="Muy Alta",'MAPA DE RIESGOS'!$AR533="Leve"),CONCATENATE("R",'MAPA DE RIESGOS'!$H533,"C",'MAPA DE RIESGOS'!$AF533),"")</f>
        <v/>
      </c>
      <c r="X34" s="357" t="str">
        <f>IF(AND('MAPA DE RIESGOS'!$AP534="Muy Alta",'MAPA DE RIESGOS'!$AR534="Leve"),CONCATENATE("R",'MAPA DE RIESGOS'!$H534,"C",'MAPA DE RIESGOS'!$AF534),"")</f>
        <v/>
      </c>
      <c r="Y34" s="357" t="str">
        <f>IF(AND('MAPA DE RIESGOS'!$AP535="Muy Alta",'MAPA DE RIESGOS'!$AR535="Leve"),CONCATENATE("R",'MAPA DE RIESGOS'!$H535,"C",'MAPA DE RIESGOS'!$AF535),"")</f>
        <v/>
      </c>
      <c r="Z34" s="357" t="str">
        <f>IF(AND('MAPA DE RIESGOS'!$AP536="Muy Alta",'MAPA DE RIESGOS'!$AR536="Leve"),CONCATENATE("R",'MAPA DE RIESGOS'!$H536,"C",'MAPA DE RIESGOS'!$AF536),"")</f>
        <v/>
      </c>
      <c r="AA34" s="358" t="str">
        <f>IF(AND('MAPA DE RIESGOS'!$AP537="Muy Alta",'MAPA DE RIESGOS'!$AR537="Leve"),CONCATENATE("R",'MAPA DE RIESGOS'!$H537,"C",'MAPA DE RIESGOS'!$AF537),"")</f>
        <v/>
      </c>
      <c r="AB34" s="356" t="str">
        <f>IF(AND('MAPA DE RIESGOS'!$AP520="Muy Alta",'MAPA DE RIESGOS'!$AR520="Menor"),CONCATENATE("R",'MAPA DE RIESGOS'!$H520,"C",'MAPA DE RIESGOS'!$AF520),"")</f>
        <v/>
      </c>
      <c r="AC34" s="357" t="str">
        <f>IF(AND('MAPA DE RIESGOS'!$AP521="Muy Alta",'MAPA DE RIESGOS'!$AR521="Menor"),CONCATENATE("R",'MAPA DE RIESGOS'!$H521,"C",'MAPA DE RIESGOS'!$AF521),"")</f>
        <v/>
      </c>
      <c r="AD34" s="357" t="str">
        <f>IF(AND('MAPA DE RIESGOS'!$AP522="Muy Alta",'MAPA DE RIESGOS'!$AR522="Menor"),CONCATENATE("R",'MAPA DE RIESGOS'!$H522,"C",'MAPA DE RIESGOS'!$AF522),"")</f>
        <v/>
      </c>
      <c r="AE34" s="357" t="str">
        <f>IF(AND('MAPA DE RIESGOS'!$AP523="Muy Alta",'MAPA DE RIESGOS'!$AR523="Menor"),CONCATENATE("R",'MAPA DE RIESGOS'!$H523,"C",'MAPA DE RIESGOS'!$AF523),"")</f>
        <v/>
      </c>
      <c r="AF34" s="357" t="str">
        <f>IF(AND('MAPA DE RIESGOS'!$AP524="Muy Alta",'MAPA DE RIESGOS'!$AR524="Menor"),CONCATENATE("R",'MAPA DE RIESGOS'!$H524,"C",'MAPA DE RIESGOS'!$AF524),"")</f>
        <v/>
      </c>
      <c r="AG34" s="357" t="str">
        <f>IF(AND('MAPA DE RIESGOS'!$AP525="Muy Alta",'MAPA DE RIESGOS'!$AR525="Menor"),CONCATENATE("R",'MAPA DE RIESGOS'!$H525,"C",'MAPA DE RIESGOS'!$AF525),"")</f>
        <v/>
      </c>
      <c r="AH34" s="357" t="str">
        <f>IF(AND('MAPA DE RIESGOS'!$AP526="Muy Alta",'MAPA DE RIESGOS'!$AR526="Menor"),CONCATENATE("R",'MAPA DE RIESGOS'!$H526,"C",'MAPA DE RIESGOS'!$AF526),"")</f>
        <v/>
      </c>
      <c r="AI34" s="357" t="str">
        <f>IF(AND('MAPA DE RIESGOS'!$AP527="Muy Alta",'MAPA DE RIESGOS'!$AR527="Menor"),CONCATENATE("R",'MAPA DE RIESGOS'!$H527,"C",'MAPA DE RIESGOS'!$AF527),"")</f>
        <v/>
      </c>
      <c r="AJ34" s="357" t="str">
        <f>IF(AND('MAPA DE RIESGOS'!$AP528="Muy Alta",'MAPA DE RIESGOS'!$AR528="Menor"),CONCATENATE("R",'MAPA DE RIESGOS'!$H528,"C",'MAPA DE RIESGOS'!$AF528),"")</f>
        <v/>
      </c>
      <c r="AK34" s="357" t="str">
        <f>IF(AND('MAPA DE RIESGOS'!$AP529="Muy Alta",'MAPA DE RIESGOS'!$AR529="Menor"),CONCATENATE("R",'MAPA DE RIESGOS'!$H529,"C",'MAPA DE RIESGOS'!$AF529),"")</f>
        <v/>
      </c>
      <c r="AL34" s="357" t="str">
        <f>IF(AND('MAPA DE RIESGOS'!$AP530="Muy Alta",'MAPA DE RIESGOS'!$AR530="Menor"),CONCATENATE("R",'MAPA DE RIESGOS'!$H530,"C",'MAPA DE RIESGOS'!$AF530),"")</f>
        <v/>
      </c>
      <c r="AM34" s="357" t="str">
        <f>IF(AND('MAPA DE RIESGOS'!$AP531="Muy Alta",'MAPA DE RIESGOS'!$AR531="Menor"),CONCATENATE("R",'MAPA DE RIESGOS'!$H531,"C",'MAPA DE RIESGOS'!$AF531),"")</f>
        <v/>
      </c>
      <c r="AN34" s="357" t="str">
        <f>IF(AND('MAPA DE RIESGOS'!$AP532="Muy Alta",'MAPA DE RIESGOS'!$AR532="Menor"),CONCATENATE("R",'MAPA DE RIESGOS'!$H532,"C",'MAPA DE RIESGOS'!$AF532),"")</f>
        <v/>
      </c>
      <c r="AO34" s="357" t="str">
        <f>IF(AND('MAPA DE RIESGOS'!$AP533="Muy Alta",'MAPA DE RIESGOS'!$AR533="Menor"),CONCATENATE("R",'MAPA DE RIESGOS'!$H533,"C",'MAPA DE RIESGOS'!$AF533),"")</f>
        <v/>
      </c>
      <c r="AP34" s="357" t="str">
        <f>IF(AND('MAPA DE RIESGOS'!$AP534="Muy Alta",'MAPA DE RIESGOS'!$AR534="Menor"),CONCATENATE("R",'MAPA DE RIESGOS'!$H534,"C",'MAPA DE RIESGOS'!$AF534),"")</f>
        <v/>
      </c>
      <c r="AQ34" s="357" t="str">
        <f>IF(AND('MAPA DE RIESGOS'!$AP535="Muy Alta",'MAPA DE RIESGOS'!$AR535="Menor"),CONCATENATE("R",'MAPA DE RIESGOS'!$H535,"C",'MAPA DE RIESGOS'!$AF535),"")</f>
        <v/>
      </c>
      <c r="AR34" s="357" t="str">
        <f>IF(AND('MAPA DE RIESGOS'!$AP536="Muy Alta",'MAPA DE RIESGOS'!$AR536="Menor"),CONCATENATE("R",'MAPA DE RIESGOS'!$H536,"C",'MAPA DE RIESGOS'!$AF536),"")</f>
        <v/>
      </c>
      <c r="AS34" s="358" t="str">
        <f>IF(AND('MAPA DE RIESGOS'!$AP537="Muy Alta",'MAPA DE RIESGOS'!$AR537="Menor"),CONCATENATE("R",'MAPA DE RIESGOS'!$H537,"C",'MAPA DE RIESGOS'!$AF537),"")</f>
        <v/>
      </c>
      <c r="AT34" s="356" t="str">
        <f>IF(AND('MAPA DE RIESGOS'!$AP520="Muy Alta",'MAPA DE RIESGOS'!$AR520="Moderado"),CONCATENATE("R",'MAPA DE RIESGOS'!$H520,"C",'MAPA DE RIESGOS'!$AF520),"")</f>
        <v/>
      </c>
      <c r="AU34" s="357" t="str">
        <f>IF(AND('MAPA DE RIESGOS'!$AP521="Muy Alta",'MAPA DE RIESGOS'!$AR521="Moderado"),CONCATENATE("R",'MAPA DE RIESGOS'!$H521,"C",'MAPA DE RIESGOS'!$AF521),"")</f>
        <v/>
      </c>
      <c r="AV34" s="357" t="str">
        <f>IF(AND('MAPA DE RIESGOS'!$AP522="Muy Alta",'MAPA DE RIESGOS'!$AR522="Moderado"),CONCATENATE("R",'MAPA DE RIESGOS'!$H522,"C",'MAPA DE RIESGOS'!$AF522),"")</f>
        <v/>
      </c>
      <c r="AW34" s="357" t="str">
        <f>IF(AND('MAPA DE RIESGOS'!$AP523="Muy Alta",'MAPA DE RIESGOS'!$AR523="Moderado"),CONCATENATE("R",'MAPA DE RIESGOS'!$H523,"C",'MAPA DE RIESGOS'!$AF523),"")</f>
        <v/>
      </c>
      <c r="AX34" s="357" t="str">
        <f>IF(AND('MAPA DE RIESGOS'!$AP524="Muy Alta",'MAPA DE RIESGOS'!$AR524="Moderado"),CONCATENATE("R",'MAPA DE RIESGOS'!$H524,"C",'MAPA DE RIESGOS'!$AF524),"")</f>
        <v/>
      </c>
      <c r="AY34" s="357" t="str">
        <f>IF(AND('MAPA DE RIESGOS'!$AP525="Muy Alta",'MAPA DE RIESGOS'!$AR525="Moderado"),CONCATENATE("R",'MAPA DE RIESGOS'!$H525,"C",'MAPA DE RIESGOS'!$AF525),"")</f>
        <v/>
      </c>
      <c r="AZ34" s="357" t="str">
        <f>IF(AND('MAPA DE RIESGOS'!$AP526="Muy Alta",'MAPA DE RIESGOS'!$AR526="Moderado"),CONCATENATE("R",'MAPA DE RIESGOS'!$H526,"C",'MAPA DE RIESGOS'!$AF526),"")</f>
        <v/>
      </c>
      <c r="BA34" s="357" t="str">
        <f>IF(AND('MAPA DE RIESGOS'!$AP527="Muy Alta",'MAPA DE RIESGOS'!$AR527="Moderado"),CONCATENATE("R",'MAPA DE RIESGOS'!$H527,"C",'MAPA DE RIESGOS'!$AF527),"")</f>
        <v/>
      </c>
      <c r="BB34" s="357" t="str">
        <f>IF(AND('MAPA DE RIESGOS'!$AP528="Muy Alta",'MAPA DE RIESGOS'!$AR528="Moderado"),CONCATENATE("R",'MAPA DE RIESGOS'!$H528,"C",'MAPA DE RIESGOS'!$AF528),"")</f>
        <v/>
      </c>
      <c r="BC34" s="357" t="str">
        <f>IF(AND('MAPA DE RIESGOS'!$AP529="Muy Alta",'MAPA DE RIESGOS'!$AR529="Moderado"),CONCATENATE("R",'MAPA DE RIESGOS'!$H529,"C",'MAPA DE RIESGOS'!$AF529),"")</f>
        <v/>
      </c>
      <c r="BD34" s="357" t="str">
        <f>IF(AND('MAPA DE RIESGOS'!$AP530="Muy Alta",'MAPA DE RIESGOS'!$AR530="Moderado"),CONCATENATE("R",'MAPA DE RIESGOS'!$H530,"C",'MAPA DE RIESGOS'!$AF530),"")</f>
        <v/>
      </c>
      <c r="BE34" s="357" t="str">
        <f>IF(AND('MAPA DE RIESGOS'!$AP531="Muy Alta",'MAPA DE RIESGOS'!$AR531="Moderado"),CONCATENATE("R",'MAPA DE RIESGOS'!$H531,"C",'MAPA DE RIESGOS'!$AF531),"")</f>
        <v/>
      </c>
      <c r="BF34" s="357" t="str">
        <f>IF(AND('MAPA DE RIESGOS'!$AP532="Muy Alta",'MAPA DE RIESGOS'!$AR532="Moderado"),CONCATENATE("R",'MAPA DE RIESGOS'!$H532,"C",'MAPA DE RIESGOS'!$AF532),"")</f>
        <v/>
      </c>
      <c r="BG34" s="357" t="str">
        <f>IF(AND('MAPA DE RIESGOS'!$AP533="Muy Alta",'MAPA DE RIESGOS'!$AR533="Moderado"),CONCATENATE("R",'MAPA DE RIESGOS'!$H533,"C",'MAPA DE RIESGOS'!$AF533),"")</f>
        <v/>
      </c>
      <c r="BH34" s="357" t="str">
        <f>IF(AND('MAPA DE RIESGOS'!$AP534="Muy Alta",'MAPA DE RIESGOS'!$AR534="Moderado"),CONCATENATE("R",'MAPA DE RIESGOS'!$H534,"C",'MAPA DE RIESGOS'!$AF534),"")</f>
        <v/>
      </c>
      <c r="BI34" s="357" t="str">
        <f>IF(AND('MAPA DE RIESGOS'!$AP535="Muy Alta",'MAPA DE RIESGOS'!$AR535="Moderado"),CONCATENATE("R",'MAPA DE RIESGOS'!$H535,"C",'MAPA DE RIESGOS'!$AF535),"")</f>
        <v/>
      </c>
      <c r="BJ34" s="357" t="str">
        <f>IF(AND('MAPA DE RIESGOS'!$AP536="Muy Alta",'MAPA DE RIESGOS'!$AR536="Moderado"),CONCATENATE("R",'MAPA DE RIESGOS'!$H536,"C",'MAPA DE RIESGOS'!$AF536),"")</f>
        <v/>
      </c>
      <c r="BK34" s="358" t="str">
        <f>IF(AND('MAPA DE RIESGOS'!$AP537="Muy Alta",'MAPA DE RIESGOS'!$AR537="Moderado"),CONCATENATE("R",'MAPA DE RIESGOS'!$H537,"C",'MAPA DE RIESGOS'!$AF537),"")</f>
        <v/>
      </c>
      <c r="BL34" s="356" t="str">
        <f>IF(AND('MAPA DE RIESGOS'!$AP520="Muy Alta",'MAPA DE RIESGOS'!$AR520="Mayor"),CONCATENATE("R",'MAPA DE RIESGOS'!$H520,"C",'MAPA DE RIESGOS'!$AF520),"")</f>
        <v/>
      </c>
      <c r="BM34" s="357" t="str">
        <f>IF(AND('MAPA DE RIESGOS'!$AP521="Muy Alta",'MAPA DE RIESGOS'!$AR521="Mayor"),CONCATENATE("R",'MAPA DE RIESGOS'!$H521,"C",'MAPA DE RIESGOS'!$AF521),"")</f>
        <v/>
      </c>
      <c r="BN34" s="357" t="str">
        <f>IF(AND('MAPA DE RIESGOS'!$AP522="Muy Alta",'MAPA DE RIESGOS'!$AR522="Mayor"),CONCATENATE("R",'MAPA DE RIESGOS'!$H522,"C",'MAPA DE RIESGOS'!$AF522),"")</f>
        <v/>
      </c>
      <c r="BO34" s="357" t="str">
        <f>IF(AND('MAPA DE RIESGOS'!$AP523="Muy Alta",'MAPA DE RIESGOS'!$AR523="Mayor"),CONCATENATE("R",'MAPA DE RIESGOS'!$H523,"C",'MAPA DE RIESGOS'!$AF523),"")</f>
        <v/>
      </c>
      <c r="BP34" s="357" t="str">
        <f>IF(AND('MAPA DE RIESGOS'!$AP524="Muy Alta",'MAPA DE RIESGOS'!$AR524="Mayor"),CONCATENATE("R",'MAPA DE RIESGOS'!$H524,"C",'MAPA DE RIESGOS'!$AF524),"")</f>
        <v/>
      </c>
      <c r="BQ34" s="357" t="str">
        <f>IF(AND('MAPA DE RIESGOS'!$AP525="Muy Alta",'MAPA DE RIESGOS'!$AR525="Mayor"),CONCATENATE("R",'MAPA DE RIESGOS'!$H525,"C",'MAPA DE RIESGOS'!$AF525),"")</f>
        <v/>
      </c>
      <c r="BR34" s="357" t="str">
        <f>IF(AND('MAPA DE RIESGOS'!$AP526="Muy Alta",'MAPA DE RIESGOS'!$AR526="Mayor"),CONCATENATE("R",'MAPA DE RIESGOS'!$H526,"C",'MAPA DE RIESGOS'!$AF526),"")</f>
        <v/>
      </c>
      <c r="BS34" s="357" t="str">
        <f>IF(AND('MAPA DE RIESGOS'!$AP527="Muy Alta",'MAPA DE RIESGOS'!$AR527="Mayor"),CONCATENATE("R",'MAPA DE RIESGOS'!$H527,"C",'MAPA DE RIESGOS'!$AF527),"")</f>
        <v/>
      </c>
      <c r="BT34" s="357" t="str">
        <f>IF(AND('MAPA DE RIESGOS'!$AP528="Muy Alta",'MAPA DE RIESGOS'!$AR528="Mayor"),CONCATENATE("R",'MAPA DE RIESGOS'!$H528,"C",'MAPA DE RIESGOS'!$AF528),"")</f>
        <v/>
      </c>
      <c r="BU34" s="357" t="str">
        <f>IF(AND('MAPA DE RIESGOS'!$AP529="Muy Alta",'MAPA DE RIESGOS'!$AR529="Mayor"),CONCATENATE("R",'MAPA DE RIESGOS'!$H529,"C",'MAPA DE RIESGOS'!$AF529),"")</f>
        <v/>
      </c>
      <c r="BV34" s="357" t="str">
        <f>IF(AND('MAPA DE RIESGOS'!$AP530="Muy Alta",'MAPA DE RIESGOS'!$AR530="Mayor"),CONCATENATE("R",'MAPA DE RIESGOS'!$H530,"C",'MAPA DE RIESGOS'!$AF530),"")</f>
        <v/>
      </c>
      <c r="BW34" s="357" t="str">
        <f>IF(AND('MAPA DE RIESGOS'!$AP531="Muy Alta",'MAPA DE RIESGOS'!$AR531="Mayor"),CONCATENATE("R",'MAPA DE RIESGOS'!$H531,"C",'MAPA DE RIESGOS'!$AF531),"")</f>
        <v/>
      </c>
      <c r="BX34" s="357" t="str">
        <f>IF(AND('MAPA DE RIESGOS'!$AP532="Muy Alta",'MAPA DE RIESGOS'!$AR532="Mayor"),CONCATENATE("R",'MAPA DE RIESGOS'!$H532,"C",'MAPA DE RIESGOS'!$AF532),"")</f>
        <v/>
      </c>
      <c r="BY34" s="357" t="str">
        <f>IF(AND('MAPA DE RIESGOS'!$AP533="Muy Alta",'MAPA DE RIESGOS'!$AR533="Mayor"),CONCATENATE("R",'MAPA DE RIESGOS'!$H533,"C",'MAPA DE RIESGOS'!$AF533),"")</f>
        <v/>
      </c>
      <c r="BZ34" s="357" t="str">
        <f>IF(AND('MAPA DE RIESGOS'!$AP534="Muy Alta",'MAPA DE RIESGOS'!$AR534="Mayor"),CONCATENATE("R",'MAPA DE RIESGOS'!$H534,"C",'MAPA DE RIESGOS'!$AF534),"")</f>
        <v/>
      </c>
      <c r="CA34" s="357" t="str">
        <f>IF(AND('MAPA DE RIESGOS'!$AP535="Muy Alta",'MAPA DE RIESGOS'!$AR535="Mayor"),CONCATENATE("R",'MAPA DE RIESGOS'!$H535,"C",'MAPA DE RIESGOS'!$AF535),"")</f>
        <v/>
      </c>
      <c r="CB34" s="357" t="str">
        <f>IF(AND('MAPA DE RIESGOS'!$AP536="Muy Alta",'MAPA DE RIESGOS'!$AR536="Mayor"),CONCATENATE("R",'MAPA DE RIESGOS'!$H536,"C",'MAPA DE RIESGOS'!$AF536),"")</f>
        <v/>
      </c>
      <c r="CC34" s="358" t="str">
        <f>IF(AND('MAPA DE RIESGOS'!$AP537="Muy Alta",'MAPA DE RIESGOS'!$AR537="Mayor"),CONCATENATE("R",'MAPA DE RIESGOS'!$H537,"C",'MAPA DE RIESGOS'!$AF537),"")</f>
        <v/>
      </c>
      <c r="CD34" s="359" t="str">
        <f>IF(AND('MAPA DE RIESGOS'!$AP520="Muy Alta",'MAPA DE RIESGOS'!$AR520="Catastrófico"),CONCATENATE("R",'MAPA DE RIESGOS'!$H520,"C",'MAPA DE RIESGOS'!$AF520),"")</f>
        <v/>
      </c>
      <c r="CE34" s="359" t="str">
        <f>IF(AND('MAPA DE RIESGOS'!$AP521="Muy Alta",'MAPA DE RIESGOS'!$AR521="Catastrófico"),CONCATENATE("R",'MAPA DE RIESGOS'!$H521,"C",'MAPA DE RIESGOS'!$AF521),"")</f>
        <v/>
      </c>
      <c r="CF34" s="359" t="str">
        <f>IF(AND('MAPA DE RIESGOS'!$AP522="Muy Alta",'MAPA DE RIESGOS'!$AR522="Catastrófico"),CONCATENATE("R",'MAPA DE RIESGOS'!$H522,"C",'MAPA DE RIESGOS'!$AF522),"")</f>
        <v/>
      </c>
      <c r="CG34" s="359" t="str">
        <f>IF(AND('MAPA DE RIESGOS'!$AP523="Muy Alta",'MAPA DE RIESGOS'!$AR523="Catastrófico"),CONCATENATE("R",'MAPA DE RIESGOS'!$H523,"C",'MAPA DE RIESGOS'!$AF523),"")</f>
        <v/>
      </c>
      <c r="CH34" s="359" t="str">
        <f>IF(AND('MAPA DE RIESGOS'!$AP524="Muy Alta",'MAPA DE RIESGOS'!$AR524="Catastrófico"),CONCATENATE("R",'MAPA DE RIESGOS'!$H524,"C",'MAPA DE RIESGOS'!$AF524),"")</f>
        <v/>
      </c>
      <c r="CI34" s="359" t="str">
        <f>IF(AND('MAPA DE RIESGOS'!$AP525="Muy Alta",'MAPA DE RIESGOS'!$AR525="Catastrófico"),CONCATENATE("R",'MAPA DE RIESGOS'!$H525,"C",'MAPA DE RIESGOS'!$AF525),"")</f>
        <v/>
      </c>
      <c r="CJ34" s="359" t="str">
        <f>IF(AND('MAPA DE RIESGOS'!$AP526="Muy Alta",'MAPA DE RIESGOS'!$AR526="Catastrófico"),CONCATENATE("R",'MAPA DE RIESGOS'!$H526,"C",'MAPA DE RIESGOS'!$AF526),"")</f>
        <v/>
      </c>
      <c r="CK34" s="359" t="str">
        <f>IF(AND('MAPA DE RIESGOS'!$AP527="Muy Alta",'MAPA DE RIESGOS'!$AR527="Catastrófico"),CONCATENATE("R",'MAPA DE RIESGOS'!$H527,"C",'MAPA DE RIESGOS'!$AF527),"")</f>
        <v/>
      </c>
      <c r="CL34" s="359" t="str">
        <f>IF(AND('MAPA DE RIESGOS'!$AP528="Muy Alta",'MAPA DE RIESGOS'!$AR528="Catastrófico"),CONCATENATE("R",'MAPA DE RIESGOS'!$H528,"C",'MAPA DE RIESGOS'!$AF528),"")</f>
        <v/>
      </c>
      <c r="CM34" s="359" t="str">
        <f>IF(AND('MAPA DE RIESGOS'!$AP529="Muy Alta",'MAPA DE RIESGOS'!$AR529="Catastrófico"),CONCATENATE("R",'MAPA DE RIESGOS'!$H529,"C",'MAPA DE RIESGOS'!$AF529),"")</f>
        <v/>
      </c>
      <c r="CN34" s="359" t="str">
        <f>IF(AND('MAPA DE RIESGOS'!$AP530="Muy Alta",'MAPA DE RIESGOS'!$AR530="Catastrófico"),CONCATENATE("R",'MAPA DE RIESGOS'!$H530,"C",'MAPA DE RIESGOS'!$AF530),"")</f>
        <v/>
      </c>
      <c r="CO34" s="359" t="str">
        <f>IF(AND('MAPA DE RIESGOS'!$AP531="Muy Alta",'MAPA DE RIESGOS'!$AR531="Catastrófico"),CONCATENATE("R",'MAPA DE RIESGOS'!$H531,"C",'MAPA DE RIESGOS'!$AF531),"")</f>
        <v/>
      </c>
      <c r="CP34" s="359" t="str">
        <f>IF(AND('MAPA DE RIESGOS'!$AP532="Muy Alta",'MAPA DE RIESGOS'!$AR532="Catastrófico"),CONCATENATE("R",'MAPA DE RIESGOS'!$H532,"C",'MAPA DE RIESGOS'!$AF532),"")</f>
        <v/>
      </c>
      <c r="CQ34" s="359" t="str">
        <f>IF(AND('MAPA DE RIESGOS'!$AP533="Muy Alta",'MAPA DE RIESGOS'!$AR533="Catastrófico"),CONCATENATE("R",'MAPA DE RIESGOS'!$H533,"C",'MAPA DE RIESGOS'!$AF533),"")</f>
        <v/>
      </c>
      <c r="CR34" s="359" t="str">
        <f>IF(AND('MAPA DE RIESGOS'!$AP534="Muy Alta",'MAPA DE RIESGOS'!$AR534="Catastrófico"),CONCATENATE("R",'MAPA DE RIESGOS'!$H534,"C",'MAPA DE RIESGOS'!$AF534),"")</f>
        <v/>
      </c>
      <c r="CS34" s="359" t="str">
        <f>IF(AND('MAPA DE RIESGOS'!$AP535="Muy Alta",'MAPA DE RIESGOS'!$AR535="Catastrófico"),CONCATENATE("R",'MAPA DE RIESGOS'!$H535,"C",'MAPA DE RIESGOS'!$AF535),"")</f>
        <v/>
      </c>
      <c r="CT34" s="359" t="str">
        <f>IF(AND('MAPA DE RIESGOS'!$AP536="Muy Alta",'MAPA DE RIESGOS'!$AR536="Catastrófico"),CONCATENATE("R",'MAPA DE RIESGOS'!$H536,"C",'MAPA DE RIESGOS'!$AF536),"")</f>
        <v/>
      </c>
      <c r="CU34" s="360" t="str">
        <f>IF(AND('MAPA DE RIESGOS'!$AP537="Muy Alta",'MAPA DE RIESGOS'!$AR537="Catastrófico"),CONCATENATE("R",'MAPA DE RIESGOS'!$H537,"C",'MAPA DE RIESGOS'!$AF537),"")</f>
        <v/>
      </c>
      <c r="CV34" s="67"/>
      <c r="CW34" s="756"/>
      <c r="CX34" s="757"/>
      <c r="CY34" s="757"/>
      <c r="CZ34" s="757"/>
      <c r="DA34" s="757"/>
      <c r="DB34" s="758"/>
    </row>
    <row r="35" spans="2:106" ht="32.5" customHeight="1">
      <c r="B35" s="749"/>
      <c r="C35" s="749"/>
      <c r="D35" s="750"/>
      <c r="E35" s="738"/>
      <c r="F35" s="739"/>
      <c r="G35" s="739"/>
      <c r="H35" s="739"/>
      <c r="I35" s="740"/>
      <c r="J35" s="356" t="str">
        <f>IF(AND('MAPA DE RIESGOS'!$AP538="Muy Alta",'MAPA DE RIESGOS'!$AR538="Leve"),CONCATENATE("R",'MAPA DE RIESGOS'!$H538,"C",'MAPA DE RIESGOS'!$AF538),"")</f>
        <v/>
      </c>
      <c r="K35" s="357" t="str">
        <f>IF(AND('MAPA DE RIESGOS'!$AP539="Muy Alta",'MAPA DE RIESGOS'!$AR539="Leve"),CONCATENATE("R",'MAPA DE RIESGOS'!$H539,"C",'MAPA DE RIESGOS'!$AF539),"")</f>
        <v/>
      </c>
      <c r="L35" s="357" t="str">
        <f>IF(AND('MAPA DE RIESGOS'!$AP540="Muy Alta",'MAPA DE RIESGOS'!$AR540="Leve"),CONCATENATE("R",'MAPA DE RIESGOS'!$H540,"C",'MAPA DE RIESGOS'!$AF540),"")</f>
        <v/>
      </c>
      <c r="M35" s="357" t="str">
        <f>IF(AND('MAPA DE RIESGOS'!$AP541="Muy Alta",'MAPA DE RIESGOS'!$AR541="Leve"),CONCATENATE("R",'MAPA DE RIESGOS'!$H541,"C",'MAPA DE RIESGOS'!$AF541),"")</f>
        <v/>
      </c>
      <c r="N35" s="357" t="str">
        <f>IF(AND('MAPA DE RIESGOS'!$AP542="Muy Alta",'MAPA DE RIESGOS'!$AR542="Leve"),CONCATENATE("R",'MAPA DE RIESGOS'!$H542,"C",'MAPA DE RIESGOS'!$AF542),"")</f>
        <v/>
      </c>
      <c r="O35" s="357" t="str">
        <f>IF(AND('MAPA DE RIESGOS'!$AP543="Muy Alta",'MAPA DE RIESGOS'!$AR543="Leve"),CONCATENATE("R",'MAPA DE RIESGOS'!$H543,"C",'MAPA DE RIESGOS'!$AF543),"")</f>
        <v/>
      </c>
      <c r="P35" s="357" t="str">
        <f>IF(AND('MAPA DE RIESGOS'!$AP544="Muy Alta",'MAPA DE RIESGOS'!$AR544="Leve"),CONCATENATE("R",'MAPA DE RIESGOS'!$H544,"C",'MAPA DE RIESGOS'!$AF544),"")</f>
        <v/>
      </c>
      <c r="Q35" s="357" t="str">
        <f>IF(AND('MAPA DE RIESGOS'!$AP545="Muy Alta",'MAPA DE RIESGOS'!$AR545="Leve"),CONCATENATE("R",'MAPA DE RIESGOS'!$H545,"C",'MAPA DE RIESGOS'!$AF545),"")</f>
        <v/>
      </c>
      <c r="R35" s="357" t="str">
        <f>IF(AND('MAPA DE RIESGOS'!$AP546="Muy Alta",'MAPA DE RIESGOS'!$AR546="Leve"),CONCATENATE("R",'MAPA DE RIESGOS'!$H546,"C",'MAPA DE RIESGOS'!$AF546),"")</f>
        <v/>
      </c>
      <c r="S35" s="357" t="str">
        <f>IF(AND('MAPA DE RIESGOS'!$AP547="Muy Alta",'MAPA DE RIESGOS'!$AR547="Leve"),CONCATENATE("R",'MAPA DE RIESGOS'!$H547,"C",'MAPA DE RIESGOS'!$AF547),"")</f>
        <v/>
      </c>
      <c r="T35" s="357" t="str">
        <f>IF(AND('MAPA DE RIESGOS'!$AP548="Muy Alta",'MAPA DE RIESGOS'!$AR548="Leve"),CONCATENATE("R",'MAPA DE RIESGOS'!$H548,"C",'MAPA DE RIESGOS'!$AF548),"")</f>
        <v/>
      </c>
      <c r="U35" s="357" t="str">
        <f>IF(AND('MAPA DE RIESGOS'!$AP549="Muy Alta",'MAPA DE RIESGOS'!$AR549="Leve"),CONCATENATE("R",'MAPA DE RIESGOS'!$H549,"C",'MAPA DE RIESGOS'!$AF549),"")</f>
        <v/>
      </c>
      <c r="V35" s="357" t="str">
        <f>IF(AND('MAPA DE RIESGOS'!$AP550="Muy Alta",'MAPA DE RIESGOS'!$AR550="Leve"),CONCATENATE("R",'MAPA DE RIESGOS'!$H550,"C",'MAPA DE RIESGOS'!$AF550),"")</f>
        <v/>
      </c>
      <c r="W35" s="357" t="str">
        <f>IF(AND('MAPA DE RIESGOS'!$AP551="Muy Alta",'MAPA DE RIESGOS'!$AR551="Leve"),CONCATENATE("R",'MAPA DE RIESGOS'!$H551,"C",'MAPA DE RIESGOS'!$AF551),"")</f>
        <v/>
      </c>
      <c r="X35" s="357" t="str">
        <f>IF(AND('MAPA DE RIESGOS'!$AP552="Muy Alta",'MAPA DE RIESGOS'!$AR552="Leve"),CONCATENATE("R",'MAPA DE RIESGOS'!$H552,"C",'MAPA DE RIESGOS'!$AF552),"")</f>
        <v/>
      </c>
      <c r="Y35" s="357" t="str">
        <f>IF(AND('MAPA DE RIESGOS'!$AP553="Muy Alta",'MAPA DE RIESGOS'!$AR553="Leve"),CONCATENATE("R",'MAPA DE RIESGOS'!$H553,"C",'MAPA DE RIESGOS'!$AF553),"")</f>
        <v/>
      </c>
      <c r="Z35" s="357" t="str">
        <f>IF(AND('MAPA DE RIESGOS'!$AP554="Muy Alta",'MAPA DE RIESGOS'!$AR554="Leve"),CONCATENATE("R",'MAPA DE RIESGOS'!$H554,"C",'MAPA DE RIESGOS'!$AF554),"")</f>
        <v/>
      </c>
      <c r="AA35" s="358" t="str">
        <f>IF(AND('MAPA DE RIESGOS'!$AP555="Muy Alta",'MAPA DE RIESGOS'!$AR555="Leve"),CONCATENATE("R",'MAPA DE RIESGOS'!$H555,"C",'MAPA DE RIESGOS'!$AF555),"")</f>
        <v/>
      </c>
      <c r="AB35" s="356" t="str">
        <f>IF(AND('MAPA DE RIESGOS'!$AP538="Muy Alta",'MAPA DE RIESGOS'!$AR538="Menor"),CONCATENATE("R",'MAPA DE RIESGOS'!$H538,"C",'MAPA DE RIESGOS'!$AF538),"")</f>
        <v/>
      </c>
      <c r="AC35" s="357" t="str">
        <f>IF(AND('MAPA DE RIESGOS'!$AP539="Muy Alta",'MAPA DE RIESGOS'!$AR539="Menor"),CONCATENATE("R",'MAPA DE RIESGOS'!$H539,"C",'MAPA DE RIESGOS'!$AF539),"")</f>
        <v/>
      </c>
      <c r="AD35" s="357" t="str">
        <f>IF(AND('MAPA DE RIESGOS'!$AP540="Muy Alta",'MAPA DE RIESGOS'!$AR540="Menor"),CONCATENATE("R",'MAPA DE RIESGOS'!$H540,"C",'MAPA DE RIESGOS'!$AF540),"")</f>
        <v/>
      </c>
      <c r="AE35" s="357" t="str">
        <f>IF(AND('MAPA DE RIESGOS'!$AP541="Muy Alta",'MAPA DE RIESGOS'!$AR541="Menor"),CONCATENATE("R",'MAPA DE RIESGOS'!$H541,"C",'MAPA DE RIESGOS'!$AF541),"")</f>
        <v/>
      </c>
      <c r="AF35" s="357" t="str">
        <f>IF(AND('MAPA DE RIESGOS'!$AP542="Muy Alta",'MAPA DE RIESGOS'!$AR542="Menor"),CONCATENATE("R",'MAPA DE RIESGOS'!$H542,"C",'MAPA DE RIESGOS'!$AF542),"")</f>
        <v/>
      </c>
      <c r="AG35" s="357" t="str">
        <f>IF(AND('MAPA DE RIESGOS'!$AP543="Muy Alta",'MAPA DE RIESGOS'!$AR543="Menor"),CONCATENATE("R",'MAPA DE RIESGOS'!$H543,"C",'MAPA DE RIESGOS'!$AF543),"")</f>
        <v/>
      </c>
      <c r="AH35" s="357" t="str">
        <f>IF(AND('MAPA DE RIESGOS'!$AP544="Muy Alta",'MAPA DE RIESGOS'!$AR544="Menor"),CONCATENATE("R",'MAPA DE RIESGOS'!$H544,"C",'MAPA DE RIESGOS'!$AF544),"")</f>
        <v/>
      </c>
      <c r="AI35" s="357" t="str">
        <f>IF(AND('MAPA DE RIESGOS'!$AP545="Muy Alta",'MAPA DE RIESGOS'!$AR545="Menor"),CONCATENATE("R",'MAPA DE RIESGOS'!$H545,"C",'MAPA DE RIESGOS'!$AF545),"")</f>
        <v/>
      </c>
      <c r="AJ35" s="357" t="str">
        <f>IF(AND('MAPA DE RIESGOS'!$AP546="Muy Alta",'MAPA DE RIESGOS'!$AR546="Menor"),CONCATENATE("R",'MAPA DE RIESGOS'!$H546,"C",'MAPA DE RIESGOS'!$AF546),"")</f>
        <v/>
      </c>
      <c r="AK35" s="357" t="str">
        <f>IF(AND('MAPA DE RIESGOS'!$AP547="Muy Alta",'MAPA DE RIESGOS'!$AR547="Menor"),CONCATENATE("R",'MAPA DE RIESGOS'!$H547,"C",'MAPA DE RIESGOS'!$AF547),"")</f>
        <v/>
      </c>
      <c r="AL35" s="357" t="str">
        <f>IF(AND('MAPA DE RIESGOS'!$AP548="Muy Alta",'MAPA DE RIESGOS'!$AR548="Menor"),CONCATENATE("R",'MAPA DE RIESGOS'!$H548,"C",'MAPA DE RIESGOS'!$AF548),"")</f>
        <v/>
      </c>
      <c r="AM35" s="357" t="str">
        <f>IF(AND('MAPA DE RIESGOS'!$AP549="Muy Alta",'MAPA DE RIESGOS'!$AR549="Menor"),CONCATENATE("R",'MAPA DE RIESGOS'!$H549,"C",'MAPA DE RIESGOS'!$AF549),"")</f>
        <v/>
      </c>
      <c r="AN35" s="357" t="str">
        <f>IF(AND('MAPA DE RIESGOS'!$AP550="Muy Alta",'MAPA DE RIESGOS'!$AR550="Menor"),CONCATENATE("R",'MAPA DE RIESGOS'!$H550,"C",'MAPA DE RIESGOS'!$AF550),"")</f>
        <v/>
      </c>
      <c r="AO35" s="357" t="str">
        <f>IF(AND('MAPA DE RIESGOS'!$AP551="Muy Alta",'MAPA DE RIESGOS'!$AR551="Menor"),CONCATENATE("R",'MAPA DE RIESGOS'!$H551,"C",'MAPA DE RIESGOS'!$AF551),"")</f>
        <v/>
      </c>
      <c r="AP35" s="357" t="str">
        <f>IF(AND('MAPA DE RIESGOS'!$AP552="Muy Alta",'MAPA DE RIESGOS'!$AR552="Menor"),CONCATENATE("R",'MAPA DE RIESGOS'!$H552,"C",'MAPA DE RIESGOS'!$AF552),"")</f>
        <v/>
      </c>
      <c r="AQ35" s="357" t="str">
        <f>IF(AND('MAPA DE RIESGOS'!$AP553="Muy Alta",'MAPA DE RIESGOS'!$AR553="Menor"),CONCATENATE("R",'MAPA DE RIESGOS'!$H553,"C",'MAPA DE RIESGOS'!$AF553),"")</f>
        <v/>
      </c>
      <c r="AR35" s="357" t="str">
        <f>IF(AND('MAPA DE RIESGOS'!$AP554="Muy Alta",'MAPA DE RIESGOS'!$AR554="Menor"),CONCATENATE("R",'MAPA DE RIESGOS'!$H554,"C",'MAPA DE RIESGOS'!$AF554),"")</f>
        <v/>
      </c>
      <c r="AS35" s="358" t="str">
        <f>IF(AND('MAPA DE RIESGOS'!$AP555="Muy Alta",'MAPA DE RIESGOS'!$AR555="Menor"),CONCATENATE("R",'MAPA DE RIESGOS'!$H555,"C",'MAPA DE RIESGOS'!$AF555),"")</f>
        <v/>
      </c>
      <c r="AT35" s="356" t="str">
        <f>IF(AND('MAPA DE RIESGOS'!$AP538="Muy Alta",'MAPA DE RIESGOS'!$AR538="Moderado"),CONCATENATE("R",'MAPA DE RIESGOS'!$H538,"C",'MAPA DE RIESGOS'!$AF538),"")</f>
        <v/>
      </c>
      <c r="AU35" s="357" t="str">
        <f>IF(AND('MAPA DE RIESGOS'!$AP539="Muy Alta",'MAPA DE RIESGOS'!$AR539="Moderado"),CONCATENATE("R",'MAPA DE RIESGOS'!$H539,"C",'MAPA DE RIESGOS'!$AF539),"")</f>
        <v/>
      </c>
      <c r="AV35" s="357" t="str">
        <f>IF(AND('MAPA DE RIESGOS'!$AP540="Muy Alta",'MAPA DE RIESGOS'!$AR540="Moderado"),CONCATENATE("R",'MAPA DE RIESGOS'!$H540,"C",'MAPA DE RIESGOS'!$AF540),"")</f>
        <v/>
      </c>
      <c r="AW35" s="357" t="str">
        <f>IF(AND('MAPA DE RIESGOS'!$AP541="Muy Alta",'MAPA DE RIESGOS'!$AR541="Moderado"),CONCATENATE("R",'MAPA DE RIESGOS'!$H541,"C",'MAPA DE RIESGOS'!$AF541),"")</f>
        <v/>
      </c>
      <c r="AX35" s="357" t="str">
        <f>IF(AND('MAPA DE RIESGOS'!$AP542="Muy Alta",'MAPA DE RIESGOS'!$AR542="Moderado"),CONCATENATE("R",'MAPA DE RIESGOS'!$H542,"C",'MAPA DE RIESGOS'!$AF542),"")</f>
        <v/>
      </c>
      <c r="AY35" s="357" t="str">
        <f>IF(AND('MAPA DE RIESGOS'!$AP543="Muy Alta",'MAPA DE RIESGOS'!$AR543="Moderado"),CONCATENATE("R",'MAPA DE RIESGOS'!$H543,"C",'MAPA DE RIESGOS'!$AF543),"")</f>
        <v/>
      </c>
      <c r="AZ35" s="357" t="str">
        <f>IF(AND('MAPA DE RIESGOS'!$AP544="Muy Alta",'MAPA DE RIESGOS'!$AR544="Moderado"),CONCATENATE("R",'MAPA DE RIESGOS'!$H544,"C",'MAPA DE RIESGOS'!$AF544),"")</f>
        <v/>
      </c>
      <c r="BA35" s="357" t="str">
        <f>IF(AND('MAPA DE RIESGOS'!$AP545="Muy Alta",'MAPA DE RIESGOS'!$AR545="Moderado"),CONCATENATE("R",'MAPA DE RIESGOS'!$H545,"C",'MAPA DE RIESGOS'!$AF545),"")</f>
        <v/>
      </c>
      <c r="BB35" s="357" t="str">
        <f>IF(AND('MAPA DE RIESGOS'!$AP546="Muy Alta",'MAPA DE RIESGOS'!$AR546="Moderado"),CONCATENATE("R",'MAPA DE RIESGOS'!$H546,"C",'MAPA DE RIESGOS'!$AF546),"")</f>
        <v/>
      </c>
      <c r="BC35" s="357" t="str">
        <f>IF(AND('MAPA DE RIESGOS'!$AP547="Muy Alta",'MAPA DE RIESGOS'!$AR547="Moderado"),CONCATENATE("R",'MAPA DE RIESGOS'!$H547,"C",'MAPA DE RIESGOS'!$AF547),"")</f>
        <v/>
      </c>
      <c r="BD35" s="357" t="str">
        <f>IF(AND('MAPA DE RIESGOS'!$AP548="Muy Alta",'MAPA DE RIESGOS'!$AR548="Moderado"),CONCATENATE("R",'MAPA DE RIESGOS'!$H548,"C",'MAPA DE RIESGOS'!$AF548),"")</f>
        <v/>
      </c>
      <c r="BE35" s="357" t="str">
        <f>IF(AND('MAPA DE RIESGOS'!$AP549="Muy Alta",'MAPA DE RIESGOS'!$AR549="Moderado"),CONCATENATE("R",'MAPA DE RIESGOS'!$H549,"C",'MAPA DE RIESGOS'!$AF549),"")</f>
        <v/>
      </c>
      <c r="BF35" s="357" t="str">
        <f>IF(AND('MAPA DE RIESGOS'!$AP550="Muy Alta",'MAPA DE RIESGOS'!$AR550="Moderado"),CONCATENATE("R",'MAPA DE RIESGOS'!$H550,"C",'MAPA DE RIESGOS'!$AF550),"")</f>
        <v/>
      </c>
      <c r="BG35" s="357" t="str">
        <f>IF(AND('MAPA DE RIESGOS'!$AP551="Muy Alta",'MAPA DE RIESGOS'!$AR551="Moderado"),CONCATENATE("R",'MAPA DE RIESGOS'!$H551,"C",'MAPA DE RIESGOS'!$AF551),"")</f>
        <v/>
      </c>
      <c r="BH35" s="357" t="str">
        <f>IF(AND('MAPA DE RIESGOS'!$AP552="Muy Alta",'MAPA DE RIESGOS'!$AR552="Moderado"),CONCATENATE("R",'MAPA DE RIESGOS'!$H552,"C",'MAPA DE RIESGOS'!$AF552),"")</f>
        <v/>
      </c>
      <c r="BI35" s="357" t="str">
        <f>IF(AND('MAPA DE RIESGOS'!$AP553="Muy Alta",'MAPA DE RIESGOS'!$AR553="Moderado"),CONCATENATE("R",'MAPA DE RIESGOS'!$H553,"C",'MAPA DE RIESGOS'!$AF553),"")</f>
        <v/>
      </c>
      <c r="BJ35" s="357" t="str">
        <f>IF(AND('MAPA DE RIESGOS'!$AP554="Muy Alta",'MAPA DE RIESGOS'!$AR554="Moderado"),CONCATENATE("R",'MAPA DE RIESGOS'!$H554,"C",'MAPA DE RIESGOS'!$AF554),"")</f>
        <v/>
      </c>
      <c r="BK35" s="358" t="str">
        <f>IF(AND('MAPA DE RIESGOS'!$AP555="Muy Alta",'MAPA DE RIESGOS'!$AR555="Moderado"),CONCATENATE("R",'MAPA DE RIESGOS'!$H555,"C",'MAPA DE RIESGOS'!$AF555),"")</f>
        <v/>
      </c>
      <c r="BL35" s="356" t="str">
        <f>IF(AND('MAPA DE RIESGOS'!$AP538="Muy Alta",'MAPA DE RIESGOS'!$AR538="Mayor"),CONCATENATE("R",'MAPA DE RIESGOS'!$H538,"C",'MAPA DE RIESGOS'!$AF538),"")</f>
        <v/>
      </c>
      <c r="BM35" s="357" t="str">
        <f>IF(AND('MAPA DE RIESGOS'!$AP539="Muy Alta",'MAPA DE RIESGOS'!$AR539="Mayor"),CONCATENATE("R",'MAPA DE RIESGOS'!$H539,"C",'MAPA DE RIESGOS'!$AF539),"")</f>
        <v/>
      </c>
      <c r="BN35" s="357" t="str">
        <f>IF(AND('MAPA DE RIESGOS'!$AP540="Muy Alta",'MAPA DE RIESGOS'!$AR540="Mayor"),CONCATENATE("R",'MAPA DE RIESGOS'!$H540,"C",'MAPA DE RIESGOS'!$AF540),"")</f>
        <v/>
      </c>
      <c r="BO35" s="357" t="str">
        <f>IF(AND('MAPA DE RIESGOS'!$AP541="Muy Alta",'MAPA DE RIESGOS'!$AR541="Mayor"),CONCATENATE("R",'MAPA DE RIESGOS'!$H541,"C",'MAPA DE RIESGOS'!$AF541),"")</f>
        <v/>
      </c>
      <c r="BP35" s="357" t="str">
        <f>IF(AND('MAPA DE RIESGOS'!$AP542="Muy Alta",'MAPA DE RIESGOS'!$AR542="Mayor"),CONCATENATE("R",'MAPA DE RIESGOS'!$H542,"C",'MAPA DE RIESGOS'!$AF542),"")</f>
        <v/>
      </c>
      <c r="BQ35" s="357" t="str">
        <f>IF(AND('MAPA DE RIESGOS'!$AP543="Muy Alta",'MAPA DE RIESGOS'!$AR543="Mayor"),CONCATENATE("R",'MAPA DE RIESGOS'!$H543,"C",'MAPA DE RIESGOS'!$AF543),"")</f>
        <v/>
      </c>
      <c r="BR35" s="357" t="str">
        <f>IF(AND('MAPA DE RIESGOS'!$AP544="Muy Alta",'MAPA DE RIESGOS'!$AR544="Mayor"),CONCATENATE("R",'MAPA DE RIESGOS'!$H544,"C",'MAPA DE RIESGOS'!$AF544),"")</f>
        <v/>
      </c>
      <c r="BS35" s="357" t="str">
        <f>IF(AND('MAPA DE RIESGOS'!$AP545="Muy Alta",'MAPA DE RIESGOS'!$AR545="Mayor"),CONCATENATE("R",'MAPA DE RIESGOS'!$H545,"C",'MAPA DE RIESGOS'!$AF545),"")</f>
        <v/>
      </c>
      <c r="BT35" s="357" t="str">
        <f>IF(AND('MAPA DE RIESGOS'!$AP546="Muy Alta",'MAPA DE RIESGOS'!$AR546="Mayor"),CONCATENATE("R",'MAPA DE RIESGOS'!$H546,"C",'MAPA DE RIESGOS'!$AF546),"")</f>
        <v/>
      </c>
      <c r="BU35" s="357" t="str">
        <f>IF(AND('MAPA DE RIESGOS'!$AP547="Muy Alta",'MAPA DE RIESGOS'!$AR547="Mayor"),CONCATENATE("R",'MAPA DE RIESGOS'!$H547,"C",'MAPA DE RIESGOS'!$AF547),"")</f>
        <v/>
      </c>
      <c r="BV35" s="357" t="str">
        <f>IF(AND('MAPA DE RIESGOS'!$AP548="Muy Alta",'MAPA DE RIESGOS'!$AR548="Mayor"),CONCATENATE("R",'MAPA DE RIESGOS'!$H548,"C",'MAPA DE RIESGOS'!$AF548),"")</f>
        <v/>
      </c>
      <c r="BW35" s="357" t="str">
        <f>IF(AND('MAPA DE RIESGOS'!$AP549="Muy Alta",'MAPA DE RIESGOS'!$AR549="Mayor"),CONCATENATE("R",'MAPA DE RIESGOS'!$H549,"C",'MAPA DE RIESGOS'!$AF549),"")</f>
        <v/>
      </c>
      <c r="BX35" s="357" t="str">
        <f>IF(AND('MAPA DE RIESGOS'!$AP550="Muy Alta",'MAPA DE RIESGOS'!$AR550="Mayor"),CONCATENATE("R",'MAPA DE RIESGOS'!$H550,"C",'MAPA DE RIESGOS'!$AF550),"")</f>
        <v/>
      </c>
      <c r="BY35" s="357" t="str">
        <f>IF(AND('MAPA DE RIESGOS'!$AP551="Muy Alta",'MAPA DE RIESGOS'!$AR551="Mayor"),CONCATENATE("R",'MAPA DE RIESGOS'!$H551,"C",'MAPA DE RIESGOS'!$AF551),"")</f>
        <v/>
      </c>
      <c r="BZ35" s="357" t="str">
        <f>IF(AND('MAPA DE RIESGOS'!$AP552="Muy Alta",'MAPA DE RIESGOS'!$AR552="Mayor"),CONCATENATE("R",'MAPA DE RIESGOS'!$H552,"C",'MAPA DE RIESGOS'!$AF552),"")</f>
        <v/>
      </c>
      <c r="CA35" s="357" t="str">
        <f>IF(AND('MAPA DE RIESGOS'!$AP553="Muy Alta",'MAPA DE RIESGOS'!$AR553="Mayor"),CONCATENATE("R",'MAPA DE RIESGOS'!$H553,"C",'MAPA DE RIESGOS'!$AF553),"")</f>
        <v/>
      </c>
      <c r="CB35" s="357" t="str">
        <f>IF(AND('MAPA DE RIESGOS'!$AP554="Muy Alta",'MAPA DE RIESGOS'!$AR554="Mayor"),CONCATENATE("R",'MAPA DE RIESGOS'!$H554,"C",'MAPA DE RIESGOS'!$AF554),"")</f>
        <v/>
      </c>
      <c r="CC35" s="358" t="str">
        <f>IF(AND('MAPA DE RIESGOS'!$AP555="Muy Alta",'MAPA DE RIESGOS'!$AR555="Mayor"),CONCATENATE("R",'MAPA DE RIESGOS'!$H555,"C",'MAPA DE RIESGOS'!$AF555),"")</f>
        <v/>
      </c>
      <c r="CD35" s="359" t="str">
        <f>IF(AND('MAPA DE RIESGOS'!$AP538="Muy Alta",'MAPA DE RIESGOS'!$AR538="Catastrófico"),CONCATENATE("R",'MAPA DE RIESGOS'!$H538,"C",'MAPA DE RIESGOS'!$AF538),"")</f>
        <v/>
      </c>
      <c r="CE35" s="359" t="str">
        <f>IF(AND('MAPA DE RIESGOS'!$AP539="Muy Alta",'MAPA DE RIESGOS'!$AR539="Catastrófico"),CONCATENATE("R",'MAPA DE RIESGOS'!$H539,"C",'MAPA DE RIESGOS'!$AF539),"")</f>
        <v/>
      </c>
      <c r="CF35" s="359" t="str">
        <f>IF(AND('MAPA DE RIESGOS'!$AP540="Muy Alta",'MAPA DE RIESGOS'!$AR540="Catastrófico"),CONCATENATE("R",'MAPA DE RIESGOS'!$H540,"C",'MAPA DE RIESGOS'!$AF540),"")</f>
        <v/>
      </c>
      <c r="CG35" s="359" t="str">
        <f>IF(AND('MAPA DE RIESGOS'!$AP541="Muy Alta",'MAPA DE RIESGOS'!$AR541="Catastrófico"),CONCATENATE("R",'MAPA DE RIESGOS'!$H541,"C",'MAPA DE RIESGOS'!$AF541),"")</f>
        <v/>
      </c>
      <c r="CH35" s="359" t="str">
        <f>IF(AND('MAPA DE RIESGOS'!$AP542="Muy Alta",'MAPA DE RIESGOS'!$AR542="Catastrófico"),CONCATENATE("R",'MAPA DE RIESGOS'!$H542,"C",'MAPA DE RIESGOS'!$AF542),"")</f>
        <v/>
      </c>
      <c r="CI35" s="359" t="str">
        <f>IF(AND('MAPA DE RIESGOS'!$AP543="Muy Alta",'MAPA DE RIESGOS'!$AR543="Catastrófico"),CONCATENATE("R",'MAPA DE RIESGOS'!$H543,"C",'MAPA DE RIESGOS'!$AF543),"")</f>
        <v/>
      </c>
      <c r="CJ35" s="359" t="str">
        <f>IF(AND('MAPA DE RIESGOS'!$AP544="Muy Alta",'MAPA DE RIESGOS'!$AR544="Catastrófico"),CONCATENATE("R",'MAPA DE RIESGOS'!$H544,"C",'MAPA DE RIESGOS'!$AF544),"")</f>
        <v/>
      </c>
      <c r="CK35" s="359" t="str">
        <f>IF(AND('MAPA DE RIESGOS'!$AP545="Muy Alta",'MAPA DE RIESGOS'!$AR545="Catastrófico"),CONCATENATE("R",'MAPA DE RIESGOS'!$H545,"C",'MAPA DE RIESGOS'!$AF545),"")</f>
        <v/>
      </c>
      <c r="CL35" s="359" t="str">
        <f>IF(AND('MAPA DE RIESGOS'!$AP546="Muy Alta",'MAPA DE RIESGOS'!$AR546="Catastrófico"),CONCATENATE("R",'MAPA DE RIESGOS'!$H546,"C",'MAPA DE RIESGOS'!$AF546),"")</f>
        <v/>
      </c>
      <c r="CM35" s="359" t="str">
        <f>IF(AND('MAPA DE RIESGOS'!$AP547="Muy Alta",'MAPA DE RIESGOS'!$AR547="Catastrófico"),CONCATENATE("R",'MAPA DE RIESGOS'!$H547,"C",'MAPA DE RIESGOS'!$AF547),"")</f>
        <v/>
      </c>
      <c r="CN35" s="359" t="str">
        <f>IF(AND('MAPA DE RIESGOS'!$AP548="Muy Alta",'MAPA DE RIESGOS'!$AR548="Catastrófico"),CONCATENATE("R",'MAPA DE RIESGOS'!$H548,"C",'MAPA DE RIESGOS'!$AF548),"")</f>
        <v/>
      </c>
      <c r="CO35" s="359" t="str">
        <f>IF(AND('MAPA DE RIESGOS'!$AP549="Muy Alta",'MAPA DE RIESGOS'!$AR549="Catastrófico"),CONCATENATE("R",'MAPA DE RIESGOS'!$H549,"C",'MAPA DE RIESGOS'!$AF549),"")</f>
        <v/>
      </c>
      <c r="CP35" s="359" t="str">
        <f>IF(AND('MAPA DE RIESGOS'!$AP550="Muy Alta",'MAPA DE RIESGOS'!$AR550="Catastrófico"),CONCATENATE("R",'MAPA DE RIESGOS'!$H550,"C",'MAPA DE RIESGOS'!$AF550),"")</f>
        <v/>
      </c>
      <c r="CQ35" s="359" t="str">
        <f>IF(AND('MAPA DE RIESGOS'!$AP551="Muy Alta",'MAPA DE RIESGOS'!$AR551="Catastrófico"),CONCATENATE("R",'MAPA DE RIESGOS'!$H551,"C",'MAPA DE RIESGOS'!$AF551),"")</f>
        <v/>
      </c>
      <c r="CR35" s="359" t="str">
        <f>IF(AND('MAPA DE RIESGOS'!$AP552="Muy Alta",'MAPA DE RIESGOS'!$AR552="Catastrófico"),CONCATENATE("R",'MAPA DE RIESGOS'!$H552,"C",'MAPA DE RIESGOS'!$AF552),"")</f>
        <v/>
      </c>
      <c r="CS35" s="359" t="str">
        <f>IF(AND('MAPA DE RIESGOS'!$AP553="Muy Alta",'MAPA DE RIESGOS'!$AR553="Catastrófico"),CONCATENATE("R",'MAPA DE RIESGOS'!$H553,"C",'MAPA DE RIESGOS'!$AF553),"")</f>
        <v/>
      </c>
      <c r="CT35" s="359" t="str">
        <f>IF(AND('MAPA DE RIESGOS'!$AP554="Muy Alta",'MAPA DE RIESGOS'!$AR554="Catastrófico"),CONCATENATE("R",'MAPA DE RIESGOS'!$H554,"C",'MAPA DE RIESGOS'!$AF554),"")</f>
        <v/>
      </c>
      <c r="CU35" s="360" t="str">
        <f>IF(AND('MAPA DE RIESGOS'!$AP555="Muy Alta",'MAPA DE RIESGOS'!$AR555="Catastrófico"),CONCATENATE("R",'MAPA DE RIESGOS'!$H555,"C",'MAPA DE RIESGOS'!$AF555),"")</f>
        <v/>
      </c>
      <c r="CV35" s="67"/>
      <c r="CW35" s="756"/>
      <c r="CX35" s="757"/>
      <c r="CY35" s="757"/>
      <c r="CZ35" s="757"/>
      <c r="DA35" s="757"/>
      <c r="DB35" s="758"/>
    </row>
    <row r="36" spans="2:106" ht="32.5" customHeight="1">
      <c r="B36" s="749"/>
      <c r="C36" s="749"/>
      <c r="D36" s="750"/>
      <c r="E36" s="738"/>
      <c r="F36" s="739"/>
      <c r="G36" s="739"/>
      <c r="H36" s="739"/>
      <c r="I36" s="740"/>
      <c r="J36" s="356" t="str">
        <f>IF(AND('MAPA DE RIESGOS'!$AP556="Muy Alta",'MAPA DE RIESGOS'!$AR556="Leve"),CONCATENATE("R",'MAPA DE RIESGOS'!$H556,"C",'MAPA DE RIESGOS'!$AF556),"")</f>
        <v/>
      </c>
      <c r="K36" s="357" t="str">
        <f>IF(AND('MAPA DE RIESGOS'!$AP557="Muy Alta",'MAPA DE RIESGOS'!$AR557="Leve"),CONCATENATE("R",'MAPA DE RIESGOS'!$H557,"C",'MAPA DE RIESGOS'!$AF557),"")</f>
        <v/>
      </c>
      <c r="L36" s="357" t="str">
        <f>IF(AND('MAPA DE RIESGOS'!$AP558="Muy Alta",'MAPA DE RIESGOS'!$AR558="Leve"),CONCATENATE("R",'MAPA DE RIESGOS'!$H558,"C",'MAPA DE RIESGOS'!$AF558),"")</f>
        <v/>
      </c>
      <c r="M36" s="357" t="str">
        <f>IF(AND('MAPA DE RIESGOS'!$AP559="Muy Alta",'MAPA DE RIESGOS'!$AR559="Leve"),CONCATENATE("R",'MAPA DE RIESGOS'!$H559,"C",'MAPA DE RIESGOS'!$AF559),"")</f>
        <v/>
      </c>
      <c r="N36" s="357" t="str">
        <f>IF(AND('MAPA DE RIESGOS'!$AP560="Muy Alta",'MAPA DE RIESGOS'!$AR560="Leve"),CONCATENATE("R",'MAPA DE RIESGOS'!$H560,"C",'MAPA DE RIESGOS'!$AF560),"")</f>
        <v/>
      </c>
      <c r="O36" s="357" t="str">
        <f>IF(AND('MAPA DE RIESGOS'!$AP561="Muy Alta",'MAPA DE RIESGOS'!$AR561="Leve"),CONCATENATE("R",'MAPA DE RIESGOS'!$H561,"C",'MAPA DE RIESGOS'!$AF561),"")</f>
        <v/>
      </c>
      <c r="P36" s="357" t="str">
        <f>IF(AND('MAPA DE RIESGOS'!$AP562="Muy Alta",'MAPA DE RIESGOS'!$AR562="Leve"),CONCATENATE("R",'MAPA DE RIESGOS'!$H562,"C",'MAPA DE RIESGOS'!$AF562),"")</f>
        <v/>
      </c>
      <c r="Q36" s="357" t="str">
        <f>IF(AND('MAPA DE RIESGOS'!$AP563="Muy Alta",'MAPA DE RIESGOS'!$AR563="Leve"),CONCATENATE("R",'MAPA DE RIESGOS'!$H563,"C",'MAPA DE RIESGOS'!$AF563),"")</f>
        <v/>
      </c>
      <c r="R36" s="357" t="str">
        <f>IF(AND('MAPA DE RIESGOS'!$AP564="Muy Alta",'MAPA DE RIESGOS'!$AR564="Leve"),CONCATENATE("R",'MAPA DE RIESGOS'!$H564,"C",'MAPA DE RIESGOS'!$AF564),"")</f>
        <v/>
      </c>
      <c r="S36" s="357" t="str">
        <f>IF(AND('MAPA DE RIESGOS'!$AP565="Muy Alta",'MAPA DE RIESGOS'!$AR565="Leve"),CONCATENATE("R",'MAPA DE RIESGOS'!$H565,"C",'MAPA DE RIESGOS'!$AF565),"")</f>
        <v/>
      </c>
      <c r="T36" s="357" t="str">
        <f>IF(AND('MAPA DE RIESGOS'!$AP566="Muy Alta",'MAPA DE RIESGOS'!$AR566="Leve"),CONCATENATE("R",'MAPA DE RIESGOS'!$H566,"C",'MAPA DE RIESGOS'!$AF566),"")</f>
        <v/>
      </c>
      <c r="U36" s="357" t="str">
        <f>IF(AND('MAPA DE RIESGOS'!$AP567="Muy Alta",'MAPA DE RIESGOS'!$AR567="Leve"),CONCATENATE("R",'MAPA DE RIESGOS'!$H567,"C",'MAPA DE RIESGOS'!$AF567),"")</f>
        <v/>
      </c>
      <c r="V36" s="357" t="str">
        <f>IF(AND('MAPA DE RIESGOS'!$AP568="Muy Alta",'MAPA DE RIESGOS'!$AR568="Leve"),CONCATENATE("R",'MAPA DE RIESGOS'!$H568,"C",'MAPA DE RIESGOS'!$AF568),"")</f>
        <v/>
      </c>
      <c r="W36" s="357" t="str">
        <f>IF(AND('MAPA DE RIESGOS'!$AP569="Muy Alta",'MAPA DE RIESGOS'!$AR569="Leve"),CONCATENATE("R",'MAPA DE RIESGOS'!$H569,"C",'MAPA DE RIESGOS'!$AF569),"")</f>
        <v/>
      </c>
      <c r="X36" s="357" t="str">
        <f>IF(AND('MAPA DE RIESGOS'!$AP570="Muy Alta",'MAPA DE RIESGOS'!$AR570="Leve"),CONCATENATE("R",'MAPA DE RIESGOS'!$H570,"C",'MAPA DE RIESGOS'!$AF570),"")</f>
        <v/>
      </c>
      <c r="Y36" s="357" t="str">
        <f>IF(AND('MAPA DE RIESGOS'!$AP571="Muy Alta",'MAPA DE RIESGOS'!$AR571="Leve"),CONCATENATE("R",'MAPA DE RIESGOS'!$H571,"C",'MAPA DE RIESGOS'!$AF571),"")</f>
        <v/>
      </c>
      <c r="Z36" s="357" t="str">
        <f>IF(AND('MAPA DE RIESGOS'!$AP572="Muy Alta",'MAPA DE RIESGOS'!$AR572="Leve"),CONCATENATE("R",'MAPA DE RIESGOS'!$H572,"C",'MAPA DE RIESGOS'!$AF572),"")</f>
        <v/>
      </c>
      <c r="AA36" s="358" t="str">
        <f>IF(AND('MAPA DE RIESGOS'!$AP573="Muy Alta",'MAPA DE RIESGOS'!$AR573="Leve"),CONCATENATE("R",'MAPA DE RIESGOS'!$H573,"C",'MAPA DE RIESGOS'!$AF573),"")</f>
        <v/>
      </c>
      <c r="AB36" s="356" t="str">
        <f>IF(AND('MAPA DE RIESGOS'!$AP556="Muy Alta",'MAPA DE RIESGOS'!$AR556="Menor"),CONCATENATE("R",'MAPA DE RIESGOS'!$H556,"C",'MAPA DE RIESGOS'!$AF556),"")</f>
        <v/>
      </c>
      <c r="AC36" s="357" t="str">
        <f>IF(AND('MAPA DE RIESGOS'!$AP557="Muy Alta",'MAPA DE RIESGOS'!$AR557="Menor"),CONCATENATE("R",'MAPA DE RIESGOS'!$H557,"C",'MAPA DE RIESGOS'!$AF557),"")</f>
        <v/>
      </c>
      <c r="AD36" s="357" t="str">
        <f>IF(AND('MAPA DE RIESGOS'!$AP558="Muy Alta",'MAPA DE RIESGOS'!$AR558="Menor"),CONCATENATE("R",'MAPA DE RIESGOS'!$H558,"C",'MAPA DE RIESGOS'!$AF558),"")</f>
        <v/>
      </c>
      <c r="AE36" s="357" t="str">
        <f>IF(AND('MAPA DE RIESGOS'!$AP559="Muy Alta",'MAPA DE RIESGOS'!$AR559="Menor"),CONCATENATE("R",'MAPA DE RIESGOS'!$H559,"C",'MAPA DE RIESGOS'!$AF559),"")</f>
        <v/>
      </c>
      <c r="AF36" s="357" t="str">
        <f>IF(AND('MAPA DE RIESGOS'!$AP560="Muy Alta",'MAPA DE RIESGOS'!$AR560="Menor"),CONCATENATE("R",'MAPA DE RIESGOS'!$H560,"C",'MAPA DE RIESGOS'!$AF560),"")</f>
        <v/>
      </c>
      <c r="AG36" s="357" t="str">
        <f>IF(AND('MAPA DE RIESGOS'!$AP561="Muy Alta",'MAPA DE RIESGOS'!$AR561="Menor"),CONCATENATE("R",'MAPA DE RIESGOS'!$H561,"C",'MAPA DE RIESGOS'!$AF561),"")</f>
        <v/>
      </c>
      <c r="AH36" s="357" t="str">
        <f>IF(AND('MAPA DE RIESGOS'!$AP562="Muy Alta",'MAPA DE RIESGOS'!$AR562="Menor"),CONCATENATE("R",'MAPA DE RIESGOS'!$H562,"C",'MAPA DE RIESGOS'!$AF562),"")</f>
        <v/>
      </c>
      <c r="AI36" s="357" t="str">
        <f>IF(AND('MAPA DE RIESGOS'!$AP563="Muy Alta",'MAPA DE RIESGOS'!$AR563="Menor"),CONCATENATE("R",'MAPA DE RIESGOS'!$H563,"C",'MAPA DE RIESGOS'!$AF563),"")</f>
        <v/>
      </c>
      <c r="AJ36" s="357" t="str">
        <f>IF(AND('MAPA DE RIESGOS'!$AP564="Muy Alta",'MAPA DE RIESGOS'!$AR564="Menor"),CONCATENATE("R",'MAPA DE RIESGOS'!$H564,"C",'MAPA DE RIESGOS'!$AF564),"")</f>
        <v/>
      </c>
      <c r="AK36" s="357" t="str">
        <f>IF(AND('MAPA DE RIESGOS'!$AP565="Muy Alta",'MAPA DE RIESGOS'!$AR565="Menor"),CONCATENATE("R",'MAPA DE RIESGOS'!$H565,"C",'MAPA DE RIESGOS'!$AF565),"")</f>
        <v/>
      </c>
      <c r="AL36" s="357" t="str">
        <f>IF(AND('MAPA DE RIESGOS'!$AP566="Muy Alta",'MAPA DE RIESGOS'!$AR566="Menor"),CONCATENATE("R",'MAPA DE RIESGOS'!$H566,"C",'MAPA DE RIESGOS'!$AF566),"")</f>
        <v/>
      </c>
      <c r="AM36" s="357" t="str">
        <f>IF(AND('MAPA DE RIESGOS'!$AP567="Muy Alta",'MAPA DE RIESGOS'!$AR567="Menor"),CONCATENATE("R",'MAPA DE RIESGOS'!$H567,"C",'MAPA DE RIESGOS'!$AF567),"")</f>
        <v/>
      </c>
      <c r="AN36" s="357" t="str">
        <f>IF(AND('MAPA DE RIESGOS'!$AP568="Muy Alta",'MAPA DE RIESGOS'!$AR568="Menor"),CONCATENATE("R",'MAPA DE RIESGOS'!$H568,"C",'MAPA DE RIESGOS'!$AF568),"")</f>
        <v/>
      </c>
      <c r="AO36" s="357" t="str">
        <f>IF(AND('MAPA DE RIESGOS'!$AP569="Muy Alta",'MAPA DE RIESGOS'!$AR569="Menor"),CONCATENATE("R",'MAPA DE RIESGOS'!$H569,"C",'MAPA DE RIESGOS'!$AF569),"")</f>
        <v/>
      </c>
      <c r="AP36" s="357" t="str">
        <f>IF(AND('MAPA DE RIESGOS'!$AP570="Muy Alta",'MAPA DE RIESGOS'!$AR570="Menor"),CONCATENATE("R",'MAPA DE RIESGOS'!$H570,"C",'MAPA DE RIESGOS'!$AF570),"")</f>
        <v/>
      </c>
      <c r="AQ36" s="357" t="str">
        <f>IF(AND('MAPA DE RIESGOS'!$AP571="Muy Alta",'MAPA DE RIESGOS'!$AR571="Menor"),CONCATENATE("R",'MAPA DE RIESGOS'!$H571,"C",'MAPA DE RIESGOS'!$AF571),"")</f>
        <v/>
      </c>
      <c r="AR36" s="357" t="str">
        <f>IF(AND('MAPA DE RIESGOS'!$AP572="Muy Alta",'MAPA DE RIESGOS'!$AR572="Menor"),CONCATENATE("R",'MAPA DE RIESGOS'!$H572,"C",'MAPA DE RIESGOS'!$AF572),"")</f>
        <v/>
      </c>
      <c r="AS36" s="358" t="str">
        <f>IF(AND('MAPA DE RIESGOS'!$AP573="Muy Alta",'MAPA DE RIESGOS'!$AR573="Menor"),CONCATENATE("R",'MAPA DE RIESGOS'!$H573,"C",'MAPA DE RIESGOS'!$AF573),"")</f>
        <v/>
      </c>
      <c r="AT36" s="356" t="str">
        <f>IF(AND('MAPA DE RIESGOS'!$AP556="Muy Alta",'MAPA DE RIESGOS'!$AR556="Moderado"),CONCATENATE("R",'MAPA DE RIESGOS'!$H556,"C",'MAPA DE RIESGOS'!$AF556),"")</f>
        <v/>
      </c>
      <c r="AU36" s="357" t="str">
        <f>IF(AND('MAPA DE RIESGOS'!$AP557="Muy Alta",'MAPA DE RIESGOS'!$AR557="Moderado"),CONCATENATE("R",'MAPA DE RIESGOS'!$H557,"C",'MAPA DE RIESGOS'!$AF557),"")</f>
        <v/>
      </c>
      <c r="AV36" s="357" t="str">
        <f>IF(AND('MAPA DE RIESGOS'!$AP558="Muy Alta",'MAPA DE RIESGOS'!$AR558="Moderado"),CONCATENATE("R",'MAPA DE RIESGOS'!$H558,"C",'MAPA DE RIESGOS'!$AF558),"")</f>
        <v/>
      </c>
      <c r="AW36" s="357" t="str">
        <f>IF(AND('MAPA DE RIESGOS'!$AP559="Muy Alta",'MAPA DE RIESGOS'!$AR559="Moderado"),CONCATENATE("R",'MAPA DE RIESGOS'!$H559,"C",'MAPA DE RIESGOS'!$AF559),"")</f>
        <v/>
      </c>
      <c r="AX36" s="357" t="str">
        <f>IF(AND('MAPA DE RIESGOS'!$AP560="Muy Alta",'MAPA DE RIESGOS'!$AR560="Moderado"),CONCATENATE("R",'MAPA DE RIESGOS'!$H560,"C",'MAPA DE RIESGOS'!$AF560),"")</f>
        <v/>
      </c>
      <c r="AY36" s="357" t="str">
        <f>IF(AND('MAPA DE RIESGOS'!$AP561="Muy Alta",'MAPA DE RIESGOS'!$AR561="Moderado"),CONCATENATE("R",'MAPA DE RIESGOS'!$H561,"C",'MAPA DE RIESGOS'!$AF561),"")</f>
        <v/>
      </c>
      <c r="AZ36" s="357" t="str">
        <f>IF(AND('MAPA DE RIESGOS'!$AP562="Muy Alta",'MAPA DE RIESGOS'!$AR562="Moderado"),CONCATENATE("R",'MAPA DE RIESGOS'!$H562,"C",'MAPA DE RIESGOS'!$AF562),"")</f>
        <v/>
      </c>
      <c r="BA36" s="357" t="str">
        <f>IF(AND('MAPA DE RIESGOS'!$AP563="Muy Alta",'MAPA DE RIESGOS'!$AR563="Moderado"),CONCATENATE("R",'MAPA DE RIESGOS'!$H563,"C",'MAPA DE RIESGOS'!$AF563),"")</f>
        <v/>
      </c>
      <c r="BB36" s="357" t="str">
        <f>IF(AND('MAPA DE RIESGOS'!$AP564="Muy Alta",'MAPA DE RIESGOS'!$AR564="Moderado"),CONCATENATE("R",'MAPA DE RIESGOS'!$H564,"C",'MAPA DE RIESGOS'!$AF564),"")</f>
        <v/>
      </c>
      <c r="BC36" s="357" t="str">
        <f>IF(AND('MAPA DE RIESGOS'!$AP565="Muy Alta",'MAPA DE RIESGOS'!$AR565="Moderado"),CONCATENATE("R",'MAPA DE RIESGOS'!$H565,"C",'MAPA DE RIESGOS'!$AF565),"")</f>
        <v/>
      </c>
      <c r="BD36" s="357" t="str">
        <f>IF(AND('MAPA DE RIESGOS'!$AP566="Muy Alta",'MAPA DE RIESGOS'!$AR566="Moderado"),CONCATENATE("R",'MAPA DE RIESGOS'!$H566,"C",'MAPA DE RIESGOS'!$AF566),"")</f>
        <v/>
      </c>
      <c r="BE36" s="357" t="str">
        <f>IF(AND('MAPA DE RIESGOS'!$AP567="Muy Alta",'MAPA DE RIESGOS'!$AR567="Moderado"),CONCATENATE("R",'MAPA DE RIESGOS'!$H567,"C",'MAPA DE RIESGOS'!$AF567),"")</f>
        <v/>
      </c>
      <c r="BF36" s="357" t="str">
        <f>IF(AND('MAPA DE RIESGOS'!$AP568="Muy Alta",'MAPA DE RIESGOS'!$AR568="Moderado"),CONCATENATE("R",'MAPA DE RIESGOS'!$H568,"C",'MAPA DE RIESGOS'!$AF568),"")</f>
        <v/>
      </c>
      <c r="BG36" s="357" t="str">
        <f>IF(AND('MAPA DE RIESGOS'!$AP569="Muy Alta",'MAPA DE RIESGOS'!$AR569="Moderado"),CONCATENATE("R",'MAPA DE RIESGOS'!$H569,"C",'MAPA DE RIESGOS'!$AF569),"")</f>
        <v/>
      </c>
      <c r="BH36" s="357" t="str">
        <f>IF(AND('MAPA DE RIESGOS'!$AP570="Muy Alta",'MAPA DE RIESGOS'!$AR570="Moderado"),CONCATENATE("R",'MAPA DE RIESGOS'!$H570,"C",'MAPA DE RIESGOS'!$AF570),"")</f>
        <v/>
      </c>
      <c r="BI36" s="357" t="str">
        <f>IF(AND('MAPA DE RIESGOS'!$AP571="Muy Alta",'MAPA DE RIESGOS'!$AR571="Moderado"),CONCATENATE("R",'MAPA DE RIESGOS'!$H571,"C",'MAPA DE RIESGOS'!$AF571),"")</f>
        <v/>
      </c>
      <c r="BJ36" s="357" t="str">
        <f>IF(AND('MAPA DE RIESGOS'!$AP572="Muy Alta",'MAPA DE RIESGOS'!$AR572="Moderado"),CONCATENATE("R",'MAPA DE RIESGOS'!$H572,"C",'MAPA DE RIESGOS'!$AF572),"")</f>
        <v/>
      </c>
      <c r="BK36" s="358" t="str">
        <f>IF(AND('MAPA DE RIESGOS'!$AP573="Muy Alta",'MAPA DE RIESGOS'!$AR573="Moderado"),CONCATENATE("R",'MAPA DE RIESGOS'!$H573,"C",'MAPA DE RIESGOS'!$AF573),"")</f>
        <v/>
      </c>
      <c r="BL36" s="356" t="str">
        <f>IF(AND('MAPA DE RIESGOS'!$AP556="Muy Alta",'MAPA DE RIESGOS'!$AR556="Mayor"),CONCATENATE("R",'MAPA DE RIESGOS'!$H556,"C",'MAPA DE RIESGOS'!$AF556),"")</f>
        <v/>
      </c>
      <c r="BM36" s="357" t="str">
        <f>IF(AND('MAPA DE RIESGOS'!$AP557="Muy Alta",'MAPA DE RIESGOS'!$AR557="Mayor"),CONCATENATE("R",'MAPA DE RIESGOS'!$H557,"C",'MAPA DE RIESGOS'!$AF557),"")</f>
        <v/>
      </c>
      <c r="BN36" s="357" t="str">
        <f>IF(AND('MAPA DE RIESGOS'!$AP558="Muy Alta",'MAPA DE RIESGOS'!$AR558="Mayor"),CONCATENATE("R",'MAPA DE RIESGOS'!$H558,"C",'MAPA DE RIESGOS'!$AF558),"")</f>
        <v/>
      </c>
      <c r="BO36" s="357" t="str">
        <f>IF(AND('MAPA DE RIESGOS'!$AP559="Muy Alta",'MAPA DE RIESGOS'!$AR559="Mayor"),CONCATENATE("R",'MAPA DE RIESGOS'!$H559,"C",'MAPA DE RIESGOS'!$AF559),"")</f>
        <v/>
      </c>
      <c r="BP36" s="357" t="str">
        <f>IF(AND('MAPA DE RIESGOS'!$AP560="Muy Alta",'MAPA DE RIESGOS'!$AR560="Mayor"),CONCATENATE("R",'MAPA DE RIESGOS'!$H560,"C",'MAPA DE RIESGOS'!$AF560),"")</f>
        <v/>
      </c>
      <c r="BQ36" s="357" t="str">
        <f>IF(AND('MAPA DE RIESGOS'!$AP561="Muy Alta",'MAPA DE RIESGOS'!$AR561="Mayor"),CONCATENATE("R",'MAPA DE RIESGOS'!$H561,"C",'MAPA DE RIESGOS'!$AF561),"")</f>
        <v/>
      </c>
      <c r="BR36" s="357" t="str">
        <f>IF(AND('MAPA DE RIESGOS'!$AP562="Muy Alta",'MAPA DE RIESGOS'!$AR562="Mayor"),CONCATENATE("R",'MAPA DE RIESGOS'!$H562,"C",'MAPA DE RIESGOS'!$AF562),"")</f>
        <v/>
      </c>
      <c r="BS36" s="357" t="str">
        <f>IF(AND('MAPA DE RIESGOS'!$AP563="Muy Alta",'MAPA DE RIESGOS'!$AR563="Mayor"),CONCATENATE("R",'MAPA DE RIESGOS'!$H563,"C",'MAPA DE RIESGOS'!$AF563),"")</f>
        <v/>
      </c>
      <c r="BT36" s="357" t="str">
        <f>IF(AND('MAPA DE RIESGOS'!$AP564="Muy Alta",'MAPA DE RIESGOS'!$AR564="Mayor"),CONCATENATE("R",'MAPA DE RIESGOS'!$H564,"C",'MAPA DE RIESGOS'!$AF564),"")</f>
        <v/>
      </c>
      <c r="BU36" s="357" t="str">
        <f>IF(AND('MAPA DE RIESGOS'!$AP565="Muy Alta",'MAPA DE RIESGOS'!$AR565="Mayor"),CONCATENATE("R",'MAPA DE RIESGOS'!$H565,"C",'MAPA DE RIESGOS'!$AF565),"")</f>
        <v/>
      </c>
      <c r="BV36" s="357" t="str">
        <f>IF(AND('MAPA DE RIESGOS'!$AP566="Muy Alta",'MAPA DE RIESGOS'!$AR566="Mayor"),CONCATENATE("R",'MAPA DE RIESGOS'!$H566,"C",'MAPA DE RIESGOS'!$AF566),"")</f>
        <v/>
      </c>
      <c r="BW36" s="357" t="str">
        <f>IF(AND('MAPA DE RIESGOS'!$AP567="Muy Alta",'MAPA DE RIESGOS'!$AR567="Mayor"),CONCATENATE("R",'MAPA DE RIESGOS'!$H567,"C",'MAPA DE RIESGOS'!$AF567),"")</f>
        <v/>
      </c>
      <c r="BX36" s="357" t="str">
        <f>IF(AND('MAPA DE RIESGOS'!$AP568="Muy Alta",'MAPA DE RIESGOS'!$AR568="Mayor"),CONCATENATE("R",'MAPA DE RIESGOS'!$H568,"C",'MAPA DE RIESGOS'!$AF568),"")</f>
        <v/>
      </c>
      <c r="BY36" s="357" t="str">
        <f>IF(AND('MAPA DE RIESGOS'!$AP569="Muy Alta",'MAPA DE RIESGOS'!$AR569="Mayor"),CONCATENATE("R",'MAPA DE RIESGOS'!$H569,"C",'MAPA DE RIESGOS'!$AF569),"")</f>
        <v/>
      </c>
      <c r="BZ36" s="357" t="str">
        <f>IF(AND('MAPA DE RIESGOS'!$AP570="Muy Alta",'MAPA DE RIESGOS'!$AR570="Mayor"),CONCATENATE("R",'MAPA DE RIESGOS'!$H570,"C",'MAPA DE RIESGOS'!$AF570),"")</f>
        <v/>
      </c>
      <c r="CA36" s="357" t="str">
        <f>IF(AND('MAPA DE RIESGOS'!$AP571="Muy Alta",'MAPA DE RIESGOS'!$AR571="Mayor"),CONCATENATE("R",'MAPA DE RIESGOS'!$H571,"C",'MAPA DE RIESGOS'!$AF571),"")</f>
        <v/>
      </c>
      <c r="CB36" s="357" t="str">
        <f>IF(AND('MAPA DE RIESGOS'!$AP572="Muy Alta",'MAPA DE RIESGOS'!$AR572="Mayor"),CONCATENATE("R",'MAPA DE RIESGOS'!$H572,"C",'MAPA DE RIESGOS'!$AF572),"")</f>
        <v/>
      </c>
      <c r="CC36" s="358" t="str">
        <f>IF(AND('MAPA DE RIESGOS'!$AP573="Muy Alta",'MAPA DE RIESGOS'!$AR573="Mayor"),CONCATENATE("R",'MAPA DE RIESGOS'!$H573,"C",'MAPA DE RIESGOS'!$AF573),"")</f>
        <v/>
      </c>
      <c r="CD36" s="359" t="str">
        <f>IF(AND('MAPA DE RIESGOS'!$AP556="Muy Alta",'MAPA DE RIESGOS'!$AR556="Catastrófico"),CONCATENATE("R",'MAPA DE RIESGOS'!$H556,"C",'MAPA DE RIESGOS'!$AF556),"")</f>
        <v/>
      </c>
      <c r="CE36" s="359" t="str">
        <f>IF(AND('MAPA DE RIESGOS'!$AP557="Muy Alta",'MAPA DE RIESGOS'!$AR557="Catastrófico"),CONCATENATE("R",'MAPA DE RIESGOS'!$H557,"C",'MAPA DE RIESGOS'!$AF557),"")</f>
        <v/>
      </c>
      <c r="CF36" s="359" t="str">
        <f>IF(AND('MAPA DE RIESGOS'!$AP558="Muy Alta",'MAPA DE RIESGOS'!$AR558="Catastrófico"),CONCATENATE("R",'MAPA DE RIESGOS'!$H558,"C",'MAPA DE RIESGOS'!$AF558),"")</f>
        <v/>
      </c>
      <c r="CG36" s="359" t="str">
        <f>IF(AND('MAPA DE RIESGOS'!$AP559="Muy Alta",'MAPA DE RIESGOS'!$AR559="Catastrófico"),CONCATENATE("R",'MAPA DE RIESGOS'!$H559,"C",'MAPA DE RIESGOS'!$AF559),"")</f>
        <v/>
      </c>
      <c r="CH36" s="359" t="str">
        <f>IF(AND('MAPA DE RIESGOS'!$AP560="Muy Alta",'MAPA DE RIESGOS'!$AR560="Catastrófico"),CONCATENATE("R",'MAPA DE RIESGOS'!$H560,"C",'MAPA DE RIESGOS'!$AF560),"")</f>
        <v/>
      </c>
      <c r="CI36" s="359" t="str">
        <f>IF(AND('MAPA DE RIESGOS'!$AP561="Muy Alta",'MAPA DE RIESGOS'!$AR561="Catastrófico"),CONCATENATE("R",'MAPA DE RIESGOS'!$H561,"C",'MAPA DE RIESGOS'!$AF561),"")</f>
        <v/>
      </c>
      <c r="CJ36" s="359" t="str">
        <f>IF(AND('MAPA DE RIESGOS'!$AP562="Muy Alta",'MAPA DE RIESGOS'!$AR562="Catastrófico"),CONCATENATE("R",'MAPA DE RIESGOS'!$H562,"C",'MAPA DE RIESGOS'!$AF562),"")</f>
        <v/>
      </c>
      <c r="CK36" s="359" t="str">
        <f>IF(AND('MAPA DE RIESGOS'!$AP563="Muy Alta",'MAPA DE RIESGOS'!$AR563="Catastrófico"),CONCATENATE("R",'MAPA DE RIESGOS'!$H563,"C",'MAPA DE RIESGOS'!$AF563),"")</f>
        <v/>
      </c>
      <c r="CL36" s="359" t="str">
        <f>IF(AND('MAPA DE RIESGOS'!$AP564="Muy Alta",'MAPA DE RIESGOS'!$AR564="Catastrófico"),CONCATENATE("R",'MAPA DE RIESGOS'!$H564,"C",'MAPA DE RIESGOS'!$AF564),"")</f>
        <v/>
      </c>
      <c r="CM36" s="359" t="str">
        <f>IF(AND('MAPA DE RIESGOS'!$AP565="Muy Alta",'MAPA DE RIESGOS'!$AR565="Catastrófico"),CONCATENATE("R",'MAPA DE RIESGOS'!$H565,"C",'MAPA DE RIESGOS'!$AF565),"")</f>
        <v/>
      </c>
      <c r="CN36" s="359" t="str">
        <f>IF(AND('MAPA DE RIESGOS'!$AP566="Muy Alta",'MAPA DE RIESGOS'!$AR566="Catastrófico"),CONCATENATE("R",'MAPA DE RIESGOS'!$H566,"C",'MAPA DE RIESGOS'!$AF566),"")</f>
        <v/>
      </c>
      <c r="CO36" s="359" t="str">
        <f>IF(AND('MAPA DE RIESGOS'!$AP567="Muy Alta",'MAPA DE RIESGOS'!$AR567="Catastrófico"),CONCATENATE("R",'MAPA DE RIESGOS'!$H567,"C",'MAPA DE RIESGOS'!$AF567),"")</f>
        <v/>
      </c>
      <c r="CP36" s="359" t="str">
        <f>IF(AND('MAPA DE RIESGOS'!$AP568="Muy Alta",'MAPA DE RIESGOS'!$AR568="Catastrófico"),CONCATENATE("R",'MAPA DE RIESGOS'!$H568,"C",'MAPA DE RIESGOS'!$AF568),"")</f>
        <v/>
      </c>
      <c r="CQ36" s="359" t="str">
        <f>IF(AND('MAPA DE RIESGOS'!$AP569="Muy Alta",'MAPA DE RIESGOS'!$AR569="Catastrófico"),CONCATENATE("R",'MAPA DE RIESGOS'!$H569,"C",'MAPA DE RIESGOS'!$AF569),"")</f>
        <v/>
      </c>
      <c r="CR36" s="359" t="str">
        <f>IF(AND('MAPA DE RIESGOS'!$AP570="Muy Alta",'MAPA DE RIESGOS'!$AR570="Catastrófico"),CONCATENATE("R",'MAPA DE RIESGOS'!$H570,"C",'MAPA DE RIESGOS'!$AF570),"")</f>
        <v/>
      </c>
      <c r="CS36" s="359" t="str">
        <f>IF(AND('MAPA DE RIESGOS'!$AP571="Muy Alta",'MAPA DE RIESGOS'!$AR571="Catastrófico"),CONCATENATE("R",'MAPA DE RIESGOS'!$H571,"C",'MAPA DE RIESGOS'!$AF571),"")</f>
        <v/>
      </c>
      <c r="CT36" s="359" t="str">
        <f>IF(AND('MAPA DE RIESGOS'!$AP572="Muy Alta",'MAPA DE RIESGOS'!$AR572="Catastrófico"),CONCATENATE("R",'MAPA DE RIESGOS'!$H572,"C",'MAPA DE RIESGOS'!$AF572),"")</f>
        <v/>
      </c>
      <c r="CU36" s="360" t="str">
        <f>IF(AND('MAPA DE RIESGOS'!$AP573="Muy Alta",'MAPA DE RIESGOS'!$AR573="Catastrófico"),CONCATENATE("R",'MAPA DE RIESGOS'!$H573,"C",'MAPA DE RIESGOS'!$AF573),"")</f>
        <v/>
      </c>
      <c r="CV36" s="67"/>
      <c r="CW36" s="756"/>
      <c r="CX36" s="757"/>
      <c r="CY36" s="757"/>
      <c r="CZ36" s="757"/>
      <c r="DA36" s="757"/>
      <c r="DB36" s="758"/>
    </row>
    <row r="37" spans="2:106" ht="32.5" customHeight="1">
      <c r="B37" s="749"/>
      <c r="C37" s="749"/>
      <c r="D37" s="750"/>
      <c r="E37" s="738"/>
      <c r="F37" s="739"/>
      <c r="G37" s="739"/>
      <c r="H37" s="739"/>
      <c r="I37" s="740"/>
      <c r="J37" s="356" t="str">
        <f>IF(AND('MAPA DE RIESGOS'!$AP574="Muy Alta",'MAPA DE RIESGOS'!$AR574="Leve"),CONCATENATE("R",'MAPA DE RIESGOS'!$H574,"C",'MAPA DE RIESGOS'!$AF574),"")</f>
        <v/>
      </c>
      <c r="K37" s="357" t="str">
        <f>IF(AND('MAPA DE RIESGOS'!$AP575="Muy Alta",'MAPA DE RIESGOS'!$AR575="Leve"),CONCATENATE("R",'MAPA DE RIESGOS'!$H575,"C",'MAPA DE RIESGOS'!$AF575),"")</f>
        <v/>
      </c>
      <c r="L37" s="357" t="str">
        <f>IF(AND('MAPA DE RIESGOS'!$AP576="Muy Alta",'MAPA DE RIESGOS'!$AR576="Leve"),CONCATENATE("R",'MAPA DE RIESGOS'!$H576,"C",'MAPA DE RIESGOS'!$AF576),"")</f>
        <v/>
      </c>
      <c r="M37" s="357" t="str">
        <f>IF(AND('MAPA DE RIESGOS'!$AP577="Muy Alta",'MAPA DE RIESGOS'!$AR577="Leve"),CONCATENATE("R",'MAPA DE RIESGOS'!$H577,"C",'MAPA DE RIESGOS'!$AF577),"")</f>
        <v/>
      </c>
      <c r="N37" s="357" t="str">
        <f>IF(AND('MAPA DE RIESGOS'!$AP578="Muy Alta",'MAPA DE RIESGOS'!$AR578="Leve"),CONCATENATE("R",'MAPA DE RIESGOS'!$H578,"C",'MAPA DE RIESGOS'!$AF578),"")</f>
        <v/>
      </c>
      <c r="O37" s="357" t="str">
        <f>IF(AND('MAPA DE RIESGOS'!$AP579="Muy Alta",'MAPA DE RIESGOS'!$AR579="Leve"),CONCATENATE("R",'MAPA DE RIESGOS'!$H579,"C",'MAPA DE RIESGOS'!$AF579),"")</f>
        <v/>
      </c>
      <c r="P37" s="357" t="str">
        <f>IF(AND('MAPA DE RIESGOS'!$AP580="Muy Alta",'MAPA DE RIESGOS'!$AR580="Leve"),CONCATENATE("R",'MAPA DE RIESGOS'!$H580,"C",'MAPA DE RIESGOS'!$AF580),"")</f>
        <v/>
      </c>
      <c r="Q37" s="357" t="str">
        <f>IF(AND('MAPA DE RIESGOS'!$AP581="Muy Alta",'MAPA DE RIESGOS'!$AR581="Leve"),CONCATENATE("R",'MAPA DE RIESGOS'!$H581,"C",'MAPA DE RIESGOS'!$AF581),"")</f>
        <v/>
      </c>
      <c r="R37" s="357" t="str">
        <f>IF(AND('MAPA DE RIESGOS'!$AP582="Muy Alta",'MAPA DE RIESGOS'!$AR582="Leve"),CONCATENATE("R",'MAPA DE RIESGOS'!$H582,"C",'MAPA DE RIESGOS'!$AF582),"")</f>
        <v/>
      </c>
      <c r="S37" s="357" t="str">
        <f>IF(AND('MAPA DE RIESGOS'!$AP583="Muy Alta",'MAPA DE RIESGOS'!$AR583="Leve"),CONCATENATE("R",'MAPA DE RIESGOS'!$H583,"C",'MAPA DE RIESGOS'!$AF583),"")</f>
        <v/>
      </c>
      <c r="T37" s="357" t="str">
        <f>IF(AND('MAPA DE RIESGOS'!$AP584="Muy Alta",'MAPA DE RIESGOS'!$AR584="Leve"),CONCATENATE("R",'MAPA DE RIESGOS'!$H584,"C",'MAPA DE RIESGOS'!$AF584),"")</f>
        <v/>
      </c>
      <c r="U37" s="357" t="str">
        <f>IF(AND('MAPA DE RIESGOS'!$AP585="Muy Alta",'MAPA DE RIESGOS'!$AR585="Leve"),CONCATENATE("R",'MAPA DE RIESGOS'!$H585,"C",'MAPA DE RIESGOS'!$AF585),"")</f>
        <v/>
      </c>
      <c r="V37" s="357" t="str">
        <f>IF(AND('MAPA DE RIESGOS'!$AP586="Muy Alta",'MAPA DE RIESGOS'!$AR586="Leve"),CONCATENATE("R",'MAPA DE RIESGOS'!$H586,"C",'MAPA DE RIESGOS'!$AF586),"")</f>
        <v/>
      </c>
      <c r="W37" s="357" t="str">
        <f>IF(AND('MAPA DE RIESGOS'!$AP587="Muy Alta",'MAPA DE RIESGOS'!$AR587="Leve"),CONCATENATE("R",'MAPA DE RIESGOS'!$H587,"C",'MAPA DE RIESGOS'!$AF587),"")</f>
        <v/>
      </c>
      <c r="X37" s="357" t="str">
        <f>IF(AND('MAPA DE RIESGOS'!$AP588="Muy Alta",'MAPA DE RIESGOS'!$AR588="Leve"),CONCATENATE("R",'MAPA DE RIESGOS'!$H588,"C",'MAPA DE RIESGOS'!$AF588),"")</f>
        <v/>
      </c>
      <c r="Y37" s="357" t="str">
        <f>IF(AND('MAPA DE RIESGOS'!$AP589="Muy Alta",'MAPA DE RIESGOS'!$AR589="Leve"),CONCATENATE("R",'MAPA DE RIESGOS'!$H589,"C",'MAPA DE RIESGOS'!$AF589),"")</f>
        <v/>
      </c>
      <c r="Z37" s="357" t="str">
        <f>IF(AND('MAPA DE RIESGOS'!$AP590="Muy Alta",'MAPA DE RIESGOS'!$AR590="Leve"),CONCATENATE("R",'MAPA DE RIESGOS'!$H590,"C",'MAPA DE RIESGOS'!$AF590),"")</f>
        <v/>
      </c>
      <c r="AA37" s="358" t="str">
        <f>IF(AND('MAPA DE RIESGOS'!$AP591="Muy Alta",'MAPA DE RIESGOS'!$AR591="Leve"),CONCATENATE("R",'MAPA DE RIESGOS'!$H591,"C",'MAPA DE RIESGOS'!$AF591),"")</f>
        <v/>
      </c>
      <c r="AB37" s="356" t="str">
        <f>IF(AND('MAPA DE RIESGOS'!$AP574="Muy Alta",'MAPA DE RIESGOS'!$AR574="Menor"),CONCATENATE("R",'MAPA DE RIESGOS'!$H574,"C",'MAPA DE RIESGOS'!$AF574),"")</f>
        <v/>
      </c>
      <c r="AC37" s="357" t="str">
        <f>IF(AND('MAPA DE RIESGOS'!$AP575="Muy Alta",'MAPA DE RIESGOS'!$AR575="Menor"),CONCATENATE("R",'MAPA DE RIESGOS'!$H575,"C",'MAPA DE RIESGOS'!$AF575),"")</f>
        <v/>
      </c>
      <c r="AD37" s="357" t="str">
        <f>IF(AND('MAPA DE RIESGOS'!$AP576="Muy Alta",'MAPA DE RIESGOS'!$AR576="Menor"),CONCATENATE("R",'MAPA DE RIESGOS'!$H576,"C",'MAPA DE RIESGOS'!$AF576),"")</f>
        <v/>
      </c>
      <c r="AE37" s="357" t="str">
        <f>IF(AND('MAPA DE RIESGOS'!$AP577="Muy Alta",'MAPA DE RIESGOS'!$AR577="Menor"),CONCATENATE("R",'MAPA DE RIESGOS'!$H577,"C",'MAPA DE RIESGOS'!$AF577),"")</f>
        <v/>
      </c>
      <c r="AF37" s="357" t="str">
        <f>IF(AND('MAPA DE RIESGOS'!$AP578="Muy Alta",'MAPA DE RIESGOS'!$AR578="Menor"),CONCATENATE("R",'MAPA DE RIESGOS'!$H578,"C",'MAPA DE RIESGOS'!$AF578),"")</f>
        <v/>
      </c>
      <c r="AG37" s="357" t="str">
        <f>IF(AND('MAPA DE RIESGOS'!$AP579="Muy Alta",'MAPA DE RIESGOS'!$AR579="Menor"),CONCATENATE("R",'MAPA DE RIESGOS'!$H579,"C",'MAPA DE RIESGOS'!$AF579),"")</f>
        <v/>
      </c>
      <c r="AH37" s="357" t="str">
        <f>IF(AND('MAPA DE RIESGOS'!$AP580="Muy Alta",'MAPA DE RIESGOS'!$AR580="Menor"),CONCATENATE("R",'MAPA DE RIESGOS'!$H580,"C",'MAPA DE RIESGOS'!$AF580),"")</f>
        <v/>
      </c>
      <c r="AI37" s="357" t="str">
        <f>IF(AND('MAPA DE RIESGOS'!$AP581="Muy Alta",'MAPA DE RIESGOS'!$AR581="Menor"),CONCATENATE("R",'MAPA DE RIESGOS'!$H581,"C",'MAPA DE RIESGOS'!$AF581),"")</f>
        <v/>
      </c>
      <c r="AJ37" s="357" t="str">
        <f>IF(AND('MAPA DE RIESGOS'!$AP582="Muy Alta",'MAPA DE RIESGOS'!$AR582="Menor"),CONCATENATE("R",'MAPA DE RIESGOS'!$H582,"C",'MAPA DE RIESGOS'!$AF582),"")</f>
        <v/>
      </c>
      <c r="AK37" s="357" t="str">
        <f>IF(AND('MAPA DE RIESGOS'!$AP583="Muy Alta",'MAPA DE RIESGOS'!$AR583="Menor"),CONCATENATE("R",'MAPA DE RIESGOS'!$H583,"C",'MAPA DE RIESGOS'!$AF583),"")</f>
        <v/>
      </c>
      <c r="AL37" s="357" t="str">
        <f>IF(AND('MAPA DE RIESGOS'!$AP584="Muy Alta",'MAPA DE RIESGOS'!$AR584="Menor"),CONCATENATE("R",'MAPA DE RIESGOS'!$H584,"C",'MAPA DE RIESGOS'!$AF584),"")</f>
        <v/>
      </c>
      <c r="AM37" s="357" t="str">
        <f>IF(AND('MAPA DE RIESGOS'!$AP585="Muy Alta",'MAPA DE RIESGOS'!$AR585="Menor"),CONCATENATE("R",'MAPA DE RIESGOS'!$H585,"C",'MAPA DE RIESGOS'!$AF585),"")</f>
        <v/>
      </c>
      <c r="AN37" s="357" t="str">
        <f>IF(AND('MAPA DE RIESGOS'!$AP586="Muy Alta",'MAPA DE RIESGOS'!$AR586="Menor"),CONCATENATE("R",'MAPA DE RIESGOS'!$H586,"C",'MAPA DE RIESGOS'!$AF586),"")</f>
        <v/>
      </c>
      <c r="AO37" s="357" t="str">
        <f>IF(AND('MAPA DE RIESGOS'!$AP587="Muy Alta",'MAPA DE RIESGOS'!$AR587="Menor"),CONCATENATE("R",'MAPA DE RIESGOS'!$H587,"C",'MAPA DE RIESGOS'!$AF587),"")</f>
        <v/>
      </c>
      <c r="AP37" s="357" t="str">
        <f>IF(AND('MAPA DE RIESGOS'!$AP588="Muy Alta",'MAPA DE RIESGOS'!$AR588="Menor"),CONCATENATE("R",'MAPA DE RIESGOS'!$H588,"C",'MAPA DE RIESGOS'!$AF588),"")</f>
        <v/>
      </c>
      <c r="AQ37" s="357" t="str">
        <f>IF(AND('MAPA DE RIESGOS'!$AP589="Muy Alta",'MAPA DE RIESGOS'!$AR589="Menor"),CONCATENATE("R",'MAPA DE RIESGOS'!$H589,"C",'MAPA DE RIESGOS'!$AF589),"")</f>
        <v/>
      </c>
      <c r="AR37" s="357" t="str">
        <f>IF(AND('MAPA DE RIESGOS'!$AP590="Muy Alta",'MAPA DE RIESGOS'!$AR590="Menor"),CONCATENATE("R",'MAPA DE RIESGOS'!$H590,"C",'MAPA DE RIESGOS'!$AF590),"")</f>
        <v/>
      </c>
      <c r="AS37" s="358" t="str">
        <f>IF(AND('MAPA DE RIESGOS'!$AP591="Muy Alta",'MAPA DE RIESGOS'!$AR591="Menor"),CONCATENATE("R",'MAPA DE RIESGOS'!$H591,"C",'MAPA DE RIESGOS'!$AF591),"")</f>
        <v/>
      </c>
      <c r="AT37" s="356" t="str">
        <f>IF(AND('MAPA DE RIESGOS'!$AP574="Muy Alta",'MAPA DE RIESGOS'!$AR574="Moderado"),CONCATENATE("R",'MAPA DE RIESGOS'!$H574,"C",'MAPA DE RIESGOS'!$AF574),"")</f>
        <v/>
      </c>
      <c r="AU37" s="357" t="str">
        <f>IF(AND('MAPA DE RIESGOS'!$AP575="Muy Alta",'MAPA DE RIESGOS'!$AR575="Moderado"),CONCATENATE("R",'MAPA DE RIESGOS'!$H575,"C",'MAPA DE RIESGOS'!$AF575),"")</f>
        <v/>
      </c>
      <c r="AV37" s="357" t="str">
        <f>IF(AND('MAPA DE RIESGOS'!$AP576="Muy Alta",'MAPA DE RIESGOS'!$AR576="Moderado"),CONCATENATE("R",'MAPA DE RIESGOS'!$H576,"C",'MAPA DE RIESGOS'!$AF576),"")</f>
        <v/>
      </c>
      <c r="AW37" s="357" t="str">
        <f>IF(AND('MAPA DE RIESGOS'!$AP577="Muy Alta",'MAPA DE RIESGOS'!$AR577="Moderado"),CONCATENATE("R",'MAPA DE RIESGOS'!$H577,"C",'MAPA DE RIESGOS'!$AF577),"")</f>
        <v/>
      </c>
      <c r="AX37" s="357" t="str">
        <f>IF(AND('MAPA DE RIESGOS'!$AP578="Muy Alta",'MAPA DE RIESGOS'!$AR578="Moderado"),CONCATENATE("R",'MAPA DE RIESGOS'!$H578,"C",'MAPA DE RIESGOS'!$AF578),"")</f>
        <v/>
      </c>
      <c r="AY37" s="357" t="str">
        <f>IF(AND('MAPA DE RIESGOS'!$AP579="Muy Alta",'MAPA DE RIESGOS'!$AR579="Moderado"),CONCATENATE("R",'MAPA DE RIESGOS'!$H579,"C",'MAPA DE RIESGOS'!$AF579),"")</f>
        <v/>
      </c>
      <c r="AZ37" s="357" t="str">
        <f>IF(AND('MAPA DE RIESGOS'!$AP580="Muy Alta",'MAPA DE RIESGOS'!$AR580="Moderado"),CONCATENATE("R",'MAPA DE RIESGOS'!$H580,"C",'MAPA DE RIESGOS'!$AF580),"")</f>
        <v/>
      </c>
      <c r="BA37" s="357" t="str">
        <f>IF(AND('MAPA DE RIESGOS'!$AP581="Muy Alta",'MAPA DE RIESGOS'!$AR581="Moderado"),CONCATENATE("R",'MAPA DE RIESGOS'!$H581,"C",'MAPA DE RIESGOS'!$AF581),"")</f>
        <v/>
      </c>
      <c r="BB37" s="357" t="str">
        <f>IF(AND('MAPA DE RIESGOS'!$AP582="Muy Alta",'MAPA DE RIESGOS'!$AR582="Moderado"),CONCATENATE("R",'MAPA DE RIESGOS'!$H582,"C",'MAPA DE RIESGOS'!$AF582),"")</f>
        <v/>
      </c>
      <c r="BC37" s="357" t="str">
        <f>IF(AND('MAPA DE RIESGOS'!$AP583="Muy Alta",'MAPA DE RIESGOS'!$AR583="Moderado"),CONCATENATE("R",'MAPA DE RIESGOS'!$H583,"C",'MAPA DE RIESGOS'!$AF583),"")</f>
        <v/>
      </c>
      <c r="BD37" s="357" t="str">
        <f>IF(AND('MAPA DE RIESGOS'!$AP584="Muy Alta",'MAPA DE RIESGOS'!$AR584="Moderado"),CONCATENATE("R",'MAPA DE RIESGOS'!$H584,"C",'MAPA DE RIESGOS'!$AF584),"")</f>
        <v/>
      </c>
      <c r="BE37" s="357" t="str">
        <f>IF(AND('MAPA DE RIESGOS'!$AP585="Muy Alta",'MAPA DE RIESGOS'!$AR585="Moderado"),CONCATENATE("R",'MAPA DE RIESGOS'!$H585,"C",'MAPA DE RIESGOS'!$AF585),"")</f>
        <v/>
      </c>
      <c r="BF37" s="357" t="str">
        <f>IF(AND('MAPA DE RIESGOS'!$AP586="Muy Alta",'MAPA DE RIESGOS'!$AR586="Moderado"),CONCATENATE("R",'MAPA DE RIESGOS'!$H586,"C",'MAPA DE RIESGOS'!$AF586),"")</f>
        <v/>
      </c>
      <c r="BG37" s="357" t="str">
        <f>IF(AND('MAPA DE RIESGOS'!$AP587="Muy Alta",'MAPA DE RIESGOS'!$AR587="Moderado"),CONCATENATE("R",'MAPA DE RIESGOS'!$H587,"C",'MAPA DE RIESGOS'!$AF587),"")</f>
        <v/>
      </c>
      <c r="BH37" s="357" t="str">
        <f>IF(AND('MAPA DE RIESGOS'!$AP588="Muy Alta",'MAPA DE RIESGOS'!$AR588="Moderado"),CONCATENATE("R",'MAPA DE RIESGOS'!$H588,"C",'MAPA DE RIESGOS'!$AF588),"")</f>
        <v/>
      </c>
      <c r="BI37" s="357" t="str">
        <f>IF(AND('MAPA DE RIESGOS'!$AP589="Muy Alta",'MAPA DE RIESGOS'!$AR589="Moderado"),CONCATENATE("R",'MAPA DE RIESGOS'!$H589,"C",'MAPA DE RIESGOS'!$AF589),"")</f>
        <v/>
      </c>
      <c r="BJ37" s="357" t="str">
        <f>IF(AND('MAPA DE RIESGOS'!$AP590="Muy Alta",'MAPA DE RIESGOS'!$AR590="Moderado"),CONCATENATE("R",'MAPA DE RIESGOS'!$H590,"C",'MAPA DE RIESGOS'!$AF590),"")</f>
        <v/>
      </c>
      <c r="BK37" s="358" t="str">
        <f>IF(AND('MAPA DE RIESGOS'!$AP591="Muy Alta",'MAPA DE RIESGOS'!$AR591="Moderado"),CONCATENATE("R",'MAPA DE RIESGOS'!$H591,"C",'MAPA DE RIESGOS'!$AF591),"")</f>
        <v/>
      </c>
      <c r="BL37" s="356" t="str">
        <f>IF(AND('MAPA DE RIESGOS'!$AP574="Muy Alta",'MAPA DE RIESGOS'!$AR574="Mayor"),CONCATENATE("R",'MAPA DE RIESGOS'!$H574,"C",'MAPA DE RIESGOS'!$AF574),"")</f>
        <v/>
      </c>
      <c r="BM37" s="357" t="str">
        <f>IF(AND('MAPA DE RIESGOS'!$AP575="Muy Alta",'MAPA DE RIESGOS'!$AR575="Mayor"),CONCATENATE("R",'MAPA DE RIESGOS'!$H575,"C",'MAPA DE RIESGOS'!$AF575),"")</f>
        <v/>
      </c>
      <c r="BN37" s="357" t="str">
        <f>IF(AND('MAPA DE RIESGOS'!$AP576="Muy Alta",'MAPA DE RIESGOS'!$AR576="Mayor"),CONCATENATE("R",'MAPA DE RIESGOS'!$H576,"C",'MAPA DE RIESGOS'!$AF576),"")</f>
        <v/>
      </c>
      <c r="BO37" s="357" t="str">
        <f>IF(AND('MAPA DE RIESGOS'!$AP577="Muy Alta",'MAPA DE RIESGOS'!$AR577="Mayor"),CONCATENATE("R",'MAPA DE RIESGOS'!$H577,"C",'MAPA DE RIESGOS'!$AF577),"")</f>
        <v/>
      </c>
      <c r="BP37" s="357" t="str">
        <f>IF(AND('MAPA DE RIESGOS'!$AP578="Muy Alta",'MAPA DE RIESGOS'!$AR578="Mayor"),CONCATENATE("R",'MAPA DE RIESGOS'!$H578,"C",'MAPA DE RIESGOS'!$AF578),"")</f>
        <v/>
      </c>
      <c r="BQ37" s="357" t="str">
        <f>IF(AND('MAPA DE RIESGOS'!$AP579="Muy Alta",'MAPA DE RIESGOS'!$AR579="Mayor"),CONCATENATE("R",'MAPA DE RIESGOS'!$H579,"C",'MAPA DE RIESGOS'!$AF579),"")</f>
        <v/>
      </c>
      <c r="BR37" s="357" t="str">
        <f>IF(AND('MAPA DE RIESGOS'!$AP580="Muy Alta",'MAPA DE RIESGOS'!$AR580="Mayor"),CONCATENATE("R",'MAPA DE RIESGOS'!$H580,"C",'MAPA DE RIESGOS'!$AF580),"")</f>
        <v/>
      </c>
      <c r="BS37" s="357" t="str">
        <f>IF(AND('MAPA DE RIESGOS'!$AP581="Muy Alta",'MAPA DE RIESGOS'!$AR581="Mayor"),CONCATENATE("R",'MAPA DE RIESGOS'!$H581,"C",'MAPA DE RIESGOS'!$AF581),"")</f>
        <v/>
      </c>
      <c r="BT37" s="357" t="str">
        <f>IF(AND('MAPA DE RIESGOS'!$AP582="Muy Alta",'MAPA DE RIESGOS'!$AR582="Mayor"),CONCATENATE("R",'MAPA DE RIESGOS'!$H582,"C",'MAPA DE RIESGOS'!$AF582),"")</f>
        <v/>
      </c>
      <c r="BU37" s="357" t="str">
        <f>IF(AND('MAPA DE RIESGOS'!$AP583="Muy Alta",'MAPA DE RIESGOS'!$AR583="Mayor"),CONCATENATE("R",'MAPA DE RIESGOS'!$H583,"C",'MAPA DE RIESGOS'!$AF583),"")</f>
        <v/>
      </c>
      <c r="BV37" s="357" t="str">
        <f>IF(AND('MAPA DE RIESGOS'!$AP584="Muy Alta",'MAPA DE RIESGOS'!$AR584="Mayor"),CONCATENATE("R",'MAPA DE RIESGOS'!$H584,"C",'MAPA DE RIESGOS'!$AF584),"")</f>
        <v/>
      </c>
      <c r="BW37" s="357" t="str">
        <f>IF(AND('MAPA DE RIESGOS'!$AP585="Muy Alta",'MAPA DE RIESGOS'!$AR585="Mayor"),CONCATENATE("R",'MAPA DE RIESGOS'!$H585,"C",'MAPA DE RIESGOS'!$AF585),"")</f>
        <v/>
      </c>
      <c r="BX37" s="357" t="str">
        <f>IF(AND('MAPA DE RIESGOS'!$AP586="Muy Alta",'MAPA DE RIESGOS'!$AR586="Mayor"),CONCATENATE("R",'MAPA DE RIESGOS'!$H586,"C",'MAPA DE RIESGOS'!$AF586),"")</f>
        <v/>
      </c>
      <c r="BY37" s="357" t="str">
        <f>IF(AND('MAPA DE RIESGOS'!$AP587="Muy Alta",'MAPA DE RIESGOS'!$AR587="Mayor"),CONCATENATE("R",'MAPA DE RIESGOS'!$H587,"C",'MAPA DE RIESGOS'!$AF587),"")</f>
        <v/>
      </c>
      <c r="BZ37" s="357" t="str">
        <f>IF(AND('MAPA DE RIESGOS'!$AP588="Muy Alta",'MAPA DE RIESGOS'!$AR588="Mayor"),CONCATENATE("R",'MAPA DE RIESGOS'!$H588,"C",'MAPA DE RIESGOS'!$AF588),"")</f>
        <v/>
      </c>
      <c r="CA37" s="357" t="str">
        <f>IF(AND('MAPA DE RIESGOS'!$AP589="Muy Alta",'MAPA DE RIESGOS'!$AR589="Mayor"),CONCATENATE("R",'MAPA DE RIESGOS'!$H589,"C",'MAPA DE RIESGOS'!$AF589),"")</f>
        <v/>
      </c>
      <c r="CB37" s="357" t="str">
        <f>IF(AND('MAPA DE RIESGOS'!$AP590="Muy Alta",'MAPA DE RIESGOS'!$AR590="Mayor"),CONCATENATE("R",'MAPA DE RIESGOS'!$H590,"C",'MAPA DE RIESGOS'!$AF590),"")</f>
        <v/>
      </c>
      <c r="CC37" s="358" t="str">
        <f>IF(AND('MAPA DE RIESGOS'!$AP591="Muy Alta",'MAPA DE RIESGOS'!$AR591="Mayor"),CONCATENATE("R",'MAPA DE RIESGOS'!$H591,"C",'MAPA DE RIESGOS'!$AF591),"")</f>
        <v/>
      </c>
      <c r="CD37" s="359" t="str">
        <f>IF(AND('MAPA DE RIESGOS'!$AP574="Muy Alta",'MAPA DE RIESGOS'!$AR574="Catastrófico"),CONCATENATE("R",'MAPA DE RIESGOS'!$H574,"C",'MAPA DE RIESGOS'!$AF574),"")</f>
        <v/>
      </c>
      <c r="CE37" s="359" t="str">
        <f>IF(AND('MAPA DE RIESGOS'!$AP575="Muy Alta",'MAPA DE RIESGOS'!$AR575="Catastrófico"),CONCATENATE("R",'MAPA DE RIESGOS'!$H575,"C",'MAPA DE RIESGOS'!$AF575),"")</f>
        <v/>
      </c>
      <c r="CF37" s="359" t="str">
        <f>IF(AND('MAPA DE RIESGOS'!$AP576="Muy Alta",'MAPA DE RIESGOS'!$AR576="Catastrófico"),CONCATENATE("R",'MAPA DE RIESGOS'!$H576,"C",'MAPA DE RIESGOS'!$AF576),"")</f>
        <v/>
      </c>
      <c r="CG37" s="359" t="str">
        <f>IF(AND('MAPA DE RIESGOS'!$AP577="Muy Alta",'MAPA DE RIESGOS'!$AR577="Catastrófico"),CONCATENATE("R",'MAPA DE RIESGOS'!$H577,"C",'MAPA DE RIESGOS'!$AF577),"")</f>
        <v/>
      </c>
      <c r="CH37" s="359" t="str">
        <f>IF(AND('MAPA DE RIESGOS'!$AP578="Muy Alta",'MAPA DE RIESGOS'!$AR578="Catastrófico"),CONCATENATE("R",'MAPA DE RIESGOS'!$H578,"C",'MAPA DE RIESGOS'!$AF578),"")</f>
        <v/>
      </c>
      <c r="CI37" s="359" t="str">
        <f>IF(AND('MAPA DE RIESGOS'!$AP579="Muy Alta",'MAPA DE RIESGOS'!$AR579="Catastrófico"),CONCATENATE("R",'MAPA DE RIESGOS'!$H579,"C",'MAPA DE RIESGOS'!$AF579),"")</f>
        <v/>
      </c>
      <c r="CJ37" s="359" t="str">
        <f>IF(AND('MAPA DE RIESGOS'!$AP580="Muy Alta",'MAPA DE RIESGOS'!$AR580="Catastrófico"),CONCATENATE("R",'MAPA DE RIESGOS'!$H580,"C",'MAPA DE RIESGOS'!$AF580),"")</f>
        <v/>
      </c>
      <c r="CK37" s="359" t="str">
        <f>IF(AND('MAPA DE RIESGOS'!$AP581="Muy Alta",'MAPA DE RIESGOS'!$AR581="Catastrófico"),CONCATENATE("R",'MAPA DE RIESGOS'!$H581,"C",'MAPA DE RIESGOS'!$AF581),"")</f>
        <v/>
      </c>
      <c r="CL37" s="359" t="str">
        <f>IF(AND('MAPA DE RIESGOS'!$AP582="Muy Alta",'MAPA DE RIESGOS'!$AR582="Catastrófico"),CONCATENATE("R",'MAPA DE RIESGOS'!$H582,"C",'MAPA DE RIESGOS'!$AF582),"")</f>
        <v/>
      </c>
      <c r="CM37" s="359" t="str">
        <f>IF(AND('MAPA DE RIESGOS'!$AP583="Muy Alta",'MAPA DE RIESGOS'!$AR583="Catastrófico"),CONCATENATE("R",'MAPA DE RIESGOS'!$H583,"C",'MAPA DE RIESGOS'!$AF583),"")</f>
        <v/>
      </c>
      <c r="CN37" s="359" t="str">
        <f>IF(AND('MAPA DE RIESGOS'!$AP584="Muy Alta",'MAPA DE RIESGOS'!$AR584="Catastrófico"),CONCATENATE("R",'MAPA DE RIESGOS'!$H584,"C",'MAPA DE RIESGOS'!$AF584),"")</f>
        <v/>
      </c>
      <c r="CO37" s="359" t="str">
        <f>IF(AND('MAPA DE RIESGOS'!$AP585="Muy Alta",'MAPA DE RIESGOS'!$AR585="Catastrófico"),CONCATENATE("R",'MAPA DE RIESGOS'!$H585,"C",'MAPA DE RIESGOS'!$AF585),"")</f>
        <v/>
      </c>
      <c r="CP37" s="359" t="str">
        <f>IF(AND('MAPA DE RIESGOS'!$AP586="Muy Alta",'MAPA DE RIESGOS'!$AR586="Catastrófico"),CONCATENATE("R",'MAPA DE RIESGOS'!$H586,"C",'MAPA DE RIESGOS'!$AF586),"")</f>
        <v/>
      </c>
      <c r="CQ37" s="359" t="str">
        <f>IF(AND('MAPA DE RIESGOS'!$AP587="Muy Alta",'MAPA DE RIESGOS'!$AR587="Catastrófico"),CONCATENATE("R",'MAPA DE RIESGOS'!$H587,"C",'MAPA DE RIESGOS'!$AF587),"")</f>
        <v/>
      </c>
      <c r="CR37" s="359" t="str">
        <f>IF(AND('MAPA DE RIESGOS'!$AP588="Muy Alta",'MAPA DE RIESGOS'!$AR588="Catastrófico"),CONCATENATE("R",'MAPA DE RIESGOS'!$H588,"C",'MAPA DE RIESGOS'!$AF588),"")</f>
        <v/>
      </c>
      <c r="CS37" s="359" t="str">
        <f>IF(AND('MAPA DE RIESGOS'!$AP589="Muy Alta",'MAPA DE RIESGOS'!$AR589="Catastrófico"),CONCATENATE("R",'MAPA DE RIESGOS'!$H589,"C",'MAPA DE RIESGOS'!$AF589),"")</f>
        <v/>
      </c>
      <c r="CT37" s="359" t="str">
        <f>IF(AND('MAPA DE RIESGOS'!$AP590="Muy Alta",'MAPA DE RIESGOS'!$AR590="Catastrófico"),CONCATENATE("R",'MAPA DE RIESGOS'!$H590,"C",'MAPA DE RIESGOS'!$AF590),"")</f>
        <v/>
      </c>
      <c r="CU37" s="360" t="str">
        <f>IF(AND('MAPA DE RIESGOS'!$AP591="Muy Alta",'MAPA DE RIESGOS'!$AR591="Catastrófico"),CONCATENATE("R",'MAPA DE RIESGOS'!$H591,"C",'MAPA DE RIESGOS'!$AF591),"")</f>
        <v/>
      </c>
      <c r="CV37" s="67"/>
      <c r="CW37" s="756"/>
      <c r="CX37" s="757"/>
      <c r="CY37" s="757"/>
      <c r="CZ37" s="757"/>
      <c r="DA37" s="757"/>
      <c r="DB37" s="758"/>
    </row>
    <row r="38" spans="2:106" ht="32.5" customHeight="1">
      <c r="B38" s="749"/>
      <c r="C38" s="749"/>
      <c r="D38" s="750"/>
      <c r="E38" s="738"/>
      <c r="F38" s="739"/>
      <c r="G38" s="739"/>
      <c r="H38" s="739"/>
      <c r="I38" s="740"/>
      <c r="J38" s="356" t="str">
        <f>IF(AND('MAPA DE RIESGOS'!$AP592="Muy Alta",'MAPA DE RIESGOS'!$AR592="Leve"),CONCATENATE("R",'MAPA DE RIESGOS'!$H592,"C",'MAPA DE RIESGOS'!$AF592),"")</f>
        <v/>
      </c>
      <c r="K38" s="357" t="str">
        <f>IF(AND('MAPA DE RIESGOS'!$AP593="Muy Alta",'MAPA DE RIESGOS'!$AR593="Leve"),CONCATENATE("R",'MAPA DE RIESGOS'!$H593,"C",'MAPA DE RIESGOS'!$AF593),"")</f>
        <v/>
      </c>
      <c r="L38" s="357" t="str">
        <f>IF(AND('MAPA DE RIESGOS'!$AP594="Muy Alta",'MAPA DE RIESGOS'!$AR594="Leve"),CONCATENATE("R",'MAPA DE RIESGOS'!$H594,"C",'MAPA DE RIESGOS'!$AF594),"")</f>
        <v/>
      </c>
      <c r="M38" s="357" t="str">
        <f>IF(AND('MAPA DE RIESGOS'!$AP595="Muy Alta",'MAPA DE RIESGOS'!$AR595="Leve"),CONCATENATE("R",'MAPA DE RIESGOS'!$H595,"C",'MAPA DE RIESGOS'!$AF595),"")</f>
        <v/>
      </c>
      <c r="N38" s="357" t="str">
        <f>IF(AND('MAPA DE RIESGOS'!$AP596="Muy Alta",'MAPA DE RIESGOS'!$AR596="Leve"),CONCATENATE("R",'MAPA DE RIESGOS'!$H596,"C",'MAPA DE RIESGOS'!$AF596),"")</f>
        <v/>
      </c>
      <c r="O38" s="357" t="str">
        <f>IF(AND('MAPA DE RIESGOS'!$AP597="Muy Alta",'MAPA DE RIESGOS'!$AR597="Leve"),CONCATENATE("R",'MAPA DE RIESGOS'!$H597,"C",'MAPA DE RIESGOS'!$AF597),"")</f>
        <v/>
      </c>
      <c r="P38" s="357" t="str">
        <f>IF(AND('MAPA DE RIESGOS'!$AP598="Muy Alta",'MAPA DE RIESGOS'!$AR598="Leve"),CONCATENATE("R",'MAPA DE RIESGOS'!$H598,"C",'MAPA DE RIESGOS'!$AF598),"")</f>
        <v/>
      </c>
      <c r="Q38" s="357" t="str">
        <f>IF(AND('MAPA DE RIESGOS'!$AP599="Muy Alta",'MAPA DE RIESGOS'!$AR599="Leve"),CONCATENATE("R",'MAPA DE RIESGOS'!$H599,"C",'MAPA DE RIESGOS'!$AF599),"")</f>
        <v/>
      </c>
      <c r="R38" s="357" t="str">
        <f>IF(AND('MAPA DE RIESGOS'!$AP600="Muy Alta",'MAPA DE RIESGOS'!$AR600="Leve"),CONCATENATE("R",'MAPA DE RIESGOS'!$H600,"C",'MAPA DE RIESGOS'!$AF600),"")</f>
        <v/>
      </c>
      <c r="S38" s="357" t="str">
        <f>IF(AND('MAPA DE RIESGOS'!$AP601="Muy Alta",'MAPA DE RIESGOS'!$AR601="Leve"),CONCATENATE("R",'MAPA DE RIESGOS'!$H601,"C",'MAPA DE RIESGOS'!$AF601),"")</f>
        <v/>
      </c>
      <c r="T38" s="357" t="str">
        <f>IF(AND('MAPA DE RIESGOS'!$AP602="Muy Alta",'MAPA DE RIESGOS'!$AR602="Leve"),CONCATENATE("R",'MAPA DE RIESGOS'!$H602,"C",'MAPA DE RIESGOS'!$AF602),"")</f>
        <v/>
      </c>
      <c r="U38" s="357" t="str">
        <f>IF(AND('MAPA DE RIESGOS'!$AP603="Muy Alta",'MAPA DE RIESGOS'!$AR603="Leve"),CONCATENATE("R",'MAPA DE RIESGOS'!$H603,"C",'MAPA DE RIESGOS'!$AF603),"")</f>
        <v/>
      </c>
      <c r="V38" s="357" t="str">
        <f>IF(AND('MAPA DE RIESGOS'!$AP604="Muy Alta",'MAPA DE RIESGOS'!$AR604="Leve"),CONCATENATE("R",'MAPA DE RIESGOS'!$H604,"C",'MAPA DE RIESGOS'!$AF604),"")</f>
        <v/>
      </c>
      <c r="W38" s="357" t="str">
        <f>IF(AND('MAPA DE RIESGOS'!$AP605="Muy Alta",'MAPA DE RIESGOS'!$AR605="Leve"),CONCATENATE("R",'MAPA DE RIESGOS'!$H605,"C",'MAPA DE RIESGOS'!$AF605),"")</f>
        <v/>
      </c>
      <c r="X38" s="357" t="str">
        <f>IF(AND('MAPA DE RIESGOS'!$AP606="Muy Alta",'MAPA DE RIESGOS'!$AR606="Leve"),CONCATENATE("R",'MAPA DE RIESGOS'!$H606,"C",'MAPA DE RIESGOS'!$AF606),"")</f>
        <v/>
      </c>
      <c r="Y38" s="357" t="str">
        <f>IF(AND('MAPA DE RIESGOS'!$AP607="Muy Alta",'MAPA DE RIESGOS'!$AR607="Leve"),CONCATENATE("R",'MAPA DE RIESGOS'!$H607,"C",'MAPA DE RIESGOS'!$AF607),"")</f>
        <v/>
      </c>
      <c r="Z38" s="357" t="str">
        <f>IF(AND('MAPA DE RIESGOS'!$AP608="Muy Alta",'MAPA DE RIESGOS'!$AR608="Leve"),CONCATENATE("R",'MAPA DE RIESGOS'!$H608,"C",'MAPA DE RIESGOS'!$AF608),"")</f>
        <v/>
      </c>
      <c r="AA38" s="358" t="str">
        <f>IF(AND('MAPA DE RIESGOS'!$AP609="Muy Alta",'MAPA DE RIESGOS'!$AR609="Leve"),CONCATENATE("R",'MAPA DE RIESGOS'!$H609,"C",'MAPA DE RIESGOS'!$AF609),"")</f>
        <v/>
      </c>
      <c r="AB38" s="356" t="str">
        <f>IF(AND('MAPA DE RIESGOS'!$AP592="Muy Alta",'MAPA DE RIESGOS'!$AR592="Menor"),CONCATENATE("R",'MAPA DE RIESGOS'!$H592,"C",'MAPA DE RIESGOS'!$AF592),"")</f>
        <v/>
      </c>
      <c r="AC38" s="357" t="str">
        <f>IF(AND('MAPA DE RIESGOS'!$AP593="Muy Alta",'MAPA DE RIESGOS'!$AR593="Menor"),CONCATENATE("R",'MAPA DE RIESGOS'!$H593,"C",'MAPA DE RIESGOS'!$AF593),"")</f>
        <v/>
      </c>
      <c r="AD38" s="357" t="str">
        <f>IF(AND('MAPA DE RIESGOS'!$AP594="Muy Alta",'MAPA DE RIESGOS'!$AR594="Menor"),CONCATENATE("R",'MAPA DE RIESGOS'!$H594,"C",'MAPA DE RIESGOS'!$AF594),"")</f>
        <v/>
      </c>
      <c r="AE38" s="357" t="str">
        <f>IF(AND('MAPA DE RIESGOS'!$AP595="Muy Alta",'MAPA DE RIESGOS'!$AR595="Menor"),CONCATENATE("R",'MAPA DE RIESGOS'!$H595,"C",'MAPA DE RIESGOS'!$AF595),"")</f>
        <v/>
      </c>
      <c r="AF38" s="357" t="str">
        <f>IF(AND('MAPA DE RIESGOS'!$AP596="Muy Alta",'MAPA DE RIESGOS'!$AR596="Menor"),CONCATENATE("R",'MAPA DE RIESGOS'!$H596,"C",'MAPA DE RIESGOS'!$AF596),"")</f>
        <v/>
      </c>
      <c r="AG38" s="357" t="str">
        <f>IF(AND('MAPA DE RIESGOS'!$AP597="Muy Alta",'MAPA DE RIESGOS'!$AR597="Menor"),CONCATENATE("R",'MAPA DE RIESGOS'!$H597,"C",'MAPA DE RIESGOS'!$AF597),"")</f>
        <v/>
      </c>
      <c r="AH38" s="357" t="str">
        <f>IF(AND('MAPA DE RIESGOS'!$AP598="Muy Alta",'MAPA DE RIESGOS'!$AR598="Menor"),CONCATENATE("R",'MAPA DE RIESGOS'!$H598,"C",'MAPA DE RIESGOS'!$AF598),"")</f>
        <v/>
      </c>
      <c r="AI38" s="357" t="str">
        <f>IF(AND('MAPA DE RIESGOS'!$AP599="Muy Alta",'MAPA DE RIESGOS'!$AR599="Menor"),CONCATENATE("R",'MAPA DE RIESGOS'!$H599,"C",'MAPA DE RIESGOS'!$AF599),"")</f>
        <v/>
      </c>
      <c r="AJ38" s="357" t="str">
        <f>IF(AND('MAPA DE RIESGOS'!$AP600="Muy Alta",'MAPA DE RIESGOS'!$AR600="Menor"),CONCATENATE("R",'MAPA DE RIESGOS'!$H600,"C",'MAPA DE RIESGOS'!$AF600),"")</f>
        <v/>
      </c>
      <c r="AK38" s="357" t="str">
        <f>IF(AND('MAPA DE RIESGOS'!$AP601="Muy Alta",'MAPA DE RIESGOS'!$AR601="Menor"),CONCATENATE("R",'MAPA DE RIESGOS'!$H601,"C",'MAPA DE RIESGOS'!$AF601),"")</f>
        <v/>
      </c>
      <c r="AL38" s="357" t="str">
        <f>IF(AND('MAPA DE RIESGOS'!$AP602="Muy Alta",'MAPA DE RIESGOS'!$AR602="Menor"),CONCATENATE("R",'MAPA DE RIESGOS'!$H602,"C",'MAPA DE RIESGOS'!$AF602),"")</f>
        <v/>
      </c>
      <c r="AM38" s="357" t="str">
        <f>IF(AND('MAPA DE RIESGOS'!$AP603="Muy Alta",'MAPA DE RIESGOS'!$AR603="Menor"),CONCATENATE("R",'MAPA DE RIESGOS'!$H603,"C",'MAPA DE RIESGOS'!$AF603),"")</f>
        <v/>
      </c>
      <c r="AN38" s="357" t="str">
        <f>IF(AND('MAPA DE RIESGOS'!$AP604="Muy Alta",'MAPA DE RIESGOS'!$AR604="Menor"),CONCATENATE("R",'MAPA DE RIESGOS'!$H604,"C",'MAPA DE RIESGOS'!$AF604),"")</f>
        <v/>
      </c>
      <c r="AO38" s="357" t="str">
        <f>IF(AND('MAPA DE RIESGOS'!$AP605="Muy Alta",'MAPA DE RIESGOS'!$AR605="Menor"),CONCATENATE("R",'MAPA DE RIESGOS'!$H605,"C",'MAPA DE RIESGOS'!$AF605),"")</f>
        <v/>
      </c>
      <c r="AP38" s="357" t="str">
        <f>IF(AND('MAPA DE RIESGOS'!$AP606="Muy Alta",'MAPA DE RIESGOS'!$AR606="Menor"),CONCATENATE("R",'MAPA DE RIESGOS'!$H606,"C",'MAPA DE RIESGOS'!$AF606),"")</f>
        <v/>
      </c>
      <c r="AQ38" s="357" t="str">
        <f>IF(AND('MAPA DE RIESGOS'!$AP607="Muy Alta",'MAPA DE RIESGOS'!$AR607="Menor"),CONCATENATE("R",'MAPA DE RIESGOS'!$H607,"C",'MAPA DE RIESGOS'!$AF607),"")</f>
        <v/>
      </c>
      <c r="AR38" s="357" t="str">
        <f>IF(AND('MAPA DE RIESGOS'!$AP608="Muy Alta",'MAPA DE RIESGOS'!$AR608="Menor"),CONCATENATE("R",'MAPA DE RIESGOS'!$H608,"C",'MAPA DE RIESGOS'!$AF608),"")</f>
        <v/>
      </c>
      <c r="AS38" s="358" t="str">
        <f>IF(AND('MAPA DE RIESGOS'!$AP609="Muy Alta",'MAPA DE RIESGOS'!$AR609="Menor"),CONCATENATE("R",'MAPA DE RIESGOS'!$H609,"C",'MAPA DE RIESGOS'!$AF609),"")</f>
        <v/>
      </c>
      <c r="AT38" s="356" t="str">
        <f>IF(AND('MAPA DE RIESGOS'!$AP592="Muy Alta",'MAPA DE RIESGOS'!$AR592="Moderado"),CONCATENATE("R",'MAPA DE RIESGOS'!$H592,"C",'MAPA DE RIESGOS'!$AF592),"")</f>
        <v/>
      </c>
      <c r="AU38" s="357" t="str">
        <f>IF(AND('MAPA DE RIESGOS'!$AP593="Muy Alta",'MAPA DE RIESGOS'!$AR593="Moderado"),CONCATENATE("R",'MAPA DE RIESGOS'!$H593,"C",'MAPA DE RIESGOS'!$AF593),"")</f>
        <v/>
      </c>
      <c r="AV38" s="357" t="str">
        <f>IF(AND('MAPA DE RIESGOS'!$AP594="Muy Alta",'MAPA DE RIESGOS'!$AR594="Moderado"),CONCATENATE("R",'MAPA DE RIESGOS'!$H594,"C",'MAPA DE RIESGOS'!$AF594),"")</f>
        <v/>
      </c>
      <c r="AW38" s="357" t="str">
        <f>IF(AND('MAPA DE RIESGOS'!$AP595="Muy Alta",'MAPA DE RIESGOS'!$AR595="Moderado"),CONCATENATE("R",'MAPA DE RIESGOS'!$H595,"C",'MAPA DE RIESGOS'!$AF595),"")</f>
        <v/>
      </c>
      <c r="AX38" s="357" t="str">
        <f>IF(AND('MAPA DE RIESGOS'!$AP596="Muy Alta",'MAPA DE RIESGOS'!$AR596="Moderado"),CONCATENATE("R",'MAPA DE RIESGOS'!$H596,"C",'MAPA DE RIESGOS'!$AF596),"")</f>
        <v/>
      </c>
      <c r="AY38" s="357" t="str">
        <f>IF(AND('MAPA DE RIESGOS'!$AP597="Muy Alta",'MAPA DE RIESGOS'!$AR597="Moderado"),CONCATENATE("R",'MAPA DE RIESGOS'!$H597,"C",'MAPA DE RIESGOS'!$AF597),"")</f>
        <v/>
      </c>
      <c r="AZ38" s="357" t="str">
        <f>IF(AND('MAPA DE RIESGOS'!$AP598="Muy Alta",'MAPA DE RIESGOS'!$AR598="Moderado"),CONCATENATE("R",'MAPA DE RIESGOS'!$H598,"C",'MAPA DE RIESGOS'!$AF598),"")</f>
        <v/>
      </c>
      <c r="BA38" s="357" t="str">
        <f>IF(AND('MAPA DE RIESGOS'!$AP599="Muy Alta",'MAPA DE RIESGOS'!$AR599="Moderado"),CONCATENATE("R",'MAPA DE RIESGOS'!$H599,"C",'MAPA DE RIESGOS'!$AF599),"")</f>
        <v/>
      </c>
      <c r="BB38" s="357" t="str">
        <f>IF(AND('MAPA DE RIESGOS'!$AP600="Muy Alta",'MAPA DE RIESGOS'!$AR600="Moderado"),CONCATENATE("R",'MAPA DE RIESGOS'!$H600,"C",'MAPA DE RIESGOS'!$AF600),"")</f>
        <v/>
      </c>
      <c r="BC38" s="357" t="str">
        <f>IF(AND('MAPA DE RIESGOS'!$AP601="Muy Alta",'MAPA DE RIESGOS'!$AR601="Moderado"),CONCATENATE("R",'MAPA DE RIESGOS'!$H601,"C",'MAPA DE RIESGOS'!$AF601),"")</f>
        <v/>
      </c>
      <c r="BD38" s="357" t="str">
        <f>IF(AND('MAPA DE RIESGOS'!$AP602="Muy Alta",'MAPA DE RIESGOS'!$AR602="Moderado"),CONCATENATE("R",'MAPA DE RIESGOS'!$H602,"C",'MAPA DE RIESGOS'!$AF602),"")</f>
        <v/>
      </c>
      <c r="BE38" s="357" t="str">
        <f>IF(AND('MAPA DE RIESGOS'!$AP603="Muy Alta",'MAPA DE RIESGOS'!$AR603="Moderado"),CONCATENATE("R",'MAPA DE RIESGOS'!$H603,"C",'MAPA DE RIESGOS'!$AF603),"")</f>
        <v/>
      </c>
      <c r="BF38" s="357" t="str">
        <f>IF(AND('MAPA DE RIESGOS'!$AP604="Muy Alta",'MAPA DE RIESGOS'!$AR604="Moderado"),CONCATENATE("R",'MAPA DE RIESGOS'!$H604,"C",'MAPA DE RIESGOS'!$AF604),"")</f>
        <v/>
      </c>
      <c r="BG38" s="357" t="str">
        <f>IF(AND('MAPA DE RIESGOS'!$AP605="Muy Alta",'MAPA DE RIESGOS'!$AR605="Moderado"),CONCATENATE("R",'MAPA DE RIESGOS'!$H605,"C",'MAPA DE RIESGOS'!$AF605),"")</f>
        <v/>
      </c>
      <c r="BH38" s="357" t="str">
        <f>IF(AND('MAPA DE RIESGOS'!$AP606="Muy Alta",'MAPA DE RIESGOS'!$AR606="Moderado"),CONCATENATE("R",'MAPA DE RIESGOS'!$H606,"C",'MAPA DE RIESGOS'!$AF606),"")</f>
        <v/>
      </c>
      <c r="BI38" s="357" t="str">
        <f>IF(AND('MAPA DE RIESGOS'!$AP607="Muy Alta",'MAPA DE RIESGOS'!$AR607="Moderado"),CONCATENATE("R",'MAPA DE RIESGOS'!$H607,"C",'MAPA DE RIESGOS'!$AF607),"")</f>
        <v/>
      </c>
      <c r="BJ38" s="357" t="str">
        <f>IF(AND('MAPA DE RIESGOS'!$AP608="Muy Alta",'MAPA DE RIESGOS'!$AR608="Moderado"),CONCATENATE("R",'MAPA DE RIESGOS'!$H608,"C",'MAPA DE RIESGOS'!$AF608),"")</f>
        <v/>
      </c>
      <c r="BK38" s="358" t="str">
        <f>IF(AND('MAPA DE RIESGOS'!$AP609="Muy Alta",'MAPA DE RIESGOS'!$AR609="Moderado"),CONCATENATE("R",'MAPA DE RIESGOS'!$H609,"C",'MAPA DE RIESGOS'!$AF609),"")</f>
        <v/>
      </c>
      <c r="BL38" s="356" t="str">
        <f>IF(AND('MAPA DE RIESGOS'!$AP592="Muy Alta",'MAPA DE RIESGOS'!$AR592="Mayor"),CONCATENATE("R",'MAPA DE RIESGOS'!$H592,"C",'MAPA DE RIESGOS'!$AF592),"")</f>
        <v/>
      </c>
      <c r="BM38" s="357" t="str">
        <f>IF(AND('MAPA DE RIESGOS'!$AP593="Muy Alta",'MAPA DE RIESGOS'!$AR593="Mayor"),CONCATENATE("R",'MAPA DE RIESGOS'!$H593,"C",'MAPA DE RIESGOS'!$AF593),"")</f>
        <v/>
      </c>
      <c r="BN38" s="357" t="str">
        <f>IF(AND('MAPA DE RIESGOS'!$AP594="Muy Alta",'MAPA DE RIESGOS'!$AR594="Mayor"),CONCATENATE("R",'MAPA DE RIESGOS'!$H594,"C",'MAPA DE RIESGOS'!$AF594),"")</f>
        <v/>
      </c>
      <c r="BO38" s="357" t="str">
        <f>IF(AND('MAPA DE RIESGOS'!$AP595="Muy Alta",'MAPA DE RIESGOS'!$AR595="Mayor"),CONCATENATE("R",'MAPA DE RIESGOS'!$H595,"C",'MAPA DE RIESGOS'!$AF595),"")</f>
        <v/>
      </c>
      <c r="BP38" s="357" t="str">
        <f>IF(AND('MAPA DE RIESGOS'!$AP596="Muy Alta",'MAPA DE RIESGOS'!$AR596="Mayor"),CONCATENATE("R",'MAPA DE RIESGOS'!$H596,"C",'MAPA DE RIESGOS'!$AF596),"")</f>
        <v/>
      </c>
      <c r="BQ38" s="357" t="str">
        <f>IF(AND('MAPA DE RIESGOS'!$AP597="Muy Alta",'MAPA DE RIESGOS'!$AR597="Mayor"),CONCATENATE("R",'MAPA DE RIESGOS'!$H597,"C",'MAPA DE RIESGOS'!$AF597),"")</f>
        <v/>
      </c>
      <c r="BR38" s="357" t="str">
        <f>IF(AND('MAPA DE RIESGOS'!$AP598="Muy Alta",'MAPA DE RIESGOS'!$AR598="Mayor"),CONCATENATE("R",'MAPA DE RIESGOS'!$H598,"C",'MAPA DE RIESGOS'!$AF598),"")</f>
        <v/>
      </c>
      <c r="BS38" s="357" t="str">
        <f>IF(AND('MAPA DE RIESGOS'!$AP599="Muy Alta",'MAPA DE RIESGOS'!$AR599="Mayor"),CONCATENATE("R",'MAPA DE RIESGOS'!$H599,"C",'MAPA DE RIESGOS'!$AF599),"")</f>
        <v/>
      </c>
      <c r="BT38" s="357" t="str">
        <f>IF(AND('MAPA DE RIESGOS'!$AP600="Muy Alta",'MAPA DE RIESGOS'!$AR600="Mayor"),CONCATENATE("R",'MAPA DE RIESGOS'!$H600,"C",'MAPA DE RIESGOS'!$AF600),"")</f>
        <v/>
      </c>
      <c r="BU38" s="357" t="str">
        <f>IF(AND('MAPA DE RIESGOS'!$AP601="Muy Alta",'MAPA DE RIESGOS'!$AR601="Mayor"),CONCATENATE("R",'MAPA DE RIESGOS'!$H601,"C",'MAPA DE RIESGOS'!$AF601),"")</f>
        <v/>
      </c>
      <c r="BV38" s="357" t="str">
        <f>IF(AND('MAPA DE RIESGOS'!$AP602="Muy Alta",'MAPA DE RIESGOS'!$AR602="Mayor"),CONCATENATE("R",'MAPA DE RIESGOS'!$H602,"C",'MAPA DE RIESGOS'!$AF602),"")</f>
        <v/>
      </c>
      <c r="BW38" s="357" t="str">
        <f>IF(AND('MAPA DE RIESGOS'!$AP603="Muy Alta",'MAPA DE RIESGOS'!$AR603="Mayor"),CONCATENATE("R",'MAPA DE RIESGOS'!$H603,"C",'MAPA DE RIESGOS'!$AF603),"")</f>
        <v/>
      </c>
      <c r="BX38" s="357" t="str">
        <f>IF(AND('MAPA DE RIESGOS'!$AP604="Muy Alta",'MAPA DE RIESGOS'!$AR604="Mayor"),CONCATENATE("R",'MAPA DE RIESGOS'!$H604,"C",'MAPA DE RIESGOS'!$AF604),"")</f>
        <v/>
      </c>
      <c r="BY38" s="357" t="str">
        <f>IF(AND('MAPA DE RIESGOS'!$AP605="Muy Alta",'MAPA DE RIESGOS'!$AR605="Mayor"),CONCATENATE("R",'MAPA DE RIESGOS'!$H605,"C",'MAPA DE RIESGOS'!$AF605),"")</f>
        <v/>
      </c>
      <c r="BZ38" s="357" t="str">
        <f>IF(AND('MAPA DE RIESGOS'!$AP606="Muy Alta",'MAPA DE RIESGOS'!$AR606="Mayor"),CONCATENATE("R",'MAPA DE RIESGOS'!$H606,"C",'MAPA DE RIESGOS'!$AF606),"")</f>
        <v/>
      </c>
      <c r="CA38" s="357" t="str">
        <f>IF(AND('MAPA DE RIESGOS'!$AP607="Muy Alta",'MAPA DE RIESGOS'!$AR607="Mayor"),CONCATENATE("R",'MAPA DE RIESGOS'!$H607,"C",'MAPA DE RIESGOS'!$AF607),"")</f>
        <v/>
      </c>
      <c r="CB38" s="357" t="str">
        <f>IF(AND('MAPA DE RIESGOS'!$AP608="Muy Alta",'MAPA DE RIESGOS'!$AR608="Mayor"),CONCATENATE("R",'MAPA DE RIESGOS'!$H608,"C",'MAPA DE RIESGOS'!$AF608),"")</f>
        <v/>
      </c>
      <c r="CC38" s="358" t="str">
        <f>IF(AND('MAPA DE RIESGOS'!$AP609="Muy Alta",'MAPA DE RIESGOS'!$AR609="Mayor"),CONCATENATE("R",'MAPA DE RIESGOS'!$H609,"C",'MAPA DE RIESGOS'!$AF609),"")</f>
        <v/>
      </c>
      <c r="CD38" s="359" t="str">
        <f>IF(AND('MAPA DE RIESGOS'!$AP592="Muy Alta",'MAPA DE RIESGOS'!$AR592="Catastrófico"),CONCATENATE("R",'MAPA DE RIESGOS'!$H592,"C",'MAPA DE RIESGOS'!$AF592),"")</f>
        <v/>
      </c>
      <c r="CE38" s="359" t="str">
        <f>IF(AND('MAPA DE RIESGOS'!$AP593="Muy Alta",'MAPA DE RIESGOS'!$AR593="Catastrófico"),CONCATENATE("R",'MAPA DE RIESGOS'!$H593,"C",'MAPA DE RIESGOS'!$AF593),"")</f>
        <v/>
      </c>
      <c r="CF38" s="359" t="str">
        <f>IF(AND('MAPA DE RIESGOS'!$AP594="Muy Alta",'MAPA DE RIESGOS'!$AR594="Catastrófico"),CONCATENATE("R",'MAPA DE RIESGOS'!$H594,"C",'MAPA DE RIESGOS'!$AF594),"")</f>
        <v/>
      </c>
      <c r="CG38" s="359" t="str">
        <f>IF(AND('MAPA DE RIESGOS'!$AP595="Muy Alta",'MAPA DE RIESGOS'!$AR595="Catastrófico"),CONCATENATE("R",'MAPA DE RIESGOS'!$H595,"C",'MAPA DE RIESGOS'!$AF595),"")</f>
        <v/>
      </c>
      <c r="CH38" s="359" t="str">
        <f>IF(AND('MAPA DE RIESGOS'!$AP596="Muy Alta",'MAPA DE RIESGOS'!$AR596="Catastrófico"),CONCATENATE("R",'MAPA DE RIESGOS'!$H596,"C",'MAPA DE RIESGOS'!$AF596),"")</f>
        <v/>
      </c>
      <c r="CI38" s="359" t="str">
        <f>IF(AND('MAPA DE RIESGOS'!$AP597="Muy Alta",'MAPA DE RIESGOS'!$AR597="Catastrófico"),CONCATENATE("R",'MAPA DE RIESGOS'!$H597,"C",'MAPA DE RIESGOS'!$AF597),"")</f>
        <v/>
      </c>
      <c r="CJ38" s="359" t="str">
        <f>IF(AND('MAPA DE RIESGOS'!$AP598="Muy Alta",'MAPA DE RIESGOS'!$AR598="Catastrófico"),CONCATENATE("R",'MAPA DE RIESGOS'!$H598,"C",'MAPA DE RIESGOS'!$AF598),"")</f>
        <v/>
      </c>
      <c r="CK38" s="359" t="str">
        <f>IF(AND('MAPA DE RIESGOS'!$AP599="Muy Alta",'MAPA DE RIESGOS'!$AR599="Catastrófico"),CONCATENATE("R",'MAPA DE RIESGOS'!$H599,"C",'MAPA DE RIESGOS'!$AF599),"")</f>
        <v/>
      </c>
      <c r="CL38" s="359" t="str">
        <f>IF(AND('MAPA DE RIESGOS'!$AP600="Muy Alta",'MAPA DE RIESGOS'!$AR600="Catastrófico"),CONCATENATE("R",'MAPA DE RIESGOS'!$H600,"C",'MAPA DE RIESGOS'!$AF600),"")</f>
        <v/>
      </c>
      <c r="CM38" s="359" t="str">
        <f>IF(AND('MAPA DE RIESGOS'!$AP601="Muy Alta",'MAPA DE RIESGOS'!$AR601="Catastrófico"),CONCATENATE("R",'MAPA DE RIESGOS'!$H601,"C",'MAPA DE RIESGOS'!$AF601),"")</f>
        <v/>
      </c>
      <c r="CN38" s="359" t="str">
        <f>IF(AND('MAPA DE RIESGOS'!$AP602="Muy Alta",'MAPA DE RIESGOS'!$AR602="Catastrófico"),CONCATENATE("R",'MAPA DE RIESGOS'!$H602,"C",'MAPA DE RIESGOS'!$AF602),"")</f>
        <v/>
      </c>
      <c r="CO38" s="359" t="str">
        <f>IF(AND('MAPA DE RIESGOS'!$AP603="Muy Alta",'MAPA DE RIESGOS'!$AR603="Catastrófico"),CONCATENATE("R",'MAPA DE RIESGOS'!$H603,"C",'MAPA DE RIESGOS'!$AF603),"")</f>
        <v/>
      </c>
      <c r="CP38" s="359" t="str">
        <f>IF(AND('MAPA DE RIESGOS'!$AP604="Muy Alta",'MAPA DE RIESGOS'!$AR604="Catastrófico"),CONCATENATE("R",'MAPA DE RIESGOS'!$H604,"C",'MAPA DE RIESGOS'!$AF604),"")</f>
        <v/>
      </c>
      <c r="CQ38" s="359" t="str">
        <f>IF(AND('MAPA DE RIESGOS'!$AP605="Muy Alta",'MAPA DE RIESGOS'!$AR605="Catastrófico"),CONCATENATE("R",'MAPA DE RIESGOS'!$H605,"C",'MAPA DE RIESGOS'!$AF605),"")</f>
        <v/>
      </c>
      <c r="CR38" s="359" t="str">
        <f>IF(AND('MAPA DE RIESGOS'!$AP606="Muy Alta",'MAPA DE RIESGOS'!$AR606="Catastrófico"),CONCATENATE("R",'MAPA DE RIESGOS'!$H606,"C",'MAPA DE RIESGOS'!$AF606),"")</f>
        <v/>
      </c>
      <c r="CS38" s="359" t="str">
        <f>IF(AND('MAPA DE RIESGOS'!$AP607="Muy Alta",'MAPA DE RIESGOS'!$AR607="Catastrófico"),CONCATENATE("R",'MAPA DE RIESGOS'!$H607,"C",'MAPA DE RIESGOS'!$AF607),"")</f>
        <v/>
      </c>
      <c r="CT38" s="359" t="str">
        <f>IF(AND('MAPA DE RIESGOS'!$AP608="Muy Alta",'MAPA DE RIESGOS'!$AR608="Catastrófico"),CONCATENATE("R",'MAPA DE RIESGOS'!$H608,"C",'MAPA DE RIESGOS'!$AF608),"")</f>
        <v/>
      </c>
      <c r="CU38" s="360" t="str">
        <f>IF(AND('MAPA DE RIESGOS'!$AP609="Muy Alta",'MAPA DE RIESGOS'!$AR609="Catastrófico"),CONCATENATE("R",'MAPA DE RIESGOS'!$H609,"C",'MAPA DE RIESGOS'!$AF609),"")</f>
        <v/>
      </c>
      <c r="CV38" s="67"/>
      <c r="CW38" s="756"/>
      <c r="CX38" s="757"/>
      <c r="CY38" s="757"/>
      <c r="CZ38" s="757"/>
      <c r="DA38" s="757"/>
      <c r="DB38" s="758"/>
    </row>
    <row r="39" spans="2:106" ht="32.5" customHeight="1" thickBot="1">
      <c r="B39" s="749"/>
      <c r="C39" s="749"/>
      <c r="D39" s="750"/>
      <c r="E39" s="741"/>
      <c r="F39" s="742"/>
      <c r="G39" s="742"/>
      <c r="H39" s="742"/>
      <c r="I39" s="743"/>
      <c r="J39" s="356" t="str">
        <f>IF(AND('MAPA DE RIESGOS'!$AP610="Muy Alta",'MAPA DE RIESGOS'!$AR610="Leve"),CONCATENATE("R",'MAPA DE RIESGOS'!$H610,"C",'MAPA DE RIESGOS'!$AF610),"")</f>
        <v/>
      </c>
      <c r="K39" s="357" t="str">
        <f>IF(AND('MAPA DE RIESGOS'!$AP611="Muy Alta",'MAPA DE RIESGOS'!$AR611="Leve"),CONCATENATE("R",'MAPA DE RIESGOS'!$H611,"C",'MAPA DE RIESGOS'!$AF611),"")</f>
        <v/>
      </c>
      <c r="L39" s="357" t="str">
        <f>IF(AND('MAPA DE RIESGOS'!$AP612="Muy Alta",'MAPA DE RIESGOS'!$AR612="Leve"),CONCATENATE("R",'MAPA DE RIESGOS'!$H612,"C",'MAPA DE RIESGOS'!$AF612),"")</f>
        <v/>
      </c>
      <c r="M39" s="357" t="str">
        <f>IF(AND('MAPA DE RIESGOS'!$AP613="Muy Alta",'MAPA DE RIESGOS'!$AR613="Leve"),CONCATENATE("R",'MAPA DE RIESGOS'!$H613,"C",'MAPA DE RIESGOS'!$AF613),"")</f>
        <v/>
      </c>
      <c r="N39" s="357" t="str">
        <f>IF(AND('MAPA DE RIESGOS'!$AP614="Muy Alta",'MAPA DE RIESGOS'!$AR614="Leve"),CONCATENATE("R",'MAPA DE RIESGOS'!$H614,"C",'MAPA DE RIESGOS'!$AF614),"")</f>
        <v/>
      </c>
      <c r="O39" s="357" t="str">
        <f>IF(AND('MAPA DE RIESGOS'!$AP615="Muy Alta",'MAPA DE RIESGOS'!$AR615="Leve"),CONCATENATE("R",'MAPA DE RIESGOS'!$H615,"C",'MAPA DE RIESGOS'!$AF615),"")</f>
        <v/>
      </c>
      <c r="P39" s="357"/>
      <c r="Q39" s="357"/>
      <c r="R39" s="357"/>
      <c r="S39" s="357"/>
      <c r="T39" s="357"/>
      <c r="U39" s="357"/>
      <c r="V39" s="357"/>
      <c r="W39" s="357"/>
      <c r="X39" s="357"/>
      <c r="Y39" s="357"/>
      <c r="Z39" s="357"/>
      <c r="AA39" s="358"/>
      <c r="AB39" s="361" t="str">
        <f>IF(AND('MAPA DE RIESGOS'!$AP610="Muy Alta",'MAPA DE RIESGOS'!$AR610="Menor"),CONCATENATE("R",'MAPA DE RIESGOS'!$H610,"C",'MAPA DE RIESGOS'!$AF610),"")</f>
        <v/>
      </c>
      <c r="AC39" s="362" t="str">
        <f>IF(AND('MAPA DE RIESGOS'!$AP611="Muy Alta",'MAPA DE RIESGOS'!$AR611="Menor"),CONCATENATE("R",'MAPA DE RIESGOS'!$H611,"C",'MAPA DE RIESGOS'!$AF611),"")</f>
        <v/>
      </c>
      <c r="AD39" s="362" t="str">
        <f>IF(AND('MAPA DE RIESGOS'!$AP612="Muy Alta",'MAPA DE RIESGOS'!$AR612="Menor"),CONCATENATE("R",'MAPA DE RIESGOS'!$H612,"C",'MAPA DE RIESGOS'!$AF612),"")</f>
        <v/>
      </c>
      <c r="AE39" s="362" t="str">
        <f>IF(AND('MAPA DE RIESGOS'!$AP613="Muy Alta",'MAPA DE RIESGOS'!$AR613="Menor"),CONCATENATE("R",'MAPA DE RIESGOS'!$H613,"C",'MAPA DE RIESGOS'!$AF613),"")</f>
        <v/>
      </c>
      <c r="AF39" s="362" t="str">
        <f>IF(AND('MAPA DE RIESGOS'!$AP614="Muy Alta",'MAPA DE RIESGOS'!$AR614="Menor"),CONCATENATE("R",'MAPA DE RIESGOS'!$H614,"C",'MAPA DE RIESGOS'!$AF614),"")</f>
        <v/>
      </c>
      <c r="AG39" s="362" t="str">
        <f>IF(AND('MAPA DE RIESGOS'!$AP615="Muy Alta",'MAPA DE RIESGOS'!$AR615="Menor"),CONCATENATE("R",'MAPA DE RIESGOS'!$H615,"C",'MAPA DE RIESGOS'!$AF615),"")</f>
        <v/>
      </c>
      <c r="AH39" s="362"/>
      <c r="AI39" s="362"/>
      <c r="AJ39" s="362"/>
      <c r="AK39" s="362"/>
      <c r="AL39" s="362"/>
      <c r="AM39" s="362"/>
      <c r="AN39" s="362"/>
      <c r="AO39" s="362"/>
      <c r="AP39" s="362"/>
      <c r="AQ39" s="362"/>
      <c r="AR39" s="362"/>
      <c r="AS39" s="363"/>
      <c r="AT39" s="361" t="str">
        <f>IF(AND('MAPA DE RIESGOS'!$AP610="Muy Alta",'MAPA DE RIESGOS'!$AR610="Moderado"),CONCATENATE("R",'MAPA DE RIESGOS'!$H610,"C",'MAPA DE RIESGOS'!$AF610),"")</f>
        <v/>
      </c>
      <c r="AU39" s="362" t="str">
        <f>IF(AND('MAPA DE RIESGOS'!$AP611="Muy Alta",'MAPA DE RIESGOS'!$AR611="Moderado"),CONCATENATE("R",'MAPA DE RIESGOS'!$H611,"C",'MAPA DE RIESGOS'!$AF611),"")</f>
        <v/>
      </c>
      <c r="AV39" s="362" t="str">
        <f>IF(AND('MAPA DE RIESGOS'!$AP612="Muy Alta",'MAPA DE RIESGOS'!$AR612="Moderado"),CONCATENATE("R",'MAPA DE RIESGOS'!$H612,"C",'MAPA DE RIESGOS'!$AF612),"")</f>
        <v/>
      </c>
      <c r="AW39" s="362" t="str">
        <f>IF(AND('MAPA DE RIESGOS'!$AP613="Muy Alta",'MAPA DE RIESGOS'!$AR613="Moderado"),CONCATENATE("R",'MAPA DE RIESGOS'!$H613,"C",'MAPA DE RIESGOS'!$AF613),"")</f>
        <v/>
      </c>
      <c r="AX39" s="362" t="str">
        <f>IF(AND('MAPA DE RIESGOS'!$AP614="Muy Alta",'MAPA DE RIESGOS'!$AR614="Moderado"),CONCATENATE("R",'MAPA DE RIESGOS'!$H614,"C",'MAPA DE RIESGOS'!$AF614),"")</f>
        <v/>
      </c>
      <c r="AY39" s="362" t="str">
        <f>IF(AND('MAPA DE RIESGOS'!$AP615="Muy Alta",'MAPA DE RIESGOS'!$AR615="Moderado"),CONCATENATE("R",'MAPA DE RIESGOS'!$H615,"C",'MAPA DE RIESGOS'!$AF615),"")</f>
        <v/>
      </c>
      <c r="AZ39" s="362"/>
      <c r="BA39" s="362"/>
      <c r="BB39" s="362"/>
      <c r="BC39" s="362"/>
      <c r="BD39" s="362"/>
      <c r="BE39" s="362"/>
      <c r="BF39" s="362"/>
      <c r="BG39" s="362"/>
      <c r="BH39" s="362"/>
      <c r="BI39" s="362"/>
      <c r="BJ39" s="362"/>
      <c r="BK39" s="363"/>
      <c r="BL39" s="361" t="str">
        <f>IF(AND('MAPA DE RIESGOS'!$AP610="Muy Alta",'MAPA DE RIESGOS'!$AR610="Mayor"),CONCATENATE("R",'MAPA DE RIESGOS'!$H610,"C",'MAPA DE RIESGOS'!$AF610),"")</f>
        <v/>
      </c>
      <c r="BM39" s="362" t="str">
        <f>IF(AND('MAPA DE RIESGOS'!$AP611="Muy Alta",'MAPA DE RIESGOS'!$AR611="Mayor"),CONCATENATE("R",'MAPA DE RIESGOS'!$H611,"C",'MAPA DE RIESGOS'!$AF611),"")</f>
        <v/>
      </c>
      <c r="BN39" s="362" t="str">
        <f>IF(AND('MAPA DE RIESGOS'!$AP612="Muy Alta",'MAPA DE RIESGOS'!$AR612="Mayor"),CONCATENATE("R",'MAPA DE RIESGOS'!$H612,"C",'MAPA DE RIESGOS'!$AF612),"")</f>
        <v/>
      </c>
      <c r="BO39" s="362" t="str">
        <f>IF(AND('MAPA DE RIESGOS'!$AP613="Muy Alta",'MAPA DE RIESGOS'!$AR613="Mayor"),CONCATENATE("R",'MAPA DE RIESGOS'!$H613,"C",'MAPA DE RIESGOS'!$AF613),"")</f>
        <v/>
      </c>
      <c r="BP39" s="362" t="str">
        <f>IF(AND('MAPA DE RIESGOS'!$AP614="Muy Alta",'MAPA DE RIESGOS'!$AR614="Mayor"),CONCATENATE("R",'MAPA DE RIESGOS'!$H614,"C",'MAPA DE RIESGOS'!$AF614),"")</f>
        <v/>
      </c>
      <c r="BQ39" s="362" t="str">
        <f>IF(AND('MAPA DE RIESGOS'!$AP615="Muy Alta",'MAPA DE RIESGOS'!$AR615="Mayor"),CONCATENATE("R",'MAPA DE RIESGOS'!$H615,"C",'MAPA DE RIESGOS'!$AF615),"")</f>
        <v/>
      </c>
      <c r="BR39" s="362"/>
      <c r="BS39" s="362"/>
      <c r="BT39" s="362"/>
      <c r="BU39" s="362"/>
      <c r="BV39" s="362"/>
      <c r="BW39" s="362"/>
      <c r="BX39" s="362"/>
      <c r="BY39" s="362"/>
      <c r="BZ39" s="362"/>
      <c r="CA39" s="362"/>
      <c r="CB39" s="362"/>
      <c r="CC39" s="363"/>
      <c r="CD39" s="364" t="str">
        <f>IF(AND('MAPA DE RIESGOS'!$AP610="Muy Alta",'MAPA DE RIESGOS'!$AR610="Catastrófico"),CONCATENATE("R",'MAPA DE RIESGOS'!$H610,"C",'MAPA DE RIESGOS'!$AF610),"")</f>
        <v/>
      </c>
      <c r="CE39" s="364" t="str">
        <f>IF(AND('MAPA DE RIESGOS'!$AP611="Muy Alta",'MAPA DE RIESGOS'!$AR611="Catastrófico"),CONCATENATE("R",'MAPA DE RIESGOS'!$H611,"C",'MAPA DE RIESGOS'!$AF611),"")</f>
        <v/>
      </c>
      <c r="CF39" s="364" t="str">
        <f>IF(AND('MAPA DE RIESGOS'!$AP612="Muy Alta",'MAPA DE RIESGOS'!$AR612="Catastrófico"),CONCATENATE("R",'MAPA DE RIESGOS'!$H612,"C",'MAPA DE RIESGOS'!$AF612),"")</f>
        <v/>
      </c>
      <c r="CG39" s="364" t="str">
        <f>IF(AND('MAPA DE RIESGOS'!$AP613="Muy Alta",'MAPA DE RIESGOS'!$AR613="Catastrófico"),CONCATENATE("R",'MAPA DE RIESGOS'!$H613,"C",'MAPA DE RIESGOS'!$AF613),"")</f>
        <v/>
      </c>
      <c r="CH39" s="364" t="str">
        <f>IF(AND('MAPA DE RIESGOS'!$AP614="Muy Alta",'MAPA DE RIESGOS'!$AR614="Catastrófico"),CONCATENATE("R",'MAPA DE RIESGOS'!$H614,"C",'MAPA DE RIESGOS'!$AF614),"")</f>
        <v/>
      </c>
      <c r="CI39" s="364" t="str">
        <f>IF(AND('MAPA DE RIESGOS'!$AP615="Muy Alta",'MAPA DE RIESGOS'!$AR615="Catastrófico"),CONCATENATE("R",'MAPA DE RIESGOS'!$H615,"C",'MAPA DE RIESGOS'!$AF615),"")</f>
        <v/>
      </c>
      <c r="CJ39" s="364"/>
      <c r="CK39" s="364"/>
      <c r="CL39" s="364"/>
      <c r="CM39" s="364"/>
      <c r="CN39" s="364"/>
      <c r="CO39" s="364"/>
      <c r="CP39" s="364"/>
      <c r="CQ39" s="364"/>
      <c r="CR39" s="364"/>
      <c r="CS39" s="364"/>
      <c r="CT39" s="364"/>
      <c r="CU39" s="365"/>
      <c r="CV39" s="67"/>
      <c r="CW39" s="759"/>
      <c r="CX39" s="760"/>
      <c r="CY39" s="760"/>
      <c r="CZ39" s="760"/>
      <c r="DA39" s="760"/>
      <c r="DB39" s="761"/>
    </row>
    <row r="40" spans="2:106" ht="32.5" customHeight="1">
      <c r="B40" s="749"/>
      <c r="C40" s="749"/>
      <c r="D40" s="750"/>
      <c r="E40" s="744" t="s">
        <v>280</v>
      </c>
      <c r="F40" s="745"/>
      <c r="G40" s="745"/>
      <c r="H40" s="745"/>
      <c r="I40" s="745"/>
      <c r="J40" s="366" t="str">
        <f>IF(AND('MAPA DE RIESGOS'!$AP44="Alta",'MAPA DE RIESGOS'!$AR44="Leve"),CONCATENATE("R",'MAPA DE RIESGOS'!$H44,"C",'MAPA DE RIESGOS'!$AF44),"")</f>
        <v/>
      </c>
      <c r="K40" s="367" t="str">
        <f>IF(AND('MAPA DE RIESGOS'!$AP45="Alta",'MAPA DE RIESGOS'!$AR45="Leve"),CONCATENATE("R",'MAPA DE RIESGOS'!$H45,"C",'MAPA DE RIESGOS'!$AF45),"")</f>
        <v/>
      </c>
      <c r="L40" s="367" t="str">
        <f>IF(AND('MAPA DE RIESGOS'!$AP46="Alta",'MAPA DE RIESGOS'!$AR46="Leve"),CONCATENATE("R",'MAPA DE RIESGOS'!$H46,"C",'MAPA DE RIESGOS'!$AF46),"")</f>
        <v/>
      </c>
      <c r="M40" s="367" t="str">
        <f>IF(AND('MAPA DE RIESGOS'!$AP47="Alta",'MAPA DE RIESGOS'!$AR47="Leve"),CONCATENATE("R",'MAPA DE RIESGOS'!$H47,"C",'MAPA DE RIESGOS'!$AF47),"")</f>
        <v/>
      </c>
      <c r="N40" s="367" t="str">
        <f>IF(AND('MAPA DE RIESGOS'!$AP48="Alta",'MAPA DE RIESGOS'!$AR48="Leve"),CONCATENATE("R",'MAPA DE RIESGOS'!$H48,"C",'MAPA DE RIESGOS'!$AF48),"")</f>
        <v/>
      </c>
      <c r="O40" s="367" t="str">
        <f>IF(AND('MAPA DE RIESGOS'!$AP49="Alta",'MAPA DE RIESGOS'!$AR49="Leve"),CONCATENATE("R",'MAPA DE RIESGOS'!$H49,"C",'MAPA DE RIESGOS'!$AF49),"")</f>
        <v/>
      </c>
      <c r="P40" s="367" t="str">
        <f>IF(AND('MAPA DE RIESGOS'!$AP50="Alta",'MAPA DE RIESGOS'!$AR50="Leve"),CONCATENATE("R",'MAPA DE RIESGOS'!$H50,"C",'MAPA DE RIESGOS'!$AF50),"")</f>
        <v/>
      </c>
      <c r="Q40" s="367" t="str">
        <f>IF(AND('MAPA DE RIESGOS'!$AP51="Alta",'MAPA DE RIESGOS'!$AR51="Leve"),CONCATENATE("R",'MAPA DE RIESGOS'!$H51,"C",'MAPA DE RIESGOS'!$AF51),"")</f>
        <v/>
      </c>
      <c r="R40" s="367" t="str">
        <f>IF(AND('MAPA DE RIESGOS'!$AP52="Alta",'MAPA DE RIESGOS'!$AR52="Leve"),CONCATENATE("R",'MAPA DE RIESGOS'!$H52,"C",'MAPA DE RIESGOS'!$AF52),"")</f>
        <v/>
      </c>
      <c r="S40" s="367" t="str">
        <f>IF(AND('MAPA DE RIESGOS'!$AP53="Alta",'MAPA DE RIESGOS'!$AR53="Leve"),CONCATENATE("R",'MAPA DE RIESGOS'!$H53,"C",'MAPA DE RIESGOS'!$AF53),"")</f>
        <v/>
      </c>
      <c r="T40" s="367" t="str">
        <f>IF(AND('MAPA DE RIESGOS'!$AP54="Alta",'MAPA DE RIESGOS'!$AR54="Leve"),CONCATENATE("R",'MAPA DE RIESGOS'!$H54,"C",'MAPA DE RIESGOS'!$AF54),"")</f>
        <v/>
      </c>
      <c r="U40" s="367" t="str">
        <f>IF(AND('MAPA DE RIESGOS'!$AP55="Alta",'MAPA DE RIESGOS'!$AR55="Leve"),CONCATENATE("R",'MAPA DE RIESGOS'!$H55,"C",'MAPA DE RIESGOS'!$AF55),"")</f>
        <v/>
      </c>
      <c r="V40" s="367" t="str">
        <f>IF(AND('MAPA DE RIESGOS'!$AP56="Alta",'MAPA DE RIESGOS'!$AR56="Leve"),CONCATENATE("R",'MAPA DE RIESGOS'!$H56,"C",'MAPA DE RIESGOS'!$AF56),"")</f>
        <v/>
      </c>
      <c r="W40" s="367" t="str">
        <f>IF(AND('MAPA DE RIESGOS'!$AP57="Alta",'MAPA DE RIESGOS'!$AR57="Leve"),CONCATENATE("R",'MAPA DE RIESGOS'!$H57,"C",'MAPA DE RIESGOS'!$AF57),"")</f>
        <v/>
      </c>
      <c r="X40" s="367" t="str">
        <f>IF(AND('MAPA DE RIESGOS'!$AP58="Alta",'MAPA DE RIESGOS'!$AR58="Leve"),CONCATENATE("R",'MAPA DE RIESGOS'!$H58,"C",'MAPA DE RIESGOS'!$AF58),"")</f>
        <v/>
      </c>
      <c r="Y40" s="367" t="str">
        <f>IF(AND('MAPA DE RIESGOS'!$AP59="Alta",'MAPA DE RIESGOS'!$AR59="Leve"),CONCATENATE("R",'MAPA DE RIESGOS'!$H59,"C",'MAPA DE RIESGOS'!$AF59),"")</f>
        <v/>
      </c>
      <c r="Z40" s="367" t="str">
        <f>IF(AND('MAPA DE RIESGOS'!$AP60="Alta",'MAPA DE RIESGOS'!$AR60="Leve"),CONCATENATE("R",'MAPA DE RIESGOS'!$H60,"C",'MAPA DE RIESGOS'!$AF60),"")</f>
        <v/>
      </c>
      <c r="AA40" s="367" t="str">
        <f>IF(AND('MAPA DE RIESGOS'!$AP61="Alta",'MAPA DE RIESGOS'!$AR61="Leve"),CONCATENATE("R",'MAPA DE RIESGOS'!$H61,"C",'MAPA DE RIESGOS'!$AF61),"")</f>
        <v/>
      </c>
      <c r="AB40" s="366" t="str">
        <f>IF(AND('MAPA DE RIESGOS'!$AP44="Alta",'MAPA DE RIESGOS'!$AR44="Menor"),CONCATENATE("R",'MAPA DE RIESGOS'!$H44,"C",'MAPA DE RIESGOS'!$AF44),"")</f>
        <v/>
      </c>
      <c r="AC40" s="367" t="str">
        <f>IF(AND('MAPA DE RIESGOS'!$AP45="Alta",'MAPA DE RIESGOS'!$AR45="Menor"),CONCATENATE("R",'MAPA DE RIESGOS'!$H45,"C",'MAPA DE RIESGOS'!$AF45),"")</f>
        <v/>
      </c>
      <c r="AD40" s="367" t="str">
        <f>IF(AND('MAPA DE RIESGOS'!$AP46="Alta",'MAPA DE RIESGOS'!$AR46="Menor"),CONCATENATE("R",'MAPA DE RIESGOS'!$H46,"C",'MAPA DE RIESGOS'!$AF46),"")</f>
        <v/>
      </c>
      <c r="AE40" s="367" t="str">
        <f>IF(AND('MAPA DE RIESGOS'!$AP47="Alta",'MAPA DE RIESGOS'!$AR47="Menor"),CONCATENATE("R",'MAPA DE RIESGOS'!$H47,"C",'MAPA DE RIESGOS'!$AF47),"")</f>
        <v/>
      </c>
      <c r="AF40" s="367" t="str">
        <f>IF(AND('MAPA DE RIESGOS'!$AP48="Alta",'MAPA DE RIESGOS'!$AR48="Menor"),CONCATENATE("R",'MAPA DE RIESGOS'!$H48,"C",'MAPA DE RIESGOS'!$AF48),"")</f>
        <v/>
      </c>
      <c r="AG40" s="367" t="str">
        <f>IF(AND('MAPA DE RIESGOS'!$AP49="Alta",'MAPA DE RIESGOS'!$AR49="Menor"),CONCATENATE("R",'MAPA DE RIESGOS'!$H49,"C",'MAPA DE RIESGOS'!$AF49),"")</f>
        <v/>
      </c>
      <c r="AH40" s="367" t="str">
        <f>IF(AND('MAPA DE RIESGOS'!$AP50="Alta",'MAPA DE RIESGOS'!$AR50="Menor"),CONCATENATE("R",'MAPA DE RIESGOS'!$H50,"C",'MAPA DE RIESGOS'!$AF50),"")</f>
        <v/>
      </c>
      <c r="AI40" s="367" t="str">
        <f>IF(AND('MAPA DE RIESGOS'!$AP51="Alta",'MAPA DE RIESGOS'!$AR51="Menor"),CONCATENATE("R",'MAPA DE RIESGOS'!$H51,"C",'MAPA DE RIESGOS'!$AF51),"")</f>
        <v/>
      </c>
      <c r="AJ40" s="367" t="str">
        <f>IF(AND('MAPA DE RIESGOS'!$AP52="Alta",'MAPA DE RIESGOS'!$AR52="Menor"),CONCATENATE("R",'MAPA DE RIESGOS'!$H52,"C",'MAPA DE RIESGOS'!$AF52),"")</f>
        <v/>
      </c>
      <c r="AK40" s="367" t="str">
        <f>IF(AND('MAPA DE RIESGOS'!$AP53="Alta",'MAPA DE RIESGOS'!$AR53="Menor"),CONCATENATE("R",'MAPA DE RIESGOS'!$H53,"C",'MAPA DE RIESGOS'!$AF53),"")</f>
        <v/>
      </c>
      <c r="AL40" s="367" t="str">
        <f>IF(AND('MAPA DE RIESGOS'!$AP54="Alta",'MAPA DE RIESGOS'!$AR54="Menor"),CONCATENATE("R",'MAPA DE RIESGOS'!$H54,"C",'MAPA DE RIESGOS'!$AF54),"")</f>
        <v/>
      </c>
      <c r="AM40" s="367" t="str">
        <f>IF(AND('MAPA DE RIESGOS'!$AP55="Alta",'MAPA DE RIESGOS'!$AR55="Menor"),CONCATENATE("R",'MAPA DE RIESGOS'!$H55,"C",'MAPA DE RIESGOS'!$AF55),"")</f>
        <v/>
      </c>
      <c r="AN40" s="367" t="str">
        <f>IF(AND('MAPA DE RIESGOS'!$AP56="Alta",'MAPA DE RIESGOS'!$AR56="Menor"),CONCATENATE("R",'MAPA DE RIESGOS'!$H56,"C",'MAPA DE RIESGOS'!$AF56),"")</f>
        <v/>
      </c>
      <c r="AO40" s="367" t="str">
        <f>IF(AND('MAPA DE RIESGOS'!$AP57="Alta",'MAPA DE RIESGOS'!$AR57="Menor"),CONCATENATE("R",'MAPA DE RIESGOS'!$H57,"C",'MAPA DE RIESGOS'!$AF57),"")</f>
        <v/>
      </c>
      <c r="AP40" s="367" t="str">
        <f>IF(AND('MAPA DE RIESGOS'!$AP58="Alta",'MAPA DE RIESGOS'!$AR58="Menor"),CONCATENATE("R",'MAPA DE RIESGOS'!$H58,"C",'MAPA DE RIESGOS'!$AF58),"")</f>
        <v/>
      </c>
      <c r="AQ40" s="367" t="str">
        <f>IF(AND('MAPA DE RIESGOS'!$AP59="Alta",'MAPA DE RIESGOS'!$AR59="Menor"),CONCATENATE("R",'MAPA DE RIESGOS'!$H59,"C",'MAPA DE RIESGOS'!$AF59),"")</f>
        <v/>
      </c>
      <c r="AR40" s="367" t="str">
        <f>IF(AND('MAPA DE RIESGOS'!$AP60="Alta",'MAPA DE RIESGOS'!$AR60="Menor"),CONCATENATE("R",'MAPA DE RIESGOS'!$H60,"C",'MAPA DE RIESGOS'!$AF60),"")</f>
        <v/>
      </c>
      <c r="AS40" s="368" t="str">
        <f>IF(AND('MAPA DE RIESGOS'!$AP61="Alta",'MAPA DE RIESGOS'!$AR61="Menor"),CONCATENATE("R",'MAPA DE RIESGOS'!$H61,"C",'MAPA DE RIESGOS'!$AF61),"")</f>
        <v/>
      </c>
      <c r="AT40" s="352" t="str">
        <f>IF(AND('MAPA DE RIESGOS'!$AP44="Alta",'MAPA DE RIESGOS'!$AR44="Moderado"),CONCATENATE("R",'MAPA DE RIESGOS'!$H44,"C",'MAPA DE RIESGOS'!$AF44),"")</f>
        <v/>
      </c>
      <c r="AU40" s="352" t="str">
        <f>IF(AND('MAPA DE RIESGOS'!$AP45="Alta",'MAPA DE RIESGOS'!$AR45="Moderado"),CONCATENATE("R",'MAPA DE RIESGOS'!$H45,"C",'MAPA DE RIESGOS'!$AF45),"")</f>
        <v/>
      </c>
      <c r="AV40" s="352" t="str">
        <f>IF(AND('MAPA DE RIESGOS'!$AP46="Alta",'MAPA DE RIESGOS'!$AR46="Moderado"),CONCATENATE("R",'MAPA DE RIESGOS'!$H46,"C",'MAPA DE RIESGOS'!$AF46),"")</f>
        <v/>
      </c>
      <c r="AW40" s="352" t="str">
        <f>IF(AND('MAPA DE RIESGOS'!$AP47="Alta",'MAPA DE RIESGOS'!$AR47="Moderado"),CONCATENATE("R",'MAPA DE RIESGOS'!$H47,"C",'MAPA DE RIESGOS'!$AF47),"")</f>
        <v/>
      </c>
      <c r="AX40" s="352" t="str">
        <f>IF(AND('MAPA DE RIESGOS'!$AP48="Alta",'MAPA DE RIESGOS'!$AR48="Moderado"),CONCATENATE("R",'MAPA DE RIESGOS'!$H48,"C",'MAPA DE RIESGOS'!$AF48),"")</f>
        <v/>
      </c>
      <c r="AY40" s="352" t="str">
        <f>IF(AND('MAPA DE RIESGOS'!$AP49="Alta",'MAPA DE RIESGOS'!$AR49="Moderado"),CONCATENATE("R",'MAPA DE RIESGOS'!$H49,"C",'MAPA DE RIESGOS'!$AF49),"")</f>
        <v/>
      </c>
      <c r="AZ40" s="352" t="str">
        <f>IF(AND('MAPA DE RIESGOS'!$AP50="Alta",'MAPA DE RIESGOS'!$AR50="Moderado"),CONCATENATE("R",'MAPA DE RIESGOS'!$H50,"C",'MAPA DE RIESGOS'!$AF50),"")</f>
        <v/>
      </c>
      <c r="BA40" s="352" t="str">
        <f>IF(AND('MAPA DE RIESGOS'!$AP51="Alta",'MAPA DE RIESGOS'!$AR51="Moderado"),CONCATENATE("R",'MAPA DE RIESGOS'!$H51,"C",'MAPA DE RIESGOS'!$AF51),"")</f>
        <v/>
      </c>
      <c r="BB40" s="352" t="str">
        <f>IF(AND('MAPA DE RIESGOS'!$AP52="Alta",'MAPA DE RIESGOS'!$AR52="Moderado"),CONCATENATE("R",'MAPA DE RIESGOS'!$H52,"C",'MAPA DE RIESGOS'!$AF52),"")</f>
        <v/>
      </c>
      <c r="BC40" s="352" t="str">
        <f>IF(AND('MAPA DE RIESGOS'!$AP53="Alta",'MAPA DE RIESGOS'!$AR53="Moderado"),CONCATENATE("R",'MAPA DE RIESGOS'!$H53,"C",'MAPA DE RIESGOS'!$AF53),"")</f>
        <v/>
      </c>
      <c r="BD40" s="352" t="str">
        <f>IF(AND('MAPA DE RIESGOS'!$AP54="Alta",'MAPA DE RIESGOS'!$AR54="Moderado"),CONCATENATE("R",'MAPA DE RIESGOS'!$H54,"C",'MAPA DE RIESGOS'!$AF54),"")</f>
        <v/>
      </c>
      <c r="BE40" s="352" t="str">
        <f>IF(AND('MAPA DE RIESGOS'!$AP55="Alta",'MAPA DE RIESGOS'!$AR55="Moderado"),CONCATENATE("R",'MAPA DE RIESGOS'!$H55,"C",'MAPA DE RIESGOS'!$AF55),"")</f>
        <v/>
      </c>
      <c r="BF40" s="352" t="str">
        <f>IF(AND('MAPA DE RIESGOS'!$AP56="Alta",'MAPA DE RIESGOS'!$AR56="Moderado"),CONCATENATE("R",'MAPA DE RIESGOS'!$H56,"C",'MAPA DE RIESGOS'!$AF56),"")</f>
        <v/>
      </c>
      <c r="BG40" s="352" t="str">
        <f>IF(AND('MAPA DE RIESGOS'!$AP57="Alta",'MAPA DE RIESGOS'!$AR57="Moderado"),CONCATENATE("R",'MAPA DE RIESGOS'!$H57,"C",'MAPA DE RIESGOS'!$AF57),"")</f>
        <v/>
      </c>
      <c r="BH40" s="352" t="str">
        <f>IF(AND('MAPA DE RIESGOS'!$AP58="Alta",'MAPA DE RIESGOS'!$AR58="Moderado"),CONCATENATE("R",'MAPA DE RIESGOS'!$H58,"C",'MAPA DE RIESGOS'!$AF58),"")</f>
        <v/>
      </c>
      <c r="BI40" s="352" t="str">
        <f>IF(AND('MAPA DE RIESGOS'!$AP59="Alta",'MAPA DE RIESGOS'!$AR59="Moderado"),CONCATENATE("R",'MAPA DE RIESGOS'!$H59,"C",'MAPA DE RIESGOS'!$AF59),"")</f>
        <v/>
      </c>
      <c r="BJ40" s="352" t="str">
        <f>IF(AND('MAPA DE RIESGOS'!$AP60="Alta",'MAPA DE RIESGOS'!$AR60="Moderado"),CONCATENATE("R",'MAPA DE RIESGOS'!$H60,"C",'MAPA DE RIESGOS'!$AF60),"")</f>
        <v/>
      </c>
      <c r="BK40" s="353" t="str">
        <f>IF(AND('MAPA DE RIESGOS'!$AP61="Alta",'MAPA DE RIESGOS'!$AR61="Moderado"),CONCATENATE("R",'MAPA DE RIESGOS'!$H61,"C",'MAPA DE RIESGOS'!$AF61),"")</f>
        <v/>
      </c>
      <c r="BL40" s="352" t="str">
        <f>IF(AND('MAPA DE RIESGOS'!$AP44="Alta",'MAPA DE RIESGOS'!$AR44="Mayor"),CONCATENATE("R",'MAPA DE RIESGOS'!$H44,"C",'MAPA DE RIESGOS'!$AF44),"")</f>
        <v/>
      </c>
      <c r="BM40" s="352" t="str">
        <f>IF(AND('MAPA DE RIESGOS'!$AP45="Alta",'MAPA DE RIESGOS'!$AR45="Mayor"),CONCATENATE("R",'MAPA DE RIESGOS'!$H45,"C",'MAPA DE RIESGOS'!$AF45),"")</f>
        <v/>
      </c>
      <c r="BN40" s="352" t="str">
        <f>IF(AND('MAPA DE RIESGOS'!$AP46="Alta",'MAPA DE RIESGOS'!$AR46="Mayor"),CONCATENATE("R",'MAPA DE RIESGOS'!$H46,"C",'MAPA DE RIESGOS'!$AF46),"")</f>
        <v/>
      </c>
      <c r="BO40" s="352" t="str">
        <f>IF(AND('MAPA DE RIESGOS'!$AP47="Alta",'MAPA DE RIESGOS'!$AR47="Mayor"),CONCATENATE("R",'MAPA DE RIESGOS'!$H47,"C",'MAPA DE RIESGOS'!$AF47),"")</f>
        <v/>
      </c>
      <c r="BP40" s="352" t="str">
        <f>IF(AND('MAPA DE RIESGOS'!$AP48="Alta",'MAPA DE RIESGOS'!$AR48="Mayor"),CONCATENATE("R",'MAPA DE RIESGOS'!$H48,"C",'MAPA DE RIESGOS'!$AF48),"")</f>
        <v/>
      </c>
      <c r="BQ40" s="352" t="str">
        <f>IF(AND('MAPA DE RIESGOS'!$AP49="Alta",'MAPA DE RIESGOS'!$AR49="Mayor"),CONCATENATE("R",'MAPA DE RIESGOS'!$H49,"C",'MAPA DE RIESGOS'!$AF49),"")</f>
        <v/>
      </c>
      <c r="BR40" s="352" t="str">
        <f>IF(AND('MAPA DE RIESGOS'!$AP50="Alta",'MAPA DE RIESGOS'!$AR50="Mayor"),CONCATENATE("R",'MAPA DE RIESGOS'!$H50,"C",'MAPA DE RIESGOS'!$AF50),"")</f>
        <v/>
      </c>
      <c r="BS40" s="352" t="str">
        <f>IF(AND('MAPA DE RIESGOS'!$AP51="Alta",'MAPA DE RIESGOS'!$AR51="Mayor"),CONCATENATE("R",'MAPA DE RIESGOS'!$H51,"C",'MAPA DE RIESGOS'!$AF51),"")</f>
        <v/>
      </c>
      <c r="BT40" s="352" t="str">
        <f>IF(AND('MAPA DE RIESGOS'!$AP52="Alta",'MAPA DE RIESGOS'!$AR52="Mayor"),CONCATENATE("R",'MAPA DE RIESGOS'!$H52,"C",'MAPA DE RIESGOS'!$AF52),"")</f>
        <v/>
      </c>
      <c r="BU40" s="352" t="str">
        <f>IF(AND('MAPA DE RIESGOS'!$AP53="Alta",'MAPA DE RIESGOS'!$AR53="Mayor"),CONCATENATE("R",'MAPA DE RIESGOS'!$H53,"C",'MAPA DE RIESGOS'!$AF53),"")</f>
        <v/>
      </c>
      <c r="BV40" s="352" t="str">
        <f>IF(AND('MAPA DE RIESGOS'!$AP54="Alta",'MAPA DE RIESGOS'!$AR54="Mayor"),CONCATENATE("R",'MAPA DE RIESGOS'!$H54,"C",'MAPA DE RIESGOS'!$AF54),"")</f>
        <v/>
      </c>
      <c r="BW40" s="352" t="str">
        <f>IF(AND('MAPA DE RIESGOS'!$AP55="Alta",'MAPA DE RIESGOS'!$AR55="Mayor"),CONCATENATE("R",'MAPA DE RIESGOS'!$H55,"C",'MAPA DE RIESGOS'!$AF55),"")</f>
        <v/>
      </c>
      <c r="BX40" s="352" t="str">
        <f>IF(AND('MAPA DE RIESGOS'!$AP56="Alta",'MAPA DE RIESGOS'!$AR56="Mayor"),CONCATENATE("R",'MAPA DE RIESGOS'!$H56,"C",'MAPA DE RIESGOS'!$AF56),"")</f>
        <v/>
      </c>
      <c r="BY40" s="352" t="str">
        <f>IF(AND('MAPA DE RIESGOS'!$AP57="Alta",'MAPA DE RIESGOS'!$AR57="Mayor"),CONCATENATE("R",'MAPA DE RIESGOS'!$H57,"C",'MAPA DE RIESGOS'!$AF57),"")</f>
        <v/>
      </c>
      <c r="BZ40" s="352" t="str">
        <f>IF(AND('MAPA DE RIESGOS'!$AP58="Alta",'MAPA DE RIESGOS'!$AR58="Mayor"),CONCATENATE("R",'MAPA DE RIESGOS'!$H58,"C",'MAPA DE RIESGOS'!$AF58),"")</f>
        <v/>
      </c>
      <c r="CA40" s="352" t="str">
        <f>IF(AND('MAPA DE RIESGOS'!$AP59="Alta",'MAPA DE RIESGOS'!$AR59="Mayor"),CONCATENATE("R",'MAPA DE RIESGOS'!$H59,"C",'MAPA DE RIESGOS'!$AF59),"")</f>
        <v/>
      </c>
      <c r="CB40" s="352" t="str">
        <f>IF(AND('MAPA DE RIESGOS'!$AP60="Alta",'MAPA DE RIESGOS'!$AR60="Mayor"),CONCATENATE("R",'MAPA DE RIESGOS'!$H60,"C",'MAPA DE RIESGOS'!$AF60),"")</f>
        <v/>
      </c>
      <c r="CC40" s="353" t="str">
        <f>IF(AND('MAPA DE RIESGOS'!$AP61="Alta",'MAPA DE RIESGOS'!$AR61="Mayor"),CONCATENATE("R",'MAPA DE RIESGOS'!$H61,"C",'MAPA DE RIESGOS'!$AF61),"")</f>
        <v/>
      </c>
      <c r="CD40" s="354" t="str">
        <f>IF(AND('MAPA DE RIESGOS'!$AP44="Alta",'MAPA DE RIESGOS'!$AR44="Catastrófico"),CONCATENATE("R",'MAPA DE RIESGOS'!$H44,"C",'MAPA DE RIESGOS'!$AF44),"")</f>
        <v/>
      </c>
      <c r="CE40" s="354" t="str">
        <f>IF(AND('MAPA DE RIESGOS'!$AP45="Alta",'MAPA DE RIESGOS'!$AR45="Catastrófico"),CONCATENATE("R",'MAPA DE RIESGOS'!$H45,"C",'MAPA DE RIESGOS'!$AF45),"")</f>
        <v/>
      </c>
      <c r="CF40" s="354" t="str">
        <f>IF(AND('MAPA DE RIESGOS'!$AP46="Alta",'MAPA DE RIESGOS'!$AR46="Catastrófico"),CONCATENATE("R",'MAPA DE RIESGOS'!$H46,"C",'MAPA DE RIESGOS'!$AF46),"")</f>
        <v/>
      </c>
      <c r="CG40" s="354" t="str">
        <f>IF(AND('MAPA DE RIESGOS'!$AP47="Alta",'MAPA DE RIESGOS'!$AR47="Catastrófico"),CONCATENATE("R",'MAPA DE RIESGOS'!$H47,"C",'MAPA DE RIESGOS'!$AF47),"")</f>
        <v/>
      </c>
      <c r="CH40" s="354" t="str">
        <f>IF(AND('MAPA DE RIESGOS'!$AP48="Alta",'MAPA DE RIESGOS'!$AR48="Catastrófico"),CONCATENATE("R",'MAPA DE RIESGOS'!$H48,"C",'MAPA DE RIESGOS'!$AF48),"")</f>
        <v/>
      </c>
      <c r="CI40" s="354" t="str">
        <f>IF(AND('MAPA DE RIESGOS'!$AP49="Alta",'MAPA DE RIESGOS'!$AR49="Catastrófico"),CONCATENATE("R",'MAPA DE RIESGOS'!$H49,"C",'MAPA DE RIESGOS'!$AF49),"")</f>
        <v/>
      </c>
      <c r="CJ40" s="354" t="str">
        <f>IF(AND('MAPA DE RIESGOS'!$AP50="Alta",'MAPA DE RIESGOS'!$AR50="Catastrófico"),CONCATENATE("R",'MAPA DE RIESGOS'!$H50,"C",'MAPA DE RIESGOS'!$AF50),"")</f>
        <v/>
      </c>
      <c r="CK40" s="354" t="str">
        <f>IF(AND('MAPA DE RIESGOS'!$AP51="Alta",'MAPA DE RIESGOS'!$AR51="Catastrófico"),CONCATENATE("R",'MAPA DE RIESGOS'!$H51,"C",'MAPA DE RIESGOS'!$AF51),"")</f>
        <v/>
      </c>
      <c r="CL40" s="354" t="str">
        <f>IF(AND('MAPA DE RIESGOS'!$AP52="Alta",'MAPA DE RIESGOS'!$AR52="Catastrófico"),CONCATENATE("R",'MAPA DE RIESGOS'!$H52,"C",'MAPA DE RIESGOS'!$AF52),"")</f>
        <v/>
      </c>
      <c r="CM40" s="354" t="str">
        <f>IF(AND('MAPA DE RIESGOS'!$AP53="Alta",'MAPA DE RIESGOS'!$AR53="Catastrófico"),CONCATENATE("R",'MAPA DE RIESGOS'!$H53,"C",'MAPA DE RIESGOS'!$AF53),"")</f>
        <v/>
      </c>
      <c r="CN40" s="354" t="str">
        <f>IF(AND('MAPA DE RIESGOS'!$AP54="Alta",'MAPA DE RIESGOS'!$AR54="Catastrófico"),CONCATENATE("R",'MAPA DE RIESGOS'!$H54,"C",'MAPA DE RIESGOS'!$AF54),"")</f>
        <v/>
      </c>
      <c r="CO40" s="354" t="str">
        <f>IF(AND('MAPA DE RIESGOS'!$AP55="Alta",'MAPA DE RIESGOS'!$AR55="Catastrófico"),CONCATENATE("R",'MAPA DE RIESGOS'!$H55,"C",'MAPA DE RIESGOS'!$AF55),"")</f>
        <v/>
      </c>
      <c r="CP40" s="354" t="str">
        <f>IF(AND('MAPA DE RIESGOS'!$AP56="Alta",'MAPA DE RIESGOS'!$AR56="Catastrófico"),CONCATENATE("R",'MAPA DE RIESGOS'!$H56,"C",'MAPA DE RIESGOS'!$AF56),"")</f>
        <v/>
      </c>
      <c r="CQ40" s="354" t="str">
        <f>IF(AND('MAPA DE RIESGOS'!$AP57="Alta",'MAPA DE RIESGOS'!$AR57="Catastrófico"),CONCATENATE("R",'MAPA DE RIESGOS'!$H57,"C",'MAPA DE RIESGOS'!$AF57),"")</f>
        <v/>
      </c>
      <c r="CR40" s="354" t="str">
        <f>IF(AND('MAPA DE RIESGOS'!$AP58="Alta",'MAPA DE RIESGOS'!$AR58="Catastrófico"),CONCATENATE("R",'MAPA DE RIESGOS'!$H58,"C",'MAPA DE RIESGOS'!$AF58),"")</f>
        <v/>
      </c>
      <c r="CS40" s="354" t="str">
        <f>IF(AND('MAPA DE RIESGOS'!$AP59="Alta",'MAPA DE RIESGOS'!$AR59="Catastrófico"),CONCATENATE("R",'MAPA DE RIESGOS'!$H59,"C",'MAPA DE RIESGOS'!$AF59),"")</f>
        <v/>
      </c>
      <c r="CT40" s="354" t="str">
        <f>IF(AND('MAPA DE RIESGOS'!$AP60="Alta",'MAPA DE RIESGOS'!$AR60="Catastrófico"),CONCATENATE("R",'MAPA DE RIESGOS'!$H60,"C",'MAPA DE RIESGOS'!$AF60),"")</f>
        <v/>
      </c>
      <c r="CU40" s="355" t="str">
        <f>IF(AND('MAPA DE RIESGOS'!$AP61="Alta",'MAPA DE RIESGOS'!$AR61="Catastrófico"),CONCATENATE("R",'MAPA DE RIESGOS'!$H61,"C",'MAPA DE RIESGOS'!$AF61),"")</f>
        <v/>
      </c>
      <c r="CV40" s="67"/>
      <c r="CW40" s="768" t="s">
        <v>281</v>
      </c>
      <c r="CX40" s="769"/>
      <c r="CY40" s="769"/>
      <c r="CZ40" s="769"/>
      <c r="DA40" s="769"/>
      <c r="DB40" s="770"/>
    </row>
    <row r="41" spans="2:106" ht="32.5" customHeight="1">
      <c r="B41" s="749"/>
      <c r="C41" s="749"/>
      <c r="D41" s="750"/>
      <c r="E41" s="738"/>
      <c r="F41" s="739"/>
      <c r="G41" s="739"/>
      <c r="H41" s="739"/>
      <c r="I41" s="739"/>
      <c r="J41" s="369" t="str">
        <f>IF(AND('MAPA DE RIESGOS'!$AP62="Alta",'MAPA DE RIESGOS'!$AR62="Leve"),CONCATENATE("R",'MAPA DE RIESGOS'!$H62,"C",'MAPA DE RIESGOS'!$AF62),"")</f>
        <v/>
      </c>
      <c r="K41" s="370" t="str">
        <f>IF(AND('MAPA DE RIESGOS'!$AP63="Alta",'MAPA DE RIESGOS'!$AR63="Leve"),CONCATENATE("R",'MAPA DE RIESGOS'!$H63,"C",'MAPA DE RIESGOS'!$AF63),"")</f>
        <v/>
      </c>
      <c r="L41" s="370" t="str">
        <f>IF(AND('MAPA DE RIESGOS'!$AP64="Alta",'MAPA DE RIESGOS'!$AR64="Leve"),CONCATENATE("R",'MAPA DE RIESGOS'!$H64,"C",'MAPA DE RIESGOS'!$AF64),"")</f>
        <v/>
      </c>
      <c r="M41" s="370" t="str">
        <f>IF(AND('MAPA DE RIESGOS'!$AP65="Alta",'MAPA DE RIESGOS'!$AR65="Leve"),CONCATENATE("R",'MAPA DE RIESGOS'!$H65,"C",'MAPA DE RIESGOS'!$AF65),"")</f>
        <v/>
      </c>
      <c r="N41" s="370" t="str">
        <f>IF(AND('MAPA DE RIESGOS'!$AP66="Alta",'MAPA DE RIESGOS'!$AR66="Leve"),CONCATENATE("R",'MAPA DE RIESGOS'!$H66,"C",'MAPA DE RIESGOS'!$AF66),"")</f>
        <v/>
      </c>
      <c r="O41" s="370" t="str">
        <f>IF(AND('MAPA DE RIESGOS'!$AP67="Alta",'MAPA DE RIESGOS'!$AR67="Leve"),CONCATENATE("R",'MAPA DE RIESGOS'!$H67,"C",'MAPA DE RIESGOS'!$AF67),"")</f>
        <v/>
      </c>
      <c r="P41" s="370" t="str">
        <f>IF(AND('MAPA DE RIESGOS'!$AP68="Alta",'MAPA DE RIESGOS'!$AR68="Leve"),CONCATENATE("R",'MAPA DE RIESGOS'!$H68,"C",'MAPA DE RIESGOS'!$AF68),"")</f>
        <v/>
      </c>
      <c r="Q41" s="370" t="str">
        <f>IF(AND('MAPA DE RIESGOS'!$AP69="Alta",'MAPA DE RIESGOS'!$AR69="Leve"),CONCATENATE("R",'MAPA DE RIESGOS'!$H69,"C",'MAPA DE RIESGOS'!$AF69),"")</f>
        <v/>
      </c>
      <c r="R41" s="370" t="str">
        <f>IF(AND('MAPA DE RIESGOS'!$AP70="Alta",'MAPA DE RIESGOS'!$AR70="Leve"),CONCATENATE("R",'MAPA DE RIESGOS'!$H70,"C",'MAPA DE RIESGOS'!$AF70),"")</f>
        <v/>
      </c>
      <c r="S41" s="370" t="str">
        <f>IF(AND('MAPA DE RIESGOS'!$AP71="Alta",'MAPA DE RIESGOS'!$AR71="Leve"),CONCATENATE("R",'MAPA DE RIESGOS'!$H71,"C",'MAPA DE RIESGOS'!$AF71),"")</f>
        <v/>
      </c>
      <c r="T41" s="370" t="str">
        <f>IF(AND('MAPA DE RIESGOS'!$AP72="Alta",'MAPA DE RIESGOS'!$AR72="Leve"),CONCATENATE("R",'MAPA DE RIESGOS'!$H72,"C",'MAPA DE RIESGOS'!$AF72),"")</f>
        <v/>
      </c>
      <c r="U41" s="370" t="str">
        <f>IF(AND('MAPA DE RIESGOS'!$AP73="Alta",'MAPA DE RIESGOS'!$AR73="Leve"),CONCATENATE("R",'MAPA DE RIESGOS'!$H73,"C",'MAPA DE RIESGOS'!$AF73),"")</f>
        <v/>
      </c>
      <c r="V41" s="370" t="str">
        <f>IF(AND('MAPA DE RIESGOS'!$AP74="Alta",'MAPA DE RIESGOS'!$AR74="Leve"),CONCATENATE("R",'MAPA DE RIESGOS'!$H74,"C",'MAPA DE RIESGOS'!$AF74),"")</f>
        <v/>
      </c>
      <c r="W41" s="370" t="str">
        <f>IF(AND('MAPA DE RIESGOS'!$AP75="Alta",'MAPA DE RIESGOS'!$AR75="Leve"),CONCATENATE("R",'MAPA DE RIESGOS'!$H75,"C",'MAPA DE RIESGOS'!$AF75),"")</f>
        <v/>
      </c>
      <c r="X41" s="370" t="str">
        <f>IF(AND('MAPA DE RIESGOS'!$AP76="Alta",'MAPA DE RIESGOS'!$AR76="Leve"),CONCATENATE("R",'MAPA DE RIESGOS'!$H76,"C",'MAPA DE RIESGOS'!$AF76),"")</f>
        <v/>
      </c>
      <c r="Y41" s="370" t="str">
        <f>IF(AND('MAPA DE RIESGOS'!$AP77="Alta",'MAPA DE RIESGOS'!$AR77="Leve"),CONCATENATE("R",'MAPA DE RIESGOS'!$H77,"C",'MAPA DE RIESGOS'!$AF77),"")</f>
        <v/>
      </c>
      <c r="Z41" s="370" t="str">
        <f>IF(AND('MAPA DE RIESGOS'!$AP78="Alta",'MAPA DE RIESGOS'!$AR78="Leve"),CONCATENATE("R",'MAPA DE RIESGOS'!$H78,"C",'MAPA DE RIESGOS'!$AF78),"")</f>
        <v/>
      </c>
      <c r="AA41" s="370" t="str">
        <f>IF(AND('MAPA DE RIESGOS'!$AP79="Alta",'MAPA DE RIESGOS'!$AR79="Leve"),CONCATENATE("R",'MAPA DE RIESGOS'!$H79,"C",'MAPA DE RIESGOS'!$AF79),"")</f>
        <v/>
      </c>
      <c r="AB41" s="369" t="str">
        <f>IF(AND('MAPA DE RIESGOS'!$AP62="Alta",'MAPA DE RIESGOS'!$AR62="Menor"),CONCATENATE("R",'MAPA DE RIESGOS'!$H62,"C",'MAPA DE RIESGOS'!$AF62),"")</f>
        <v/>
      </c>
      <c r="AC41" s="370" t="str">
        <f>IF(AND('MAPA DE RIESGOS'!$AP63="Alta",'MAPA DE RIESGOS'!$AR63="Menor"),CONCATENATE("R",'MAPA DE RIESGOS'!$H63,"C",'MAPA DE RIESGOS'!$AF63),"")</f>
        <v/>
      </c>
      <c r="AD41" s="370" t="str">
        <f>IF(AND('MAPA DE RIESGOS'!$AP64="Alta",'MAPA DE RIESGOS'!$AR64="Menor"),CONCATENATE("R",'MAPA DE RIESGOS'!$H64,"C",'MAPA DE RIESGOS'!$AF64),"")</f>
        <v/>
      </c>
      <c r="AE41" s="370" t="str">
        <f>IF(AND('MAPA DE RIESGOS'!$AP65="Alta",'MAPA DE RIESGOS'!$AR65="Menor"),CONCATENATE("R",'MAPA DE RIESGOS'!$H65,"C",'MAPA DE RIESGOS'!$AF65),"")</f>
        <v/>
      </c>
      <c r="AF41" s="370" t="str">
        <f>IF(AND('MAPA DE RIESGOS'!$AP66="Alta",'MAPA DE RIESGOS'!$AR66="Menor"),CONCATENATE("R",'MAPA DE RIESGOS'!$H66,"C",'MAPA DE RIESGOS'!$AF66),"")</f>
        <v/>
      </c>
      <c r="AG41" s="370" t="str">
        <f>IF(AND('MAPA DE RIESGOS'!$AP67="Alta",'MAPA DE RIESGOS'!$AR67="Menor"),CONCATENATE("R",'MAPA DE RIESGOS'!$H67,"C",'MAPA DE RIESGOS'!$AF67),"")</f>
        <v/>
      </c>
      <c r="AH41" s="370" t="str">
        <f>IF(AND('MAPA DE RIESGOS'!$AP68="Alta",'MAPA DE RIESGOS'!$AR68="Menor"),CONCATENATE("R",'MAPA DE RIESGOS'!$H68,"C",'MAPA DE RIESGOS'!$AF68),"")</f>
        <v/>
      </c>
      <c r="AI41" s="370" t="str">
        <f>IF(AND('MAPA DE RIESGOS'!$AP69="Alta",'MAPA DE RIESGOS'!$AR69="Menor"),CONCATENATE("R",'MAPA DE RIESGOS'!$H69,"C",'MAPA DE RIESGOS'!$AF69),"")</f>
        <v/>
      </c>
      <c r="AJ41" s="370" t="str">
        <f>IF(AND('MAPA DE RIESGOS'!$AP70="Alta",'MAPA DE RIESGOS'!$AR70="Menor"),CONCATENATE("R",'MAPA DE RIESGOS'!$H70,"C",'MAPA DE RIESGOS'!$AF70),"")</f>
        <v/>
      </c>
      <c r="AK41" s="370" t="str">
        <f>IF(AND('MAPA DE RIESGOS'!$AP71="Alta",'MAPA DE RIESGOS'!$AR71="Menor"),CONCATENATE("R",'MAPA DE RIESGOS'!$H71,"C",'MAPA DE RIESGOS'!$AF71),"")</f>
        <v/>
      </c>
      <c r="AL41" s="370" t="str">
        <f>IF(AND('MAPA DE RIESGOS'!$AP72="Alta",'MAPA DE RIESGOS'!$AR72="Menor"),CONCATENATE("R",'MAPA DE RIESGOS'!$H72,"C",'MAPA DE RIESGOS'!$AF72),"")</f>
        <v/>
      </c>
      <c r="AM41" s="370" t="str">
        <f>IF(AND('MAPA DE RIESGOS'!$AP73="Alta",'MAPA DE RIESGOS'!$AR73="Menor"),CONCATENATE("R",'MAPA DE RIESGOS'!$H73,"C",'MAPA DE RIESGOS'!$AF73),"")</f>
        <v/>
      </c>
      <c r="AN41" s="370" t="str">
        <f>IF(AND('MAPA DE RIESGOS'!$AP74="Alta",'MAPA DE RIESGOS'!$AR74="Menor"),CONCATENATE("R",'MAPA DE RIESGOS'!$H74,"C",'MAPA DE RIESGOS'!$AF74),"")</f>
        <v/>
      </c>
      <c r="AO41" s="370" t="str">
        <f>IF(AND('MAPA DE RIESGOS'!$AP75="Alta",'MAPA DE RIESGOS'!$AR75="Menor"),CONCATENATE("R",'MAPA DE RIESGOS'!$H75,"C",'MAPA DE RIESGOS'!$AF75),"")</f>
        <v/>
      </c>
      <c r="AP41" s="370" t="str">
        <f>IF(AND('MAPA DE RIESGOS'!$AP76="Alta",'MAPA DE RIESGOS'!$AR76="Menor"),CONCATENATE("R",'MAPA DE RIESGOS'!$H76,"C",'MAPA DE RIESGOS'!$AF76),"")</f>
        <v/>
      </c>
      <c r="AQ41" s="370" t="str">
        <f>IF(AND('MAPA DE RIESGOS'!$AP77="Alta",'MAPA DE RIESGOS'!$AR77="Menor"),CONCATENATE("R",'MAPA DE RIESGOS'!$H77,"C",'MAPA DE RIESGOS'!$AF77),"")</f>
        <v/>
      </c>
      <c r="AR41" s="370" t="str">
        <f>IF(AND('MAPA DE RIESGOS'!$AP78="Alta",'MAPA DE RIESGOS'!$AR78="Menor"),CONCATENATE("R",'MAPA DE RIESGOS'!$H78,"C",'MAPA DE RIESGOS'!$AF78),"")</f>
        <v/>
      </c>
      <c r="AS41" s="371" t="str">
        <f>IF(AND('MAPA DE RIESGOS'!$AP79="Alta",'MAPA DE RIESGOS'!$AR79="Menor"),CONCATENATE("R",'MAPA DE RIESGOS'!$H79,"C",'MAPA DE RIESGOS'!$AF79),"")</f>
        <v/>
      </c>
      <c r="AT41" s="357" t="str">
        <f>IF(AND('MAPA DE RIESGOS'!$AP62="Alta",'MAPA DE RIESGOS'!$AR62="Moderado"),CONCATENATE("R",'MAPA DE RIESGOS'!$H62,"C",'MAPA DE RIESGOS'!$AF62),"")</f>
        <v/>
      </c>
      <c r="AU41" s="357" t="str">
        <f>IF(AND('MAPA DE RIESGOS'!$AP63="Alta",'MAPA DE RIESGOS'!$AR63="Moderado"),CONCATENATE("R",'MAPA DE RIESGOS'!$H63,"C",'MAPA DE RIESGOS'!$AF63),"")</f>
        <v/>
      </c>
      <c r="AV41" s="357" t="str">
        <f>IF(AND('MAPA DE RIESGOS'!$AP64="Alta",'MAPA DE RIESGOS'!$AR64="Moderado"),CONCATENATE("R",'MAPA DE RIESGOS'!$H64,"C",'MAPA DE RIESGOS'!$AF64),"")</f>
        <v/>
      </c>
      <c r="AW41" s="357" t="str">
        <f>IF(AND('MAPA DE RIESGOS'!$AP65="Alta",'MAPA DE RIESGOS'!$AR65="Moderado"),CONCATENATE("R",'MAPA DE RIESGOS'!$H65,"C",'MAPA DE RIESGOS'!$AF65),"")</f>
        <v/>
      </c>
      <c r="AX41" s="357" t="str">
        <f>IF(AND('MAPA DE RIESGOS'!$AP66="Alta",'MAPA DE RIESGOS'!$AR66="Moderado"),CONCATENATE("R",'MAPA DE RIESGOS'!$H66,"C",'MAPA DE RIESGOS'!$AF66),"")</f>
        <v/>
      </c>
      <c r="AY41" s="357" t="str">
        <f>IF(AND('MAPA DE RIESGOS'!$AP67="Alta",'MAPA DE RIESGOS'!$AR67="Moderado"),CONCATENATE("R",'MAPA DE RIESGOS'!$H67,"C",'MAPA DE RIESGOS'!$AF67),"")</f>
        <v/>
      </c>
      <c r="AZ41" s="357" t="str">
        <f>IF(AND('MAPA DE RIESGOS'!$AP68="Alta",'MAPA DE RIESGOS'!$AR68="Moderado"),CONCATENATE("R",'MAPA DE RIESGOS'!$H68,"C",'MAPA DE RIESGOS'!$AF68),"")</f>
        <v/>
      </c>
      <c r="BA41" s="357" t="str">
        <f>IF(AND('MAPA DE RIESGOS'!$AP69="Alta",'MAPA DE RIESGOS'!$AR69="Moderado"),CONCATENATE("R",'MAPA DE RIESGOS'!$H69,"C",'MAPA DE RIESGOS'!$AF69),"")</f>
        <v/>
      </c>
      <c r="BB41" s="357" t="str">
        <f>IF(AND('MAPA DE RIESGOS'!$AP70="Alta",'MAPA DE RIESGOS'!$AR70="Moderado"),CONCATENATE("R",'MAPA DE RIESGOS'!$H70,"C",'MAPA DE RIESGOS'!$AF70),"")</f>
        <v/>
      </c>
      <c r="BC41" s="357" t="str">
        <f>IF(AND('MAPA DE RIESGOS'!$AP71="Alta",'MAPA DE RIESGOS'!$AR71="Moderado"),CONCATENATE("R",'MAPA DE RIESGOS'!$H71,"C",'MAPA DE RIESGOS'!$AF71),"")</f>
        <v/>
      </c>
      <c r="BD41" s="357" t="str">
        <f>IF(AND('MAPA DE RIESGOS'!$AP72="Alta",'MAPA DE RIESGOS'!$AR72="Moderado"),CONCATENATE("R",'MAPA DE RIESGOS'!$H72,"C",'MAPA DE RIESGOS'!$AF72),"")</f>
        <v/>
      </c>
      <c r="BE41" s="357" t="str">
        <f>IF(AND('MAPA DE RIESGOS'!$AP73="Alta",'MAPA DE RIESGOS'!$AR73="Moderado"),CONCATENATE("R",'MAPA DE RIESGOS'!$H73,"C",'MAPA DE RIESGOS'!$AF73),"")</f>
        <v/>
      </c>
      <c r="BF41" s="357" t="str">
        <f>IF(AND('MAPA DE RIESGOS'!$AP74="Alta",'MAPA DE RIESGOS'!$AR74="Moderado"),CONCATENATE("R",'MAPA DE RIESGOS'!$H74,"C",'MAPA DE RIESGOS'!$AF74),"")</f>
        <v/>
      </c>
      <c r="BG41" s="357" t="str">
        <f>IF(AND('MAPA DE RIESGOS'!$AP75="Alta",'MAPA DE RIESGOS'!$AR75="Moderado"),CONCATENATE("R",'MAPA DE RIESGOS'!$H75,"C",'MAPA DE RIESGOS'!$AF75),"")</f>
        <v/>
      </c>
      <c r="BH41" s="357" t="str">
        <f>IF(AND('MAPA DE RIESGOS'!$AP76="Alta",'MAPA DE RIESGOS'!$AR76="Moderado"),CONCATENATE("R",'MAPA DE RIESGOS'!$H76,"C",'MAPA DE RIESGOS'!$AF76),"")</f>
        <v/>
      </c>
      <c r="BI41" s="357" t="str">
        <f>IF(AND('MAPA DE RIESGOS'!$AP77="Alta",'MAPA DE RIESGOS'!$AR77="Moderado"),CONCATENATE("R",'MAPA DE RIESGOS'!$H77,"C",'MAPA DE RIESGOS'!$AF77),"")</f>
        <v/>
      </c>
      <c r="BJ41" s="357" t="str">
        <f>IF(AND('MAPA DE RIESGOS'!$AP78="Alta",'MAPA DE RIESGOS'!$AR78="Moderado"),CONCATENATE("R",'MAPA DE RIESGOS'!$H78,"C",'MAPA DE RIESGOS'!$AF78),"")</f>
        <v/>
      </c>
      <c r="BK41" s="358" t="str">
        <f>IF(AND('MAPA DE RIESGOS'!$AP79="Alta",'MAPA DE RIESGOS'!$AR79="Moderado"),CONCATENATE("R",'MAPA DE RIESGOS'!$H79,"C",'MAPA DE RIESGOS'!$AF79),"")</f>
        <v/>
      </c>
      <c r="BL41" s="357" t="str">
        <f>IF(AND('MAPA DE RIESGOS'!$AP62="Alta",'MAPA DE RIESGOS'!$AR62="Mayor"),CONCATENATE("R",'MAPA DE RIESGOS'!$H62,"C",'MAPA DE RIESGOS'!$AF62),"")</f>
        <v/>
      </c>
      <c r="BM41" s="357" t="str">
        <f>IF(AND('MAPA DE RIESGOS'!$AP63="Alta",'MAPA DE RIESGOS'!$AR63="Mayor"),CONCATENATE("R",'MAPA DE RIESGOS'!$H63,"C",'MAPA DE RIESGOS'!$AF63),"")</f>
        <v/>
      </c>
      <c r="BN41" s="357" t="str">
        <f>IF(AND('MAPA DE RIESGOS'!$AP64="Alta",'MAPA DE RIESGOS'!$AR64="Mayor"),CONCATENATE("R",'MAPA DE RIESGOS'!$H64,"C",'MAPA DE RIESGOS'!$AF64),"")</f>
        <v/>
      </c>
      <c r="BO41" s="357" t="str">
        <f>IF(AND('MAPA DE RIESGOS'!$AP65="Alta",'MAPA DE RIESGOS'!$AR65="Mayor"),CONCATENATE("R",'MAPA DE RIESGOS'!$H65,"C",'MAPA DE RIESGOS'!$AF65),"")</f>
        <v/>
      </c>
      <c r="BP41" s="357" t="str">
        <f>IF(AND('MAPA DE RIESGOS'!$AP66="Alta",'MAPA DE RIESGOS'!$AR66="Mayor"),CONCATENATE("R",'MAPA DE RIESGOS'!$H66,"C",'MAPA DE RIESGOS'!$AF66),"")</f>
        <v/>
      </c>
      <c r="BQ41" s="357" t="str">
        <f>IF(AND('MAPA DE RIESGOS'!$AP67="Alta",'MAPA DE RIESGOS'!$AR67="Mayor"),CONCATENATE("R",'MAPA DE RIESGOS'!$H67,"C",'MAPA DE RIESGOS'!$AF67),"")</f>
        <v/>
      </c>
      <c r="BR41" s="357" t="str">
        <f>IF(AND('MAPA DE RIESGOS'!$AP68="Alta",'MAPA DE RIESGOS'!$AR68="Mayor"),CONCATENATE("R",'MAPA DE RIESGOS'!$H68,"C",'MAPA DE RIESGOS'!$AF68),"")</f>
        <v/>
      </c>
      <c r="BS41" s="357" t="str">
        <f>IF(AND('MAPA DE RIESGOS'!$AP69="Alta",'MAPA DE RIESGOS'!$AR69="Mayor"),CONCATENATE("R",'MAPA DE RIESGOS'!$H69,"C",'MAPA DE RIESGOS'!$AF69),"")</f>
        <v/>
      </c>
      <c r="BT41" s="357" t="str">
        <f>IF(AND('MAPA DE RIESGOS'!$AP70="Alta",'MAPA DE RIESGOS'!$AR70="Mayor"),CONCATENATE("R",'MAPA DE RIESGOS'!$H70,"C",'MAPA DE RIESGOS'!$AF70),"")</f>
        <v/>
      </c>
      <c r="BU41" s="357" t="str">
        <f>IF(AND('MAPA DE RIESGOS'!$AP71="Alta",'MAPA DE RIESGOS'!$AR71="Mayor"),CONCATENATE("R",'MAPA DE RIESGOS'!$H71,"C",'MAPA DE RIESGOS'!$AF71),"")</f>
        <v/>
      </c>
      <c r="BV41" s="357" t="str">
        <f>IF(AND('MAPA DE RIESGOS'!$AP72="Alta",'MAPA DE RIESGOS'!$AR72="Mayor"),CONCATENATE("R",'MAPA DE RIESGOS'!$H72,"C",'MAPA DE RIESGOS'!$AF72),"")</f>
        <v/>
      </c>
      <c r="BW41" s="357" t="str">
        <f>IF(AND('MAPA DE RIESGOS'!$AP73="Alta",'MAPA DE RIESGOS'!$AR73="Mayor"),CONCATENATE("R",'MAPA DE RIESGOS'!$H73,"C",'MAPA DE RIESGOS'!$AF73),"")</f>
        <v/>
      </c>
      <c r="BX41" s="357" t="str">
        <f>IF(AND('MAPA DE RIESGOS'!$AP74="Alta",'MAPA DE RIESGOS'!$AR74="Mayor"),CONCATENATE("R",'MAPA DE RIESGOS'!$H74,"C",'MAPA DE RIESGOS'!$AF74),"")</f>
        <v/>
      </c>
      <c r="BY41" s="357" t="str">
        <f>IF(AND('MAPA DE RIESGOS'!$AP75="Alta",'MAPA DE RIESGOS'!$AR75="Mayor"),CONCATENATE("R",'MAPA DE RIESGOS'!$H75,"C",'MAPA DE RIESGOS'!$AF75),"")</f>
        <v/>
      </c>
      <c r="BZ41" s="357" t="str">
        <f>IF(AND('MAPA DE RIESGOS'!$AP76="Alta",'MAPA DE RIESGOS'!$AR76="Mayor"),CONCATENATE("R",'MAPA DE RIESGOS'!$H76,"C",'MAPA DE RIESGOS'!$AF76),"")</f>
        <v/>
      </c>
      <c r="CA41" s="357" t="str">
        <f>IF(AND('MAPA DE RIESGOS'!$AP77="Alta",'MAPA DE RIESGOS'!$AR77="Mayor"),CONCATENATE("R",'MAPA DE RIESGOS'!$H77,"C",'MAPA DE RIESGOS'!$AF77),"")</f>
        <v/>
      </c>
      <c r="CB41" s="357" t="str">
        <f>IF(AND('MAPA DE RIESGOS'!$AP78="Alta",'MAPA DE RIESGOS'!$AR78="Mayor"),CONCATENATE("R",'MAPA DE RIESGOS'!$H78,"C",'MAPA DE RIESGOS'!$AF78),"")</f>
        <v/>
      </c>
      <c r="CC41" s="358" t="str">
        <f>IF(AND('MAPA DE RIESGOS'!$AP79="Alta",'MAPA DE RIESGOS'!$AR79="Mayor"),CONCATENATE("R",'MAPA DE RIESGOS'!$H79,"C",'MAPA DE RIESGOS'!$AF79),"")</f>
        <v/>
      </c>
      <c r="CD41" s="359" t="str">
        <f>IF(AND('MAPA DE RIESGOS'!$AP62="Alta",'MAPA DE RIESGOS'!$AR62="Catastrófico"),CONCATENATE("R",'MAPA DE RIESGOS'!$H62,"C",'MAPA DE RIESGOS'!$AF62),"")</f>
        <v/>
      </c>
      <c r="CE41" s="359" t="str">
        <f>IF(AND('MAPA DE RIESGOS'!$AP63="Alta",'MAPA DE RIESGOS'!$AR63="Catastrófico"),CONCATENATE("R",'MAPA DE RIESGOS'!$H63,"C",'MAPA DE RIESGOS'!$AF63),"")</f>
        <v/>
      </c>
      <c r="CF41" s="359" t="str">
        <f>IF(AND('MAPA DE RIESGOS'!$AP64="Alta",'MAPA DE RIESGOS'!$AR64="Catastrófico"),CONCATENATE("R",'MAPA DE RIESGOS'!$H64,"C",'MAPA DE RIESGOS'!$AF64),"")</f>
        <v/>
      </c>
      <c r="CG41" s="359" t="str">
        <f>IF(AND('MAPA DE RIESGOS'!$AP65="Alta",'MAPA DE RIESGOS'!$AR65="Catastrófico"),CONCATENATE("R",'MAPA DE RIESGOS'!$H65,"C",'MAPA DE RIESGOS'!$AF65),"")</f>
        <v/>
      </c>
      <c r="CH41" s="359" t="str">
        <f>IF(AND('MAPA DE RIESGOS'!$AP66="Alta",'MAPA DE RIESGOS'!$AR66="Catastrófico"),CONCATENATE("R",'MAPA DE RIESGOS'!$H66,"C",'MAPA DE RIESGOS'!$AF66),"")</f>
        <v/>
      </c>
      <c r="CI41" s="359" t="str">
        <f>IF(AND('MAPA DE RIESGOS'!$AP67="Alta",'MAPA DE RIESGOS'!$AR67="Catastrófico"),CONCATENATE("R",'MAPA DE RIESGOS'!$H67,"C",'MAPA DE RIESGOS'!$AF67),"")</f>
        <v/>
      </c>
      <c r="CJ41" s="359" t="str">
        <f>IF(AND('MAPA DE RIESGOS'!$AP68="Alta",'MAPA DE RIESGOS'!$AR68="Catastrófico"),CONCATENATE("R",'MAPA DE RIESGOS'!$H68,"C",'MAPA DE RIESGOS'!$AF68),"")</f>
        <v/>
      </c>
      <c r="CK41" s="359" t="str">
        <f>IF(AND('MAPA DE RIESGOS'!$AP69="Alta",'MAPA DE RIESGOS'!$AR69="Catastrófico"),CONCATENATE("R",'MAPA DE RIESGOS'!$H69,"C",'MAPA DE RIESGOS'!$AF69),"")</f>
        <v/>
      </c>
      <c r="CL41" s="359" t="str">
        <f>IF(AND('MAPA DE RIESGOS'!$AP70="Alta",'MAPA DE RIESGOS'!$AR70="Catastrófico"),CONCATENATE("R",'MAPA DE RIESGOS'!$H70,"C",'MAPA DE RIESGOS'!$AF70),"")</f>
        <v/>
      </c>
      <c r="CM41" s="359" t="str">
        <f>IF(AND('MAPA DE RIESGOS'!$AP71="Alta",'MAPA DE RIESGOS'!$AR71="Catastrófico"),CONCATENATE("R",'MAPA DE RIESGOS'!$H71,"C",'MAPA DE RIESGOS'!$AF71),"")</f>
        <v/>
      </c>
      <c r="CN41" s="359" t="str">
        <f>IF(AND('MAPA DE RIESGOS'!$AP72="Alta",'MAPA DE RIESGOS'!$AR72="Catastrófico"),CONCATENATE("R",'MAPA DE RIESGOS'!$H72,"C",'MAPA DE RIESGOS'!$AF72),"")</f>
        <v/>
      </c>
      <c r="CO41" s="359" t="str">
        <f>IF(AND('MAPA DE RIESGOS'!$AP73="Alta",'MAPA DE RIESGOS'!$AR73="Catastrófico"),CONCATENATE("R",'MAPA DE RIESGOS'!$H73,"C",'MAPA DE RIESGOS'!$AF73),"")</f>
        <v/>
      </c>
      <c r="CP41" s="359" t="str">
        <f>IF(AND('MAPA DE RIESGOS'!$AP74="Alta",'MAPA DE RIESGOS'!$AR74="Catastrófico"),CONCATENATE("R",'MAPA DE RIESGOS'!$H74,"C",'MAPA DE RIESGOS'!$AF74),"")</f>
        <v/>
      </c>
      <c r="CQ41" s="359" t="str">
        <f>IF(AND('MAPA DE RIESGOS'!$AP75="Alta",'MAPA DE RIESGOS'!$AR75="Catastrófico"),CONCATENATE("R",'MAPA DE RIESGOS'!$H75,"C",'MAPA DE RIESGOS'!$AF75),"")</f>
        <v/>
      </c>
      <c r="CR41" s="359" t="str">
        <f>IF(AND('MAPA DE RIESGOS'!$AP76="Alta",'MAPA DE RIESGOS'!$AR76="Catastrófico"),CONCATENATE("R",'MAPA DE RIESGOS'!$H76,"C",'MAPA DE RIESGOS'!$AF76),"")</f>
        <v/>
      </c>
      <c r="CS41" s="359" t="str">
        <f>IF(AND('MAPA DE RIESGOS'!$AP77="Alta",'MAPA DE RIESGOS'!$AR77="Catastrófico"),CONCATENATE("R",'MAPA DE RIESGOS'!$H77,"C",'MAPA DE RIESGOS'!$AF77),"")</f>
        <v/>
      </c>
      <c r="CT41" s="359" t="str">
        <f>IF(AND('MAPA DE RIESGOS'!$AP78="Alta",'MAPA DE RIESGOS'!$AR78="Catastrófico"),CONCATENATE("R",'MAPA DE RIESGOS'!$H78,"C",'MAPA DE RIESGOS'!$AF78),"")</f>
        <v/>
      </c>
      <c r="CU41" s="360" t="str">
        <f>IF(AND('MAPA DE RIESGOS'!$AP79="Alta",'MAPA DE RIESGOS'!$AR79="Catastrófico"),CONCATENATE("R",'MAPA DE RIESGOS'!$H79,"C",'MAPA DE RIESGOS'!$AF79),"")</f>
        <v/>
      </c>
      <c r="CV41" s="67"/>
      <c r="CW41" s="771"/>
      <c r="CX41" s="772"/>
      <c r="CY41" s="772"/>
      <c r="CZ41" s="772"/>
      <c r="DA41" s="772"/>
      <c r="DB41" s="773"/>
    </row>
    <row r="42" spans="2:106" ht="32.5" customHeight="1">
      <c r="B42" s="749"/>
      <c r="C42" s="749"/>
      <c r="D42" s="750"/>
      <c r="E42" s="738"/>
      <c r="F42" s="739"/>
      <c r="G42" s="739"/>
      <c r="H42" s="739"/>
      <c r="I42" s="739"/>
      <c r="J42" s="369" t="str">
        <f>IF(AND('MAPA DE RIESGOS'!$AP80="Alta",'MAPA DE RIESGOS'!$AR80="Leve"),CONCATENATE("R",'MAPA DE RIESGOS'!$H80,"C",'MAPA DE RIESGOS'!$AF80),"")</f>
        <v/>
      </c>
      <c r="K42" s="370" t="str">
        <f>IF(AND('MAPA DE RIESGOS'!$AP81="Alta",'MAPA DE RIESGOS'!$AR81="Leve"),CONCATENATE("R",'MAPA DE RIESGOS'!$H81,"C",'MAPA DE RIESGOS'!$AF81),"")</f>
        <v/>
      </c>
      <c r="L42" s="370" t="str">
        <f>IF(AND('MAPA DE RIESGOS'!$AP82="Alta",'MAPA DE RIESGOS'!$AR82="Leve"),CONCATENATE("R",'MAPA DE RIESGOS'!$H82,"C",'MAPA DE RIESGOS'!$AF82),"")</f>
        <v/>
      </c>
      <c r="M42" s="370" t="str">
        <f>IF(AND('MAPA DE RIESGOS'!$AP83="Alta",'MAPA DE RIESGOS'!$AR83="Leve"),CONCATENATE("R",'MAPA DE RIESGOS'!$H83,"C",'MAPA DE RIESGOS'!$AF83),"")</f>
        <v/>
      </c>
      <c r="N42" s="370" t="str">
        <f>IF(AND('MAPA DE RIESGOS'!$AP84="Alta",'MAPA DE RIESGOS'!$AR84="Leve"),CONCATENATE("R",'MAPA DE RIESGOS'!$H84,"C",'MAPA DE RIESGOS'!$AF84),"")</f>
        <v/>
      </c>
      <c r="O42" s="370" t="str">
        <f>IF(AND('MAPA DE RIESGOS'!$AP85="Alta",'MAPA DE RIESGOS'!$AR85="Leve"),CONCATENATE("R",'MAPA DE RIESGOS'!$H85,"C",'MAPA DE RIESGOS'!$AF85),"")</f>
        <v/>
      </c>
      <c r="P42" s="370" t="str">
        <f>IF(AND('MAPA DE RIESGOS'!$AP86="Alta",'MAPA DE RIESGOS'!$AR86="Leve"),CONCATENATE("R",'MAPA DE RIESGOS'!$H86,"C",'MAPA DE RIESGOS'!$AF86),"")</f>
        <v/>
      </c>
      <c r="Q42" s="370" t="str">
        <f>IF(AND('MAPA DE RIESGOS'!$AP87="Alta",'MAPA DE RIESGOS'!$AR87="Leve"),CONCATENATE("R",'MAPA DE RIESGOS'!$H87,"C",'MAPA DE RIESGOS'!$AF87),"")</f>
        <v/>
      </c>
      <c r="R42" s="370" t="str">
        <f>IF(AND('MAPA DE RIESGOS'!$AP88="Alta",'MAPA DE RIESGOS'!$AR88="Leve"),CONCATENATE("R",'MAPA DE RIESGOS'!$H88,"C",'MAPA DE RIESGOS'!$AF88),"")</f>
        <v/>
      </c>
      <c r="S42" s="370" t="str">
        <f>IF(AND('MAPA DE RIESGOS'!$AP89="Alta",'MAPA DE RIESGOS'!$AR89="Leve"),CONCATENATE("R",'MAPA DE RIESGOS'!$H89,"C",'MAPA DE RIESGOS'!$AF89),"")</f>
        <v/>
      </c>
      <c r="T42" s="370" t="str">
        <f>IF(AND('MAPA DE RIESGOS'!$AP90="Alta",'MAPA DE RIESGOS'!$AR90="Leve"),CONCATENATE("R",'MAPA DE RIESGOS'!$H90,"C",'MAPA DE RIESGOS'!$AF90),"")</f>
        <v/>
      </c>
      <c r="U42" s="370" t="str">
        <f>IF(AND('MAPA DE RIESGOS'!$AP91="Alta",'MAPA DE RIESGOS'!$AR91="Leve"),CONCATENATE("R",'MAPA DE RIESGOS'!$H91,"C",'MAPA DE RIESGOS'!$AF91),"")</f>
        <v/>
      </c>
      <c r="V42" s="370" t="str">
        <f>IF(AND('MAPA DE RIESGOS'!$AP92="Alta",'MAPA DE RIESGOS'!$AR92="Leve"),CONCATENATE("R",'MAPA DE RIESGOS'!$H92,"C",'MAPA DE RIESGOS'!$AF92),"")</f>
        <v/>
      </c>
      <c r="W42" s="370" t="str">
        <f>IF(AND('MAPA DE RIESGOS'!$AP93="Alta",'MAPA DE RIESGOS'!$AR93="Leve"),CONCATENATE("R",'MAPA DE RIESGOS'!$H93,"C",'MAPA DE RIESGOS'!$AF93),"")</f>
        <v/>
      </c>
      <c r="X42" s="370" t="str">
        <f>IF(AND('MAPA DE RIESGOS'!$AP94="Alta",'MAPA DE RIESGOS'!$AR94="Leve"),CONCATENATE("R",'MAPA DE RIESGOS'!$H94,"C",'MAPA DE RIESGOS'!$AF94),"")</f>
        <v/>
      </c>
      <c r="Y42" s="370" t="str">
        <f>IF(AND('MAPA DE RIESGOS'!$AP95="Alta",'MAPA DE RIESGOS'!$AR95="Leve"),CONCATENATE("R",'MAPA DE RIESGOS'!$H95,"C",'MAPA DE RIESGOS'!$AF95),"")</f>
        <v/>
      </c>
      <c r="Z42" s="370" t="str">
        <f>IF(AND('MAPA DE RIESGOS'!$AP96="Alta",'MAPA DE RIESGOS'!$AR96="Leve"),CONCATENATE("R",'MAPA DE RIESGOS'!$H96,"C",'MAPA DE RIESGOS'!$AF96),"")</f>
        <v/>
      </c>
      <c r="AA42" s="370" t="str">
        <f>IF(AND('MAPA DE RIESGOS'!$AP97="Alta",'MAPA DE RIESGOS'!$AR97="Leve"),CONCATENATE("R",'MAPA DE RIESGOS'!$H97,"C",'MAPA DE RIESGOS'!$AF97),"")</f>
        <v/>
      </c>
      <c r="AB42" s="369" t="str">
        <f>IF(AND('MAPA DE RIESGOS'!$AP80="Alta",'MAPA DE RIESGOS'!$AR80="Menor"),CONCATENATE("R",'MAPA DE RIESGOS'!$H80,"C",'MAPA DE RIESGOS'!$AF80),"")</f>
        <v/>
      </c>
      <c r="AC42" s="370" t="str">
        <f>IF(AND('MAPA DE RIESGOS'!$AP81="Alta",'MAPA DE RIESGOS'!$AR81="Menor"),CONCATENATE("R",'MAPA DE RIESGOS'!$H81,"C",'MAPA DE RIESGOS'!$AF81),"")</f>
        <v/>
      </c>
      <c r="AD42" s="370" t="str">
        <f>IF(AND('MAPA DE RIESGOS'!$AP82="Alta",'MAPA DE RIESGOS'!$AR82="Menor"),CONCATENATE("R",'MAPA DE RIESGOS'!$H82,"C",'MAPA DE RIESGOS'!$AF82),"")</f>
        <v/>
      </c>
      <c r="AE42" s="370" t="str">
        <f>IF(AND('MAPA DE RIESGOS'!$AP83="Alta",'MAPA DE RIESGOS'!$AR83="Menor"),CONCATENATE("R",'MAPA DE RIESGOS'!$H83,"C",'MAPA DE RIESGOS'!$AF83),"")</f>
        <v/>
      </c>
      <c r="AF42" s="370" t="str">
        <f>IF(AND('MAPA DE RIESGOS'!$AP84="Alta",'MAPA DE RIESGOS'!$AR84="Menor"),CONCATENATE("R",'MAPA DE RIESGOS'!$H84,"C",'MAPA DE RIESGOS'!$AF84),"")</f>
        <v/>
      </c>
      <c r="AG42" s="370" t="str">
        <f>IF(AND('MAPA DE RIESGOS'!$AP85="Alta",'MAPA DE RIESGOS'!$AR85="Menor"),CONCATENATE("R",'MAPA DE RIESGOS'!$H85,"C",'MAPA DE RIESGOS'!$AF85),"")</f>
        <v/>
      </c>
      <c r="AH42" s="370" t="str">
        <f>IF(AND('MAPA DE RIESGOS'!$AP86="Alta",'MAPA DE RIESGOS'!$AR86="Menor"),CONCATENATE("R",'MAPA DE RIESGOS'!$H86,"C",'MAPA DE RIESGOS'!$AF86),"")</f>
        <v/>
      </c>
      <c r="AI42" s="370" t="str">
        <f>IF(AND('MAPA DE RIESGOS'!$AP87="Alta",'MAPA DE RIESGOS'!$AR87="Menor"),CONCATENATE("R",'MAPA DE RIESGOS'!$H87,"C",'MAPA DE RIESGOS'!$AF87),"")</f>
        <v/>
      </c>
      <c r="AJ42" s="370" t="str">
        <f>IF(AND('MAPA DE RIESGOS'!$AP88="Alta",'MAPA DE RIESGOS'!$AR88="Menor"),CONCATENATE("R",'MAPA DE RIESGOS'!$H88,"C",'MAPA DE RIESGOS'!$AF88),"")</f>
        <v/>
      </c>
      <c r="AK42" s="370" t="str">
        <f>IF(AND('MAPA DE RIESGOS'!$AP89="Alta",'MAPA DE RIESGOS'!$AR89="Menor"),CONCATENATE("R",'MAPA DE RIESGOS'!$H89,"C",'MAPA DE RIESGOS'!$AF89),"")</f>
        <v/>
      </c>
      <c r="AL42" s="370" t="str">
        <f>IF(AND('MAPA DE RIESGOS'!$AP90="Alta",'MAPA DE RIESGOS'!$AR90="Menor"),CONCATENATE("R",'MAPA DE RIESGOS'!$H90,"C",'MAPA DE RIESGOS'!$AF90),"")</f>
        <v/>
      </c>
      <c r="AM42" s="370" t="str">
        <f>IF(AND('MAPA DE RIESGOS'!$AP91="Alta",'MAPA DE RIESGOS'!$AR91="Menor"),CONCATENATE("R",'MAPA DE RIESGOS'!$H91,"C",'MAPA DE RIESGOS'!$AF91),"")</f>
        <v/>
      </c>
      <c r="AN42" s="370" t="str">
        <f>IF(AND('MAPA DE RIESGOS'!$AP92="Alta",'MAPA DE RIESGOS'!$AR92="Menor"),CONCATENATE("R",'MAPA DE RIESGOS'!$H92,"C",'MAPA DE RIESGOS'!$AF92),"")</f>
        <v/>
      </c>
      <c r="AO42" s="370" t="str">
        <f>IF(AND('MAPA DE RIESGOS'!$AP93="Alta",'MAPA DE RIESGOS'!$AR93="Menor"),CONCATENATE("R",'MAPA DE RIESGOS'!$H93,"C",'MAPA DE RIESGOS'!$AF93),"")</f>
        <v/>
      </c>
      <c r="AP42" s="370" t="str">
        <f>IF(AND('MAPA DE RIESGOS'!$AP94="Alta",'MAPA DE RIESGOS'!$AR94="Menor"),CONCATENATE("R",'MAPA DE RIESGOS'!$H94,"C",'MAPA DE RIESGOS'!$AF94),"")</f>
        <v/>
      </c>
      <c r="AQ42" s="370" t="str">
        <f>IF(AND('MAPA DE RIESGOS'!$AP95="Alta",'MAPA DE RIESGOS'!$AR95="Menor"),CONCATENATE("R",'MAPA DE RIESGOS'!$H95,"C",'MAPA DE RIESGOS'!$AF95),"")</f>
        <v/>
      </c>
      <c r="AR42" s="370" t="str">
        <f>IF(AND('MAPA DE RIESGOS'!$AP96="Alta",'MAPA DE RIESGOS'!$AR96="Menor"),CONCATENATE("R",'MAPA DE RIESGOS'!$H96,"C",'MAPA DE RIESGOS'!$AF96),"")</f>
        <v/>
      </c>
      <c r="AS42" s="371" t="str">
        <f>IF(AND('MAPA DE RIESGOS'!$AP97="Alta",'MAPA DE RIESGOS'!$AR97="Menor"),CONCATENATE("R",'MAPA DE RIESGOS'!$H97,"C",'MAPA DE RIESGOS'!$AF97),"")</f>
        <v/>
      </c>
      <c r="AT42" s="357" t="str">
        <f>IF(AND('MAPA DE RIESGOS'!$AP80="Alta",'MAPA DE RIESGOS'!$AR80="Moderado"),CONCATENATE("R",'MAPA DE RIESGOS'!$H80,"C",'MAPA DE RIESGOS'!$AF80),"")</f>
        <v/>
      </c>
      <c r="AU42" s="357" t="str">
        <f>IF(AND('MAPA DE RIESGOS'!$AP81="Alta",'MAPA DE RIESGOS'!$AR81="Moderado"),CONCATENATE("R",'MAPA DE RIESGOS'!$H81,"C",'MAPA DE RIESGOS'!$AF81),"")</f>
        <v/>
      </c>
      <c r="AV42" s="357" t="str">
        <f>IF(AND('MAPA DE RIESGOS'!$AP82="Alta",'MAPA DE RIESGOS'!$AR82="Moderado"),CONCATENATE("R",'MAPA DE RIESGOS'!$H82,"C",'MAPA DE RIESGOS'!$AF82),"")</f>
        <v/>
      </c>
      <c r="AW42" s="357" t="str">
        <f>IF(AND('MAPA DE RIESGOS'!$AP83="Alta",'MAPA DE RIESGOS'!$AR83="Moderado"),CONCATENATE("R",'MAPA DE RIESGOS'!$H83,"C",'MAPA DE RIESGOS'!$AF83),"")</f>
        <v/>
      </c>
      <c r="AX42" s="357" t="str">
        <f>IF(AND('MAPA DE RIESGOS'!$AP84="Alta",'MAPA DE RIESGOS'!$AR84="Moderado"),CONCATENATE("R",'MAPA DE RIESGOS'!$H84,"C",'MAPA DE RIESGOS'!$AF84),"")</f>
        <v/>
      </c>
      <c r="AY42" s="357" t="str">
        <f>IF(AND('MAPA DE RIESGOS'!$AP85="Alta",'MAPA DE RIESGOS'!$AR85="Moderado"),CONCATENATE("R",'MAPA DE RIESGOS'!$H85,"C",'MAPA DE RIESGOS'!$AF85),"")</f>
        <v/>
      </c>
      <c r="AZ42" s="357" t="str">
        <f>IF(AND('MAPA DE RIESGOS'!$AP86="Alta",'MAPA DE RIESGOS'!$AR86="Moderado"),CONCATENATE("R",'MAPA DE RIESGOS'!$H86,"C",'MAPA DE RIESGOS'!$AF86),"")</f>
        <v/>
      </c>
      <c r="BA42" s="357" t="str">
        <f>IF(AND('MAPA DE RIESGOS'!$AP87="Alta",'MAPA DE RIESGOS'!$AR87="Moderado"),CONCATENATE("R",'MAPA DE RIESGOS'!$H87,"C",'MAPA DE RIESGOS'!$AF87),"")</f>
        <v/>
      </c>
      <c r="BB42" s="357" t="str">
        <f>IF(AND('MAPA DE RIESGOS'!$AP88="Alta",'MAPA DE RIESGOS'!$AR88="Moderado"),CONCATENATE("R",'MAPA DE RIESGOS'!$H88,"C",'MAPA DE RIESGOS'!$AF88),"")</f>
        <v/>
      </c>
      <c r="BC42" s="357" t="str">
        <f>IF(AND('MAPA DE RIESGOS'!$AP89="Alta",'MAPA DE RIESGOS'!$AR89="Moderado"),CONCATENATE("R",'MAPA DE RIESGOS'!$H89,"C",'MAPA DE RIESGOS'!$AF89),"")</f>
        <v/>
      </c>
      <c r="BD42" s="357" t="str">
        <f>IF(AND('MAPA DE RIESGOS'!$AP90="Alta",'MAPA DE RIESGOS'!$AR90="Moderado"),CONCATENATE("R",'MAPA DE RIESGOS'!$H90,"C",'MAPA DE RIESGOS'!$AF90),"")</f>
        <v/>
      </c>
      <c r="BE42" s="357" t="str">
        <f>IF(AND('MAPA DE RIESGOS'!$AP91="Alta",'MAPA DE RIESGOS'!$AR91="Moderado"),CONCATENATE("R",'MAPA DE RIESGOS'!$H91,"C",'MAPA DE RIESGOS'!$AF91),"")</f>
        <v/>
      </c>
      <c r="BF42" s="357" t="str">
        <f>IF(AND('MAPA DE RIESGOS'!$AP92="Alta",'MAPA DE RIESGOS'!$AR92="Moderado"),CONCATENATE("R",'MAPA DE RIESGOS'!$H92,"C",'MAPA DE RIESGOS'!$AF92),"")</f>
        <v/>
      </c>
      <c r="BG42" s="357" t="str">
        <f>IF(AND('MAPA DE RIESGOS'!$AP93="Alta",'MAPA DE RIESGOS'!$AR93="Moderado"),CONCATENATE("R",'MAPA DE RIESGOS'!$H93,"C",'MAPA DE RIESGOS'!$AF93),"")</f>
        <v/>
      </c>
      <c r="BH42" s="357" t="str">
        <f>IF(AND('MAPA DE RIESGOS'!$AP94="Alta",'MAPA DE RIESGOS'!$AR94="Moderado"),CONCATENATE("R",'MAPA DE RIESGOS'!$H94,"C",'MAPA DE RIESGOS'!$AF94),"")</f>
        <v/>
      </c>
      <c r="BI42" s="357" t="str">
        <f>IF(AND('MAPA DE RIESGOS'!$AP95="Alta",'MAPA DE RIESGOS'!$AR95="Moderado"),CONCATENATE("R",'MAPA DE RIESGOS'!$H95,"C",'MAPA DE RIESGOS'!$AF95),"")</f>
        <v/>
      </c>
      <c r="BJ42" s="357" t="str">
        <f>IF(AND('MAPA DE RIESGOS'!$AP96="Alta",'MAPA DE RIESGOS'!$AR96="Moderado"),CONCATENATE("R",'MAPA DE RIESGOS'!$H96,"C",'MAPA DE RIESGOS'!$AF96),"")</f>
        <v/>
      </c>
      <c r="BK42" s="358" t="str">
        <f>IF(AND('MAPA DE RIESGOS'!$AP97="Alta",'MAPA DE RIESGOS'!$AR97="Moderado"),CONCATENATE("R",'MAPA DE RIESGOS'!$H97,"C",'MAPA DE RIESGOS'!$AF97),"")</f>
        <v/>
      </c>
      <c r="BL42" s="357" t="str">
        <f>IF(AND('MAPA DE RIESGOS'!$AP80="Alta",'MAPA DE RIESGOS'!$AR80="Mayor"),CONCATENATE("R",'MAPA DE RIESGOS'!$H80,"C",'MAPA DE RIESGOS'!$AF80),"")</f>
        <v/>
      </c>
      <c r="BM42" s="357" t="str">
        <f>IF(AND('MAPA DE RIESGOS'!$AP81="Alta",'MAPA DE RIESGOS'!$AR81="Mayor"),CONCATENATE("R",'MAPA DE RIESGOS'!$H81,"C",'MAPA DE RIESGOS'!$AF81),"")</f>
        <v/>
      </c>
      <c r="BN42" s="357" t="str">
        <f>IF(AND('MAPA DE RIESGOS'!$AP82="Alta",'MAPA DE RIESGOS'!$AR82="Mayor"),CONCATENATE("R",'MAPA DE RIESGOS'!$H82,"C",'MAPA DE RIESGOS'!$AF82),"")</f>
        <v/>
      </c>
      <c r="BO42" s="357" t="str">
        <f>IF(AND('MAPA DE RIESGOS'!$AP83="Alta",'MAPA DE RIESGOS'!$AR83="Mayor"),CONCATENATE("R",'MAPA DE RIESGOS'!$H83,"C",'MAPA DE RIESGOS'!$AF83),"")</f>
        <v/>
      </c>
      <c r="BP42" s="357" t="str">
        <f>IF(AND('MAPA DE RIESGOS'!$AP84="Alta",'MAPA DE RIESGOS'!$AR84="Mayor"),CONCATENATE("R",'MAPA DE RIESGOS'!$H84,"C",'MAPA DE RIESGOS'!$AF84),"")</f>
        <v/>
      </c>
      <c r="BQ42" s="357" t="str">
        <f>IF(AND('MAPA DE RIESGOS'!$AP85="Alta",'MAPA DE RIESGOS'!$AR85="Mayor"),CONCATENATE("R",'MAPA DE RIESGOS'!$H85,"C",'MAPA DE RIESGOS'!$AF85),"")</f>
        <v/>
      </c>
      <c r="BR42" s="357" t="str">
        <f>IF(AND('MAPA DE RIESGOS'!$AP86="Alta",'MAPA DE RIESGOS'!$AR86="Mayor"),CONCATENATE("R",'MAPA DE RIESGOS'!$H86,"C",'MAPA DE RIESGOS'!$AF86),"")</f>
        <v/>
      </c>
      <c r="BS42" s="357" t="str">
        <f>IF(AND('MAPA DE RIESGOS'!$AP87="Alta",'MAPA DE RIESGOS'!$AR87="Mayor"),CONCATENATE("R",'MAPA DE RIESGOS'!$H87,"C",'MAPA DE RIESGOS'!$AF87),"")</f>
        <v/>
      </c>
      <c r="BT42" s="357" t="str">
        <f>IF(AND('MAPA DE RIESGOS'!$AP88="Alta",'MAPA DE RIESGOS'!$AR88="Mayor"),CONCATENATE("R",'MAPA DE RIESGOS'!$H88,"C",'MAPA DE RIESGOS'!$AF88),"")</f>
        <v/>
      </c>
      <c r="BU42" s="357" t="str">
        <f>IF(AND('MAPA DE RIESGOS'!$AP89="Alta",'MAPA DE RIESGOS'!$AR89="Mayor"),CONCATENATE("R",'MAPA DE RIESGOS'!$H89,"C",'MAPA DE RIESGOS'!$AF89),"")</f>
        <v/>
      </c>
      <c r="BV42" s="357" t="str">
        <f>IF(AND('MAPA DE RIESGOS'!$AP90="Alta",'MAPA DE RIESGOS'!$AR90="Mayor"),CONCATENATE("R",'MAPA DE RIESGOS'!$H90,"C",'MAPA DE RIESGOS'!$AF90),"")</f>
        <v/>
      </c>
      <c r="BW42" s="357" t="str">
        <f>IF(AND('MAPA DE RIESGOS'!$AP91="Alta",'MAPA DE RIESGOS'!$AR91="Mayor"),CONCATENATE("R",'MAPA DE RIESGOS'!$H91,"C",'MAPA DE RIESGOS'!$AF91),"")</f>
        <v/>
      </c>
      <c r="BX42" s="357" t="str">
        <f>IF(AND('MAPA DE RIESGOS'!$AP92="Alta",'MAPA DE RIESGOS'!$AR92="Mayor"),CONCATENATE("R",'MAPA DE RIESGOS'!$H92,"C",'MAPA DE RIESGOS'!$AF92),"")</f>
        <v/>
      </c>
      <c r="BY42" s="357" t="str">
        <f>IF(AND('MAPA DE RIESGOS'!$AP93="Alta",'MAPA DE RIESGOS'!$AR93="Mayor"),CONCATENATE("R",'MAPA DE RIESGOS'!$H93,"C",'MAPA DE RIESGOS'!$AF93),"")</f>
        <v/>
      </c>
      <c r="BZ42" s="357" t="str">
        <f>IF(AND('MAPA DE RIESGOS'!$AP94="Alta",'MAPA DE RIESGOS'!$AR94="Mayor"),CONCATENATE("R",'MAPA DE RIESGOS'!$H94,"C",'MAPA DE RIESGOS'!$AF94),"")</f>
        <v/>
      </c>
      <c r="CA42" s="357" t="str">
        <f>IF(AND('MAPA DE RIESGOS'!$AP95="Alta",'MAPA DE RIESGOS'!$AR95="Mayor"),CONCATENATE("R",'MAPA DE RIESGOS'!$H95,"C",'MAPA DE RIESGOS'!$AF95),"")</f>
        <v/>
      </c>
      <c r="CB42" s="357" t="str">
        <f>IF(AND('MAPA DE RIESGOS'!$AP96="Alta",'MAPA DE RIESGOS'!$AR96="Mayor"),CONCATENATE("R",'MAPA DE RIESGOS'!$H96,"C",'MAPA DE RIESGOS'!$AF96),"")</f>
        <v/>
      </c>
      <c r="CC42" s="358" t="str">
        <f>IF(AND('MAPA DE RIESGOS'!$AP97="Alta",'MAPA DE RIESGOS'!$AR97="Mayor"),CONCATENATE("R",'MAPA DE RIESGOS'!$H97,"C",'MAPA DE RIESGOS'!$AF97),"")</f>
        <v/>
      </c>
      <c r="CD42" s="359" t="str">
        <f>IF(AND('MAPA DE RIESGOS'!$AP80="Alta",'MAPA DE RIESGOS'!$AR80="Catastrófico"),CONCATENATE("R",'MAPA DE RIESGOS'!$H80,"C",'MAPA DE RIESGOS'!$AF80),"")</f>
        <v/>
      </c>
      <c r="CE42" s="359" t="str">
        <f>IF(AND('MAPA DE RIESGOS'!$AP81="Alta",'MAPA DE RIESGOS'!$AR81="Catastrófico"),CONCATENATE("R",'MAPA DE RIESGOS'!$H81,"C",'MAPA DE RIESGOS'!$AF81),"")</f>
        <v/>
      </c>
      <c r="CF42" s="359" t="str">
        <f>IF(AND('MAPA DE RIESGOS'!$AP82="Alta",'MAPA DE RIESGOS'!$AR82="Catastrófico"),CONCATENATE("R",'MAPA DE RIESGOS'!$H82,"C",'MAPA DE RIESGOS'!$AF82),"")</f>
        <v/>
      </c>
      <c r="CG42" s="359" t="str">
        <f>IF(AND('MAPA DE RIESGOS'!$AP83="Alta",'MAPA DE RIESGOS'!$AR83="Catastrófico"),CONCATENATE("R",'MAPA DE RIESGOS'!$H83,"C",'MAPA DE RIESGOS'!$AF83),"")</f>
        <v/>
      </c>
      <c r="CH42" s="359" t="str">
        <f>IF(AND('MAPA DE RIESGOS'!$AP84="Alta",'MAPA DE RIESGOS'!$AR84="Catastrófico"),CONCATENATE("R",'MAPA DE RIESGOS'!$H84,"C",'MAPA DE RIESGOS'!$AF84),"")</f>
        <v/>
      </c>
      <c r="CI42" s="359" t="str">
        <f>IF(AND('MAPA DE RIESGOS'!$AP85="Alta",'MAPA DE RIESGOS'!$AR85="Catastrófico"),CONCATENATE("R",'MAPA DE RIESGOS'!$H85,"C",'MAPA DE RIESGOS'!$AF85),"")</f>
        <v/>
      </c>
      <c r="CJ42" s="359" t="str">
        <f>IF(AND('MAPA DE RIESGOS'!$AP86="Alta",'MAPA DE RIESGOS'!$AR86="Catastrófico"),CONCATENATE("R",'MAPA DE RIESGOS'!$H86,"C",'MAPA DE RIESGOS'!$AF86),"")</f>
        <v/>
      </c>
      <c r="CK42" s="359" t="str">
        <f>IF(AND('MAPA DE RIESGOS'!$AP87="Alta",'MAPA DE RIESGOS'!$AR87="Catastrófico"),CONCATENATE("R",'MAPA DE RIESGOS'!$H87,"C",'MAPA DE RIESGOS'!$AF87),"")</f>
        <v/>
      </c>
      <c r="CL42" s="359" t="str">
        <f>IF(AND('MAPA DE RIESGOS'!$AP88="Alta",'MAPA DE RIESGOS'!$AR88="Catastrófico"),CONCATENATE("R",'MAPA DE RIESGOS'!$H88,"C",'MAPA DE RIESGOS'!$AF88),"")</f>
        <v/>
      </c>
      <c r="CM42" s="359" t="str">
        <f>IF(AND('MAPA DE RIESGOS'!$AP89="Alta",'MAPA DE RIESGOS'!$AR89="Catastrófico"),CONCATENATE("R",'MAPA DE RIESGOS'!$H89,"C",'MAPA DE RIESGOS'!$AF89),"")</f>
        <v/>
      </c>
      <c r="CN42" s="359" t="str">
        <f>IF(AND('MAPA DE RIESGOS'!$AP90="Alta",'MAPA DE RIESGOS'!$AR90="Catastrófico"),CONCATENATE("R",'MAPA DE RIESGOS'!$H90,"C",'MAPA DE RIESGOS'!$AF90),"")</f>
        <v/>
      </c>
      <c r="CO42" s="359" t="str">
        <f>IF(AND('MAPA DE RIESGOS'!$AP91="Alta",'MAPA DE RIESGOS'!$AR91="Catastrófico"),CONCATENATE("R",'MAPA DE RIESGOS'!$H91,"C",'MAPA DE RIESGOS'!$AF91),"")</f>
        <v/>
      </c>
      <c r="CP42" s="359" t="str">
        <f>IF(AND('MAPA DE RIESGOS'!$AP92="Alta",'MAPA DE RIESGOS'!$AR92="Catastrófico"),CONCATENATE("R",'MAPA DE RIESGOS'!$H92,"C",'MAPA DE RIESGOS'!$AF92),"")</f>
        <v/>
      </c>
      <c r="CQ42" s="359" t="str">
        <f>IF(AND('MAPA DE RIESGOS'!$AP93="Alta",'MAPA DE RIESGOS'!$AR93="Catastrófico"),CONCATENATE("R",'MAPA DE RIESGOS'!$H93,"C",'MAPA DE RIESGOS'!$AF93),"")</f>
        <v/>
      </c>
      <c r="CR42" s="359" t="str">
        <f>IF(AND('MAPA DE RIESGOS'!$AP94="Alta",'MAPA DE RIESGOS'!$AR94="Catastrófico"),CONCATENATE("R",'MAPA DE RIESGOS'!$H94,"C",'MAPA DE RIESGOS'!$AF94),"")</f>
        <v/>
      </c>
      <c r="CS42" s="359" t="str">
        <f>IF(AND('MAPA DE RIESGOS'!$AP95="Alta",'MAPA DE RIESGOS'!$AR95="Catastrófico"),CONCATENATE("R",'MAPA DE RIESGOS'!$H95,"C",'MAPA DE RIESGOS'!$AF95),"")</f>
        <v/>
      </c>
      <c r="CT42" s="359" t="str">
        <f>IF(AND('MAPA DE RIESGOS'!$AP96="Alta",'MAPA DE RIESGOS'!$AR96="Catastrófico"),CONCATENATE("R",'MAPA DE RIESGOS'!$H96,"C",'MAPA DE RIESGOS'!$AF96),"")</f>
        <v/>
      </c>
      <c r="CU42" s="360" t="str">
        <f>IF(AND('MAPA DE RIESGOS'!$AP97="Alta",'MAPA DE RIESGOS'!$AR97="Catastrófico"),CONCATENATE("R",'MAPA DE RIESGOS'!$H97,"C",'MAPA DE RIESGOS'!$AF97),"")</f>
        <v/>
      </c>
      <c r="CV42" s="67"/>
      <c r="CW42" s="771"/>
      <c r="CX42" s="772"/>
      <c r="CY42" s="772"/>
      <c r="CZ42" s="772"/>
      <c r="DA42" s="772"/>
      <c r="DB42" s="773"/>
    </row>
    <row r="43" spans="2:106" ht="32.5" customHeight="1">
      <c r="B43" s="749"/>
      <c r="C43" s="749"/>
      <c r="D43" s="750"/>
      <c r="E43" s="738"/>
      <c r="F43" s="739"/>
      <c r="G43" s="739"/>
      <c r="H43" s="739"/>
      <c r="I43" s="739"/>
      <c r="J43" s="369" t="str">
        <f>IF(AND('MAPA DE RIESGOS'!$AP98="Alta",'MAPA DE RIESGOS'!$AR98="Leve"),CONCATENATE("R",'MAPA DE RIESGOS'!$H98,"C",'MAPA DE RIESGOS'!$AF98),"")</f>
        <v/>
      </c>
      <c r="K43" s="370" t="str">
        <f>IF(AND('MAPA DE RIESGOS'!$AP99="Alta",'MAPA DE RIESGOS'!$AR99="Leve"),CONCATENATE("R",'MAPA DE RIESGOS'!$H99,"C",'MAPA DE RIESGOS'!$AF99),"")</f>
        <v/>
      </c>
      <c r="L43" s="370" t="str">
        <f>IF(AND('MAPA DE RIESGOS'!$AP100="Alta",'MAPA DE RIESGOS'!$AR100="Leve"),CONCATENATE("R",'MAPA DE RIESGOS'!$H100,"C",'MAPA DE RIESGOS'!$AF100),"")</f>
        <v/>
      </c>
      <c r="M43" s="370" t="str">
        <f>IF(AND('MAPA DE RIESGOS'!$AP101="Alta",'MAPA DE RIESGOS'!$AR101="Leve"),CONCATENATE("R",'MAPA DE RIESGOS'!$H101,"C",'MAPA DE RIESGOS'!$AF101),"")</f>
        <v/>
      </c>
      <c r="N43" s="370" t="str">
        <f>IF(AND('MAPA DE RIESGOS'!$AP102="Alta",'MAPA DE RIESGOS'!$AR102="Leve"),CONCATENATE("R",'MAPA DE RIESGOS'!$H102,"C",'MAPA DE RIESGOS'!$AF102),"")</f>
        <v/>
      </c>
      <c r="O43" s="370" t="str">
        <f>IF(AND('MAPA DE RIESGOS'!$AP103="Alta",'MAPA DE RIESGOS'!$AR103="Leve"),CONCATENATE("R",'MAPA DE RIESGOS'!$H103,"C",'MAPA DE RIESGOS'!$AF103),"")</f>
        <v/>
      </c>
      <c r="P43" s="370" t="str">
        <f>IF(AND('MAPA DE RIESGOS'!$AP104="Alta",'MAPA DE RIESGOS'!$AR104="Leve"),CONCATENATE("R",'MAPA DE RIESGOS'!$H104,"C",'MAPA DE RIESGOS'!$AF104),"")</f>
        <v/>
      </c>
      <c r="Q43" s="370" t="str">
        <f>IF(AND('MAPA DE RIESGOS'!$AP105="Alta",'MAPA DE RIESGOS'!$AR105="Leve"),CONCATENATE("R",'MAPA DE RIESGOS'!$H105,"C",'MAPA DE RIESGOS'!$AF105),"")</f>
        <v/>
      </c>
      <c r="R43" s="370" t="str">
        <f>IF(AND('MAPA DE RIESGOS'!$AP106="Alta",'MAPA DE RIESGOS'!$AR106="Leve"),CONCATENATE("R",'MAPA DE RIESGOS'!$H106,"C",'MAPA DE RIESGOS'!$AF106),"")</f>
        <v/>
      </c>
      <c r="S43" s="370" t="str">
        <f>IF(AND('MAPA DE RIESGOS'!$AP107="Alta",'MAPA DE RIESGOS'!$AR107="Leve"),CONCATENATE("R",'MAPA DE RIESGOS'!$H107,"C",'MAPA DE RIESGOS'!$AF107),"")</f>
        <v/>
      </c>
      <c r="T43" s="370" t="str">
        <f>IF(AND('MAPA DE RIESGOS'!$AP108="Alta",'MAPA DE RIESGOS'!$AR108="Leve"),CONCATENATE("R",'MAPA DE RIESGOS'!$H108,"C",'MAPA DE RIESGOS'!$AF108),"")</f>
        <v/>
      </c>
      <c r="U43" s="370" t="str">
        <f>IF(AND('MAPA DE RIESGOS'!$AP109="Alta",'MAPA DE RIESGOS'!$AR109="Leve"),CONCATENATE("R",'MAPA DE RIESGOS'!$H109,"C",'MAPA DE RIESGOS'!$AF109),"")</f>
        <v/>
      </c>
      <c r="V43" s="370" t="str">
        <f>IF(AND('MAPA DE RIESGOS'!$AP110="Alta",'MAPA DE RIESGOS'!$AR110="Leve"),CONCATENATE("R",'MAPA DE RIESGOS'!$H110,"C",'MAPA DE RIESGOS'!$AF110),"")</f>
        <v/>
      </c>
      <c r="W43" s="370" t="str">
        <f>IF(AND('MAPA DE RIESGOS'!$AP111="Alta",'MAPA DE RIESGOS'!$AR111="Leve"),CONCATENATE("R",'MAPA DE RIESGOS'!$H111,"C",'MAPA DE RIESGOS'!$AF111),"")</f>
        <v/>
      </c>
      <c r="X43" s="370" t="str">
        <f>IF(AND('MAPA DE RIESGOS'!$AP112="Alta",'MAPA DE RIESGOS'!$AR112="Leve"),CONCATENATE("R",'MAPA DE RIESGOS'!$H112,"C",'MAPA DE RIESGOS'!$AF112),"")</f>
        <v/>
      </c>
      <c r="Y43" s="370" t="str">
        <f>IF(AND('MAPA DE RIESGOS'!$AP113="Alta",'MAPA DE RIESGOS'!$AR113="Leve"),CONCATENATE("R",'MAPA DE RIESGOS'!$H113,"C",'MAPA DE RIESGOS'!$AF113),"")</f>
        <v/>
      </c>
      <c r="Z43" s="370" t="str">
        <f>IF(AND('MAPA DE RIESGOS'!$AP114="Alta",'MAPA DE RIESGOS'!$AR114="Leve"),CONCATENATE("R",'MAPA DE RIESGOS'!$H114,"C",'MAPA DE RIESGOS'!$AF114),"")</f>
        <v/>
      </c>
      <c r="AA43" s="370" t="str">
        <f>IF(AND('MAPA DE RIESGOS'!$AP115="Alta",'MAPA DE RIESGOS'!$AR115="Leve"),CONCATENATE("R",'MAPA DE RIESGOS'!$H115,"C",'MAPA DE RIESGOS'!$AF115),"")</f>
        <v/>
      </c>
      <c r="AB43" s="369" t="str">
        <f>IF(AND('MAPA DE RIESGOS'!$AP98="Alta",'MAPA DE RIESGOS'!$AR98="Menor"),CONCATENATE("R",'MAPA DE RIESGOS'!$H98,"C",'MAPA DE RIESGOS'!$AF98),"")</f>
        <v/>
      </c>
      <c r="AC43" s="370" t="str">
        <f>IF(AND('MAPA DE RIESGOS'!$AP99="Alta",'MAPA DE RIESGOS'!$AR99="Menor"),CONCATENATE("R",'MAPA DE RIESGOS'!$H99,"C",'MAPA DE RIESGOS'!$AF99),"")</f>
        <v/>
      </c>
      <c r="AD43" s="370" t="str">
        <f>IF(AND('MAPA DE RIESGOS'!$AP100="Alta",'MAPA DE RIESGOS'!$AR100="Menor"),CONCATENATE("R",'MAPA DE RIESGOS'!$H100,"C",'MAPA DE RIESGOS'!$AF100),"")</f>
        <v/>
      </c>
      <c r="AE43" s="370" t="str">
        <f>IF(AND('MAPA DE RIESGOS'!$AP101="Alta",'MAPA DE RIESGOS'!$AR101="Menor"),CONCATENATE("R",'MAPA DE RIESGOS'!$H101,"C",'MAPA DE RIESGOS'!$AF101),"")</f>
        <v/>
      </c>
      <c r="AF43" s="370" t="str">
        <f>IF(AND('MAPA DE RIESGOS'!$AP102="Alta",'MAPA DE RIESGOS'!$AR102="Menor"),CONCATENATE("R",'MAPA DE RIESGOS'!$H102,"C",'MAPA DE RIESGOS'!$AF102),"")</f>
        <v/>
      </c>
      <c r="AG43" s="370" t="str">
        <f>IF(AND('MAPA DE RIESGOS'!$AP103="Alta",'MAPA DE RIESGOS'!$AR103="Menor"),CONCATENATE("R",'MAPA DE RIESGOS'!$H103,"C",'MAPA DE RIESGOS'!$AF103),"")</f>
        <v/>
      </c>
      <c r="AH43" s="370" t="str">
        <f>IF(AND('MAPA DE RIESGOS'!$AP104="Alta",'MAPA DE RIESGOS'!$AR104="Menor"),CONCATENATE("R",'MAPA DE RIESGOS'!$H104,"C",'MAPA DE RIESGOS'!$AF104),"")</f>
        <v/>
      </c>
      <c r="AI43" s="370" t="str">
        <f>IF(AND('MAPA DE RIESGOS'!$AP105="Alta",'MAPA DE RIESGOS'!$AR105="Menor"),CONCATENATE("R",'MAPA DE RIESGOS'!$H105,"C",'MAPA DE RIESGOS'!$AF105),"")</f>
        <v/>
      </c>
      <c r="AJ43" s="370" t="str">
        <f>IF(AND('MAPA DE RIESGOS'!$AP106="Alta",'MAPA DE RIESGOS'!$AR106="Menor"),CONCATENATE("R",'MAPA DE RIESGOS'!$H106,"C",'MAPA DE RIESGOS'!$AF106),"")</f>
        <v/>
      </c>
      <c r="AK43" s="370" t="str">
        <f>IF(AND('MAPA DE RIESGOS'!$AP107="Alta",'MAPA DE RIESGOS'!$AR107="Menor"),CONCATENATE("R",'MAPA DE RIESGOS'!$H107,"C",'MAPA DE RIESGOS'!$AF107),"")</f>
        <v/>
      </c>
      <c r="AL43" s="370" t="str">
        <f>IF(AND('MAPA DE RIESGOS'!$AP108="Alta",'MAPA DE RIESGOS'!$AR108="Menor"),CONCATENATE("R",'MAPA DE RIESGOS'!$H108,"C",'MAPA DE RIESGOS'!$AF108),"")</f>
        <v/>
      </c>
      <c r="AM43" s="370" t="str">
        <f>IF(AND('MAPA DE RIESGOS'!$AP109="Alta",'MAPA DE RIESGOS'!$AR109="Menor"),CONCATENATE("R",'MAPA DE RIESGOS'!$H109,"C",'MAPA DE RIESGOS'!$AF109),"")</f>
        <v/>
      </c>
      <c r="AN43" s="370" t="str">
        <f>IF(AND('MAPA DE RIESGOS'!$AP110="Alta",'MAPA DE RIESGOS'!$AR110="Menor"),CONCATENATE("R",'MAPA DE RIESGOS'!$H110,"C",'MAPA DE RIESGOS'!$AF110),"")</f>
        <v/>
      </c>
      <c r="AO43" s="370" t="str">
        <f>IF(AND('MAPA DE RIESGOS'!$AP111="Alta",'MAPA DE RIESGOS'!$AR111="Menor"),CONCATENATE("R",'MAPA DE RIESGOS'!$H111,"C",'MAPA DE RIESGOS'!$AF111),"")</f>
        <v/>
      </c>
      <c r="AP43" s="370" t="str">
        <f>IF(AND('MAPA DE RIESGOS'!$AP112="Alta",'MAPA DE RIESGOS'!$AR112="Menor"),CONCATENATE("R",'MAPA DE RIESGOS'!$H112,"C",'MAPA DE RIESGOS'!$AF112),"")</f>
        <v/>
      </c>
      <c r="AQ43" s="370" t="str">
        <f>IF(AND('MAPA DE RIESGOS'!$AP113="Alta",'MAPA DE RIESGOS'!$AR113="Menor"),CONCATENATE("R",'MAPA DE RIESGOS'!$H113,"C",'MAPA DE RIESGOS'!$AF113),"")</f>
        <v/>
      </c>
      <c r="AR43" s="370" t="str">
        <f>IF(AND('MAPA DE RIESGOS'!$AP114="Alta",'MAPA DE RIESGOS'!$AR114="Menor"),CONCATENATE("R",'MAPA DE RIESGOS'!$H114,"C",'MAPA DE RIESGOS'!$AF114),"")</f>
        <v/>
      </c>
      <c r="AS43" s="371" t="str">
        <f>IF(AND('MAPA DE RIESGOS'!$AP115="Alta",'MAPA DE RIESGOS'!$AR115="Menor"),CONCATENATE("R",'MAPA DE RIESGOS'!$H115,"C",'MAPA DE RIESGOS'!$AF115),"")</f>
        <v/>
      </c>
      <c r="AT43" s="357" t="str">
        <f>IF(AND('MAPA DE RIESGOS'!$AP98="Alta",'MAPA DE RIESGOS'!$AR98="Moderado"),CONCATENATE("R",'MAPA DE RIESGOS'!$H98,"C",'MAPA DE RIESGOS'!$AF98),"")</f>
        <v/>
      </c>
      <c r="AU43" s="357" t="str">
        <f>IF(AND('MAPA DE RIESGOS'!$AP99="Alta",'MAPA DE RIESGOS'!$AR99="Moderado"),CONCATENATE("R",'MAPA DE RIESGOS'!$H99,"C",'MAPA DE RIESGOS'!$AF99),"")</f>
        <v/>
      </c>
      <c r="AV43" s="357" t="str">
        <f>IF(AND('MAPA DE RIESGOS'!$AP100="Alta",'MAPA DE RIESGOS'!$AR100="Moderado"),CONCATENATE("R",'MAPA DE RIESGOS'!$H100,"C",'MAPA DE RIESGOS'!$AF100),"")</f>
        <v/>
      </c>
      <c r="AW43" s="357" t="str">
        <f>IF(AND('MAPA DE RIESGOS'!$AP101="Alta",'MAPA DE RIESGOS'!$AR101="Moderado"),CONCATENATE("R",'MAPA DE RIESGOS'!$H101,"C",'MAPA DE RIESGOS'!$AF101),"")</f>
        <v/>
      </c>
      <c r="AX43" s="357" t="str">
        <f>IF(AND('MAPA DE RIESGOS'!$AP102="Alta",'MAPA DE RIESGOS'!$AR102="Moderado"),CONCATENATE("R",'MAPA DE RIESGOS'!$H102,"C",'MAPA DE RIESGOS'!$AF102),"")</f>
        <v/>
      </c>
      <c r="AY43" s="357" t="str">
        <f>IF(AND('MAPA DE RIESGOS'!$AP103="Alta",'MAPA DE RIESGOS'!$AR103="Moderado"),CONCATENATE("R",'MAPA DE RIESGOS'!$H103,"C",'MAPA DE RIESGOS'!$AF103),"")</f>
        <v/>
      </c>
      <c r="AZ43" s="357" t="str">
        <f>IF(AND('MAPA DE RIESGOS'!$AP104="Alta",'MAPA DE RIESGOS'!$AR104="Moderado"),CONCATENATE("R",'MAPA DE RIESGOS'!$H104,"C",'MAPA DE RIESGOS'!$AF104),"")</f>
        <v/>
      </c>
      <c r="BA43" s="357" t="str">
        <f>IF(AND('MAPA DE RIESGOS'!$AP105="Alta",'MAPA DE RIESGOS'!$AR105="Moderado"),CONCATENATE("R",'MAPA DE RIESGOS'!$H105,"C",'MAPA DE RIESGOS'!$AF105),"")</f>
        <v/>
      </c>
      <c r="BB43" s="357" t="str">
        <f>IF(AND('MAPA DE RIESGOS'!$AP106="Alta",'MAPA DE RIESGOS'!$AR106="Moderado"),CONCATENATE("R",'MAPA DE RIESGOS'!$H106,"C",'MAPA DE RIESGOS'!$AF106),"")</f>
        <v/>
      </c>
      <c r="BC43" s="357" t="str">
        <f>IF(AND('MAPA DE RIESGOS'!$AP107="Alta",'MAPA DE RIESGOS'!$AR107="Moderado"),CONCATENATE("R",'MAPA DE RIESGOS'!$H107,"C",'MAPA DE RIESGOS'!$AF107),"")</f>
        <v/>
      </c>
      <c r="BD43" s="357" t="str">
        <f>IF(AND('MAPA DE RIESGOS'!$AP108="Alta",'MAPA DE RIESGOS'!$AR108="Moderado"),CONCATENATE("R",'MAPA DE RIESGOS'!$H108,"C",'MAPA DE RIESGOS'!$AF108),"")</f>
        <v/>
      </c>
      <c r="BE43" s="357" t="str">
        <f>IF(AND('MAPA DE RIESGOS'!$AP109="Alta",'MAPA DE RIESGOS'!$AR109="Moderado"),CONCATENATE("R",'MAPA DE RIESGOS'!$H109,"C",'MAPA DE RIESGOS'!$AF109),"")</f>
        <v/>
      </c>
      <c r="BF43" s="357" t="str">
        <f>IF(AND('MAPA DE RIESGOS'!$AP110="Alta",'MAPA DE RIESGOS'!$AR110="Moderado"),CONCATENATE("R",'MAPA DE RIESGOS'!$H110,"C",'MAPA DE RIESGOS'!$AF110),"")</f>
        <v/>
      </c>
      <c r="BG43" s="357" t="str">
        <f>IF(AND('MAPA DE RIESGOS'!$AP111="Alta",'MAPA DE RIESGOS'!$AR111="Moderado"),CONCATENATE("R",'MAPA DE RIESGOS'!$H111,"C",'MAPA DE RIESGOS'!$AF111),"")</f>
        <v/>
      </c>
      <c r="BH43" s="357" t="str">
        <f>IF(AND('MAPA DE RIESGOS'!$AP112="Alta",'MAPA DE RIESGOS'!$AR112="Moderado"),CONCATENATE("R",'MAPA DE RIESGOS'!$H112,"C",'MAPA DE RIESGOS'!$AF112),"")</f>
        <v/>
      </c>
      <c r="BI43" s="357" t="str">
        <f>IF(AND('MAPA DE RIESGOS'!$AP113="Alta",'MAPA DE RIESGOS'!$AR113="Moderado"),CONCATENATE("R",'MAPA DE RIESGOS'!$H113,"C",'MAPA DE RIESGOS'!$AF113),"")</f>
        <v/>
      </c>
      <c r="BJ43" s="357" t="str">
        <f>IF(AND('MAPA DE RIESGOS'!$AP114="Alta",'MAPA DE RIESGOS'!$AR114="Moderado"),CONCATENATE("R",'MAPA DE RIESGOS'!$H114,"C",'MAPA DE RIESGOS'!$AF114),"")</f>
        <v/>
      </c>
      <c r="BK43" s="358" t="str">
        <f>IF(AND('MAPA DE RIESGOS'!$AP115="Alta",'MAPA DE RIESGOS'!$AR115="Moderado"),CONCATENATE("R",'MAPA DE RIESGOS'!$H115,"C",'MAPA DE RIESGOS'!$AF115),"")</f>
        <v/>
      </c>
      <c r="BL43" s="357" t="str">
        <f>IF(AND('MAPA DE RIESGOS'!$AP98="Alta",'MAPA DE RIESGOS'!$AR98="Mayor"),CONCATENATE("R",'MAPA DE RIESGOS'!$H98,"C",'MAPA DE RIESGOS'!$AF98),"")</f>
        <v/>
      </c>
      <c r="BM43" s="357" t="str">
        <f>IF(AND('MAPA DE RIESGOS'!$AP99="Alta",'MAPA DE RIESGOS'!$AR99="Mayor"),CONCATENATE("R",'MAPA DE RIESGOS'!$H99,"C",'MAPA DE RIESGOS'!$AF99),"")</f>
        <v/>
      </c>
      <c r="BN43" s="357" t="str">
        <f>IF(AND('MAPA DE RIESGOS'!$AP100="Alta",'MAPA DE RIESGOS'!$AR100="Mayor"),CONCATENATE("R",'MAPA DE RIESGOS'!$H100,"C",'MAPA DE RIESGOS'!$AF100),"")</f>
        <v/>
      </c>
      <c r="BO43" s="357" t="str">
        <f>IF(AND('MAPA DE RIESGOS'!$AP101="Alta",'MAPA DE RIESGOS'!$AR101="Mayor"),CONCATENATE("R",'MAPA DE RIESGOS'!$H101,"C",'MAPA DE RIESGOS'!$AF101),"")</f>
        <v/>
      </c>
      <c r="BP43" s="357" t="str">
        <f>IF(AND('MAPA DE RIESGOS'!$AP102="Alta",'MAPA DE RIESGOS'!$AR102="Mayor"),CONCATENATE("R",'MAPA DE RIESGOS'!$H102,"C",'MAPA DE RIESGOS'!$AF102),"")</f>
        <v/>
      </c>
      <c r="BQ43" s="357" t="str">
        <f>IF(AND('MAPA DE RIESGOS'!$AP103="Alta",'MAPA DE RIESGOS'!$AR103="Mayor"),CONCATENATE("R",'MAPA DE RIESGOS'!$H103,"C",'MAPA DE RIESGOS'!$AF103),"")</f>
        <v/>
      </c>
      <c r="BR43" s="357" t="str">
        <f>IF(AND('MAPA DE RIESGOS'!$AP104="Alta",'MAPA DE RIESGOS'!$AR104="Mayor"),CONCATENATE("R",'MAPA DE RIESGOS'!$H104,"C",'MAPA DE RIESGOS'!$AF104),"")</f>
        <v/>
      </c>
      <c r="BS43" s="357" t="str">
        <f>IF(AND('MAPA DE RIESGOS'!$AP105="Alta",'MAPA DE RIESGOS'!$AR105="Mayor"),CONCATENATE("R",'MAPA DE RIESGOS'!$H105,"C",'MAPA DE RIESGOS'!$AF105),"")</f>
        <v/>
      </c>
      <c r="BT43" s="357" t="str">
        <f>IF(AND('MAPA DE RIESGOS'!$AP106="Alta",'MAPA DE RIESGOS'!$AR106="Mayor"),CONCATENATE("R",'MAPA DE RIESGOS'!$H106,"C",'MAPA DE RIESGOS'!$AF106),"")</f>
        <v/>
      </c>
      <c r="BU43" s="357" t="str">
        <f>IF(AND('MAPA DE RIESGOS'!$AP107="Alta",'MAPA DE RIESGOS'!$AR107="Mayor"),CONCATENATE("R",'MAPA DE RIESGOS'!$H107,"C",'MAPA DE RIESGOS'!$AF107),"")</f>
        <v/>
      </c>
      <c r="BV43" s="357" t="str">
        <f>IF(AND('MAPA DE RIESGOS'!$AP108="Alta",'MAPA DE RIESGOS'!$AR108="Mayor"),CONCATENATE("R",'MAPA DE RIESGOS'!$H108,"C",'MAPA DE RIESGOS'!$AF108),"")</f>
        <v/>
      </c>
      <c r="BW43" s="357" t="str">
        <f>IF(AND('MAPA DE RIESGOS'!$AP109="Alta",'MAPA DE RIESGOS'!$AR109="Mayor"),CONCATENATE("R",'MAPA DE RIESGOS'!$H109,"C",'MAPA DE RIESGOS'!$AF109),"")</f>
        <v/>
      </c>
      <c r="BX43" s="357" t="str">
        <f>IF(AND('MAPA DE RIESGOS'!$AP110="Alta",'MAPA DE RIESGOS'!$AR110="Mayor"),CONCATENATE("R",'MAPA DE RIESGOS'!$H110,"C",'MAPA DE RIESGOS'!$AF110),"")</f>
        <v/>
      </c>
      <c r="BY43" s="357" t="str">
        <f>IF(AND('MAPA DE RIESGOS'!$AP111="Alta",'MAPA DE RIESGOS'!$AR111="Mayor"),CONCATENATE("R",'MAPA DE RIESGOS'!$H111,"C",'MAPA DE RIESGOS'!$AF111),"")</f>
        <v/>
      </c>
      <c r="BZ43" s="357" t="str">
        <f>IF(AND('MAPA DE RIESGOS'!$AP112="Alta",'MAPA DE RIESGOS'!$AR112="Mayor"),CONCATENATE("R",'MAPA DE RIESGOS'!$H112,"C",'MAPA DE RIESGOS'!$AF112),"")</f>
        <v/>
      </c>
      <c r="CA43" s="357" t="str">
        <f>IF(AND('MAPA DE RIESGOS'!$AP113="Alta",'MAPA DE RIESGOS'!$AR113="Mayor"),CONCATENATE("R",'MAPA DE RIESGOS'!$H113,"C",'MAPA DE RIESGOS'!$AF113),"")</f>
        <v/>
      </c>
      <c r="CB43" s="357" t="str">
        <f>IF(AND('MAPA DE RIESGOS'!$AP114="Alta",'MAPA DE RIESGOS'!$AR114="Mayor"),CONCATENATE("R",'MAPA DE RIESGOS'!$H114,"C",'MAPA DE RIESGOS'!$AF114),"")</f>
        <v/>
      </c>
      <c r="CC43" s="358" t="str">
        <f>IF(AND('MAPA DE RIESGOS'!$AP115="Alta",'MAPA DE RIESGOS'!$AR115="Mayor"),CONCATENATE("R",'MAPA DE RIESGOS'!$H115,"C",'MAPA DE RIESGOS'!$AF115),"")</f>
        <v/>
      </c>
      <c r="CD43" s="359" t="str">
        <f>IF(AND('MAPA DE RIESGOS'!$AP98="Alta",'MAPA DE RIESGOS'!$AR98="Catastrófico"),CONCATENATE("R",'MAPA DE RIESGOS'!$H98,"C",'MAPA DE RIESGOS'!$AF98),"")</f>
        <v/>
      </c>
      <c r="CE43" s="359" t="str">
        <f>IF(AND('MAPA DE RIESGOS'!$AP99="Alta",'MAPA DE RIESGOS'!$AR99="Catastrófico"),CONCATENATE("R",'MAPA DE RIESGOS'!$H99,"C",'MAPA DE RIESGOS'!$AF99),"")</f>
        <v/>
      </c>
      <c r="CF43" s="359" t="str">
        <f>IF(AND('MAPA DE RIESGOS'!$AP100="Alta",'MAPA DE RIESGOS'!$AR100="Catastrófico"),CONCATENATE("R",'MAPA DE RIESGOS'!$H100,"C",'MAPA DE RIESGOS'!$AF100),"")</f>
        <v/>
      </c>
      <c r="CG43" s="359" t="str">
        <f>IF(AND('MAPA DE RIESGOS'!$AP101="Alta",'MAPA DE RIESGOS'!$AR101="Catastrófico"),CONCATENATE("R",'MAPA DE RIESGOS'!$H101,"C",'MAPA DE RIESGOS'!$AF101),"")</f>
        <v/>
      </c>
      <c r="CH43" s="359" t="str">
        <f>IF(AND('MAPA DE RIESGOS'!$AP102="Alta",'MAPA DE RIESGOS'!$AR102="Catastrófico"),CONCATENATE("R",'MAPA DE RIESGOS'!$H102,"C",'MAPA DE RIESGOS'!$AF102),"")</f>
        <v/>
      </c>
      <c r="CI43" s="359" t="str">
        <f>IF(AND('MAPA DE RIESGOS'!$AP103="Alta",'MAPA DE RIESGOS'!$AR103="Catastrófico"),CONCATENATE("R",'MAPA DE RIESGOS'!$H103,"C",'MAPA DE RIESGOS'!$AF103),"")</f>
        <v/>
      </c>
      <c r="CJ43" s="359" t="str">
        <f>IF(AND('MAPA DE RIESGOS'!$AP104="Alta",'MAPA DE RIESGOS'!$AR104="Catastrófico"),CONCATENATE("R",'MAPA DE RIESGOS'!$H104,"C",'MAPA DE RIESGOS'!$AF104),"")</f>
        <v/>
      </c>
      <c r="CK43" s="359" t="str">
        <f>IF(AND('MAPA DE RIESGOS'!$AP105="Alta",'MAPA DE RIESGOS'!$AR105="Catastrófico"),CONCATENATE("R",'MAPA DE RIESGOS'!$H105,"C",'MAPA DE RIESGOS'!$AF105),"")</f>
        <v/>
      </c>
      <c r="CL43" s="359" t="str">
        <f>IF(AND('MAPA DE RIESGOS'!$AP106="Alta",'MAPA DE RIESGOS'!$AR106="Catastrófico"),CONCATENATE("R",'MAPA DE RIESGOS'!$H106,"C",'MAPA DE RIESGOS'!$AF106),"")</f>
        <v/>
      </c>
      <c r="CM43" s="359" t="str">
        <f>IF(AND('MAPA DE RIESGOS'!$AP107="Alta",'MAPA DE RIESGOS'!$AR107="Catastrófico"),CONCATENATE("R",'MAPA DE RIESGOS'!$H107,"C",'MAPA DE RIESGOS'!$AF107),"")</f>
        <v/>
      </c>
      <c r="CN43" s="359" t="str">
        <f>IF(AND('MAPA DE RIESGOS'!$AP108="Alta",'MAPA DE RIESGOS'!$AR108="Catastrófico"),CONCATENATE("R",'MAPA DE RIESGOS'!$H108,"C",'MAPA DE RIESGOS'!$AF108),"")</f>
        <v/>
      </c>
      <c r="CO43" s="359" t="str">
        <f>IF(AND('MAPA DE RIESGOS'!$AP109="Alta",'MAPA DE RIESGOS'!$AR109="Catastrófico"),CONCATENATE("R",'MAPA DE RIESGOS'!$H109,"C",'MAPA DE RIESGOS'!$AF109),"")</f>
        <v/>
      </c>
      <c r="CP43" s="359" t="str">
        <f>IF(AND('MAPA DE RIESGOS'!$AP110="Alta",'MAPA DE RIESGOS'!$AR110="Catastrófico"),CONCATENATE("R",'MAPA DE RIESGOS'!$H110,"C",'MAPA DE RIESGOS'!$AF110),"")</f>
        <v/>
      </c>
      <c r="CQ43" s="359" t="str">
        <f>IF(AND('MAPA DE RIESGOS'!$AP111="Alta",'MAPA DE RIESGOS'!$AR111="Catastrófico"),CONCATENATE("R",'MAPA DE RIESGOS'!$H111,"C",'MAPA DE RIESGOS'!$AF111),"")</f>
        <v/>
      </c>
      <c r="CR43" s="359" t="str">
        <f>IF(AND('MAPA DE RIESGOS'!$AP112="Alta",'MAPA DE RIESGOS'!$AR112="Catastrófico"),CONCATENATE("R",'MAPA DE RIESGOS'!$H112,"C",'MAPA DE RIESGOS'!$AF112),"")</f>
        <v/>
      </c>
      <c r="CS43" s="359" t="str">
        <f>IF(AND('MAPA DE RIESGOS'!$AP113="Alta",'MAPA DE RIESGOS'!$AR113="Catastrófico"),CONCATENATE("R",'MAPA DE RIESGOS'!$H113,"C",'MAPA DE RIESGOS'!$AF113),"")</f>
        <v/>
      </c>
      <c r="CT43" s="359" t="str">
        <f>IF(AND('MAPA DE RIESGOS'!$AP114="Alta",'MAPA DE RIESGOS'!$AR114="Catastrófico"),CONCATENATE("R",'MAPA DE RIESGOS'!$H114,"C",'MAPA DE RIESGOS'!$AF114),"")</f>
        <v/>
      </c>
      <c r="CU43" s="360" t="str">
        <f>IF(AND('MAPA DE RIESGOS'!$AP115="Alta",'MAPA DE RIESGOS'!$AR115="Catastrófico"),CONCATENATE("R",'MAPA DE RIESGOS'!$H115,"C",'MAPA DE RIESGOS'!$AF115),"")</f>
        <v/>
      </c>
      <c r="CV43" s="67"/>
      <c r="CW43" s="771"/>
      <c r="CX43" s="772"/>
      <c r="CY43" s="772"/>
      <c r="CZ43" s="772"/>
      <c r="DA43" s="772"/>
      <c r="DB43" s="773"/>
    </row>
    <row r="44" spans="2:106" ht="32.5" customHeight="1">
      <c r="B44" s="749"/>
      <c r="C44" s="749"/>
      <c r="D44" s="750"/>
      <c r="E44" s="738"/>
      <c r="F44" s="739"/>
      <c r="G44" s="739"/>
      <c r="H44" s="739"/>
      <c r="I44" s="739"/>
      <c r="J44" s="369" t="str">
        <f>IF(AND('MAPA DE RIESGOS'!$AP116="Alta",'MAPA DE RIESGOS'!$AR116="Leve"),CONCATENATE("R",'MAPA DE RIESGOS'!$H116,"C",'MAPA DE RIESGOS'!$AF116),"")</f>
        <v/>
      </c>
      <c r="K44" s="370" t="str">
        <f>IF(AND('MAPA DE RIESGOS'!$AP117="Alta",'MAPA DE RIESGOS'!$AR117="Leve"),CONCATENATE("R",'MAPA DE RIESGOS'!$H117,"C",'MAPA DE RIESGOS'!$AF117),"")</f>
        <v/>
      </c>
      <c r="L44" s="370" t="str">
        <f>IF(AND('MAPA DE RIESGOS'!$AP118="Alta",'MAPA DE RIESGOS'!$AR118="Leve"),CONCATENATE("R",'MAPA DE RIESGOS'!$H118,"C",'MAPA DE RIESGOS'!$AF118),"")</f>
        <v/>
      </c>
      <c r="M44" s="370" t="str">
        <f>IF(AND('MAPA DE RIESGOS'!$AP119="Alta",'MAPA DE RIESGOS'!$AR119="Leve"),CONCATENATE("R",'MAPA DE RIESGOS'!$H119,"C",'MAPA DE RIESGOS'!$AF119),"")</f>
        <v/>
      </c>
      <c r="N44" s="370" t="str">
        <f>IF(AND('MAPA DE RIESGOS'!$AP120="Alta",'MAPA DE RIESGOS'!$AR120="Leve"),CONCATENATE("R",'MAPA DE RIESGOS'!$H120,"C",'MAPA DE RIESGOS'!$AF120),"")</f>
        <v/>
      </c>
      <c r="O44" s="370" t="str">
        <f>IF(AND('MAPA DE RIESGOS'!$AP121="Alta",'MAPA DE RIESGOS'!$AR121="Leve"),CONCATENATE("R",'MAPA DE RIESGOS'!$H121,"C",'MAPA DE RIESGOS'!$AF121),"")</f>
        <v/>
      </c>
      <c r="P44" s="370" t="str">
        <f>IF(AND('MAPA DE RIESGOS'!$AP122="Alta",'MAPA DE RIESGOS'!$AR122="Leve"),CONCATENATE("R",'MAPA DE RIESGOS'!$H122,"C",'MAPA DE RIESGOS'!$AF122),"")</f>
        <v/>
      </c>
      <c r="Q44" s="370" t="str">
        <f>IF(AND('MAPA DE RIESGOS'!$AP123="Alta",'MAPA DE RIESGOS'!$AR123="Leve"),CONCATENATE("R",'MAPA DE RIESGOS'!$H123,"C",'MAPA DE RIESGOS'!$AF123),"")</f>
        <v/>
      </c>
      <c r="R44" s="370" t="str">
        <f>IF(AND('MAPA DE RIESGOS'!$AP124="Alta",'MAPA DE RIESGOS'!$AR124="Leve"),CONCATENATE("R",'MAPA DE RIESGOS'!$H124,"C",'MAPA DE RIESGOS'!$AF124),"")</f>
        <v/>
      </c>
      <c r="S44" s="370" t="str">
        <f>IF(AND('MAPA DE RIESGOS'!$AP125="Alta",'MAPA DE RIESGOS'!$AR125="Leve"),CONCATENATE("R",'MAPA DE RIESGOS'!$H125,"C",'MAPA DE RIESGOS'!$AF125),"")</f>
        <v/>
      </c>
      <c r="T44" s="370" t="str">
        <f>IF(AND('MAPA DE RIESGOS'!$AP126="Alta",'MAPA DE RIESGOS'!$AR126="Leve"),CONCATENATE("R",'MAPA DE RIESGOS'!$H126,"C",'MAPA DE RIESGOS'!$AF126),"")</f>
        <v/>
      </c>
      <c r="U44" s="370" t="str">
        <f>IF(AND('MAPA DE RIESGOS'!$AP127="Alta",'MAPA DE RIESGOS'!$AR127="Leve"),CONCATENATE("R",'MAPA DE RIESGOS'!$H127,"C",'MAPA DE RIESGOS'!$AF127),"")</f>
        <v/>
      </c>
      <c r="V44" s="370" t="str">
        <f>IF(AND('MAPA DE RIESGOS'!$AP128="Alta",'MAPA DE RIESGOS'!$AR128="Leve"),CONCATENATE("R",'MAPA DE RIESGOS'!$H128,"C",'MAPA DE RIESGOS'!$AF128),"")</f>
        <v/>
      </c>
      <c r="W44" s="370" t="str">
        <f>IF(AND('MAPA DE RIESGOS'!$AP129="Alta",'MAPA DE RIESGOS'!$AR129="Leve"),CONCATENATE("R",'MAPA DE RIESGOS'!$H129,"C",'MAPA DE RIESGOS'!$AF129),"")</f>
        <v/>
      </c>
      <c r="X44" s="370" t="str">
        <f>IF(AND('MAPA DE RIESGOS'!$AP136="Alta",'MAPA DE RIESGOS'!$AR136="Leve"),CONCATENATE("R",'MAPA DE RIESGOS'!$H136,"C",'MAPA DE RIESGOS'!$AF136),"")</f>
        <v/>
      </c>
      <c r="Y44" s="370" t="str">
        <f>IF(AND('MAPA DE RIESGOS'!$AP137="Alta",'MAPA DE RIESGOS'!$AR137="Leve"),CONCATENATE("R",'MAPA DE RIESGOS'!$H137,"C",'MAPA DE RIESGOS'!$AF137),"")</f>
        <v/>
      </c>
      <c r="Z44" s="370" t="str">
        <f>IF(AND('MAPA DE RIESGOS'!$AP138="Alta",'MAPA DE RIESGOS'!$AR138="Leve"),CONCATENATE("R",'MAPA DE RIESGOS'!$H138,"C",'MAPA DE RIESGOS'!$AF138),"")</f>
        <v/>
      </c>
      <c r="AA44" s="370" t="str">
        <f>IF(AND('MAPA DE RIESGOS'!$AP139="Alta",'MAPA DE RIESGOS'!$AR139="Leve"),CONCATENATE("R",'MAPA DE RIESGOS'!$H139,"C",'MAPA DE RIESGOS'!$AF139),"")</f>
        <v/>
      </c>
      <c r="AB44" s="369" t="str">
        <f>IF(AND('MAPA DE RIESGOS'!$AP116="Alta",'MAPA DE RIESGOS'!$AR116="Menor"),CONCATENATE("R",'MAPA DE RIESGOS'!$H116,"C",'MAPA DE RIESGOS'!$AF116),"")</f>
        <v/>
      </c>
      <c r="AC44" s="370" t="str">
        <f>IF(AND('MAPA DE RIESGOS'!$AP117="Alta",'MAPA DE RIESGOS'!$AR117="Menor"),CONCATENATE("R",'MAPA DE RIESGOS'!$H117,"C",'MAPA DE RIESGOS'!$AF117),"")</f>
        <v/>
      </c>
      <c r="AD44" s="370" t="str">
        <f>IF(AND('MAPA DE RIESGOS'!$AP118="Alta",'MAPA DE RIESGOS'!$AR118="Menor"),CONCATENATE("R",'MAPA DE RIESGOS'!$H118,"C",'MAPA DE RIESGOS'!$AF118),"")</f>
        <v/>
      </c>
      <c r="AE44" s="370" t="str">
        <f>IF(AND('MAPA DE RIESGOS'!$AP119="Alta",'MAPA DE RIESGOS'!$AR119="Menor"),CONCATENATE("R",'MAPA DE RIESGOS'!$H119,"C",'MAPA DE RIESGOS'!$AF119),"")</f>
        <v/>
      </c>
      <c r="AF44" s="370" t="str">
        <f>IF(AND('MAPA DE RIESGOS'!$AP120="Alta",'MAPA DE RIESGOS'!$AR120="Menor"),CONCATENATE("R",'MAPA DE RIESGOS'!$H120,"C",'MAPA DE RIESGOS'!$AF120),"")</f>
        <v/>
      </c>
      <c r="AG44" s="370" t="str">
        <f>IF(AND('MAPA DE RIESGOS'!$AP121="Alta",'MAPA DE RIESGOS'!$AR121="Menor"),CONCATENATE("R",'MAPA DE RIESGOS'!$H121,"C",'MAPA DE RIESGOS'!$AF121),"")</f>
        <v/>
      </c>
      <c r="AH44" s="370" t="str">
        <f>IF(AND('MAPA DE RIESGOS'!$AP122="Alta",'MAPA DE RIESGOS'!$AR122="Menor"),CONCATENATE("R",'MAPA DE RIESGOS'!$H122,"C",'MAPA DE RIESGOS'!$AF122),"")</f>
        <v/>
      </c>
      <c r="AI44" s="370" t="str">
        <f>IF(AND('MAPA DE RIESGOS'!$AP123="Alta",'MAPA DE RIESGOS'!$AR123="Menor"),CONCATENATE("R",'MAPA DE RIESGOS'!$H123,"C",'MAPA DE RIESGOS'!$AF123),"")</f>
        <v/>
      </c>
      <c r="AJ44" s="370" t="str">
        <f>IF(AND('MAPA DE RIESGOS'!$AP124="Alta",'MAPA DE RIESGOS'!$AR124="Menor"),CONCATENATE("R",'MAPA DE RIESGOS'!$H124,"C",'MAPA DE RIESGOS'!$AF124),"")</f>
        <v/>
      </c>
      <c r="AK44" s="370" t="str">
        <f>IF(AND('MAPA DE RIESGOS'!$AP125="Alta",'MAPA DE RIESGOS'!$AR125="Menor"),CONCATENATE("R",'MAPA DE RIESGOS'!$H125,"C",'MAPA DE RIESGOS'!$AF125),"")</f>
        <v/>
      </c>
      <c r="AL44" s="370" t="str">
        <f>IF(AND('MAPA DE RIESGOS'!$AP126="Alta",'MAPA DE RIESGOS'!$AR126="Menor"),CONCATENATE("R",'MAPA DE RIESGOS'!$H126,"C",'MAPA DE RIESGOS'!$AF126),"")</f>
        <v/>
      </c>
      <c r="AM44" s="370" t="str">
        <f>IF(AND('MAPA DE RIESGOS'!$AP127="Alta",'MAPA DE RIESGOS'!$AR127="Menor"),CONCATENATE("R",'MAPA DE RIESGOS'!$H127,"C",'MAPA DE RIESGOS'!$AF127),"")</f>
        <v/>
      </c>
      <c r="AN44" s="370" t="str">
        <f>IF(AND('MAPA DE RIESGOS'!$AP128="Alta",'MAPA DE RIESGOS'!$AR128="Menor"),CONCATENATE("R",'MAPA DE RIESGOS'!$H128,"C",'MAPA DE RIESGOS'!$AF128),"")</f>
        <v/>
      </c>
      <c r="AO44" s="370" t="str">
        <f>IF(AND('MAPA DE RIESGOS'!$AP129="Alta",'MAPA DE RIESGOS'!$AR129="Menor"),CONCATENATE("R",'MAPA DE RIESGOS'!$H129,"C",'MAPA DE RIESGOS'!$AF129),"")</f>
        <v/>
      </c>
      <c r="AP44" s="370" t="str">
        <f>IF(AND('MAPA DE RIESGOS'!$AP136="Alta",'MAPA DE RIESGOS'!$AR136="Menor"),CONCATENATE("R",'MAPA DE RIESGOS'!$H136,"C",'MAPA DE RIESGOS'!$AF136),"")</f>
        <v/>
      </c>
      <c r="AQ44" s="370" t="str">
        <f>IF(AND('MAPA DE RIESGOS'!$AP137="Alta",'MAPA DE RIESGOS'!$AR137="Menor"),CONCATENATE("R",'MAPA DE RIESGOS'!$H137,"C",'MAPA DE RIESGOS'!$AF137),"")</f>
        <v/>
      </c>
      <c r="AR44" s="370" t="str">
        <f>IF(AND('MAPA DE RIESGOS'!$AP138="Alta",'MAPA DE RIESGOS'!$AR138="Menor"),CONCATENATE("R",'MAPA DE RIESGOS'!$H138,"C",'MAPA DE RIESGOS'!$AF138),"")</f>
        <v/>
      </c>
      <c r="AS44" s="371" t="str">
        <f>IF(AND('MAPA DE RIESGOS'!$AP139="Alta",'MAPA DE RIESGOS'!$AR139="Menor"),CONCATENATE("R",'MAPA DE RIESGOS'!$H139,"C",'MAPA DE RIESGOS'!$AF139),"")</f>
        <v/>
      </c>
      <c r="AT44" s="357" t="str">
        <f>IF(AND('MAPA DE RIESGOS'!$AP116="Alta",'MAPA DE RIESGOS'!$AR116="Moderado"),CONCATENATE("R",'MAPA DE RIESGOS'!$H116,"C",'MAPA DE RIESGOS'!$AF116),"")</f>
        <v/>
      </c>
      <c r="AU44" s="357" t="str">
        <f>IF(AND('MAPA DE RIESGOS'!$AP117="Alta",'MAPA DE RIESGOS'!$AR117="Moderado"),CONCATENATE("R",'MAPA DE RIESGOS'!$H117,"C",'MAPA DE RIESGOS'!$AF117),"")</f>
        <v/>
      </c>
      <c r="AV44" s="357" t="str">
        <f>IF(AND('MAPA DE RIESGOS'!$AP118="Alta",'MAPA DE RIESGOS'!$AR118="Moderado"),CONCATENATE("R",'MAPA DE RIESGOS'!$H118,"C",'MAPA DE RIESGOS'!$AF118),"")</f>
        <v/>
      </c>
      <c r="AW44" s="357" t="str">
        <f>IF(AND('MAPA DE RIESGOS'!$AP119="Alta",'MAPA DE RIESGOS'!$AR119="Moderado"),CONCATENATE("R",'MAPA DE RIESGOS'!$H119,"C",'MAPA DE RIESGOS'!$AF119),"")</f>
        <v/>
      </c>
      <c r="AX44" s="357" t="str">
        <f>IF(AND('MAPA DE RIESGOS'!$AP120="Alta",'MAPA DE RIESGOS'!$AR120="Moderado"),CONCATENATE("R",'MAPA DE RIESGOS'!$H120,"C",'MAPA DE RIESGOS'!$AF120),"")</f>
        <v/>
      </c>
      <c r="AY44" s="357" t="str">
        <f>IF(AND('MAPA DE RIESGOS'!$AP121="Alta",'MAPA DE RIESGOS'!$AR121="Moderado"),CONCATENATE("R",'MAPA DE RIESGOS'!$H121,"C",'MAPA DE RIESGOS'!$AF121),"")</f>
        <v/>
      </c>
      <c r="AZ44" s="357" t="str">
        <f>IF(AND('MAPA DE RIESGOS'!$AP122="Alta",'MAPA DE RIESGOS'!$AR122="Moderado"),CONCATENATE("R",'MAPA DE RIESGOS'!$H122,"C",'MAPA DE RIESGOS'!$AF122),"")</f>
        <v/>
      </c>
      <c r="BA44" s="357" t="str">
        <f>IF(AND('MAPA DE RIESGOS'!$AP123="Alta",'MAPA DE RIESGOS'!$AR123="Moderado"),CONCATENATE("R",'MAPA DE RIESGOS'!$H123,"C",'MAPA DE RIESGOS'!$AF123),"")</f>
        <v/>
      </c>
      <c r="BB44" s="357" t="str">
        <f>IF(AND('MAPA DE RIESGOS'!$AP124="Alta",'MAPA DE RIESGOS'!$AR124="Moderado"),CONCATENATE("R",'MAPA DE RIESGOS'!$H124,"C",'MAPA DE RIESGOS'!$AF124),"")</f>
        <v/>
      </c>
      <c r="BC44" s="357" t="str">
        <f>IF(AND('MAPA DE RIESGOS'!$AP125="Alta",'MAPA DE RIESGOS'!$AR125="Moderado"),CONCATENATE("R",'MAPA DE RIESGOS'!$H125,"C",'MAPA DE RIESGOS'!$AF125),"")</f>
        <v/>
      </c>
      <c r="BD44" s="357" t="str">
        <f>IF(AND('MAPA DE RIESGOS'!$AP126="Alta",'MAPA DE RIESGOS'!$AR126="Moderado"),CONCATENATE("R",'MAPA DE RIESGOS'!$H126,"C",'MAPA DE RIESGOS'!$AF126),"")</f>
        <v/>
      </c>
      <c r="BE44" s="357" t="str">
        <f>IF(AND('MAPA DE RIESGOS'!$AP127="Alta",'MAPA DE RIESGOS'!$AR127="Moderado"),CONCATENATE("R",'MAPA DE RIESGOS'!$H127,"C",'MAPA DE RIESGOS'!$AF127),"")</f>
        <v/>
      </c>
      <c r="BF44" s="357" t="str">
        <f>IF(AND('MAPA DE RIESGOS'!$AP128="Alta",'MAPA DE RIESGOS'!$AR128="Moderado"),CONCATENATE("R",'MAPA DE RIESGOS'!$H128,"C",'MAPA DE RIESGOS'!$AF128),"")</f>
        <v/>
      </c>
      <c r="BG44" s="357" t="str">
        <f>IF(AND('MAPA DE RIESGOS'!$AP129="Alta",'MAPA DE RIESGOS'!$AR129="Moderado"),CONCATENATE("R",'MAPA DE RIESGOS'!$H129,"C",'MAPA DE RIESGOS'!$AF129),"")</f>
        <v/>
      </c>
      <c r="BH44" s="357" t="str">
        <f>IF(AND('MAPA DE RIESGOS'!$AP136="Alta",'MAPA DE RIESGOS'!$AR136="Moderado"),CONCATENATE("R",'MAPA DE RIESGOS'!$H136,"C",'MAPA DE RIESGOS'!$AF136),"")</f>
        <v/>
      </c>
      <c r="BI44" s="357" t="str">
        <f>IF(AND('MAPA DE RIESGOS'!$AP137="Alta",'MAPA DE RIESGOS'!$AR137="Moderado"),CONCATENATE("R",'MAPA DE RIESGOS'!$H137,"C",'MAPA DE RIESGOS'!$AF137),"")</f>
        <v/>
      </c>
      <c r="BJ44" s="357" t="str">
        <f>IF(AND('MAPA DE RIESGOS'!$AP138="Alta",'MAPA DE RIESGOS'!$AR138="Moderado"),CONCATENATE("R",'MAPA DE RIESGOS'!$H138,"C",'MAPA DE RIESGOS'!$AF138),"")</f>
        <v/>
      </c>
      <c r="BK44" s="358" t="str">
        <f>IF(AND('MAPA DE RIESGOS'!$AP139="Alta",'MAPA DE RIESGOS'!$AR139="Moderado"),CONCATENATE("R",'MAPA DE RIESGOS'!$H139,"C",'MAPA DE RIESGOS'!$AF139),"")</f>
        <v/>
      </c>
      <c r="BL44" s="357" t="str">
        <f>IF(AND('MAPA DE RIESGOS'!$AP116="Alta",'MAPA DE RIESGOS'!$AR116="Mayor"),CONCATENATE("R",'MAPA DE RIESGOS'!$H116,"C",'MAPA DE RIESGOS'!$AF116),"")</f>
        <v/>
      </c>
      <c r="BM44" s="357" t="str">
        <f>IF(AND('MAPA DE RIESGOS'!$AP117="Alta",'MAPA DE RIESGOS'!$AR117="Mayor"),CONCATENATE("R",'MAPA DE RIESGOS'!$H117,"C",'MAPA DE RIESGOS'!$AF117),"")</f>
        <v/>
      </c>
      <c r="BN44" s="357" t="str">
        <f>IF(AND('MAPA DE RIESGOS'!$AP118="Alta",'MAPA DE RIESGOS'!$AR118="Mayor"),CONCATENATE("R",'MAPA DE RIESGOS'!$H118,"C",'MAPA DE RIESGOS'!$AF118),"")</f>
        <v/>
      </c>
      <c r="BO44" s="357" t="str">
        <f>IF(AND('MAPA DE RIESGOS'!$AP119="Alta",'MAPA DE RIESGOS'!$AR119="Mayor"),CONCATENATE("R",'MAPA DE RIESGOS'!$H119,"C",'MAPA DE RIESGOS'!$AF119),"")</f>
        <v/>
      </c>
      <c r="BP44" s="357" t="str">
        <f>IF(AND('MAPA DE RIESGOS'!$AP120="Alta",'MAPA DE RIESGOS'!$AR120="Mayor"),CONCATENATE("R",'MAPA DE RIESGOS'!$H120,"C",'MAPA DE RIESGOS'!$AF120),"")</f>
        <v/>
      </c>
      <c r="BQ44" s="357" t="str">
        <f>IF(AND('MAPA DE RIESGOS'!$AP121="Alta",'MAPA DE RIESGOS'!$AR121="Mayor"),CONCATENATE("R",'MAPA DE RIESGOS'!$H121,"C",'MAPA DE RIESGOS'!$AF121),"")</f>
        <v/>
      </c>
      <c r="BR44" s="357" t="str">
        <f>IF(AND('MAPA DE RIESGOS'!$AP122="Alta",'MAPA DE RIESGOS'!$AR122="Mayor"),CONCATENATE("R",'MAPA DE RIESGOS'!$H122,"C",'MAPA DE RIESGOS'!$AF122),"")</f>
        <v/>
      </c>
      <c r="BS44" s="357" t="str">
        <f>IF(AND('MAPA DE RIESGOS'!$AP123="Alta",'MAPA DE RIESGOS'!$AR123="Mayor"),CONCATENATE("R",'MAPA DE RIESGOS'!$H123,"C",'MAPA DE RIESGOS'!$AF123),"")</f>
        <v/>
      </c>
      <c r="BT44" s="357" t="str">
        <f>IF(AND('MAPA DE RIESGOS'!$AP124="Alta",'MAPA DE RIESGOS'!$AR124="Mayor"),CONCATENATE("R",'MAPA DE RIESGOS'!$H124,"C",'MAPA DE RIESGOS'!$AF124),"")</f>
        <v/>
      </c>
      <c r="BU44" s="357" t="str">
        <f>IF(AND('MAPA DE RIESGOS'!$AP125="Alta",'MAPA DE RIESGOS'!$AR125="Mayor"),CONCATENATE("R",'MAPA DE RIESGOS'!$H125,"C",'MAPA DE RIESGOS'!$AF125),"")</f>
        <v/>
      </c>
      <c r="BV44" s="357" t="str">
        <f>IF(AND('MAPA DE RIESGOS'!$AP126="Alta",'MAPA DE RIESGOS'!$AR126="Mayor"),CONCATENATE("R",'MAPA DE RIESGOS'!$H126,"C",'MAPA DE RIESGOS'!$AF126),"")</f>
        <v/>
      </c>
      <c r="BW44" s="357" t="str">
        <f>IF(AND('MAPA DE RIESGOS'!$AP127="Alta",'MAPA DE RIESGOS'!$AR127="Mayor"),CONCATENATE("R",'MAPA DE RIESGOS'!$H127,"C",'MAPA DE RIESGOS'!$AF127),"")</f>
        <v/>
      </c>
      <c r="BX44" s="357" t="str">
        <f>IF(AND('MAPA DE RIESGOS'!$AP128="Alta",'MAPA DE RIESGOS'!$AR128="Mayor"),CONCATENATE("R",'MAPA DE RIESGOS'!$H128,"C",'MAPA DE RIESGOS'!$AF128),"")</f>
        <v/>
      </c>
      <c r="BY44" s="357" t="str">
        <f>IF(AND('MAPA DE RIESGOS'!$AP129="Alta",'MAPA DE RIESGOS'!$AR129="Mayor"),CONCATENATE("R",'MAPA DE RIESGOS'!$H129,"C",'MAPA DE RIESGOS'!$AF129),"")</f>
        <v/>
      </c>
      <c r="BZ44" s="357" t="str">
        <f>IF(AND('MAPA DE RIESGOS'!$AP136="Alta",'MAPA DE RIESGOS'!$AR136="Mayor"),CONCATENATE("R",'MAPA DE RIESGOS'!$H136,"C",'MAPA DE RIESGOS'!$AF136),"")</f>
        <v/>
      </c>
      <c r="CA44" s="357" t="str">
        <f>IF(AND('MAPA DE RIESGOS'!$AP137="Alta",'MAPA DE RIESGOS'!$AR137="Mayor"),CONCATENATE("R",'MAPA DE RIESGOS'!$H137,"C",'MAPA DE RIESGOS'!$AF137),"")</f>
        <v/>
      </c>
      <c r="CB44" s="357" t="str">
        <f>IF(AND('MAPA DE RIESGOS'!$AP138="Alta",'MAPA DE RIESGOS'!$AR138="Mayor"),CONCATENATE("R",'MAPA DE RIESGOS'!$H138,"C",'MAPA DE RIESGOS'!$AF138),"")</f>
        <v/>
      </c>
      <c r="CC44" s="358" t="str">
        <f>IF(AND('MAPA DE RIESGOS'!$AP139="Alta",'MAPA DE RIESGOS'!$AR139="Mayor"),CONCATENATE("R",'MAPA DE RIESGOS'!$H139,"C",'MAPA DE RIESGOS'!$AF139),"")</f>
        <v/>
      </c>
      <c r="CD44" s="359" t="str">
        <f>IF(AND('MAPA DE RIESGOS'!$AP116="Alta",'MAPA DE RIESGOS'!$AR116="Catastrófico"),CONCATENATE("R",'MAPA DE RIESGOS'!$H116,"C",'MAPA DE RIESGOS'!$AF116),"")</f>
        <v/>
      </c>
      <c r="CE44" s="359" t="str">
        <f>IF(AND('MAPA DE RIESGOS'!$AP117="Alta",'MAPA DE RIESGOS'!$AR117="Catastrófico"),CONCATENATE("R",'MAPA DE RIESGOS'!$H117,"C",'MAPA DE RIESGOS'!$AF117),"")</f>
        <v/>
      </c>
      <c r="CF44" s="359" t="str">
        <f>IF(AND('MAPA DE RIESGOS'!$AP118="Alta",'MAPA DE RIESGOS'!$AR118="Catastrófico"),CONCATENATE("R",'MAPA DE RIESGOS'!$H118,"C",'MAPA DE RIESGOS'!$AF118),"")</f>
        <v/>
      </c>
      <c r="CG44" s="359" t="str">
        <f>IF(AND('MAPA DE RIESGOS'!$AP119="Alta",'MAPA DE RIESGOS'!$AR119="Catastrófico"),CONCATENATE("R",'MAPA DE RIESGOS'!$H119,"C",'MAPA DE RIESGOS'!$AF119),"")</f>
        <v/>
      </c>
      <c r="CH44" s="359" t="str">
        <f>IF(AND('MAPA DE RIESGOS'!$AP120="Alta",'MAPA DE RIESGOS'!$AR120="Catastrófico"),CONCATENATE("R",'MAPA DE RIESGOS'!$H120,"C",'MAPA DE RIESGOS'!$AF120),"")</f>
        <v/>
      </c>
      <c r="CI44" s="359" t="str">
        <f>IF(AND('MAPA DE RIESGOS'!$AP121="Alta",'MAPA DE RIESGOS'!$AR121="Catastrófico"),CONCATENATE("R",'MAPA DE RIESGOS'!$H121,"C",'MAPA DE RIESGOS'!$AF121),"")</f>
        <v/>
      </c>
      <c r="CJ44" s="359" t="str">
        <f>IF(AND('MAPA DE RIESGOS'!$AP122="Alta",'MAPA DE RIESGOS'!$AR122="Catastrófico"),CONCATENATE("R",'MAPA DE RIESGOS'!$H122,"C",'MAPA DE RIESGOS'!$AF122),"")</f>
        <v/>
      </c>
      <c r="CK44" s="359" t="str">
        <f>IF(AND('MAPA DE RIESGOS'!$AP123="Alta",'MAPA DE RIESGOS'!$AR123="Catastrófico"),CONCATENATE("R",'MAPA DE RIESGOS'!$H123,"C",'MAPA DE RIESGOS'!$AF123),"")</f>
        <v/>
      </c>
      <c r="CL44" s="359" t="str">
        <f>IF(AND('MAPA DE RIESGOS'!$AP124="Alta",'MAPA DE RIESGOS'!$AR124="Catastrófico"),CONCATENATE("R",'MAPA DE RIESGOS'!$H124,"C",'MAPA DE RIESGOS'!$AF124),"")</f>
        <v/>
      </c>
      <c r="CM44" s="359" t="str">
        <f>IF(AND('MAPA DE RIESGOS'!$AP125="Alta",'MAPA DE RIESGOS'!$AR125="Catastrófico"),CONCATENATE("R",'MAPA DE RIESGOS'!$H125,"C",'MAPA DE RIESGOS'!$AF125),"")</f>
        <v/>
      </c>
      <c r="CN44" s="359" t="str">
        <f>IF(AND('MAPA DE RIESGOS'!$AP126="Alta",'MAPA DE RIESGOS'!$AR126="Catastrófico"),CONCATENATE("R",'MAPA DE RIESGOS'!$H126,"C",'MAPA DE RIESGOS'!$AF126),"")</f>
        <v/>
      </c>
      <c r="CO44" s="359" t="str">
        <f>IF(AND('MAPA DE RIESGOS'!$AP127="Alta",'MAPA DE RIESGOS'!$AR127="Catastrófico"),CONCATENATE("R",'MAPA DE RIESGOS'!$H127,"C",'MAPA DE RIESGOS'!$AF127),"")</f>
        <v/>
      </c>
      <c r="CP44" s="359" t="str">
        <f>IF(AND('MAPA DE RIESGOS'!$AP128="Alta",'MAPA DE RIESGOS'!$AR128="Catastrófico"),CONCATENATE("R",'MAPA DE RIESGOS'!$H128,"C",'MAPA DE RIESGOS'!$AF128),"")</f>
        <v/>
      </c>
      <c r="CQ44" s="359" t="str">
        <f>IF(AND('MAPA DE RIESGOS'!$AP129="Alta",'MAPA DE RIESGOS'!$AR129="Catastrófico"),CONCATENATE("R",'MAPA DE RIESGOS'!$H129,"C",'MAPA DE RIESGOS'!$AF129),"")</f>
        <v/>
      </c>
      <c r="CR44" s="359" t="str">
        <f>IF(AND('MAPA DE RIESGOS'!$AP136="Alta",'MAPA DE RIESGOS'!$AR136="Catastrófico"),CONCATENATE("R",'MAPA DE RIESGOS'!$H136,"C",'MAPA DE RIESGOS'!$AF136),"")</f>
        <v/>
      </c>
      <c r="CS44" s="359" t="str">
        <f>IF(AND('MAPA DE RIESGOS'!$AP137="Alta",'MAPA DE RIESGOS'!$AR137="Catastrófico"),CONCATENATE("R",'MAPA DE RIESGOS'!$H137,"C",'MAPA DE RIESGOS'!$AF137),"")</f>
        <v/>
      </c>
      <c r="CT44" s="359" t="str">
        <f>IF(AND('MAPA DE RIESGOS'!$AP138="Alta",'MAPA DE RIESGOS'!$AR138="Catastrófico"),CONCATENATE("R",'MAPA DE RIESGOS'!$H138,"C",'MAPA DE RIESGOS'!$AF138),"")</f>
        <v/>
      </c>
      <c r="CU44" s="360" t="str">
        <f>IF(AND('MAPA DE RIESGOS'!$AP139="Alta",'MAPA DE RIESGOS'!$AR139="Catastrófico"),CONCATENATE("R",'MAPA DE RIESGOS'!$H139,"C",'MAPA DE RIESGOS'!$AF139),"")</f>
        <v/>
      </c>
      <c r="CV44" s="67"/>
      <c r="CW44" s="771"/>
      <c r="CX44" s="772"/>
      <c r="CY44" s="772"/>
      <c r="CZ44" s="772"/>
      <c r="DA44" s="772"/>
      <c r="DB44" s="773"/>
    </row>
    <row r="45" spans="2:106" ht="32.5" customHeight="1">
      <c r="B45" s="749"/>
      <c r="C45" s="749"/>
      <c r="D45" s="750"/>
      <c r="E45" s="738"/>
      <c r="F45" s="739"/>
      <c r="G45" s="739"/>
      <c r="H45" s="739"/>
      <c r="I45" s="739"/>
      <c r="J45" s="369" t="str">
        <f>IF(AND('MAPA DE RIESGOS'!$AP140="Alta",'MAPA DE RIESGOS'!$AR140="Leve"),CONCATENATE("R",'MAPA DE RIESGOS'!$H140,"C",'MAPA DE RIESGOS'!$AF140),"")</f>
        <v/>
      </c>
      <c r="K45" s="370" t="str">
        <f>IF(AND('MAPA DE RIESGOS'!$AP141="Alta",'MAPA DE RIESGOS'!$AR141="Leve"),CONCATENATE("R",'MAPA DE RIESGOS'!$H141,"C",'MAPA DE RIESGOS'!$AF141),"")</f>
        <v/>
      </c>
      <c r="L45" s="370" t="str">
        <f>IF(AND('MAPA DE RIESGOS'!$AP142="Alta",'MAPA DE RIESGOS'!$AR142="Leve"),CONCATENATE("R",'MAPA DE RIESGOS'!$H142,"C",'MAPA DE RIESGOS'!$AF142),"")</f>
        <v/>
      </c>
      <c r="M45" s="370" t="str">
        <f>IF(AND('MAPA DE RIESGOS'!$AP143="Alta",'MAPA DE RIESGOS'!$AR143="Leve"),CONCATENATE("R",'MAPA DE RIESGOS'!$H143,"C",'MAPA DE RIESGOS'!$AF143),"")</f>
        <v/>
      </c>
      <c r="N45" s="370" t="str">
        <f>IF(AND('MAPA DE RIESGOS'!$AP144="Alta",'MAPA DE RIESGOS'!$AR144="Leve"),CONCATENATE("R",'MAPA DE RIESGOS'!$H144,"C",'MAPA DE RIESGOS'!$AF144),"")</f>
        <v/>
      </c>
      <c r="O45" s="370" t="str">
        <f>IF(AND('MAPA DE RIESGOS'!$AP145="Alta",'MAPA DE RIESGOS'!$AR145="Leve"),CONCATENATE("R",'MAPA DE RIESGOS'!$H145,"C",'MAPA DE RIESGOS'!$AF145),"")</f>
        <v/>
      </c>
      <c r="P45" s="370" t="str">
        <f>IF(AND('MAPA DE RIESGOS'!$AP146="Alta",'MAPA DE RIESGOS'!$AR146="Leve"),CONCATENATE("R",'MAPA DE RIESGOS'!$H146,"C",'MAPA DE RIESGOS'!$AF146),"")</f>
        <v/>
      </c>
      <c r="Q45" s="370" t="str">
        <f>IF(AND('MAPA DE RIESGOS'!$AP147="Alta",'MAPA DE RIESGOS'!$AR147="Leve"),CONCATENATE("R",'MAPA DE RIESGOS'!$H147,"C",'MAPA DE RIESGOS'!$AF147),"")</f>
        <v/>
      </c>
      <c r="R45" s="370" t="str">
        <f>IF(AND('MAPA DE RIESGOS'!$AP148="Alta",'MAPA DE RIESGOS'!$AR148="Leve"),CONCATENATE("R",'MAPA DE RIESGOS'!$H148,"C",'MAPA DE RIESGOS'!$AF148),"")</f>
        <v/>
      </c>
      <c r="S45" s="370" t="str">
        <f>IF(AND('MAPA DE RIESGOS'!$AP149="Alta",'MAPA DE RIESGOS'!$AR149="Leve"),CONCATENATE("R",'MAPA DE RIESGOS'!$H149,"C",'MAPA DE RIESGOS'!$AF149),"")</f>
        <v/>
      </c>
      <c r="T45" s="370" t="str">
        <f>IF(AND('MAPA DE RIESGOS'!$AP150="Alta",'MAPA DE RIESGOS'!$AR150="Leve"),CONCATENATE("R",'MAPA DE RIESGOS'!$H150,"C",'MAPA DE RIESGOS'!$AF150),"")</f>
        <v/>
      </c>
      <c r="U45" s="370" t="str">
        <f>IF(AND('MAPA DE RIESGOS'!$AP151="Alta",'MAPA DE RIESGOS'!$AR151="Leve"),CONCATENATE("R",'MAPA DE RIESGOS'!$H151,"C",'MAPA DE RIESGOS'!$AF151),"")</f>
        <v/>
      </c>
      <c r="V45" s="370" t="str">
        <f>IF(AND('MAPA DE RIESGOS'!$AP152="Alta",'MAPA DE RIESGOS'!$AR152="Leve"),CONCATENATE("R",'MAPA DE RIESGOS'!$H152,"C",'MAPA DE RIESGOS'!$AF152),"")</f>
        <v/>
      </c>
      <c r="W45" s="370" t="str">
        <f>IF(AND('MAPA DE RIESGOS'!$AP153="Alta",'MAPA DE RIESGOS'!$AR153="Leve"),CONCATENATE("R",'MAPA DE RIESGOS'!$H153,"C",'MAPA DE RIESGOS'!$AF153),"")</f>
        <v/>
      </c>
      <c r="X45" s="370" t="str">
        <f>IF(AND('MAPA DE RIESGOS'!$AP154="Alta",'MAPA DE RIESGOS'!$AR154="Leve"),CONCATENATE("R",'MAPA DE RIESGOS'!$H154,"C",'MAPA DE RIESGOS'!$AF154),"")</f>
        <v/>
      </c>
      <c r="Y45" s="370" t="str">
        <f>IF(AND('MAPA DE RIESGOS'!$AP155="Alta",'MAPA DE RIESGOS'!$AR155="Leve"),CONCATENATE("R",'MAPA DE RIESGOS'!$H155,"C",'MAPA DE RIESGOS'!$AF155),"")</f>
        <v/>
      </c>
      <c r="Z45" s="370" t="str">
        <f>IF(AND('MAPA DE RIESGOS'!$AP156="Alta",'MAPA DE RIESGOS'!$AR156="Leve"),CONCATENATE("R",'MAPA DE RIESGOS'!$H156,"C",'MAPA DE RIESGOS'!$AF156),"")</f>
        <v/>
      </c>
      <c r="AA45" s="370" t="str">
        <f>IF(AND('MAPA DE RIESGOS'!$AP157="Alta",'MAPA DE RIESGOS'!$AR157="Leve"),CONCATENATE("R",'MAPA DE RIESGOS'!$H157,"C",'MAPA DE RIESGOS'!$AF157),"")</f>
        <v/>
      </c>
      <c r="AB45" s="369" t="str">
        <f>IF(AND('MAPA DE RIESGOS'!$AP140="Alta",'MAPA DE RIESGOS'!$AR140="Menor"),CONCATENATE("R",'MAPA DE RIESGOS'!$H140,"C",'MAPA DE RIESGOS'!$AF140),"")</f>
        <v/>
      </c>
      <c r="AC45" s="370" t="str">
        <f>IF(AND('MAPA DE RIESGOS'!$AP141="Alta",'MAPA DE RIESGOS'!$AR141="Menor"),CONCATENATE("R",'MAPA DE RIESGOS'!$H141,"C",'MAPA DE RIESGOS'!$AF141),"")</f>
        <v/>
      </c>
      <c r="AD45" s="370" t="str">
        <f>IF(AND('MAPA DE RIESGOS'!$AP142="Alta",'MAPA DE RIESGOS'!$AR142="Menor"),CONCATENATE("R",'MAPA DE RIESGOS'!$H142,"C",'MAPA DE RIESGOS'!$AF142),"")</f>
        <v/>
      </c>
      <c r="AE45" s="370" t="str">
        <f>IF(AND('MAPA DE RIESGOS'!$AP143="Alta",'MAPA DE RIESGOS'!$AR143="Menor"),CONCATENATE("R",'MAPA DE RIESGOS'!$H143,"C",'MAPA DE RIESGOS'!$AF143),"")</f>
        <v/>
      </c>
      <c r="AF45" s="370" t="str">
        <f>IF(AND('MAPA DE RIESGOS'!$AP144="Alta",'MAPA DE RIESGOS'!$AR144="Menor"),CONCATENATE("R",'MAPA DE RIESGOS'!$H144,"C",'MAPA DE RIESGOS'!$AF144),"")</f>
        <v/>
      </c>
      <c r="AG45" s="370" t="str">
        <f>IF(AND('MAPA DE RIESGOS'!$AP145="Alta",'MAPA DE RIESGOS'!$AR145="Menor"),CONCATENATE("R",'MAPA DE RIESGOS'!$H145,"C",'MAPA DE RIESGOS'!$AF145),"")</f>
        <v/>
      </c>
      <c r="AH45" s="370" t="str">
        <f>IF(AND('MAPA DE RIESGOS'!$AP146="Alta",'MAPA DE RIESGOS'!$AR146="Menor"),CONCATENATE("R",'MAPA DE RIESGOS'!$H146,"C",'MAPA DE RIESGOS'!$AF146),"")</f>
        <v/>
      </c>
      <c r="AI45" s="370" t="str">
        <f>IF(AND('MAPA DE RIESGOS'!$AP147="Alta",'MAPA DE RIESGOS'!$AR147="Menor"),CONCATENATE("R",'MAPA DE RIESGOS'!$H147,"C",'MAPA DE RIESGOS'!$AF147),"")</f>
        <v/>
      </c>
      <c r="AJ45" s="370" t="str">
        <f>IF(AND('MAPA DE RIESGOS'!$AP148="Alta",'MAPA DE RIESGOS'!$AR148="Menor"),CONCATENATE("R",'MAPA DE RIESGOS'!$H148,"C",'MAPA DE RIESGOS'!$AF148),"")</f>
        <v/>
      </c>
      <c r="AK45" s="370" t="str">
        <f>IF(AND('MAPA DE RIESGOS'!$AP149="Alta",'MAPA DE RIESGOS'!$AR149="Menor"),CONCATENATE("R",'MAPA DE RIESGOS'!$H149,"C",'MAPA DE RIESGOS'!$AF149),"")</f>
        <v/>
      </c>
      <c r="AL45" s="370" t="str">
        <f>IF(AND('MAPA DE RIESGOS'!$AP150="Alta",'MAPA DE RIESGOS'!$AR150="Menor"),CONCATENATE("R",'MAPA DE RIESGOS'!$H150,"C",'MAPA DE RIESGOS'!$AF150),"")</f>
        <v/>
      </c>
      <c r="AM45" s="370" t="str">
        <f>IF(AND('MAPA DE RIESGOS'!$AP151="Alta",'MAPA DE RIESGOS'!$AR151="Menor"),CONCATENATE("R",'MAPA DE RIESGOS'!$H151,"C",'MAPA DE RIESGOS'!$AF151),"")</f>
        <v/>
      </c>
      <c r="AN45" s="370" t="str">
        <f>IF(AND('MAPA DE RIESGOS'!$AP152="Alta",'MAPA DE RIESGOS'!$AR152="Menor"),CONCATENATE("R",'MAPA DE RIESGOS'!$H152,"C",'MAPA DE RIESGOS'!$AF152),"")</f>
        <v/>
      </c>
      <c r="AO45" s="370" t="str">
        <f>IF(AND('MAPA DE RIESGOS'!$AP153="Alta",'MAPA DE RIESGOS'!$AR153="Menor"),CONCATENATE("R",'MAPA DE RIESGOS'!$H153,"C",'MAPA DE RIESGOS'!$AF153),"")</f>
        <v/>
      </c>
      <c r="AP45" s="370" t="str">
        <f>IF(AND('MAPA DE RIESGOS'!$AP154="Alta",'MAPA DE RIESGOS'!$AR154="Menor"),CONCATENATE("R",'MAPA DE RIESGOS'!$H154,"C",'MAPA DE RIESGOS'!$AF154),"")</f>
        <v/>
      </c>
      <c r="AQ45" s="370" t="str">
        <f>IF(AND('MAPA DE RIESGOS'!$AP155="Alta",'MAPA DE RIESGOS'!$AR155="Menor"),CONCATENATE("R",'MAPA DE RIESGOS'!$H155,"C",'MAPA DE RIESGOS'!$AF155),"")</f>
        <v/>
      </c>
      <c r="AR45" s="370" t="str">
        <f>IF(AND('MAPA DE RIESGOS'!$AP156="Alta",'MAPA DE RIESGOS'!$AR156="Menor"),CONCATENATE("R",'MAPA DE RIESGOS'!$H156,"C",'MAPA DE RIESGOS'!$AF156),"")</f>
        <v/>
      </c>
      <c r="AS45" s="371" t="str">
        <f>IF(AND('MAPA DE RIESGOS'!$AP157="Alta",'MAPA DE RIESGOS'!$AR157="Menor"),CONCATENATE("R",'MAPA DE RIESGOS'!$H157,"C",'MAPA DE RIESGOS'!$AF157),"")</f>
        <v/>
      </c>
      <c r="AT45" s="357" t="str">
        <f>IF(AND('MAPA DE RIESGOS'!$AP140="Alta",'MAPA DE RIESGOS'!$AR140="Moderado"),CONCATENATE("R",'MAPA DE RIESGOS'!$H140,"C",'MAPA DE RIESGOS'!$AF140),"")</f>
        <v/>
      </c>
      <c r="AU45" s="357" t="str">
        <f>IF(AND('MAPA DE RIESGOS'!$AP141="Alta",'MAPA DE RIESGOS'!$AR141="Moderado"),CONCATENATE("R",'MAPA DE RIESGOS'!$H141,"C",'MAPA DE RIESGOS'!$AF141),"")</f>
        <v/>
      </c>
      <c r="AV45" s="357" t="str">
        <f>IF(AND('MAPA DE RIESGOS'!$AP142="Alta",'MAPA DE RIESGOS'!$AR142="Moderado"),CONCATENATE("R",'MAPA DE RIESGOS'!$H142,"C",'MAPA DE RIESGOS'!$AF142),"")</f>
        <v/>
      </c>
      <c r="AW45" s="357" t="str">
        <f>IF(AND('MAPA DE RIESGOS'!$AP143="Alta",'MAPA DE RIESGOS'!$AR143="Moderado"),CONCATENATE("R",'MAPA DE RIESGOS'!$H143,"C",'MAPA DE RIESGOS'!$AF143),"")</f>
        <v/>
      </c>
      <c r="AX45" s="357" t="str">
        <f>IF(AND('MAPA DE RIESGOS'!$AP144="Alta",'MAPA DE RIESGOS'!$AR144="Moderado"),CONCATENATE("R",'MAPA DE RIESGOS'!$H144,"C",'MAPA DE RIESGOS'!$AF144),"")</f>
        <v/>
      </c>
      <c r="AY45" s="357" t="str">
        <f>IF(AND('MAPA DE RIESGOS'!$AP145="Alta",'MAPA DE RIESGOS'!$AR145="Moderado"),CONCATENATE("R",'MAPA DE RIESGOS'!$H145,"C",'MAPA DE RIESGOS'!$AF145),"")</f>
        <v/>
      </c>
      <c r="AZ45" s="357" t="str">
        <f>IF(AND('MAPA DE RIESGOS'!$AP146="Alta",'MAPA DE RIESGOS'!$AR146="Moderado"),CONCATENATE("R",'MAPA DE RIESGOS'!$H146,"C",'MAPA DE RIESGOS'!$AF146),"")</f>
        <v/>
      </c>
      <c r="BA45" s="357" t="str">
        <f>IF(AND('MAPA DE RIESGOS'!$AP147="Alta",'MAPA DE RIESGOS'!$AR147="Moderado"),CONCATENATE("R",'MAPA DE RIESGOS'!$H147,"C",'MAPA DE RIESGOS'!$AF147),"")</f>
        <v/>
      </c>
      <c r="BB45" s="357" t="str">
        <f>IF(AND('MAPA DE RIESGOS'!$AP148="Alta",'MAPA DE RIESGOS'!$AR148="Moderado"),CONCATENATE("R",'MAPA DE RIESGOS'!$H148,"C",'MAPA DE RIESGOS'!$AF148),"")</f>
        <v/>
      </c>
      <c r="BC45" s="357" t="str">
        <f>IF(AND('MAPA DE RIESGOS'!$AP149="Alta",'MAPA DE RIESGOS'!$AR149="Moderado"),CONCATENATE("R",'MAPA DE RIESGOS'!$H149,"C",'MAPA DE RIESGOS'!$AF149),"")</f>
        <v/>
      </c>
      <c r="BD45" s="357" t="str">
        <f>IF(AND('MAPA DE RIESGOS'!$AP150="Alta",'MAPA DE RIESGOS'!$AR150="Moderado"),CONCATENATE("R",'MAPA DE RIESGOS'!$H150,"C",'MAPA DE RIESGOS'!$AF150),"")</f>
        <v/>
      </c>
      <c r="BE45" s="357" t="str">
        <f>IF(AND('MAPA DE RIESGOS'!$AP151="Alta",'MAPA DE RIESGOS'!$AR151="Moderado"),CONCATENATE("R",'MAPA DE RIESGOS'!$H151,"C",'MAPA DE RIESGOS'!$AF151),"")</f>
        <v/>
      </c>
      <c r="BF45" s="357" t="str">
        <f>IF(AND('MAPA DE RIESGOS'!$AP152="Alta",'MAPA DE RIESGOS'!$AR152="Moderado"),CONCATENATE("R",'MAPA DE RIESGOS'!$H152,"C",'MAPA DE RIESGOS'!$AF152),"")</f>
        <v/>
      </c>
      <c r="BG45" s="357" t="str">
        <f>IF(AND('MAPA DE RIESGOS'!$AP153="Alta",'MAPA DE RIESGOS'!$AR153="Moderado"),CONCATENATE("R",'MAPA DE RIESGOS'!$H153,"C",'MAPA DE RIESGOS'!$AF153),"")</f>
        <v/>
      </c>
      <c r="BH45" s="357" t="str">
        <f>IF(AND('MAPA DE RIESGOS'!$AP154="Alta",'MAPA DE RIESGOS'!$AR154="Moderado"),CONCATENATE("R",'MAPA DE RIESGOS'!$H154,"C",'MAPA DE RIESGOS'!$AF154),"")</f>
        <v/>
      </c>
      <c r="BI45" s="357" t="str">
        <f>IF(AND('MAPA DE RIESGOS'!$AP155="Alta",'MAPA DE RIESGOS'!$AR155="Moderado"),CONCATENATE("R",'MAPA DE RIESGOS'!$H155,"C",'MAPA DE RIESGOS'!$AF155),"")</f>
        <v/>
      </c>
      <c r="BJ45" s="357" t="str">
        <f>IF(AND('MAPA DE RIESGOS'!$AP156="Alta",'MAPA DE RIESGOS'!$AR156="Moderado"),CONCATENATE("R",'MAPA DE RIESGOS'!$H156,"C",'MAPA DE RIESGOS'!$AF156),"")</f>
        <v/>
      </c>
      <c r="BK45" s="358" t="str">
        <f>IF(AND('MAPA DE RIESGOS'!$AP157="Alta",'MAPA DE RIESGOS'!$AR157="Moderado"),CONCATENATE("R",'MAPA DE RIESGOS'!$H157,"C",'MAPA DE RIESGOS'!$AF157),"")</f>
        <v/>
      </c>
      <c r="BL45" s="357" t="str">
        <f>IF(AND('MAPA DE RIESGOS'!$AP140="Alta",'MAPA DE RIESGOS'!$AR140="Mayor"),CONCATENATE("R",'MAPA DE RIESGOS'!$H140,"C",'MAPA DE RIESGOS'!$AF140),"")</f>
        <v/>
      </c>
      <c r="BM45" s="357" t="str">
        <f>IF(AND('MAPA DE RIESGOS'!$AP141="Alta",'MAPA DE RIESGOS'!$AR141="Mayor"),CONCATENATE("R",'MAPA DE RIESGOS'!$H141,"C",'MAPA DE RIESGOS'!$AF141),"")</f>
        <v/>
      </c>
      <c r="BN45" s="357" t="str">
        <f>IF(AND('MAPA DE RIESGOS'!$AP142="Alta",'MAPA DE RIESGOS'!$AR142="Mayor"),CONCATENATE("R",'MAPA DE RIESGOS'!$H142,"C",'MAPA DE RIESGOS'!$AF142),"")</f>
        <v/>
      </c>
      <c r="BO45" s="357" t="str">
        <f>IF(AND('MAPA DE RIESGOS'!$AP143="Alta",'MAPA DE RIESGOS'!$AR143="Mayor"),CONCATENATE("R",'MAPA DE RIESGOS'!$H143,"C",'MAPA DE RIESGOS'!$AF143),"")</f>
        <v/>
      </c>
      <c r="BP45" s="357" t="str">
        <f>IF(AND('MAPA DE RIESGOS'!$AP144="Alta",'MAPA DE RIESGOS'!$AR144="Mayor"),CONCATENATE("R",'MAPA DE RIESGOS'!$H144,"C",'MAPA DE RIESGOS'!$AF144),"")</f>
        <v/>
      </c>
      <c r="BQ45" s="357" t="str">
        <f>IF(AND('MAPA DE RIESGOS'!$AP145="Alta",'MAPA DE RIESGOS'!$AR145="Mayor"),CONCATENATE("R",'MAPA DE RIESGOS'!$H145,"C",'MAPA DE RIESGOS'!$AF145),"")</f>
        <v/>
      </c>
      <c r="BR45" s="357" t="str">
        <f>IF(AND('MAPA DE RIESGOS'!$AP146="Alta",'MAPA DE RIESGOS'!$AR146="Mayor"),CONCATENATE("R",'MAPA DE RIESGOS'!$H146,"C",'MAPA DE RIESGOS'!$AF146),"")</f>
        <v/>
      </c>
      <c r="BS45" s="357" t="str">
        <f>IF(AND('MAPA DE RIESGOS'!$AP147="Alta",'MAPA DE RIESGOS'!$AR147="Mayor"),CONCATENATE("R",'MAPA DE RIESGOS'!$H147,"C",'MAPA DE RIESGOS'!$AF147),"")</f>
        <v/>
      </c>
      <c r="BT45" s="357" t="str">
        <f>IF(AND('MAPA DE RIESGOS'!$AP148="Alta",'MAPA DE RIESGOS'!$AR148="Mayor"),CONCATENATE("R",'MAPA DE RIESGOS'!$H148,"C",'MAPA DE RIESGOS'!$AF148),"")</f>
        <v/>
      </c>
      <c r="BU45" s="357" t="str">
        <f>IF(AND('MAPA DE RIESGOS'!$AP149="Alta",'MAPA DE RIESGOS'!$AR149="Mayor"),CONCATENATE("R",'MAPA DE RIESGOS'!$H149,"C",'MAPA DE RIESGOS'!$AF149),"")</f>
        <v/>
      </c>
      <c r="BV45" s="357" t="str">
        <f>IF(AND('MAPA DE RIESGOS'!$AP150="Alta",'MAPA DE RIESGOS'!$AR150="Mayor"),CONCATENATE("R",'MAPA DE RIESGOS'!$H150,"C",'MAPA DE RIESGOS'!$AF150),"")</f>
        <v/>
      </c>
      <c r="BW45" s="357" t="str">
        <f>IF(AND('MAPA DE RIESGOS'!$AP151="Alta",'MAPA DE RIESGOS'!$AR151="Mayor"),CONCATENATE("R",'MAPA DE RIESGOS'!$H151,"C",'MAPA DE RIESGOS'!$AF151),"")</f>
        <v/>
      </c>
      <c r="BX45" s="357" t="str">
        <f>IF(AND('MAPA DE RIESGOS'!$AP152="Alta",'MAPA DE RIESGOS'!$AR152="Mayor"),CONCATENATE("R",'MAPA DE RIESGOS'!$H152,"C",'MAPA DE RIESGOS'!$AF152),"")</f>
        <v/>
      </c>
      <c r="BY45" s="357" t="str">
        <f>IF(AND('MAPA DE RIESGOS'!$AP153="Alta",'MAPA DE RIESGOS'!$AR153="Mayor"),CONCATENATE("R",'MAPA DE RIESGOS'!$H153,"C",'MAPA DE RIESGOS'!$AF153),"")</f>
        <v/>
      </c>
      <c r="BZ45" s="357" t="str">
        <f>IF(AND('MAPA DE RIESGOS'!$AP154="Alta",'MAPA DE RIESGOS'!$AR154="Mayor"),CONCATENATE("R",'MAPA DE RIESGOS'!$H154,"C",'MAPA DE RIESGOS'!$AF154),"")</f>
        <v/>
      </c>
      <c r="CA45" s="357" t="str">
        <f>IF(AND('MAPA DE RIESGOS'!$AP155="Alta",'MAPA DE RIESGOS'!$AR155="Mayor"),CONCATENATE("R",'MAPA DE RIESGOS'!$H155,"C",'MAPA DE RIESGOS'!$AF155),"")</f>
        <v/>
      </c>
      <c r="CB45" s="357" t="str">
        <f>IF(AND('MAPA DE RIESGOS'!$AP156="Alta",'MAPA DE RIESGOS'!$AR156="Mayor"),CONCATENATE("R",'MAPA DE RIESGOS'!$H156,"C",'MAPA DE RIESGOS'!$AF156),"")</f>
        <v/>
      </c>
      <c r="CC45" s="358" t="str">
        <f>IF(AND('MAPA DE RIESGOS'!$AP157="Alta",'MAPA DE RIESGOS'!$AR157="Mayor"),CONCATENATE("R",'MAPA DE RIESGOS'!$H157,"C",'MAPA DE RIESGOS'!$AF157),"")</f>
        <v/>
      </c>
      <c r="CD45" s="359" t="str">
        <f>IF(AND('MAPA DE RIESGOS'!$AP140="Alta",'MAPA DE RIESGOS'!$AR140="Catastrófico"),CONCATENATE("R",'MAPA DE RIESGOS'!$H140,"C",'MAPA DE RIESGOS'!$AF140),"")</f>
        <v/>
      </c>
      <c r="CE45" s="359" t="str">
        <f>IF(AND('MAPA DE RIESGOS'!$AP141="Alta",'MAPA DE RIESGOS'!$AR141="Catastrófico"),CONCATENATE("R",'MAPA DE RIESGOS'!$H141,"C",'MAPA DE RIESGOS'!$AF141),"")</f>
        <v/>
      </c>
      <c r="CF45" s="359" t="str">
        <f>IF(AND('MAPA DE RIESGOS'!$AP142="Alta",'MAPA DE RIESGOS'!$AR142="Catastrófico"),CONCATENATE("R",'MAPA DE RIESGOS'!$H142,"C",'MAPA DE RIESGOS'!$AF142),"")</f>
        <v/>
      </c>
      <c r="CG45" s="359" t="str">
        <f>IF(AND('MAPA DE RIESGOS'!$AP143="Alta",'MAPA DE RIESGOS'!$AR143="Catastrófico"),CONCATENATE("R",'MAPA DE RIESGOS'!$H143,"C",'MAPA DE RIESGOS'!$AF143),"")</f>
        <v/>
      </c>
      <c r="CH45" s="359" t="str">
        <f>IF(AND('MAPA DE RIESGOS'!$AP144="Alta",'MAPA DE RIESGOS'!$AR144="Catastrófico"),CONCATENATE("R",'MAPA DE RIESGOS'!$H144,"C",'MAPA DE RIESGOS'!$AF144),"")</f>
        <v/>
      </c>
      <c r="CI45" s="359" t="str">
        <f>IF(AND('MAPA DE RIESGOS'!$AP145="Alta",'MAPA DE RIESGOS'!$AR145="Catastrófico"),CONCATENATE("R",'MAPA DE RIESGOS'!$H145,"C",'MAPA DE RIESGOS'!$AF145),"")</f>
        <v/>
      </c>
      <c r="CJ45" s="359" t="str">
        <f>IF(AND('MAPA DE RIESGOS'!$AP146="Alta",'MAPA DE RIESGOS'!$AR146="Catastrófico"),CONCATENATE("R",'MAPA DE RIESGOS'!$H146,"C",'MAPA DE RIESGOS'!$AF146),"")</f>
        <v/>
      </c>
      <c r="CK45" s="359" t="str">
        <f>IF(AND('MAPA DE RIESGOS'!$AP147="Alta",'MAPA DE RIESGOS'!$AR147="Catastrófico"),CONCATENATE("R",'MAPA DE RIESGOS'!$H147,"C",'MAPA DE RIESGOS'!$AF147),"")</f>
        <v/>
      </c>
      <c r="CL45" s="359" t="str">
        <f>IF(AND('MAPA DE RIESGOS'!$AP148="Alta",'MAPA DE RIESGOS'!$AR148="Catastrófico"),CONCATENATE("R",'MAPA DE RIESGOS'!$H148,"C",'MAPA DE RIESGOS'!$AF148),"")</f>
        <v/>
      </c>
      <c r="CM45" s="359" t="str">
        <f>IF(AND('MAPA DE RIESGOS'!$AP149="Alta",'MAPA DE RIESGOS'!$AR149="Catastrófico"),CONCATENATE("R",'MAPA DE RIESGOS'!$H149,"C",'MAPA DE RIESGOS'!$AF149),"")</f>
        <v/>
      </c>
      <c r="CN45" s="359" t="str">
        <f>IF(AND('MAPA DE RIESGOS'!$AP150="Alta",'MAPA DE RIESGOS'!$AR150="Catastrófico"),CONCATENATE("R",'MAPA DE RIESGOS'!$H150,"C",'MAPA DE RIESGOS'!$AF150),"")</f>
        <v/>
      </c>
      <c r="CO45" s="359" t="str">
        <f>IF(AND('MAPA DE RIESGOS'!$AP151="Alta",'MAPA DE RIESGOS'!$AR151="Catastrófico"),CONCATENATE("R",'MAPA DE RIESGOS'!$H151,"C",'MAPA DE RIESGOS'!$AF151),"")</f>
        <v/>
      </c>
      <c r="CP45" s="359" t="str">
        <f>IF(AND('MAPA DE RIESGOS'!$AP152="Alta",'MAPA DE RIESGOS'!$AR152="Catastrófico"),CONCATENATE("R",'MAPA DE RIESGOS'!$H152,"C",'MAPA DE RIESGOS'!$AF152),"")</f>
        <v/>
      </c>
      <c r="CQ45" s="359" t="str">
        <f>IF(AND('MAPA DE RIESGOS'!$AP153="Alta",'MAPA DE RIESGOS'!$AR153="Catastrófico"),CONCATENATE("R",'MAPA DE RIESGOS'!$H153,"C",'MAPA DE RIESGOS'!$AF153),"")</f>
        <v/>
      </c>
      <c r="CR45" s="359" t="str">
        <f>IF(AND('MAPA DE RIESGOS'!$AP154="Alta",'MAPA DE RIESGOS'!$AR154="Catastrófico"),CONCATENATE("R",'MAPA DE RIESGOS'!$H154,"C",'MAPA DE RIESGOS'!$AF154),"")</f>
        <v/>
      </c>
      <c r="CS45" s="359" t="str">
        <f>IF(AND('MAPA DE RIESGOS'!$AP155="Alta",'MAPA DE RIESGOS'!$AR155="Catastrófico"),CONCATENATE("R",'MAPA DE RIESGOS'!$H155,"C",'MAPA DE RIESGOS'!$AF155),"")</f>
        <v/>
      </c>
      <c r="CT45" s="359" t="str">
        <f>IF(AND('MAPA DE RIESGOS'!$AP156="Alta",'MAPA DE RIESGOS'!$AR156="Catastrófico"),CONCATENATE("R",'MAPA DE RIESGOS'!$H156,"C",'MAPA DE RIESGOS'!$AF156),"")</f>
        <v/>
      </c>
      <c r="CU45" s="360" t="str">
        <f>IF(AND('MAPA DE RIESGOS'!$AP157="Alta",'MAPA DE RIESGOS'!$AR157="Catastrófico"),CONCATENATE("R",'MAPA DE RIESGOS'!$H157,"C",'MAPA DE RIESGOS'!$AF157),"")</f>
        <v/>
      </c>
      <c r="CV45" s="67"/>
      <c r="CW45" s="771"/>
      <c r="CX45" s="772"/>
      <c r="CY45" s="772"/>
      <c r="CZ45" s="772"/>
      <c r="DA45" s="772"/>
      <c r="DB45" s="773"/>
    </row>
    <row r="46" spans="2:106" ht="32.5" customHeight="1">
      <c r="B46" s="749"/>
      <c r="C46" s="749"/>
      <c r="D46" s="750"/>
      <c r="E46" s="738"/>
      <c r="F46" s="739"/>
      <c r="G46" s="739"/>
      <c r="H46" s="739"/>
      <c r="I46" s="739"/>
      <c r="J46" s="369" t="str">
        <f>IF(AND('MAPA DE RIESGOS'!$AP158="Alta",'MAPA DE RIESGOS'!$AR158="Leve"),CONCATENATE("R",'MAPA DE RIESGOS'!$H158,"C",'MAPA DE RIESGOS'!$AF158),"")</f>
        <v/>
      </c>
      <c r="K46" s="370" t="str">
        <f>IF(AND('MAPA DE RIESGOS'!$AP159="Alta",'MAPA DE RIESGOS'!$AR159="Leve"),CONCATENATE("R",'MAPA DE RIESGOS'!$H159,"C",'MAPA DE RIESGOS'!$AF159),"")</f>
        <v/>
      </c>
      <c r="L46" s="370" t="str">
        <f>IF(AND('MAPA DE RIESGOS'!$AP160="Alta",'MAPA DE RIESGOS'!$AR160="Leve"),CONCATENATE("R",'MAPA DE RIESGOS'!$H160,"C",'MAPA DE RIESGOS'!$AF160),"")</f>
        <v/>
      </c>
      <c r="M46" s="370" t="str">
        <f>IF(AND('MAPA DE RIESGOS'!$AP161="Alta",'MAPA DE RIESGOS'!$AR161="Leve"),CONCATENATE("R",'MAPA DE RIESGOS'!$H161,"C",'MAPA DE RIESGOS'!$AF161),"")</f>
        <v/>
      </c>
      <c r="N46" s="370" t="str">
        <f>IF(AND('MAPA DE RIESGOS'!$AP162="Alta",'MAPA DE RIESGOS'!$AR162="Leve"),CONCATENATE("R",'MAPA DE RIESGOS'!$H162,"C",'MAPA DE RIESGOS'!$AF162),"")</f>
        <v/>
      </c>
      <c r="O46" s="370" t="str">
        <f>IF(AND('MAPA DE RIESGOS'!$AP163="Alta",'MAPA DE RIESGOS'!$AR163="Leve"),CONCATENATE("R",'MAPA DE RIESGOS'!$H163,"C",'MAPA DE RIESGOS'!$AF163),"")</f>
        <v/>
      </c>
      <c r="P46" s="370" t="str">
        <f>IF(AND('MAPA DE RIESGOS'!$AP164="Alta",'MAPA DE RIESGOS'!$AR164="Leve"),CONCATENATE("R",'MAPA DE RIESGOS'!$H164,"C",'MAPA DE RIESGOS'!$AF164),"")</f>
        <v/>
      </c>
      <c r="Q46" s="370" t="str">
        <f>IF(AND('MAPA DE RIESGOS'!$AP165="Alta",'MAPA DE RIESGOS'!$AR165="Leve"),CONCATENATE("R",'MAPA DE RIESGOS'!$H165,"C",'MAPA DE RIESGOS'!$AF165),"")</f>
        <v/>
      </c>
      <c r="R46" s="370" t="str">
        <f>IF(AND('MAPA DE RIESGOS'!$AP166="Alta",'MAPA DE RIESGOS'!$AR166="Leve"),CONCATENATE("R",'MAPA DE RIESGOS'!$H166,"C",'MAPA DE RIESGOS'!$AF166),"")</f>
        <v/>
      </c>
      <c r="S46" s="370" t="str">
        <f>IF(AND('MAPA DE RIESGOS'!$AP167="Alta",'MAPA DE RIESGOS'!$AR167="Leve"),CONCATENATE("R",'MAPA DE RIESGOS'!$H167,"C",'MAPA DE RIESGOS'!$AF167),"")</f>
        <v/>
      </c>
      <c r="T46" s="370" t="str">
        <f>IF(AND('MAPA DE RIESGOS'!$AP168="Alta",'MAPA DE RIESGOS'!$AR168="Leve"),CONCATENATE("R",'MAPA DE RIESGOS'!$H168,"C",'MAPA DE RIESGOS'!$AF168),"")</f>
        <v/>
      </c>
      <c r="U46" s="370" t="str">
        <f>IF(AND('MAPA DE RIESGOS'!$AP169="Alta",'MAPA DE RIESGOS'!$AR169="Leve"),CONCATENATE("R",'MAPA DE RIESGOS'!$H169,"C",'MAPA DE RIESGOS'!$AF169),"")</f>
        <v/>
      </c>
      <c r="V46" s="370" t="str">
        <f>IF(AND('MAPA DE RIESGOS'!$AP170="Alta",'MAPA DE RIESGOS'!$AR170="Leve"),CONCATENATE("R",'MAPA DE RIESGOS'!$H170,"C",'MAPA DE RIESGOS'!$AF170),"")</f>
        <v/>
      </c>
      <c r="W46" s="370" t="str">
        <f>IF(AND('MAPA DE RIESGOS'!$AP171="Alta",'MAPA DE RIESGOS'!$AR171="Leve"),CONCATENATE("R",'MAPA DE RIESGOS'!$H171,"C",'MAPA DE RIESGOS'!$AF171),"")</f>
        <v/>
      </c>
      <c r="X46" s="370" t="str">
        <f>IF(AND('MAPA DE RIESGOS'!$AP172="Alta",'MAPA DE RIESGOS'!$AR172="Leve"),CONCATENATE("R",'MAPA DE RIESGOS'!$H172,"C",'MAPA DE RIESGOS'!$AF172),"")</f>
        <v/>
      </c>
      <c r="Y46" s="370" t="str">
        <f>IF(AND('MAPA DE RIESGOS'!$AP173="Alta",'MAPA DE RIESGOS'!$AR173="Leve"),CONCATENATE("R",'MAPA DE RIESGOS'!$H173,"C",'MAPA DE RIESGOS'!$AF173),"")</f>
        <v/>
      </c>
      <c r="Z46" s="370" t="str">
        <f>IF(AND('MAPA DE RIESGOS'!$AP174="Alta",'MAPA DE RIESGOS'!$AR174="Leve"),CONCATENATE("R",'MAPA DE RIESGOS'!$H174,"C",'MAPA DE RIESGOS'!$AF174),"")</f>
        <v/>
      </c>
      <c r="AA46" s="370" t="str">
        <f>IF(AND('MAPA DE RIESGOS'!$AP175="Alta",'MAPA DE RIESGOS'!$AR175="Leve"),CONCATENATE("R",'MAPA DE RIESGOS'!$H175,"C",'MAPA DE RIESGOS'!$AF175),"")</f>
        <v/>
      </c>
      <c r="AB46" s="369" t="str">
        <f>IF(AND('MAPA DE RIESGOS'!$AP158="Alta",'MAPA DE RIESGOS'!$AR158="Menor"),CONCATENATE("R",'MAPA DE RIESGOS'!$H158,"C",'MAPA DE RIESGOS'!$AF158),"")</f>
        <v/>
      </c>
      <c r="AC46" s="370" t="str">
        <f>IF(AND('MAPA DE RIESGOS'!$AP159="Alta",'MAPA DE RIESGOS'!$AR159="Menor"),CONCATENATE("R",'MAPA DE RIESGOS'!$H159,"C",'MAPA DE RIESGOS'!$AF159),"")</f>
        <v/>
      </c>
      <c r="AD46" s="370" t="str">
        <f>IF(AND('MAPA DE RIESGOS'!$AP160="Alta",'MAPA DE RIESGOS'!$AR160="Menor"),CONCATENATE("R",'MAPA DE RIESGOS'!$H160,"C",'MAPA DE RIESGOS'!$AF160),"")</f>
        <v/>
      </c>
      <c r="AE46" s="370" t="str">
        <f>IF(AND('MAPA DE RIESGOS'!$AP161="Alta",'MAPA DE RIESGOS'!$AR161="Menor"),CONCATENATE("R",'MAPA DE RIESGOS'!$H161,"C",'MAPA DE RIESGOS'!$AF161),"")</f>
        <v/>
      </c>
      <c r="AF46" s="370" t="str">
        <f>IF(AND('MAPA DE RIESGOS'!$AP162="Alta",'MAPA DE RIESGOS'!$AR162="Menor"),CONCATENATE("R",'MAPA DE RIESGOS'!$H162,"C",'MAPA DE RIESGOS'!$AF162),"")</f>
        <v/>
      </c>
      <c r="AG46" s="370" t="str">
        <f>IF(AND('MAPA DE RIESGOS'!$AP163="Alta",'MAPA DE RIESGOS'!$AR163="Menor"),CONCATENATE("R",'MAPA DE RIESGOS'!$H163,"C",'MAPA DE RIESGOS'!$AF163),"")</f>
        <v/>
      </c>
      <c r="AH46" s="370" t="str">
        <f>IF(AND('MAPA DE RIESGOS'!$AP164="Alta",'MAPA DE RIESGOS'!$AR164="Menor"),CONCATENATE("R",'MAPA DE RIESGOS'!$H164,"C",'MAPA DE RIESGOS'!$AF164),"")</f>
        <v/>
      </c>
      <c r="AI46" s="370" t="str">
        <f>IF(AND('MAPA DE RIESGOS'!$AP165="Alta",'MAPA DE RIESGOS'!$AR165="Menor"),CONCATENATE("R",'MAPA DE RIESGOS'!$H165,"C",'MAPA DE RIESGOS'!$AF165),"")</f>
        <v/>
      </c>
      <c r="AJ46" s="370" t="str">
        <f>IF(AND('MAPA DE RIESGOS'!$AP166="Alta",'MAPA DE RIESGOS'!$AR166="Menor"),CONCATENATE("R",'MAPA DE RIESGOS'!$H166,"C",'MAPA DE RIESGOS'!$AF166),"")</f>
        <v/>
      </c>
      <c r="AK46" s="370" t="str">
        <f>IF(AND('MAPA DE RIESGOS'!$AP167="Alta",'MAPA DE RIESGOS'!$AR167="Menor"),CONCATENATE("R",'MAPA DE RIESGOS'!$H167,"C",'MAPA DE RIESGOS'!$AF167),"")</f>
        <v/>
      </c>
      <c r="AL46" s="370" t="str">
        <f>IF(AND('MAPA DE RIESGOS'!$AP168="Alta",'MAPA DE RIESGOS'!$AR168="Menor"),CONCATENATE("R",'MAPA DE RIESGOS'!$H168,"C",'MAPA DE RIESGOS'!$AF168),"")</f>
        <v/>
      </c>
      <c r="AM46" s="370" t="str">
        <f>IF(AND('MAPA DE RIESGOS'!$AP169="Alta",'MAPA DE RIESGOS'!$AR169="Menor"),CONCATENATE("R",'MAPA DE RIESGOS'!$H169,"C",'MAPA DE RIESGOS'!$AF169),"")</f>
        <v/>
      </c>
      <c r="AN46" s="370" t="str">
        <f>IF(AND('MAPA DE RIESGOS'!$AP170="Alta",'MAPA DE RIESGOS'!$AR170="Menor"),CONCATENATE("R",'MAPA DE RIESGOS'!$H170,"C",'MAPA DE RIESGOS'!$AF170),"")</f>
        <v/>
      </c>
      <c r="AO46" s="370" t="str">
        <f>IF(AND('MAPA DE RIESGOS'!$AP171="Alta",'MAPA DE RIESGOS'!$AR171="Menor"),CONCATENATE("R",'MAPA DE RIESGOS'!$H171,"C",'MAPA DE RIESGOS'!$AF171),"")</f>
        <v/>
      </c>
      <c r="AP46" s="370" t="str">
        <f>IF(AND('MAPA DE RIESGOS'!$AP172="Alta",'MAPA DE RIESGOS'!$AR172="Menor"),CONCATENATE("R",'MAPA DE RIESGOS'!$H172,"C",'MAPA DE RIESGOS'!$AF172),"")</f>
        <v/>
      </c>
      <c r="AQ46" s="370" t="str">
        <f>IF(AND('MAPA DE RIESGOS'!$AP173="Alta",'MAPA DE RIESGOS'!$AR173="Menor"),CONCATENATE("R",'MAPA DE RIESGOS'!$H173,"C",'MAPA DE RIESGOS'!$AF173),"")</f>
        <v/>
      </c>
      <c r="AR46" s="370" t="str">
        <f>IF(AND('MAPA DE RIESGOS'!$AP174="Alta",'MAPA DE RIESGOS'!$AR174="Menor"),CONCATENATE("R",'MAPA DE RIESGOS'!$H174,"C",'MAPA DE RIESGOS'!$AF174),"")</f>
        <v/>
      </c>
      <c r="AS46" s="371" t="str">
        <f>IF(AND('MAPA DE RIESGOS'!$AP175="Alta",'MAPA DE RIESGOS'!$AR175="Menor"),CONCATENATE("R",'MAPA DE RIESGOS'!$H175,"C",'MAPA DE RIESGOS'!$AF175),"")</f>
        <v/>
      </c>
      <c r="AT46" s="357" t="str">
        <f>IF(AND('MAPA DE RIESGOS'!$AP158="Alta",'MAPA DE RIESGOS'!$AR158="Moderado"),CONCATENATE("R",'MAPA DE RIESGOS'!$H158,"C",'MAPA DE RIESGOS'!$AF158),"")</f>
        <v/>
      </c>
      <c r="AU46" s="357" t="str">
        <f>IF(AND('MAPA DE RIESGOS'!$AP159="Alta",'MAPA DE RIESGOS'!$AR159="Moderado"),CONCATENATE("R",'MAPA DE RIESGOS'!$H159,"C",'MAPA DE RIESGOS'!$AF159),"")</f>
        <v/>
      </c>
      <c r="AV46" s="357" t="str">
        <f>IF(AND('MAPA DE RIESGOS'!$AP160="Alta",'MAPA DE RIESGOS'!$AR160="Moderado"),CONCATENATE("R",'MAPA DE RIESGOS'!$H160,"C",'MAPA DE RIESGOS'!$AF160),"")</f>
        <v/>
      </c>
      <c r="AW46" s="357" t="str">
        <f>IF(AND('MAPA DE RIESGOS'!$AP161="Alta",'MAPA DE RIESGOS'!$AR161="Moderado"),CONCATENATE("R",'MAPA DE RIESGOS'!$H161,"C",'MAPA DE RIESGOS'!$AF161),"")</f>
        <v/>
      </c>
      <c r="AX46" s="357" t="str">
        <f>IF(AND('MAPA DE RIESGOS'!$AP162="Alta",'MAPA DE RIESGOS'!$AR162="Moderado"),CONCATENATE("R",'MAPA DE RIESGOS'!$H162,"C",'MAPA DE RIESGOS'!$AF162),"")</f>
        <v/>
      </c>
      <c r="AY46" s="357" t="str">
        <f>IF(AND('MAPA DE RIESGOS'!$AP163="Alta",'MAPA DE RIESGOS'!$AR163="Moderado"),CONCATENATE("R",'MAPA DE RIESGOS'!$H163,"C",'MAPA DE RIESGOS'!$AF163),"")</f>
        <v/>
      </c>
      <c r="AZ46" s="357" t="str">
        <f>IF(AND('MAPA DE RIESGOS'!$AP164="Alta",'MAPA DE RIESGOS'!$AR164="Moderado"),CONCATENATE("R",'MAPA DE RIESGOS'!$H164,"C",'MAPA DE RIESGOS'!$AF164),"")</f>
        <v/>
      </c>
      <c r="BA46" s="357" t="str">
        <f>IF(AND('MAPA DE RIESGOS'!$AP165="Alta",'MAPA DE RIESGOS'!$AR165="Moderado"),CONCATENATE("R",'MAPA DE RIESGOS'!$H165,"C",'MAPA DE RIESGOS'!$AF165),"")</f>
        <v/>
      </c>
      <c r="BB46" s="357" t="str">
        <f>IF(AND('MAPA DE RIESGOS'!$AP166="Alta",'MAPA DE RIESGOS'!$AR166="Moderado"),CONCATENATE("R",'MAPA DE RIESGOS'!$H166,"C",'MAPA DE RIESGOS'!$AF166),"")</f>
        <v/>
      </c>
      <c r="BC46" s="357" t="str">
        <f>IF(AND('MAPA DE RIESGOS'!$AP167="Alta",'MAPA DE RIESGOS'!$AR167="Moderado"),CONCATENATE("R",'MAPA DE RIESGOS'!$H167,"C",'MAPA DE RIESGOS'!$AF167),"")</f>
        <v/>
      </c>
      <c r="BD46" s="357" t="str">
        <f>IF(AND('MAPA DE RIESGOS'!$AP168="Alta",'MAPA DE RIESGOS'!$AR168="Moderado"),CONCATENATE("R",'MAPA DE RIESGOS'!$H168,"C",'MAPA DE RIESGOS'!$AF168),"")</f>
        <v/>
      </c>
      <c r="BE46" s="357" t="str">
        <f>IF(AND('MAPA DE RIESGOS'!$AP169="Alta",'MAPA DE RIESGOS'!$AR169="Moderado"),CONCATENATE("R",'MAPA DE RIESGOS'!$H169,"C",'MAPA DE RIESGOS'!$AF169),"")</f>
        <v/>
      </c>
      <c r="BF46" s="357" t="str">
        <f>IF(AND('MAPA DE RIESGOS'!$AP170="Alta",'MAPA DE RIESGOS'!$AR170="Moderado"),CONCATENATE("R",'MAPA DE RIESGOS'!$H170,"C",'MAPA DE RIESGOS'!$AF170),"")</f>
        <v/>
      </c>
      <c r="BG46" s="357" t="str">
        <f>IF(AND('MAPA DE RIESGOS'!$AP171="Alta",'MAPA DE RIESGOS'!$AR171="Moderado"),CONCATENATE("R",'MAPA DE RIESGOS'!$H171,"C",'MAPA DE RIESGOS'!$AF171),"")</f>
        <v/>
      </c>
      <c r="BH46" s="357" t="str">
        <f>IF(AND('MAPA DE RIESGOS'!$AP172="Alta",'MAPA DE RIESGOS'!$AR172="Moderado"),CONCATENATE("R",'MAPA DE RIESGOS'!$H172,"C",'MAPA DE RIESGOS'!$AF172),"")</f>
        <v/>
      </c>
      <c r="BI46" s="357" t="str">
        <f>IF(AND('MAPA DE RIESGOS'!$AP173="Alta",'MAPA DE RIESGOS'!$AR173="Moderado"),CONCATENATE("R",'MAPA DE RIESGOS'!$H173,"C",'MAPA DE RIESGOS'!$AF173),"")</f>
        <v/>
      </c>
      <c r="BJ46" s="357" t="str">
        <f>IF(AND('MAPA DE RIESGOS'!$AP174="Alta",'MAPA DE RIESGOS'!$AR174="Moderado"),CONCATENATE("R",'MAPA DE RIESGOS'!$H174,"C",'MAPA DE RIESGOS'!$AF174),"")</f>
        <v/>
      </c>
      <c r="BK46" s="358" t="str">
        <f>IF(AND('MAPA DE RIESGOS'!$AP175="Alta",'MAPA DE RIESGOS'!$AR175="Moderado"),CONCATENATE("R",'MAPA DE RIESGOS'!$H175,"C",'MAPA DE RIESGOS'!$AF175),"")</f>
        <v/>
      </c>
      <c r="BL46" s="357" t="str">
        <f>IF(AND('MAPA DE RIESGOS'!$AP158="Alta",'MAPA DE RIESGOS'!$AR158="Mayor"),CONCATENATE("R",'MAPA DE RIESGOS'!$H158,"C",'MAPA DE RIESGOS'!$AF158),"")</f>
        <v/>
      </c>
      <c r="BM46" s="357" t="str">
        <f>IF(AND('MAPA DE RIESGOS'!$AP159="Alta",'MAPA DE RIESGOS'!$AR159="Mayor"),CONCATENATE("R",'MAPA DE RIESGOS'!$H159,"C",'MAPA DE RIESGOS'!$AF159),"")</f>
        <v/>
      </c>
      <c r="BN46" s="357" t="str">
        <f>IF(AND('MAPA DE RIESGOS'!$AP160="Alta",'MAPA DE RIESGOS'!$AR160="Mayor"),CONCATENATE("R",'MAPA DE RIESGOS'!$H160,"C",'MAPA DE RIESGOS'!$AF160),"")</f>
        <v/>
      </c>
      <c r="BO46" s="357" t="str">
        <f>IF(AND('MAPA DE RIESGOS'!$AP161="Alta",'MAPA DE RIESGOS'!$AR161="Mayor"),CONCATENATE("R",'MAPA DE RIESGOS'!$H161,"C",'MAPA DE RIESGOS'!$AF161),"")</f>
        <v/>
      </c>
      <c r="BP46" s="357" t="str">
        <f>IF(AND('MAPA DE RIESGOS'!$AP162="Alta",'MAPA DE RIESGOS'!$AR162="Mayor"),CONCATENATE("R",'MAPA DE RIESGOS'!$H162,"C",'MAPA DE RIESGOS'!$AF162),"")</f>
        <v/>
      </c>
      <c r="BQ46" s="357" t="str">
        <f>IF(AND('MAPA DE RIESGOS'!$AP163="Alta",'MAPA DE RIESGOS'!$AR163="Mayor"),CONCATENATE("R",'MAPA DE RIESGOS'!$H163,"C",'MAPA DE RIESGOS'!$AF163),"")</f>
        <v/>
      </c>
      <c r="BR46" s="357" t="str">
        <f>IF(AND('MAPA DE RIESGOS'!$AP164="Alta",'MAPA DE RIESGOS'!$AR164="Mayor"),CONCATENATE("R",'MAPA DE RIESGOS'!$H164,"C",'MAPA DE RIESGOS'!$AF164),"")</f>
        <v/>
      </c>
      <c r="BS46" s="357" t="str">
        <f>IF(AND('MAPA DE RIESGOS'!$AP165="Alta",'MAPA DE RIESGOS'!$AR165="Mayor"),CONCATENATE("R",'MAPA DE RIESGOS'!$H165,"C",'MAPA DE RIESGOS'!$AF165),"")</f>
        <v/>
      </c>
      <c r="BT46" s="357" t="str">
        <f>IF(AND('MAPA DE RIESGOS'!$AP166="Alta",'MAPA DE RIESGOS'!$AR166="Mayor"),CONCATENATE("R",'MAPA DE RIESGOS'!$H166,"C",'MAPA DE RIESGOS'!$AF166),"")</f>
        <v/>
      </c>
      <c r="BU46" s="357" t="str">
        <f>IF(AND('MAPA DE RIESGOS'!$AP167="Alta",'MAPA DE RIESGOS'!$AR167="Mayor"),CONCATENATE("R",'MAPA DE RIESGOS'!$H167,"C",'MAPA DE RIESGOS'!$AF167),"")</f>
        <v/>
      </c>
      <c r="BV46" s="357" t="str">
        <f>IF(AND('MAPA DE RIESGOS'!$AP168="Alta",'MAPA DE RIESGOS'!$AR168="Mayor"),CONCATENATE("R",'MAPA DE RIESGOS'!$H168,"C",'MAPA DE RIESGOS'!$AF168),"")</f>
        <v/>
      </c>
      <c r="BW46" s="357" t="str">
        <f>IF(AND('MAPA DE RIESGOS'!$AP169="Alta",'MAPA DE RIESGOS'!$AR169="Mayor"),CONCATENATE("R",'MAPA DE RIESGOS'!$H169,"C",'MAPA DE RIESGOS'!$AF169),"")</f>
        <v/>
      </c>
      <c r="BX46" s="357" t="str">
        <f>IF(AND('MAPA DE RIESGOS'!$AP170="Alta",'MAPA DE RIESGOS'!$AR170="Mayor"),CONCATENATE("R",'MAPA DE RIESGOS'!$H170,"C",'MAPA DE RIESGOS'!$AF170),"")</f>
        <v/>
      </c>
      <c r="BY46" s="357" t="str">
        <f>IF(AND('MAPA DE RIESGOS'!$AP171="Alta",'MAPA DE RIESGOS'!$AR171="Mayor"),CONCATENATE("R",'MAPA DE RIESGOS'!$H171,"C",'MAPA DE RIESGOS'!$AF171),"")</f>
        <v/>
      </c>
      <c r="BZ46" s="357" t="str">
        <f>IF(AND('MAPA DE RIESGOS'!$AP172="Alta",'MAPA DE RIESGOS'!$AR172="Mayor"),CONCATENATE("R",'MAPA DE RIESGOS'!$H172,"C",'MAPA DE RIESGOS'!$AF172),"")</f>
        <v/>
      </c>
      <c r="CA46" s="357" t="str">
        <f>IF(AND('MAPA DE RIESGOS'!$AP173="Alta",'MAPA DE RIESGOS'!$AR173="Mayor"),CONCATENATE("R",'MAPA DE RIESGOS'!$H173,"C",'MAPA DE RIESGOS'!$AF173),"")</f>
        <v/>
      </c>
      <c r="CB46" s="357" t="str">
        <f>IF(AND('MAPA DE RIESGOS'!$AP174="Alta",'MAPA DE RIESGOS'!$AR174="Mayor"),CONCATENATE("R",'MAPA DE RIESGOS'!$H174,"C",'MAPA DE RIESGOS'!$AF174),"")</f>
        <v/>
      </c>
      <c r="CC46" s="358" t="str">
        <f>IF(AND('MAPA DE RIESGOS'!$AP175="Alta",'MAPA DE RIESGOS'!$AR175="Mayor"),CONCATENATE("R",'MAPA DE RIESGOS'!$H175,"C",'MAPA DE RIESGOS'!$AF175),"")</f>
        <v/>
      </c>
      <c r="CD46" s="359" t="str">
        <f>IF(AND('MAPA DE RIESGOS'!$AP158="Alta",'MAPA DE RIESGOS'!$AR158="Catastrófico"),CONCATENATE("R",'MAPA DE RIESGOS'!$H158,"C",'MAPA DE RIESGOS'!$AF158),"")</f>
        <v/>
      </c>
      <c r="CE46" s="359" t="str">
        <f>IF(AND('MAPA DE RIESGOS'!$AP159="Alta",'MAPA DE RIESGOS'!$AR159="Catastrófico"),CONCATENATE("R",'MAPA DE RIESGOS'!$H159,"C",'MAPA DE RIESGOS'!$AF159),"")</f>
        <v/>
      </c>
      <c r="CF46" s="359" t="str">
        <f>IF(AND('MAPA DE RIESGOS'!$AP160="Alta",'MAPA DE RIESGOS'!$AR160="Catastrófico"),CONCATENATE("R",'MAPA DE RIESGOS'!$H160,"C",'MAPA DE RIESGOS'!$AF160),"")</f>
        <v/>
      </c>
      <c r="CG46" s="359" t="str">
        <f>IF(AND('MAPA DE RIESGOS'!$AP161="Alta",'MAPA DE RIESGOS'!$AR161="Catastrófico"),CONCATENATE("R",'MAPA DE RIESGOS'!$H161,"C",'MAPA DE RIESGOS'!$AF161),"")</f>
        <v/>
      </c>
      <c r="CH46" s="359" t="str">
        <f>IF(AND('MAPA DE RIESGOS'!$AP162="Alta",'MAPA DE RIESGOS'!$AR162="Catastrófico"),CONCATENATE("R",'MAPA DE RIESGOS'!$H162,"C",'MAPA DE RIESGOS'!$AF162),"")</f>
        <v/>
      </c>
      <c r="CI46" s="359" t="str">
        <f>IF(AND('MAPA DE RIESGOS'!$AP163="Alta",'MAPA DE RIESGOS'!$AR163="Catastrófico"),CONCATENATE("R",'MAPA DE RIESGOS'!$H163,"C",'MAPA DE RIESGOS'!$AF163),"")</f>
        <v/>
      </c>
      <c r="CJ46" s="359" t="str">
        <f>IF(AND('MAPA DE RIESGOS'!$AP164="Alta",'MAPA DE RIESGOS'!$AR164="Catastrófico"),CONCATENATE("R",'MAPA DE RIESGOS'!$H164,"C",'MAPA DE RIESGOS'!$AF164),"")</f>
        <v/>
      </c>
      <c r="CK46" s="359" t="str">
        <f>IF(AND('MAPA DE RIESGOS'!$AP165="Alta",'MAPA DE RIESGOS'!$AR165="Catastrófico"),CONCATENATE("R",'MAPA DE RIESGOS'!$H165,"C",'MAPA DE RIESGOS'!$AF165),"")</f>
        <v/>
      </c>
      <c r="CL46" s="359" t="str">
        <f>IF(AND('MAPA DE RIESGOS'!$AP166="Alta",'MAPA DE RIESGOS'!$AR166="Catastrófico"),CONCATENATE("R",'MAPA DE RIESGOS'!$H166,"C",'MAPA DE RIESGOS'!$AF166),"")</f>
        <v/>
      </c>
      <c r="CM46" s="359" t="str">
        <f>IF(AND('MAPA DE RIESGOS'!$AP167="Alta",'MAPA DE RIESGOS'!$AR167="Catastrófico"),CONCATENATE("R",'MAPA DE RIESGOS'!$H167,"C",'MAPA DE RIESGOS'!$AF167),"")</f>
        <v/>
      </c>
      <c r="CN46" s="359" t="str">
        <f>IF(AND('MAPA DE RIESGOS'!$AP168="Alta",'MAPA DE RIESGOS'!$AR168="Catastrófico"),CONCATENATE("R",'MAPA DE RIESGOS'!$H168,"C",'MAPA DE RIESGOS'!$AF168),"")</f>
        <v/>
      </c>
      <c r="CO46" s="359" t="str">
        <f>IF(AND('MAPA DE RIESGOS'!$AP169="Alta",'MAPA DE RIESGOS'!$AR169="Catastrófico"),CONCATENATE("R",'MAPA DE RIESGOS'!$H169,"C",'MAPA DE RIESGOS'!$AF169),"")</f>
        <v/>
      </c>
      <c r="CP46" s="359" t="str">
        <f>IF(AND('MAPA DE RIESGOS'!$AP170="Alta",'MAPA DE RIESGOS'!$AR170="Catastrófico"),CONCATENATE("R",'MAPA DE RIESGOS'!$H170,"C",'MAPA DE RIESGOS'!$AF170),"")</f>
        <v/>
      </c>
      <c r="CQ46" s="359" t="str">
        <f>IF(AND('MAPA DE RIESGOS'!$AP171="Alta",'MAPA DE RIESGOS'!$AR171="Catastrófico"),CONCATENATE("R",'MAPA DE RIESGOS'!$H171,"C",'MAPA DE RIESGOS'!$AF171),"")</f>
        <v/>
      </c>
      <c r="CR46" s="359" t="str">
        <f>IF(AND('MAPA DE RIESGOS'!$AP172="Alta",'MAPA DE RIESGOS'!$AR172="Catastrófico"),CONCATENATE("R",'MAPA DE RIESGOS'!$H172,"C",'MAPA DE RIESGOS'!$AF172),"")</f>
        <v/>
      </c>
      <c r="CS46" s="359" t="str">
        <f>IF(AND('MAPA DE RIESGOS'!$AP173="Alta",'MAPA DE RIESGOS'!$AR173="Catastrófico"),CONCATENATE("R",'MAPA DE RIESGOS'!$H173,"C",'MAPA DE RIESGOS'!$AF173),"")</f>
        <v/>
      </c>
      <c r="CT46" s="359" t="str">
        <f>IF(AND('MAPA DE RIESGOS'!$AP174="Alta",'MAPA DE RIESGOS'!$AR174="Catastrófico"),CONCATENATE("R",'MAPA DE RIESGOS'!$H174,"C",'MAPA DE RIESGOS'!$AF174),"")</f>
        <v/>
      </c>
      <c r="CU46" s="360" t="str">
        <f>IF(AND('MAPA DE RIESGOS'!$AP175="Alta",'MAPA DE RIESGOS'!$AR175="Catastrófico"),CONCATENATE("R",'MAPA DE RIESGOS'!$H175,"C",'MAPA DE RIESGOS'!$AF175),"")</f>
        <v/>
      </c>
      <c r="CV46" s="67"/>
      <c r="CW46" s="771"/>
      <c r="CX46" s="772"/>
      <c r="CY46" s="772"/>
      <c r="CZ46" s="772"/>
      <c r="DA46" s="772"/>
      <c r="DB46" s="773"/>
    </row>
    <row r="47" spans="2:106" ht="32.5" customHeight="1">
      <c r="B47" s="749"/>
      <c r="C47" s="749"/>
      <c r="D47" s="750"/>
      <c r="E47" s="738"/>
      <c r="F47" s="739"/>
      <c r="G47" s="739"/>
      <c r="H47" s="739"/>
      <c r="I47" s="739"/>
      <c r="J47" s="369" t="str">
        <f>IF(AND('MAPA DE RIESGOS'!$AP176="Alta",'MAPA DE RIESGOS'!$AR176="Leve"),CONCATENATE("R",'MAPA DE RIESGOS'!$H176,"C",'MAPA DE RIESGOS'!$AF176),"")</f>
        <v/>
      </c>
      <c r="K47" s="370" t="str">
        <f>IF(AND('MAPA DE RIESGOS'!$AP177="Alta",'MAPA DE RIESGOS'!$AR177="Leve"),CONCATENATE("R",'MAPA DE RIESGOS'!$H177,"C",'MAPA DE RIESGOS'!$AF177),"")</f>
        <v/>
      </c>
      <c r="L47" s="370" t="str">
        <f>IF(AND('MAPA DE RIESGOS'!$AP178="Alta",'MAPA DE RIESGOS'!$AR178="Leve"),CONCATENATE("R",'MAPA DE RIESGOS'!$H178,"C",'MAPA DE RIESGOS'!$AF178),"")</f>
        <v/>
      </c>
      <c r="M47" s="370" t="str">
        <f>IF(AND('MAPA DE RIESGOS'!$AP179="Alta",'MAPA DE RIESGOS'!$AR179="Leve"),CONCATENATE("R",'MAPA DE RIESGOS'!$H179,"C",'MAPA DE RIESGOS'!$AF179),"")</f>
        <v/>
      </c>
      <c r="N47" s="370" t="str">
        <f>IF(AND('MAPA DE RIESGOS'!$AP180="Alta",'MAPA DE RIESGOS'!$AR180="Leve"),CONCATENATE("R",'MAPA DE RIESGOS'!$H180,"C",'MAPA DE RIESGOS'!$AF180),"")</f>
        <v/>
      </c>
      <c r="O47" s="370" t="str">
        <f>IF(AND('MAPA DE RIESGOS'!$AP181="Alta",'MAPA DE RIESGOS'!$AR181="Leve"),CONCATENATE("R",'MAPA DE RIESGOS'!$H181,"C",'MAPA DE RIESGOS'!$AF181),"")</f>
        <v/>
      </c>
      <c r="P47" s="370" t="str">
        <f>IF(AND('MAPA DE RIESGOS'!$AP182="Alta",'MAPA DE RIESGOS'!$AR182="Leve"),CONCATENATE("R",'MAPA DE RIESGOS'!$H182,"C",'MAPA DE RIESGOS'!$AF182),"")</f>
        <v/>
      </c>
      <c r="Q47" s="370" t="str">
        <f>IF(AND('MAPA DE RIESGOS'!$AP183="Alta",'MAPA DE RIESGOS'!$AR183="Leve"),CONCATENATE("R",'MAPA DE RIESGOS'!$H183,"C",'MAPA DE RIESGOS'!$AF183),"")</f>
        <v/>
      </c>
      <c r="R47" s="370" t="str">
        <f>IF(AND('MAPA DE RIESGOS'!$AP184="Alta",'MAPA DE RIESGOS'!$AR184="Leve"),CONCATENATE("R",'MAPA DE RIESGOS'!$H184,"C",'MAPA DE RIESGOS'!$AF184),"")</f>
        <v/>
      </c>
      <c r="S47" s="370" t="str">
        <f>IF(AND('MAPA DE RIESGOS'!$AP185="Alta",'MAPA DE RIESGOS'!$AR185="Leve"),CONCATENATE("R",'MAPA DE RIESGOS'!$H185,"C",'MAPA DE RIESGOS'!$AF185),"")</f>
        <v/>
      </c>
      <c r="T47" s="370" t="str">
        <f>IF(AND('MAPA DE RIESGOS'!$AP186="Alta",'MAPA DE RIESGOS'!$AR186="Leve"),CONCATENATE("R",'MAPA DE RIESGOS'!$H186,"C",'MAPA DE RIESGOS'!$AF186),"")</f>
        <v/>
      </c>
      <c r="U47" s="370" t="str">
        <f>IF(AND('MAPA DE RIESGOS'!$AP187="Alta",'MAPA DE RIESGOS'!$AR187="Leve"),CONCATENATE("R",'MAPA DE RIESGOS'!$H187,"C",'MAPA DE RIESGOS'!$AF187),"")</f>
        <v/>
      </c>
      <c r="V47" s="370" t="str">
        <f>IF(AND('MAPA DE RIESGOS'!$AP188="Alta",'MAPA DE RIESGOS'!$AR188="Leve"),CONCATENATE("R",'MAPA DE RIESGOS'!$H188,"C",'MAPA DE RIESGOS'!$AF188),"")</f>
        <v/>
      </c>
      <c r="W47" s="370" t="str">
        <f>IF(AND('MAPA DE RIESGOS'!$AP189="Alta",'MAPA DE RIESGOS'!$AR189="Leve"),CONCATENATE("R",'MAPA DE RIESGOS'!$H189,"C",'MAPA DE RIESGOS'!$AF189),"")</f>
        <v/>
      </c>
      <c r="X47" s="370" t="str">
        <f>IF(AND('MAPA DE RIESGOS'!$AP190="Alta",'MAPA DE RIESGOS'!$AR190="Leve"),CONCATENATE("R",'MAPA DE RIESGOS'!$H190,"C",'MAPA DE RIESGOS'!$AF190),"")</f>
        <v/>
      </c>
      <c r="Y47" s="370" t="str">
        <f>IF(AND('MAPA DE RIESGOS'!$AP191="Alta",'MAPA DE RIESGOS'!$AR191="Leve"),CONCATENATE("R",'MAPA DE RIESGOS'!$H191,"C",'MAPA DE RIESGOS'!$AF191),"")</f>
        <v/>
      </c>
      <c r="Z47" s="370" t="str">
        <f>IF(AND('MAPA DE RIESGOS'!$AP192="Alta",'MAPA DE RIESGOS'!$AR192="Leve"),CONCATENATE("R",'MAPA DE RIESGOS'!$H192,"C",'MAPA DE RIESGOS'!$AF192),"")</f>
        <v/>
      </c>
      <c r="AA47" s="370" t="str">
        <f>IF(AND('MAPA DE RIESGOS'!$AP193="Alta",'MAPA DE RIESGOS'!$AR193="Leve"),CONCATENATE("R",'MAPA DE RIESGOS'!$H193,"C",'MAPA DE RIESGOS'!$AF193),"")</f>
        <v/>
      </c>
      <c r="AB47" s="369" t="str">
        <f>IF(AND('MAPA DE RIESGOS'!$AP176="Alta",'MAPA DE RIESGOS'!$AR176="Menor"),CONCATENATE("R",'MAPA DE RIESGOS'!$H176,"C",'MAPA DE RIESGOS'!$AF176),"")</f>
        <v/>
      </c>
      <c r="AC47" s="370" t="str">
        <f>IF(AND('MAPA DE RIESGOS'!$AP177="Alta",'MAPA DE RIESGOS'!$AR177="Menor"),CONCATENATE("R",'MAPA DE RIESGOS'!$H177,"C",'MAPA DE RIESGOS'!$AF177),"")</f>
        <v/>
      </c>
      <c r="AD47" s="370" t="str">
        <f>IF(AND('MAPA DE RIESGOS'!$AP178="Alta",'MAPA DE RIESGOS'!$AR178="Menor"),CONCATENATE("R",'MAPA DE RIESGOS'!$H178,"C",'MAPA DE RIESGOS'!$AF178),"")</f>
        <v/>
      </c>
      <c r="AE47" s="370" t="str">
        <f>IF(AND('MAPA DE RIESGOS'!$AP179="Alta",'MAPA DE RIESGOS'!$AR179="Menor"),CONCATENATE("R",'MAPA DE RIESGOS'!$H179,"C",'MAPA DE RIESGOS'!$AF179),"")</f>
        <v/>
      </c>
      <c r="AF47" s="370" t="str">
        <f>IF(AND('MAPA DE RIESGOS'!$AP180="Alta",'MAPA DE RIESGOS'!$AR180="Menor"),CONCATENATE("R",'MAPA DE RIESGOS'!$H180,"C",'MAPA DE RIESGOS'!$AF180),"")</f>
        <v/>
      </c>
      <c r="AG47" s="370" t="str">
        <f>IF(AND('MAPA DE RIESGOS'!$AP181="Alta",'MAPA DE RIESGOS'!$AR181="Menor"),CONCATENATE("R",'MAPA DE RIESGOS'!$H181,"C",'MAPA DE RIESGOS'!$AF181),"")</f>
        <v/>
      </c>
      <c r="AH47" s="370" t="str">
        <f>IF(AND('MAPA DE RIESGOS'!$AP182="Alta",'MAPA DE RIESGOS'!$AR182="Menor"),CONCATENATE("R",'MAPA DE RIESGOS'!$H182,"C",'MAPA DE RIESGOS'!$AF182),"")</f>
        <v/>
      </c>
      <c r="AI47" s="370" t="str">
        <f>IF(AND('MAPA DE RIESGOS'!$AP183="Alta",'MAPA DE RIESGOS'!$AR183="Menor"),CONCATENATE("R",'MAPA DE RIESGOS'!$H183,"C",'MAPA DE RIESGOS'!$AF183),"")</f>
        <v/>
      </c>
      <c r="AJ47" s="370" t="str">
        <f>IF(AND('MAPA DE RIESGOS'!$AP184="Alta",'MAPA DE RIESGOS'!$AR184="Menor"),CONCATENATE("R",'MAPA DE RIESGOS'!$H184,"C",'MAPA DE RIESGOS'!$AF184),"")</f>
        <v/>
      </c>
      <c r="AK47" s="370" t="str">
        <f>IF(AND('MAPA DE RIESGOS'!$AP185="Alta",'MAPA DE RIESGOS'!$AR185="Menor"),CONCATENATE("R",'MAPA DE RIESGOS'!$H185,"C",'MAPA DE RIESGOS'!$AF185),"")</f>
        <v/>
      </c>
      <c r="AL47" s="370" t="str">
        <f>IF(AND('MAPA DE RIESGOS'!$AP186="Alta",'MAPA DE RIESGOS'!$AR186="Menor"),CONCATENATE("R",'MAPA DE RIESGOS'!$H186,"C",'MAPA DE RIESGOS'!$AF186),"")</f>
        <v/>
      </c>
      <c r="AM47" s="370" t="str">
        <f>IF(AND('MAPA DE RIESGOS'!$AP187="Alta",'MAPA DE RIESGOS'!$AR187="Menor"),CONCATENATE("R",'MAPA DE RIESGOS'!$H187,"C",'MAPA DE RIESGOS'!$AF187),"")</f>
        <v/>
      </c>
      <c r="AN47" s="370" t="str">
        <f>IF(AND('MAPA DE RIESGOS'!$AP188="Alta",'MAPA DE RIESGOS'!$AR188="Menor"),CONCATENATE("R",'MAPA DE RIESGOS'!$H188,"C",'MAPA DE RIESGOS'!$AF188),"")</f>
        <v/>
      </c>
      <c r="AO47" s="370" t="str">
        <f>IF(AND('MAPA DE RIESGOS'!$AP189="Alta",'MAPA DE RIESGOS'!$AR189="Menor"),CONCATENATE("R",'MAPA DE RIESGOS'!$H189,"C",'MAPA DE RIESGOS'!$AF189),"")</f>
        <v/>
      </c>
      <c r="AP47" s="370" t="str">
        <f>IF(AND('MAPA DE RIESGOS'!$AP190="Alta",'MAPA DE RIESGOS'!$AR190="Menor"),CONCATENATE("R",'MAPA DE RIESGOS'!$H190,"C",'MAPA DE RIESGOS'!$AF190),"")</f>
        <v/>
      </c>
      <c r="AQ47" s="370" t="str">
        <f>IF(AND('MAPA DE RIESGOS'!$AP191="Alta",'MAPA DE RIESGOS'!$AR191="Menor"),CONCATENATE("R",'MAPA DE RIESGOS'!$H191,"C",'MAPA DE RIESGOS'!$AF191),"")</f>
        <v/>
      </c>
      <c r="AR47" s="370" t="str">
        <f>IF(AND('MAPA DE RIESGOS'!$AP192="Alta",'MAPA DE RIESGOS'!$AR192="Menor"),CONCATENATE("R",'MAPA DE RIESGOS'!$H192,"C",'MAPA DE RIESGOS'!$AF192),"")</f>
        <v/>
      </c>
      <c r="AS47" s="371" t="str">
        <f>IF(AND('MAPA DE RIESGOS'!$AP193="Alta",'MAPA DE RIESGOS'!$AR193="Menor"),CONCATENATE("R",'MAPA DE RIESGOS'!$H193,"C",'MAPA DE RIESGOS'!$AF193),"")</f>
        <v/>
      </c>
      <c r="AT47" s="357" t="str">
        <f>IF(AND('MAPA DE RIESGOS'!$AP176="Alta",'MAPA DE RIESGOS'!$AR176="Moderado"),CONCATENATE("R",'MAPA DE RIESGOS'!$H176,"C",'MAPA DE RIESGOS'!$AF176),"")</f>
        <v/>
      </c>
      <c r="AU47" s="357" t="str">
        <f>IF(AND('MAPA DE RIESGOS'!$AP177="Alta",'MAPA DE RIESGOS'!$AR177="Moderado"),CONCATENATE("R",'MAPA DE RIESGOS'!$H177,"C",'MAPA DE RIESGOS'!$AF177),"")</f>
        <v/>
      </c>
      <c r="AV47" s="357" t="str">
        <f>IF(AND('MAPA DE RIESGOS'!$AP178="Alta",'MAPA DE RIESGOS'!$AR178="Moderado"),CONCATENATE("R",'MAPA DE RIESGOS'!$H178,"C",'MAPA DE RIESGOS'!$AF178),"")</f>
        <v/>
      </c>
      <c r="AW47" s="357" t="str">
        <f>IF(AND('MAPA DE RIESGOS'!$AP179="Alta",'MAPA DE RIESGOS'!$AR179="Moderado"),CONCATENATE("R",'MAPA DE RIESGOS'!$H179,"C",'MAPA DE RIESGOS'!$AF179),"")</f>
        <v/>
      </c>
      <c r="AX47" s="357" t="str">
        <f>IF(AND('MAPA DE RIESGOS'!$AP180="Alta",'MAPA DE RIESGOS'!$AR180="Moderado"),CONCATENATE("R",'MAPA DE RIESGOS'!$H180,"C",'MAPA DE RIESGOS'!$AF180),"")</f>
        <v/>
      </c>
      <c r="AY47" s="357" t="str">
        <f>IF(AND('MAPA DE RIESGOS'!$AP181="Alta",'MAPA DE RIESGOS'!$AR181="Moderado"),CONCATENATE("R",'MAPA DE RIESGOS'!$H181,"C",'MAPA DE RIESGOS'!$AF181),"")</f>
        <v/>
      </c>
      <c r="AZ47" s="357" t="str">
        <f>IF(AND('MAPA DE RIESGOS'!$AP182="Alta",'MAPA DE RIESGOS'!$AR182="Moderado"),CONCATENATE("R",'MAPA DE RIESGOS'!$H182,"C",'MAPA DE RIESGOS'!$AF182),"")</f>
        <v/>
      </c>
      <c r="BA47" s="357" t="str">
        <f>IF(AND('MAPA DE RIESGOS'!$AP183="Alta",'MAPA DE RIESGOS'!$AR183="Moderado"),CONCATENATE("R",'MAPA DE RIESGOS'!$H183,"C",'MAPA DE RIESGOS'!$AF183),"")</f>
        <v/>
      </c>
      <c r="BB47" s="357" t="str">
        <f>IF(AND('MAPA DE RIESGOS'!$AP184="Alta",'MAPA DE RIESGOS'!$AR184="Moderado"),CONCATENATE("R",'MAPA DE RIESGOS'!$H184,"C",'MAPA DE RIESGOS'!$AF184),"")</f>
        <v/>
      </c>
      <c r="BC47" s="357" t="str">
        <f>IF(AND('MAPA DE RIESGOS'!$AP185="Alta",'MAPA DE RIESGOS'!$AR185="Moderado"),CONCATENATE("R",'MAPA DE RIESGOS'!$H185,"C",'MAPA DE RIESGOS'!$AF185),"")</f>
        <v/>
      </c>
      <c r="BD47" s="357" t="str">
        <f>IF(AND('MAPA DE RIESGOS'!$AP186="Alta",'MAPA DE RIESGOS'!$AR186="Moderado"),CONCATENATE("R",'MAPA DE RIESGOS'!$H186,"C",'MAPA DE RIESGOS'!$AF186),"")</f>
        <v/>
      </c>
      <c r="BE47" s="357" t="str">
        <f>IF(AND('MAPA DE RIESGOS'!$AP187="Alta",'MAPA DE RIESGOS'!$AR187="Moderado"),CONCATENATE("R",'MAPA DE RIESGOS'!$H187,"C",'MAPA DE RIESGOS'!$AF187),"")</f>
        <v/>
      </c>
      <c r="BF47" s="357" t="str">
        <f>IF(AND('MAPA DE RIESGOS'!$AP188="Alta",'MAPA DE RIESGOS'!$AR188="Moderado"),CONCATENATE("R",'MAPA DE RIESGOS'!$H188,"C",'MAPA DE RIESGOS'!$AF188),"")</f>
        <v/>
      </c>
      <c r="BG47" s="357" t="str">
        <f>IF(AND('MAPA DE RIESGOS'!$AP189="Alta",'MAPA DE RIESGOS'!$AR189="Moderado"),CONCATENATE("R",'MAPA DE RIESGOS'!$H189,"C",'MAPA DE RIESGOS'!$AF189),"")</f>
        <v/>
      </c>
      <c r="BH47" s="357" t="str">
        <f>IF(AND('MAPA DE RIESGOS'!$AP190="Alta",'MAPA DE RIESGOS'!$AR190="Moderado"),CONCATENATE("R",'MAPA DE RIESGOS'!$H190,"C",'MAPA DE RIESGOS'!$AF190),"")</f>
        <v/>
      </c>
      <c r="BI47" s="357" t="str">
        <f>IF(AND('MAPA DE RIESGOS'!$AP191="Alta",'MAPA DE RIESGOS'!$AR191="Moderado"),CONCATENATE("R",'MAPA DE RIESGOS'!$H191,"C",'MAPA DE RIESGOS'!$AF191),"")</f>
        <v/>
      </c>
      <c r="BJ47" s="357" t="str">
        <f>IF(AND('MAPA DE RIESGOS'!$AP192="Alta",'MAPA DE RIESGOS'!$AR192="Moderado"),CONCATENATE("R",'MAPA DE RIESGOS'!$H192,"C",'MAPA DE RIESGOS'!$AF192),"")</f>
        <v/>
      </c>
      <c r="BK47" s="358" t="str">
        <f>IF(AND('MAPA DE RIESGOS'!$AP193="Alta",'MAPA DE RIESGOS'!$AR193="Moderado"),CONCATENATE("R",'MAPA DE RIESGOS'!$H193,"C",'MAPA DE RIESGOS'!$AF193),"")</f>
        <v/>
      </c>
      <c r="BL47" s="357" t="str">
        <f>IF(AND('MAPA DE RIESGOS'!$AP176="Alta",'MAPA DE RIESGOS'!$AR176="Mayor"),CONCATENATE("R",'MAPA DE RIESGOS'!$H176,"C",'MAPA DE RIESGOS'!$AF176),"")</f>
        <v/>
      </c>
      <c r="BM47" s="357" t="str">
        <f>IF(AND('MAPA DE RIESGOS'!$AP177="Alta",'MAPA DE RIESGOS'!$AR177="Mayor"),CONCATENATE("R",'MAPA DE RIESGOS'!$H177,"C",'MAPA DE RIESGOS'!$AF177),"")</f>
        <v/>
      </c>
      <c r="BN47" s="357" t="str">
        <f>IF(AND('MAPA DE RIESGOS'!$AP178="Alta",'MAPA DE RIESGOS'!$AR178="Mayor"),CONCATENATE("R",'MAPA DE RIESGOS'!$H178,"C",'MAPA DE RIESGOS'!$AF178),"")</f>
        <v/>
      </c>
      <c r="BO47" s="357" t="str">
        <f>IF(AND('MAPA DE RIESGOS'!$AP179="Alta",'MAPA DE RIESGOS'!$AR179="Mayor"),CONCATENATE("R",'MAPA DE RIESGOS'!$H179,"C",'MAPA DE RIESGOS'!$AF179),"")</f>
        <v/>
      </c>
      <c r="BP47" s="357" t="str">
        <f>IF(AND('MAPA DE RIESGOS'!$AP180="Alta",'MAPA DE RIESGOS'!$AR180="Mayor"),CONCATENATE("R",'MAPA DE RIESGOS'!$H180,"C",'MAPA DE RIESGOS'!$AF180),"")</f>
        <v/>
      </c>
      <c r="BQ47" s="357" t="str">
        <f>IF(AND('MAPA DE RIESGOS'!$AP181="Alta",'MAPA DE RIESGOS'!$AR181="Mayor"),CONCATENATE("R",'MAPA DE RIESGOS'!$H181,"C",'MAPA DE RIESGOS'!$AF181),"")</f>
        <v/>
      </c>
      <c r="BR47" s="357" t="str">
        <f>IF(AND('MAPA DE RIESGOS'!$AP182="Alta",'MAPA DE RIESGOS'!$AR182="Mayor"),CONCATENATE("R",'MAPA DE RIESGOS'!$H182,"C",'MAPA DE RIESGOS'!$AF182),"")</f>
        <v/>
      </c>
      <c r="BS47" s="357" t="str">
        <f>IF(AND('MAPA DE RIESGOS'!$AP183="Alta",'MAPA DE RIESGOS'!$AR183="Mayor"),CONCATENATE("R",'MAPA DE RIESGOS'!$H183,"C",'MAPA DE RIESGOS'!$AF183),"")</f>
        <v/>
      </c>
      <c r="BT47" s="357" t="str">
        <f>IF(AND('MAPA DE RIESGOS'!$AP184="Alta",'MAPA DE RIESGOS'!$AR184="Mayor"),CONCATENATE("R",'MAPA DE RIESGOS'!$H184,"C",'MAPA DE RIESGOS'!$AF184),"")</f>
        <v/>
      </c>
      <c r="BU47" s="357" t="str">
        <f>IF(AND('MAPA DE RIESGOS'!$AP185="Alta",'MAPA DE RIESGOS'!$AR185="Mayor"),CONCATENATE("R",'MAPA DE RIESGOS'!$H185,"C",'MAPA DE RIESGOS'!$AF185),"")</f>
        <v/>
      </c>
      <c r="BV47" s="357" t="str">
        <f>IF(AND('MAPA DE RIESGOS'!$AP186="Alta",'MAPA DE RIESGOS'!$AR186="Mayor"),CONCATENATE("R",'MAPA DE RIESGOS'!$H186,"C",'MAPA DE RIESGOS'!$AF186),"")</f>
        <v/>
      </c>
      <c r="BW47" s="357" t="str">
        <f>IF(AND('MAPA DE RIESGOS'!$AP187="Alta",'MAPA DE RIESGOS'!$AR187="Mayor"),CONCATENATE("R",'MAPA DE RIESGOS'!$H187,"C",'MAPA DE RIESGOS'!$AF187),"")</f>
        <v/>
      </c>
      <c r="BX47" s="357" t="str">
        <f>IF(AND('MAPA DE RIESGOS'!$AP188="Alta",'MAPA DE RIESGOS'!$AR188="Mayor"),CONCATENATE("R",'MAPA DE RIESGOS'!$H188,"C",'MAPA DE RIESGOS'!$AF188),"")</f>
        <v/>
      </c>
      <c r="BY47" s="357" t="str">
        <f>IF(AND('MAPA DE RIESGOS'!$AP189="Alta",'MAPA DE RIESGOS'!$AR189="Mayor"),CONCATENATE("R",'MAPA DE RIESGOS'!$H189,"C",'MAPA DE RIESGOS'!$AF189),"")</f>
        <v/>
      </c>
      <c r="BZ47" s="357" t="str">
        <f>IF(AND('MAPA DE RIESGOS'!$AP190="Alta",'MAPA DE RIESGOS'!$AR190="Mayor"),CONCATENATE("R",'MAPA DE RIESGOS'!$H190,"C",'MAPA DE RIESGOS'!$AF190),"")</f>
        <v/>
      </c>
      <c r="CA47" s="357" t="str">
        <f>IF(AND('MAPA DE RIESGOS'!$AP191="Alta",'MAPA DE RIESGOS'!$AR191="Mayor"),CONCATENATE("R",'MAPA DE RIESGOS'!$H191,"C",'MAPA DE RIESGOS'!$AF191),"")</f>
        <v/>
      </c>
      <c r="CB47" s="357" t="str">
        <f>IF(AND('MAPA DE RIESGOS'!$AP192="Alta",'MAPA DE RIESGOS'!$AR192="Mayor"),CONCATENATE("R",'MAPA DE RIESGOS'!$H192,"C",'MAPA DE RIESGOS'!$AF192),"")</f>
        <v/>
      </c>
      <c r="CC47" s="358" t="str">
        <f>IF(AND('MAPA DE RIESGOS'!$AP193="Alta",'MAPA DE RIESGOS'!$AR193="Mayor"),CONCATENATE("R",'MAPA DE RIESGOS'!$H193,"C",'MAPA DE RIESGOS'!$AF193),"")</f>
        <v/>
      </c>
      <c r="CD47" s="359" t="str">
        <f>IF(AND('MAPA DE RIESGOS'!$AP176="Alta",'MAPA DE RIESGOS'!$AR176="Catastrófico"),CONCATENATE("R",'MAPA DE RIESGOS'!$H176,"C",'MAPA DE RIESGOS'!$AF176),"")</f>
        <v/>
      </c>
      <c r="CE47" s="359" t="str">
        <f>IF(AND('MAPA DE RIESGOS'!$AP177="Alta",'MAPA DE RIESGOS'!$AR177="Catastrófico"),CONCATENATE("R",'MAPA DE RIESGOS'!$H177,"C",'MAPA DE RIESGOS'!$AF177),"")</f>
        <v/>
      </c>
      <c r="CF47" s="359" t="str">
        <f>IF(AND('MAPA DE RIESGOS'!$AP178="Alta",'MAPA DE RIESGOS'!$AR178="Catastrófico"),CONCATENATE("R",'MAPA DE RIESGOS'!$H178,"C",'MAPA DE RIESGOS'!$AF178),"")</f>
        <v/>
      </c>
      <c r="CG47" s="359" t="str">
        <f>IF(AND('MAPA DE RIESGOS'!$AP179="Alta",'MAPA DE RIESGOS'!$AR179="Catastrófico"),CONCATENATE("R",'MAPA DE RIESGOS'!$H179,"C",'MAPA DE RIESGOS'!$AF179),"")</f>
        <v/>
      </c>
      <c r="CH47" s="359" t="str">
        <f>IF(AND('MAPA DE RIESGOS'!$AP180="Alta",'MAPA DE RIESGOS'!$AR180="Catastrófico"),CONCATENATE("R",'MAPA DE RIESGOS'!$H180,"C",'MAPA DE RIESGOS'!$AF180),"")</f>
        <v/>
      </c>
      <c r="CI47" s="359" t="str">
        <f>IF(AND('MAPA DE RIESGOS'!$AP181="Alta",'MAPA DE RIESGOS'!$AR181="Catastrófico"),CONCATENATE("R",'MAPA DE RIESGOS'!$H181,"C",'MAPA DE RIESGOS'!$AF181),"")</f>
        <v/>
      </c>
      <c r="CJ47" s="359" t="str">
        <f>IF(AND('MAPA DE RIESGOS'!$AP182="Alta",'MAPA DE RIESGOS'!$AR182="Catastrófico"),CONCATENATE("R",'MAPA DE RIESGOS'!$H182,"C",'MAPA DE RIESGOS'!$AF182),"")</f>
        <v/>
      </c>
      <c r="CK47" s="359" t="str">
        <f>IF(AND('MAPA DE RIESGOS'!$AP183="Alta",'MAPA DE RIESGOS'!$AR183="Catastrófico"),CONCATENATE("R",'MAPA DE RIESGOS'!$H183,"C",'MAPA DE RIESGOS'!$AF183),"")</f>
        <v/>
      </c>
      <c r="CL47" s="359" t="str">
        <f>IF(AND('MAPA DE RIESGOS'!$AP184="Alta",'MAPA DE RIESGOS'!$AR184="Catastrófico"),CONCATENATE("R",'MAPA DE RIESGOS'!$H184,"C",'MAPA DE RIESGOS'!$AF184),"")</f>
        <v/>
      </c>
      <c r="CM47" s="359" t="str">
        <f>IF(AND('MAPA DE RIESGOS'!$AP185="Alta",'MAPA DE RIESGOS'!$AR185="Catastrófico"),CONCATENATE("R",'MAPA DE RIESGOS'!$H185,"C",'MAPA DE RIESGOS'!$AF185),"")</f>
        <v/>
      </c>
      <c r="CN47" s="359" t="str">
        <f>IF(AND('MAPA DE RIESGOS'!$AP186="Alta",'MAPA DE RIESGOS'!$AR186="Catastrófico"),CONCATENATE("R",'MAPA DE RIESGOS'!$H186,"C",'MAPA DE RIESGOS'!$AF186),"")</f>
        <v/>
      </c>
      <c r="CO47" s="359" t="str">
        <f>IF(AND('MAPA DE RIESGOS'!$AP187="Alta",'MAPA DE RIESGOS'!$AR187="Catastrófico"),CONCATENATE("R",'MAPA DE RIESGOS'!$H187,"C",'MAPA DE RIESGOS'!$AF187),"")</f>
        <v/>
      </c>
      <c r="CP47" s="359" t="str">
        <f>IF(AND('MAPA DE RIESGOS'!$AP188="Alta",'MAPA DE RIESGOS'!$AR188="Catastrófico"),CONCATENATE("R",'MAPA DE RIESGOS'!$H188,"C",'MAPA DE RIESGOS'!$AF188),"")</f>
        <v/>
      </c>
      <c r="CQ47" s="359" t="str">
        <f>IF(AND('MAPA DE RIESGOS'!$AP189="Alta",'MAPA DE RIESGOS'!$AR189="Catastrófico"),CONCATENATE("R",'MAPA DE RIESGOS'!$H189,"C",'MAPA DE RIESGOS'!$AF189),"")</f>
        <v/>
      </c>
      <c r="CR47" s="359" t="str">
        <f>IF(AND('MAPA DE RIESGOS'!$AP190="Alta",'MAPA DE RIESGOS'!$AR190="Catastrófico"),CONCATENATE("R",'MAPA DE RIESGOS'!$H190,"C",'MAPA DE RIESGOS'!$AF190),"")</f>
        <v/>
      </c>
      <c r="CS47" s="359" t="str">
        <f>IF(AND('MAPA DE RIESGOS'!$AP191="Alta",'MAPA DE RIESGOS'!$AR191="Catastrófico"),CONCATENATE("R",'MAPA DE RIESGOS'!$H191,"C",'MAPA DE RIESGOS'!$AF191),"")</f>
        <v/>
      </c>
      <c r="CT47" s="359" t="str">
        <f>IF(AND('MAPA DE RIESGOS'!$AP192="Alta",'MAPA DE RIESGOS'!$AR192="Catastrófico"),CONCATENATE("R",'MAPA DE RIESGOS'!$H192,"C",'MAPA DE RIESGOS'!$AF192),"")</f>
        <v/>
      </c>
      <c r="CU47" s="360" t="str">
        <f>IF(AND('MAPA DE RIESGOS'!$AP193="Alta",'MAPA DE RIESGOS'!$AR193="Catastrófico"),CONCATENATE("R",'MAPA DE RIESGOS'!$H193,"C",'MAPA DE RIESGOS'!$AF193),"")</f>
        <v/>
      </c>
      <c r="CV47" s="67"/>
      <c r="CW47" s="771"/>
      <c r="CX47" s="772"/>
      <c r="CY47" s="772"/>
      <c r="CZ47" s="772"/>
      <c r="DA47" s="772"/>
      <c r="DB47" s="773"/>
    </row>
    <row r="48" spans="2:106" ht="32.5" customHeight="1">
      <c r="B48" s="749"/>
      <c r="C48" s="749"/>
      <c r="D48" s="750"/>
      <c r="E48" s="738"/>
      <c r="F48" s="739"/>
      <c r="G48" s="739"/>
      <c r="H48" s="739"/>
      <c r="I48" s="739"/>
      <c r="J48" s="369" t="str">
        <f>IF(AND('MAPA DE RIESGOS'!$AP194="Alta",'MAPA DE RIESGOS'!$AR194="Leve"),CONCATENATE("R",'MAPA DE RIESGOS'!$H194,"C",'MAPA DE RIESGOS'!$AF194),"")</f>
        <v/>
      </c>
      <c r="K48" s="370" t="str">
        <f>IF(AND('MAPA DE RIESGOS'!$AP195="Alta",'MAPA DE RIESGOS'!$AR195="Leve"),CONCATENATE("R",'MAPA DE RIESGOS'!$H195,"C",'MAPA DE RIESGOS'!$AF195),"")</f>
        <v/>
      </c>
      <c r="L48" s="370" t="str">
        <f>IF(AND('MAPA DE RIESGOS'!$AP196="Alta",'MAPA DE RIESGOS'!$AR196="Leve"),CONCATENATE("R",'MAPA DE RIESGOS'!$H196,"C",'MAPA DE RIESGOS'!$AF196),"")</f>
        <v/>
      </c>
      <c r="M48" s="370" t="str">
        <f>IF(AND('MAPA DE RIESGOS'!$AP197="Alta",'MAPA DE RIESGOS'!$AR197="Leve"),CONCATENATE("R",'MAPA DE RIESGOS'!$H197,"C",'MAPA DE RIESGOS'!$AF197),"")</f>
        <v/>
      </c>
      <c r="N48" s="370" t="str">
        <f>IF(AND('MAPA DE RIESGOS'!$AP198="Alta",'MAPA DE RIESGOS'!$AR198="Leve"),CONCATENATE("R",'MAPA DE RIESGOS'!$H198,"C",'MAPA DE RIESGOS'!$AF198),"")</f>
        <v/>
      </c>
      <c r="O48" s="370" t="str">
        <f>IF(AND('MAPA DE RIESGOS'!$AP199="Alta",'MAPA DE RIESGOS'!$AR199="Leve"),CONCATENATE("R",'MAPA DE RIESGOS'!$H199,"C",'MAPA DE RIESGOS'!$AF199),"")</f>
        <v/>
      </c>
      <c r="P48" s="370" t="str">
        <f>IF(AND('MAPA DE RIESGOS'!$AP200="Alta",'MAPA DE RIESGOS'!$AR200="Leve"),CONCATENATE("R",'MAPA DE RIESGOS'!$H200,"C",'MAPA DE RIESGOS'!$AF200),"")</f>
        <v/>
      </c>
      <c r="Q48" s="370" t="str">
        <f>IF(AND('MAPA DE RIESGOS'!$AP201="Alta",'MAPA DE RIESGOS'!$AR201="Leve"),CONCATENATE("R",'MAPA DE RIESGOS'!$H201,"C",'MAPA DE RIESGOS'!$AF201),"")</f>
        <v/>
      </c>
      <c r="R48" s="370" t="str">
        <f>IF(AND('MAPA DE RIESGOS'!$AP202="Alta",'MAPA DE RIESGOS'!$AR202="Leve"),CONCATENATE("R",'MAPA DE RIESGOS'!$H202,"C",'MAPA DE RIESGOS'!$AF202),"")</f>
        <v/>
      </c>
      <c r="S48" s="370" t="str">
        <f>IF(AND('MAPA DE RIESGOS'!$AP203="Alta",'MAPA DE RIESGOS'!$AR203="Leve"),CONCATENATE("R",'MAPA DE RIESGOS'!$H203,"C",'MAPA DE RIESGOS'!$AF203),"")</f>
        <v/>
      </c>
      <c r="T48" s="370" t="str">
        <f>IF(AND('MAPA DE RIESGOS'!$AP204="Alta",'MAPA DE RIESGOS'!$AR204="Leve"),CONCATENATE("R",'MAPA DE RIESGOS'!$H204,"C",'MAPA DE RIESGOS'!$AF204),"")</f>
        <v/>
      </c>
      <c r="U48" s="370" t="str">
        <f>IF(AND('MAPA DE RIESGOS'!$AP205="Alta",'MAPA DE RIESGOS'!$AR205="Leve"),CONCATENATE("R",'MAPA DE RIESGOS'!$H205,"C",'MAPA DE RIESGOS'!$AF205),"")</f>
        <v/>
      </c>
      <c r="V48" s="370" t="str">
        <f>IF(AND('MAPA DE RIESGOS'!$AP206="Alta",'MAPA DE RIESGOS'!$AR206="Leve"),CONCATENATE("R",'MAPA DE RIESGOS'!$H206,"C",'MAPA DE RIESGOS'!$AF206),"")</f>
        <v/>
      </c>
      <c r="W48" s="370" t="str">
        <f>IF(AND('MAPA DE RIESGOS'!$AP207="Alta",'MAPA DE RIESGOS'!$AR207="Leve"),CONCATENATE("R",'MAPA DE RIESGOS'!$H207,"C",'MAPA DE RIESGOS'!$AF207),"")</f>
        <v/>
      </c>
      <c r="X48" s="370" t="str">
        <f>IF(AND('MAPA DE RIESGOS'!$AP208="Alta",'MAPA DE RIESGOS'!$AR208="Leve"),CONCATENATE("R",'MAPA DE RIESGOS'!$H208,"C",'MAPA DE RIESGOS'!$AF208),"")</f>
        <v/>
      </c>
      <c r="Y48" s="370" t="str">
        <f>IF(AND('MAPA DE RIESGOS'!$AP209="Alta",'MAPA DE RIESGOS'!$AR209="Leve"),CONCATENATE("R",'MAPA DE RIESGOS'!$H209,"C",'MAPA DE RIESGOS'!$AF209),"")</f>
        <v/>
      </c>
      <c r="Z48" s="370" t="str">
        <f>IF(AND('MAPA DE RIESGOS'!$AP210="Alta",'MAPA DE RIESGOS'!$AR210="Leve"),CONCATENATE("R",'MAPA DE RIESGOS'!$H210,"C",'MAPA DE RIESGOS'!$AF210),"")</f>
        <v/>
      </c>
      <c r="AA48" s="370" t="str">
        <f>IF(AND('MAPA DE RIESGOS'!$AP211="Alta",'MAPA DE RIESGOS'!$AR211="Leve"),CONCATENATE("R",'MAPA DE RIESGOS'!$H211,"C",'MAPA DE RIESGOS'!$AF211),"")</f>
        <v/>
      </c>
      <c r="AB48" s="369" t="str">
        <f>IF(AND('MAPA DE RIESGOS'!$AP194="Alta",'MAPA DE RIESGOS'!$AR194="Menor"),CONCATENATE("R",'MAPA DE RIESGOS'!$H194,"C",'MAPA DE RIESGOS'!$AF194),"")</f>
        <v/>
      </c>
      <c r="AC48" s="370" t="str">
        <f>IF(AND('MAPA DE RIESGOS'!$AP195="Alta",'MAPA DE RIESGOS'!$AR195="Menor"),CONCATENATE("R",'MAPA DE RIESGOS'!$H195,"C",'MAPA DE RIESGOS'!$AF195),"")</f>
        <v/>
      </c>
      <c r="AD48" s="370" t="str">
        <f>IF(AND('MAPA DE RIESGOS'!$AP196="Alta",'MAPA DE RIESGOS'!$AR196="Menor"),CONCATENATE("R",'MAPA DE RIESGOS'!$H196,"C",'MAPA DE RIESGOS'!$AF196),"")</f>
        <v/>
      </c>
      <c r="AE48" s="370" t="str">
        <f>IF(AND('MAPA DE RIESGOS'!$AP197="Alta",'MAPA DE RIESGOS'!$AR197="Menor"),CONCATENATE("R",'MAPA DE RIESGOS'!$H197,"C",'MAPA DE RIESGOS'!$AF197),"")</f>
        <v/>
      </c>
      <c r="AF48" s="370" t="str">
        <f>IF(AND('MAPA DE RIESGOS'!$AP198="Alta",'MAPA DE RIESGOS'!$AR198="Menor"),CONCATENATE("R",'MAPA DE RIESGOS'!$H198,"C",'MAPA DE RIESGOS'!$AF198),"")</f>
        <v/>
      </c>
      <c r="AG48" s="370" t="str">
        <f>IF(AND('MAPA DE RIESGOS'!$AP199="Alta",'MAPA DE RIESGOS'!$AR199="Menor"),CONCATENATE("R",'MAPA DE RIESGOS'!$H199,"C",'MAPA DE RIESGOS'!$AF199),"")</f>
        <v/>
      </c>
      <c r="AH48" s="370" t="str">
        <f>IF(AND('MAPA DE RIESGOS'!$AP200="Alta",'MAPA DE RIESGOS'!$AR200="Menor"),CONCATENATE("R",'MAPA DE RIESGOS'!$H200,"C",'MAPA DE RIESGOS'!$AF200),"")</f>
        <v/>
      </c>
      <c r="AI48" s="370" t="str">
        <f>IF(AND('MAPA DE RIESGOS'!$AP201="Alta",'MAPA DE RIESGOS'!$AR201="Menor"),CONCATENATE("R",'MAPA DE RIESGOS'!$H201,"C",'MAPA DE RIESGOS'!$AF201),"")</f>
        <v/>
      </c>
      <c r="AJ48" s="370" t="str">
        <f>IF(AND('MAPA DE RIESGOS'!$AP202="Alta",'MAPA DE RIESGOS'!$AR202="Menor"),CONCATENATE("R",'MAPA DE RIESGOS'!$H202,"C",'MAPA DE RIESGOS'!$AF202),"")</f>
        <v/>
      </c>
      <c r="AK48" s="370" t="str">
        <f>IF(AND('MAPA DE RIESGOS'!$AP203="Alta",'MAPA DE RIESGOS'!$AR203="Menor"),CONCATENATE("R",'MAPA DE RIESGOS'!$H203,"C",'MAPA DE RIESGOS'!$AF203),"")</f>
        <v/>
      </c>
      <c r="AL48" s="370" t="str">
        <f>IF(AND('MAPA DE RIESGOS'!$AP204="Alta",'MAPA DE RIESGOS'!$AR204="Menor"),CONCATENATE("R",'MAPA DE RIESGOS'!$H204,"C",'MAPA DE RIESGOS'!$AF204),"")</f>
        <v/>
      </c>
      <c r="AM48" s="370" t="str">
        <f>IF(AND('MAPA DE RIESGOS'!$AP205="Alta",'MAPA DE RIESGOS'!$AR205="Menor"),CONCATENATE("R",'MAPA DE RIESGOS'!$H205,"C",'MAPA DE RIESGOS'!$AF205),"")</f>
        <v/>
      </c>
      <c r="AN48" s="370" t="str">
        <f>IF(AND('MAPA DE RIESGOS'!$AP206="Alta",'MAPA DE RIESGOS'!$AR206="Menor"),CONCATENATE("R",'MAPA DE RIESGOS'!$H206,"C",'MAPA DE RIESGOS'!$AF206),"")</f>
        <v/>
      </c>
      <c r="AO48" s="370" t="str">
        <f>IF(AND('MAPA DE RIESGOS'!$AP207="Alta",'MAPA DE RIESGOS'!$AR207="Menor"),CONCATENATE("R",'MAPA DE RIESGOS'!$H207,"C",'MAPA DE RIESGOS'!$AF207),"")</f>
        <v/>
      </c>
      <c r="AP48" s="370" t="str">
        <f>IF(AND('MAPA DE RIESGOS'!$AP208="Alta",'MAPA DE RIESGOS'!$AR208="Menor"),CONCATENATE("R",'MAPA DE RIESGOS'!$H208,"C",'MAPA DE RIESGOS'!$AF208),"")</f>
        <v/>
      </c>
      <c r="AQ48" s="370" t="str">
        <f>IF(AND('MAPA DE RIESGOS'!$AP209="Alta",'MAPA DE RIESGOS'!$AR209="Menor"),CONCATENATE("R",'MAPA DE RIESGOS'!$H209,"C",'MAPA DE RIESGOS'!$AF209),"")</f>
        <v/>
      </c>
      <c r="AR48" s="370" t="str">
        <f>IF(AND('MAPA DE RIESGOS'!$AP210="Alta",'MAPA DE RIESGOS'!$AR210="Menor"),CONCATENATE("R",'MAPA DE RIESGOS'!$H210,"C",'MAPA DE RIESGOS'!$AF210),"")</f>
        <v/>
      </c>
      <c r="AS48" s="371" t="str">
        <f>IF(AND('MAPA DE RIESGOS'!$AP211="Alta",'MAPA DE RIESGOS'!$AR211="Menor"),CONCATENATE("R",'MAPA DE RIESGOS'!$H211,"C",'MAPA DE RIESGOS'!$AF211),"")</f>
        <v/>
      </c>
      <c r="AT48" s="357" t="str">
        <f>IF(AND('MAPA DE RIESGOS'!$AP194="Alta",'MAPA DE RIESGOS'!$AR194="Moderado"),CONCATENATE("R",'MAPA DE RIESGOS'!$H194,"C",'MAPA DE RIESGOS'!$AF194),"")</f>
        <v/>
      </c>
      <c r="AU48" s="357" t="str">
        <f>IF(AND('MAPA DE RIESGOS'!$AP195="Alta",'MAPA DE RIESGOS'!$AR195="Moderado"),CONCATENATE("R",'MAPA DE RIESGOS'!$H195,"C",'MAPA DE RIESGOS'!$AF195),"")</f>
        <v/>
      </c>
      <c r="AV48" s="357" t="str">
        <f>IF(AND('MAPA DE RIESGOS'!$AP196="Alta",'MAPA DE RIESGOS'!$AR196="Moderado"),CONCATENATE("R",'MAPA DE RIESGOS'!$H196,"C",'MAPA DE RIESGOS'!$AF196),"")</f>
        <v/>
      </c>
      <c r="AW48" s="357" t="str">
        <f>IF(AND('MAPA DE RIESGOS'!$AP197="Alta",'MAPA DE RIESGOS'!$AR197="Moderado"),CONCATENATE("R",'MAPA DE RIESGOS'!$H197,"C",'MAPA DE RIESGOS'!$AF197),"")</f>
        <v/>
      </c>
      <c r="AX48" s="357" t="str">
        <f>IF(AND('MAPA DE RIESGOS'!$AP198="Alta",'MAPA DE RIESGOS'!$AR198="Moderado"),CONCATENATE("R",'MAPA DE RIESGOS'!$H198,"C",'MAPA DE RIESGOS'!$AF198),"")</f>
        <v/>
      </c>
      <c r="AY48" s="357" t="str">
        <f>IF(AND('MAPA DE RIESGOS'!$AP199="Alta",'MAPA DE RIESGOS'!$AR199="Moderado"),CONCATENATE("R",'MAPA DE RIESGOS'!$H199,"C",'MAPA DE RIESGOS'!$AF199),"")</f>
        <v/>
      </c>
      <c r="AZ48" s="357" t="str">
        <f>IF(AND('MAPA DE RIESGOS'!$AP200="Alta",'MAPA DE RIESGOS'!$AR200="Moderado"),CONCATENATE("R",'MAPA DE RIESGOS'!$H200,"C",'MAPA DE RIESGOS'!$AF200),"")</f>
        <v/>
      </c>
      <c r="BA48" s="357" t="str">
        <f>IF(AND('MAPA DE RIESGOS'!$AP201="Alta",'MAPA DE RIESGOS'!$AR201="Moderado"),CONCATENATE("R",'MAPA DE RIESGOS'!$H201,"C",'MAPA DE RIESGOS'!$AF201),"")</f>
        <v/>
      </c>
      <c r="BB48" s="357" t="str">
        <f>IF(AND('MAPA DE RIESGOS'!$AP202="Alta",'MAPA DE RIESGOS'!$AR202="Moderado"),CONCATENATE("R",'MAPA DE RIESGOS'!$H202,"C",'MAPA DE RIESGOS'!$AF202),"")</f>
        <v/>
      </c>
      <c r="BC48" s="357" t="str">
        <f>IF(AND('MAPA DE RIESGOS'!$AP203="Alta",'MAPA DE RIESGOS'!$AR203="Moderado"),CONCATENATE("R",'MAPA DE RIESGOS'!$H203,"C",'MAPA DE RIESGOS'!$AF203),"")</f>
        <v/>
      </c>
      <c r="BD48" s="357" t="str">
        <f>IF(AND('MAPA DE RIESGOS'!$AP204="Alta",'MAPA DE RIESGOS'!$AR204="Moderado"),CONCATENATE("R",'MAPA DE RIESGOS'!$H204,"C",'MAPA DE RIESGOS'!$AF204),"")</f>
        <v/>
      </c>
      <c r="BE48" s="357" t="str">
        <f>IF(AND('MAPA DE RIESGOS'!$AP205="Alta",'MAPA DE RIESGOS'!$AR205="Moderado"),CONCATENATE("R",'MAPA DE RIESGOS'!$H205,"C",'MAPA DE RIESGOS'!$AF205),"")</f>
        <v/>
      </c>
      <c r="BF48" s="357" t="str">
        <f>IF(AND('MAPA DE RIESGOS'!$AP206="Alta",'MAPA DE RIESGOS'!$AR206="Moderado"),CONCATENATE("R",'MAPA DE RIESGOS'!$H206,"C",'MAPA DE RIESGOS'!$AF206),"")</f>
        <v/>
      </c>
      <c r="BG48" s="357" t="str">
        <f>IF(AND('MAPA DE RIESGOS'!$AP207="Alta",'MAPA DE RIESGOS'!$AR207="Moderado"),CONCATENATE("R",'MAPA DE RIESGOS'!$H207,"C",'MAPA DE RIESGOS'!$AF207),"")</f>
        <v/>
      </c>
      <c r="BH48" s="357" t="str">
        <f>IF(AND('MAPA DE RIESGOS'!$AP208="Alta",'MAPA DE RIESGOS'!$AR208="Moderado"),CONCATENATE("R",'MAPA DE RIESGOS'!$H208,"C",'MAPA DE RIESGOS'!$AF208),"")</f>
        <v/>
      </c>
      <c r="BI48" s="357" t="str">
        <f>IF(AND('MAPA DE RIESGOS'!$AP209="Alta",'MAPA DE RIESGOS'!$AR209="Moderado"),CONCATENATE("R",'MAPA DE RIESGOS'!$H209,"C",'MAPA DE RIESGOS'!$AF209),"")</f>
        <v/>
      </c>
      <c r="BJ48" s="357" t="str">
        <f>IF(AND('MAPA DE RIESGOS'!$AP210="Alta",'MAPA DE RIESGOS'!$AR210="Moderado"),CONCATENATE("R",'MAPA DE RIESGOS'!$H210,"C",'MAPA DE RIESGOS'!$AF210),"")</f>
        <v/>
      </c>
      <c r="BK48" s="358" t="str">
        <f>IF(AND('MAPA DE RIESGOS'!$AP211="Alta",'MAPA DE RIESGOS'!$AR211="Moderado"),CONCATENATE("R",'MAPA DE RIESGOS'!$H211,"C",'MAPA DE RIESGOS'!$AF211),"")</f>
        <v/>
      </c>
      <c r="BL48" s="357" t="str">
        <f>IF(AND('MAPA DE RIESGOS'!$AP194="Alta",'MAPA DE RIESGOS'!$AR194="Mayor"),CONCATENATE("R",'MAPA DE RIESGOS'!$H194,"C",'MAPA DE RIESGOS'!$AF194),"")</f>
        <v/>
      </c>
      <c r="BM48" s="357" t="str">
        <f>IF(AND('MAPA DE RIESGOS'!$AP195="Alta",'MAPA DE RIESGOS'!$AR195="Mayor"),CONCATENATE("R",'MAPA DE RIESGOS'!$H195,"C",'MAPA DE RIESGOS'!$AF195),"")</f>
        <v/>
      </c>
      <c r="BN48" s="357" t="str">
        <f>IF(AND('MAPA DE RIESGOS'!$AP196="Alta",'MAPA DE RIESGOS'!$AR196="Mayor"),CONCATENATE("R",'MAPA DE RIESGOS'!$H196,"C",'MAPA DE RIESGOS'!$AF196),"")</f>
        <v/>
      </c>
      <c r="BO48" s="357" t="str">
        <f>IF(AND('MAPA DE RIESGOS'!$AP197="Alta",'MAPA DE RIESGOS'!$AR197="Mayor"),CONCATENATE("R",'MAPA DE RIESGOS'!$H197,"C",'MAPA DE RIESGOS'!$AF197),"")</f>
        <v/>
      </c>
      <c r="BP48" s="357" t="str">
        <f>IF(AND('MAPA DE RIESGOS'!$AP198="Alta",'MAPA DE RIESGOS'!$AR198="Mayor"),CONCATENATE("R",'MAPA DE RIESGOS'!$H198,"C",'MAPA DE RIESGOS'!$AF198),"")</f>
        <v/>
      </c>
      <c r="BQ48" s="357" t="str">
        <f>IF(AND('MAPA DE RIESGOS'!$AP199="Alta",'MAPA DE RIESGOS'!$AR199="Mayor"),CONCATENATE("R",'MAPA DE RIESGOS'!$H199,"C",'MAPA DE RIESGOS'!$AF199),"")</f>
        <v/>
      </c>
      <c r="BR48" s="357" t="str">
        <f>IF(AND('MAPA DE RIESGOS'!$AP200="Alta",'MAPA DE RIESGOS'!$AR200="Mayor"),CONCATENATE("R",'MAPA DE RIESGOS'!$H200,"C",'MAPA DE RIESGOS'!$AF200),"")</f>
        <v/>
      </c>
      <c r="BS48" s="357" t="str">
        <f>IF(AND('MAPA DE RIESGOS'!$AP201="Alta",'MAPA DE RIESGOS'!$AR201="Mayor"),CONCATENATE("R",'MAPA DE RIESGOS'!$H201,"C",'MAPA DE RIESGOS'!$AF201),"")</f>
        <v/>
      </c>
      <c r="BT48" s="357" t="str">
        <f>IF(AND('MAPA DE RIESGOS'!$AP202="Alta",'MAPA DE RIESGOS'!$AR202="Mayor"),CONCATENATE("R",'MAPA DE RIESGOS'!$H202,"C",'MAPA DE RIESGOS'!$AF202),"")</f>
        <v/>
      </c>
      <c r="BU48" s="357" t="str">
        <f>IF(AND('MAPA DE RIESGOS'!$AP203="Alta",'MAPA DE RIESGOS'!$AR203="Mayor"),CONCATENATE("R",'MAPA DE RIESGOS'!$H203,"C",'MAPA DE RIESGOS'!$AF203),"")</f>
        <v/>
      </c>
      <c r="BV48" s="357" t="str">
        <f>IF(AND('MAPA DE RIESGOS'!$AP204="Alta",'MAPA DE RIESGOS'!$AR204="Mayor"),CONCATENATE("R",'MAPA DE RIESGOS'!$H204,"C",'MAPA DE RIESGOS'!$AF204),"")</f>
        <v/>
      </c>
      <c r="BW48" s="357" t="str">
        <f>IF(AND('MAPA DE RIESGOS'!$AP205="Alta",'MAPA DE RIESGOS'!$AR205="Mayor"),CONCATENATE("R",'MAPA DE RIESGOS'!$H205,"C",'MAPA DE RIESGOS'!$AF205),"")</f>
        <v/>
      </c>
      <c r="BX48" s="357" t="str">
        <f>IF(AND('MAPA DE RIESGOS'!$AP206="Alta",'MAPA DE RIESGOS'!$AR206="Mayor"),CONCATENATE("R",'MAPA DE RIESGOS'!$H206,"C",'MAPA DE RIESGOS'!$AF206),"")</f>
        <v/>
      </c>
      <c r="BY48" s="357" t="str">
        <f>IF(AND('MAPA DE RIESGOS'!$AP207="Alta",'MAPA DE RIESGOS'!$AR207="Mayor"),CONCATENATE("R",'MAPA DE RIESGOS'!$H207,"C",'MAPA DE RIESGOS'!$AF207),"")</f>
        <v/>
      </c>
      <c r="BZ48" s="357" t="str">
        <f>IF(AND('MAPA DE RIESGOS'!$AP208="Alta",'MAPA DE RIESGOS'!$AR208="Mayor"),CONCATENATE("R",'MAPA DE RIESGOS'!$H208,"C",'MAPA DE RIESGOS'!$AF208),"")</f>
        <v/>
      </c>
      <c r="CA48" s="357" t="str">
        <f>IF(AND('MAPA DE RIESGOS'!$AP209="Alta",'MAPA DE RIESGOS'!$AR209="Mayor"),CONCATENATE("R",'MAPA DE RIESGOS'!$H209,"C",'MAPA DE RIESGOS'!$AF209),"")</f>
        <v/>
      </c>
      <c r="CB48" s="357" t="str">
        <f>IF(AND('MAPA DE RIESGOS'!$AP210="Alta",'MAPA DE RIESGOS'!$AR210="Mayor"),CONCATENATE("R",'MAPA DE RIESGOS'!$H210,"C",'MAPA DE RIESGOS'!$AF210),"")</f>
        <v/>
      </c>
      <c r="CC48" s="358" t="str">
        <f>IF(AND('MAPA DE RIESGOS'!$AP211="Alta",'MAPA DE RIESGOS'!$AR211="Mayor"),CONCATENATE("R",'MAPA DE RIESGOS'!$H211,"C",'MAPA DE RIESGOS'!$AF211),"")</f>
        <v/>
      </c>
      <c r="CD48" s="359" t="str">
        <f>IF(AND('MAPA DE RIESGOS'!$AP194="Alta",'MAPA DE RIESGOS'!$AR194="Catastrófico"),CONCATENATE("R",'MAPA DE RIESGOS'!$H194,"C",'MAPA DE RIESGOS'!$AF194),"")</f>
        <v/>
      </c>
      <c r="CE48" s="359" t="str">
        <f>IF(AND('MAPA DE RIESGOS'!$AP195="Alta",'MAPA DE RIESGOS'!$AR195="Catastrófico"),CONCATENATE("R",'MAPA DE RIESGOS'!$H195,"C",'MAPA DE RIESGOS'!$AF195),"")</f>
        <v/>
      </c>
      <c r="CF48" s="359" t="str">
        <f>IF(AND('MAPA DE RIESGOS'!$AP196="Alta",'MAPA DE RIESGOS'!$AR196="Catastrófico"),CONCATENATE("R",'MAPA DE RIESGOS'!$H196,"C",'MAPA DE RIESGOS'!$AF196),"")</f>
        <v/>
      </c>
      <c r="CG48" s="359" t="str">
        <f>IF(AND('MAPA DE RIESGOS'!$AP197="Alta",'MAPA DE RIESGOS'!$AR197="Catastrófico"),CONCATENATE("R",'MAPA DE RIESGOS'!$H197,"C",'MAPA DE RIESGOS'!$AF197),"")</f>
        <v/>
      </c>
      <c r="CH48" s="359" t="str">
        <f>IF(AND('MAPA DE RIESGOS'!$AP198="Alta",'MAPA DE RIESGOS'!$AR198="Catastrófico"),CONCATENATE("R",'MAPA DE RIESGOS'!$H198,"C",'MAPA DE RIESGOS'!$AF198),"")</f>
        <v/>
      </c>
      <c r="CI48" s="359" t="str">
        <f>IF(AND('MAPA DE RIESGOS'!$AP199="Alta",'MAPA DE RIESGOS'!$AR199="Catastrófico"),CONCATENATE("R",'MAPA DE RIESGOS'!$H199,"C",'MAPA DE RIESGOS'!$AF199),"")</f>
        <v/>
      </c>
      <c r="CJ48" s="359" t="str">
        <f>IF(AND('MAPA DE RIESGOS'!$AP200="Alta",'MAPA DE RIESGOS'!$AR200="Catastrófico"),CONCATENATE("R",'MAPA DE RIESGOS'!$H200,"C",'MAPA DE RIESGOS'!$AF200),"")</f>
        <v/>
      </c>
      <c r="CK48" s="359" t="str">
        <f>IF(AND('MAPA DE RIESGOS'!$AP201="Alta",'MAPA DE RIESGOS'!$AR201="Catastrófico"),CONCATENATE("R",'MAPA DE RIESGOS'!$H201,"C",'MAPA DE RIESGOS'!$AF201),"")</f>
        <v/>
      </c>
      <c r="CL48" s="359" t="str">
        <f>IF(AND('MAPA DE RIESGOS'!$AP202="Alta",'MAPA DE RIESGOS'!$AR202="Catastrófico"),CONCATENATE("R",'MAPA DE RIESGOS'!$H202,"C",'MAPA DE RIESGOS'!$AF202),"")</f>
        <v/>
      </c>
      <c r="CM48" s="359" t="str">
        <f>IF(AND('MAPA DE RIESGOS'!$AP203="Alta",'MAPA DE RIESGOS'!$AR203="Catastrófico"),CONCATENATE("R",'MAPA DE RIESGOS'!$H203,"C",'MAPA DE RIESGOS'!$AF203),"")</f>
        <v/>
      </c>
      <c r="CN48" s="359" t="str">
        <f>IF(AND('MAPA DE RIESGOS'!$AP204="Alta",'MAPA DE RIESGOS'!$AR204="Catastrófico"),CONCATENATE("R",'MAPA DE RIESGOS'!$H204,"C",'MAPA DE RIESGOS'!$AF204),"")</f>
        <v/>
      </c>
      <c r="CO48" s="359" t="str">
        <f>IF(AND('MAPA DE RIESGOS'!$AP205="Alta",'MAPA DE RIESGOS'!$AR205="Catastrófico"),CONCATENATE("R",'MAPA DE RIESGOS'!$H205,"C",'MAPA DE RIESGOS'!$AF205),"")</f>
        <v/>
      </c>
      <c r="CP48" s="359" t="str">
        <f>IF(AND('MAPA DE RIESGOS'!$AP206="Alta",'MAPA DE RIESGOS'!$AR206="Catastrófico"),CONCATENATE("R",'MAPA DE RIESGOS'!$H206,"C",'MAPA DE RIESGOS'!$AF206),"")</f>
        <v/>
      </c>
      <c r="CQ48" s="359" t="str">
        <f>IF(AND('MAPA DE RIESGOS'!$AP207="Alta",'MAPA DE RIESGOS'!$AR207="Catastrófico"),CONCATENATE("R",'MAPA DE RIESGOS'!$H207,"C",'MAPA DE RIESGOS'!$AF207),"")</f>
        <v/>
      </c>
      <c r="CR48" s="359" t="str">
        <f>IF(AND('MAPA DE RIESGOS'!$AP208="Alta",'MAPA DE RIESGOS'!$AR208="Catastrófico"),CONCATENATE("R",'MAPA DE RIESGOS'!$H208,"C",'MAPA DE RIESGOS'!$AF208),"")</f>
        <v/>
      </c>
      <c r="CS48" s="359" t="str">
        <f>IF(AND('MAPA DE RIESGOS'!$AP209="Alta",'MAPA DE RIESGOS'!$AR209="Catastrófico"),CONCATENATE("R",'MAPA DE RIESGOS'!$H209,"C",'MAPA DE RIESGOS'!$AF209),"")</f>
        <v/>
      </c>
      <c r="CT48" s="359" t="str">
        <f>IF(AND('MAPA DE RIESGOS'!$AP210="Alta",'MAPA DE RIESGOS'!$AR210="Catastrófico"),CONCATENATE("R",'MAPA DE RIESGOS'!$H210,"C",'MAPA DE RIESGOS'!$AF210),"")</f>
        <v/>
      </c>
      <c r="CU48" s="360" t="str">
        <f>IF(AND('MAPA DE RIESGOS'!$AP211="Alta",'MAPA DE RIESGOS'!$AR211="Catastrófico"),CONCATENATE("R",'MAPA DE RIESGOS'!$H211,"C",'MAPA DE RIESGOS'!$AF211),"")</f>
        <v/>
      </c>
      <c r="CV48" s="67"/>
      <c r="CW48" s="771"/>
      <c r="CX48" s="772"/>
      <c r="CY48" s="772"/>
      <c r="CZ48" s="772"/>
      <c r="DA48" s="772"/>
      <c r="DB48" s="773"/>
    </row>
    <row r="49" spans="2:106" ht="32.5" customHeight="1">
      <c r="B49" s="749"/>
      <c r="C49" s="749"/>
      <c r="D49" s="750"/>
      <c r="E49" s="738"/>
      <c r="F49" s="739"/>
      <c r="G49" s="739"/>
      <c r="H49" s="739"/>
      <c r="I49" s="739"/>
      <c r="J49" s="369" t="str">
        <f>IF(AND('MAPA DE RIESGOS'!$AP212="Alta",'MAPA DE RIESGOS'!$AR212="Leve"),CONCATENATE("R",'MAPA DE RIESGOS'!$H212,"C",'MAPA DE RIESGOS'!$AF212),"")</f>
        <v/>
      </c>
      <c r="K49" s="370" t="str">
        <f>IF(AND('MAPA DE RIESGOS'!$AP213="Alta",'MAPA DE RIESGOS'!$AR213="Leve"),CONCATENATE("R",'MAPA DE RIESGOS'!$H213,"C",'MAPA DE RIESGOS'!$AF213),"")</f>
        <v/>
      </c>
      <c r="L49" s="370" t="str">
        <f>IF(AND('MAPA DE RIESGOS'!$AP214="Alta",'MAPA DE RIESGOS'!$AR214="Leve"),CONCATENATE("R",'MAPA DE RIESGOS'!$H214,"C",'MAPA DE RIESGOS'!$AF214),"")</f>
        <v/>
      </c>
      <c r="M49" s="370" t="str">
        <f>IF(AND('MAPA DE RIESGOS'!$AP215="Alta",'MAPA DE RIESGOS'!$AR215="Leve"),CONCATENATE("R",'MAPA DE RIESGOS'!$H215,"C",'MAPA DE RIESGOS'!$AF215),"")</f>
        <v/>
      </c>
      <c r="N49" s="370" t="str">
        <f>IF(AND('MAPA DE RIESGOS'!$AP216="Alta",'MAPA DE RIESGOS'!$AR216="Leve"),CONCATENATE("R",'MAPA DE RIESGOS'!$H216,"C",'MAPA DE RIESGOS'!$AF216),"")</f>
        <v/>
      </c>
      <c r="O49" s="370" t="str">
        <f>IF(AND('MAPA DE RIESGOS'!$AP217="Alta",'MAPA DE RIESGOS'!$AR217="Leve"),CONCATENATE("R",'MAPA DE RIESGOS'!$H217,"C",'MAPA DE RIESGOS'!$AF217),"")</f>
        <v/>
      </c>
      <c r="P49" s="370" t="str">
        <f>IF(AND('MAPA DE RIESGOS'!$AP218="Alta",'MAPA DE RIESGOS'!$AR218="Leve"),CONCATENATE("R",'MAPA DE RIESGOS'!$H218,"C",'MAPA DE RIESGOS'!$AF218),"")</f>
        <v/>
      </c>
      <c r="Q49" s="370" t="str">
        <f>IF(AND('MAPA DE RIESGOS'!$AP219="Alta",'MAPA DE RIESGOS'!$AR219="Leve"),CONCATENATE("R",'MAPA DE RIESGOS'!$H219,"C",'MAPA DE RIESGOS'!$AF219),"")</f>
        <v/>
      </c>
      <c r="R49" s="370" t="str">
        <f>IF(AND('MAPA DE RIESGOS'!$AP220="Alta",'MAPA DE RIESGOS'!$AR220="Leve"),CONCATENATE("R",'MAPA DE RIESGOS'!$H220,"C",'MAPA DE RIESGOS'!$AF220),"")</f>
        <v/>
      </c>
      <c r="S49" s="370" t="str">
        <f>IF(AND('MAPA DE RIESGOS'!$AP221="Alta",'MAPA DE RIESGOS'!$AR221="Leve"),CONCATENATE("R",'MAPA DE RIESGOS'!$H221,"C",'MAPA DE RIESGOS'!$AF221),"")</f>
        <v/>
      </c>
      <c r="T49" s="370" t="str">
        <f>IF(AND('MAPA DE RIESGOS'!$AP222="Alta",'MAPA DE RIESGOS'!$AR222="Leve"),CONCATENATE("R",'MAPA DE RIESGOS'!$H222,"C",'MAPA DE RIESGOS'!$AF222),"")</f>
        <v/>
      </c>
      <c r="U49" s="370" t="str">
        <f>IF(AND('MAPA DE RIESGOS'!$AP223="Alta",'MAPA DE RIESGOS'!$AR223="Leve"),CONCATENATE("R",'MAPA DE RIESGOS'!$H223,"C",'MAPA DE RIESGOS'!$AF223),"")</f>
        <v/>
      </c>
      <c r="V49" s="370" t="str">
        <f>IF(AND('MAPA DE RIESGOS'!$AP224="Alta",'MAPA DE RIESGOS'!$AR224="Leve"),CONCATENATE("R",'MAPA DE RIESGOS'!$H224,"C",'MAPA DE RIESGOS'!$AF224),"")</f>
        <v/>
      </c>
      <c r="W49" s="370" t="str">
        <f>IF(AND('MAPA DE RIESGOS'!$AP225="Alta",'MAPA DE RIESGOS'!$AR225="Leve"),CONCATENATE("R",'MAPA DE RIESGOS'!$H225,"C",'MAPA DE RIESGOS'!$AF225),"")</f>
        <v/>
      </c>
      <c r="X49" s="370" t="str">
        <f>IF(AND('MAPA DE RIESGOS'!$AP226="Alta",'MAPA DE RIESGOS'!$AR226="Leve"),CONCATENATE("R",'MAPA DE RIESGOS'!$H226,"C",'MAPA DE RIESGOS'!$AF226),"")</f>
        <v/>
      </c>
      <c r="Y49" s="370" t="str">
        <f>IF(AND('MAPA DE RIESGOS'!$AP227="Alta",'MAPA DE RIESGOS'!$AR227="Leve"),CONCATENATE("R",'MAPA DE RIESGOS'!$H227,"C",'MAPA DE RIESGOS'!$AF227),"")</f>
        <v/>
      </c>
      <c r="Z49" s="370" t="str">
        <f>IF(AND('MAPA DE RIESGOS'!$AP228="Alta",'MAPA DE RIESGOS'!$AR228="Leve"),CONCATENATE("R",'MAPA DE RIESGOS'!$H228,"C",'MAPA DE RIESGOS'!$AF228),"")</f>
        <v/>
      </c>
      <c r="AA49" s="370" t="str">
        <f>IF(AND('MAPA DE RIESGOS'!$AP229="Alta",'MAPA DE RIESGOS'!$AR229="Leve"),CONCATENATE("R",'MAPA DE RIESGOS'!$H229,"C",'MAPA DE RIESGOS'!$AF229),"")</f>
        <v/>
      </c>
      <c r="AB49" s="369" t="str">
        <f>IF(AND('MAPA DE RIESGOS'!$AP212="Alta",'MAPA DE RIESGOS'!$AR212="Menor"),CONCATENATE("R",'MAPA DE RIESGOS'!$H212,"C",'MAPA DE RIESGOS'!$AF212),"")</f>
        <v/>
      </c>
      <c r="AC49" s="370" t="str">
        <f>IF(AND('MAPA DE RIESGOS'!$AP213="Alta",'MAPA DE RIESGOS'!$AR213="Menor"),CONCATENATE("R",'MAPA DE RIESGOS'!$H213,"C",'MAPA DE RIESGOS'!$AF213),"")</f>
        <v/>
      </c>
      <c r="AD49" s="370" t="str">
        <f>IF(AND('MAPA DE RIESGOS'!$AP214="Alta",'MAPA DE RIESGOS'!$AR214="Menor"),CONCATENATE("R",'MAPA DE RIESGOS'!$H214,"C",'MAPA DE RIESGOS'!$AF214),"")</f>
        <v/>
      </c>
      <c r="AE49" s="370" t="str">
        <f>IF(AND('MAPA DE RIESGOS'!$AP215="Alta",'MAPA DE RIESGOS'!$AR215="Menor"),CONCATENATE("R",'MAPA DE RIESGOS'!$H215,"C",'MAPA DE RIESGOS'!$AF215),"")</f>
        <v/>
      </c>
      <c r="AF49" s="370" t="str">
        <f>IF(AND('MAPA DE RIESGOS'!$AP216="Alta",'MAPA DE RIESGOS'!$AR216="Menor"),CONCATENATE("R",'MAPA DE RIESGOS'!$H216,"C",'MAPA DE RIESGOS'!$AF216),"")</f>
        <v/>
      </c>
      <c r="AG49" s="370" t="str">
        <f>IF(AND('MAPA DE RIESGOS'!$AP217="Alta",'MAPA DE RIESGOS'!$AR217="Menor"),CONCATENATE("R",'MAPA DE RIESGOS'!$H217,"C",'MAPA DE RIESGOS'!$AF217),"")</f>
        <v/>
      </c>
      <c r="AH49" s="370" t="str">
        <f>IF(AND('MAPA DE RIESGOS'!$AP218="Alta",'MAPA DE RIESGOS'!$AR218="Menor"),CONCATENATE("R",'MAPA DE RIESGOS'!$H218,"C",'MAPA DE RIESGOS'!$AF218),"")</f>
        <v/>
      </c>
      <c r="AI49" s="370" t="str">
        <f>IF(AND('MAPA DE RIESGOS'!$AP219="Alta",'MAPA DE RIESGOS'!$AR219="Menor"),CONCATENATE("R",'MAPA DE RIESGOS'!$H219,"C",'MAPA DE RIESGOS'!$AF219),"")</f>
        <v/>
      </c>
      <c r="AJ49" s="370" t="str">
        <f>IF(AND('MAPA DE RIESGOS'!$AP220="Alta",'MAPA DE RIESGOS'!$AR220="Menor"),CONCATENATE("R",'MAPA DE RIESGOS'!$H220,"C",'MAPA DE RIESGOS'!$AF220),"")</f>
        <v/>
      </c>
      <c r="AK49" s="370" t="str">
        <f>IF(AND('MAPA DE RIESGOS'!$AP221="Alta",'MAPA DE RIESGOS'!$AR221="Menor"),CONCATENATE("R",'MAPA DE RIESGOS'!$H221,"C",'MAPA DE RIESGOS'!$AF221),"")</f>
        <v/>
      </c>
      <c r="AL49" s="370" t="str">
        <f>IF(AND('MAPA DE RIESGOS'!$AP222="Alta",'MAPA DE RIESGOS'!$AR222="Menor"),CONCATENATE("R",'MAPA DE RIESGOS'!$H222,"C",'MAPA DE RIESGOS'!$AF222),"")</f>
        <v/>
      </c>
      <c r="AM49" s="370" t="str">
        <f>IF(AND('MAPA DE RIESGOS'!$AP223="Alta",'MAPA DE RIESGOS'!$AR223="Menor"),CONCATENATE("R",'MAPA DE RIESGOS'!$H223,"C",'MAPA DE RIESGOS'!$AF223),"")</f>
        <v/>
      </c>
      <c r="AN49" s="370" t="str">
        <f>IF(AND('MAPA DE RIESGOS'!$AP224="Alta",'MAPA DE RIESGOS'!$AR224="Menor"),CONCATENATE("R",'MAPA DE RIESGOS'!$H224,"C",'MAPA DE RIESGOS'!$AF224),"")</f>
        <v/>
      </c>
      <c r="AO49" s="370" t="str">
        <f>IF(AND('MAPA DE RIESGOS'!$AP225="Alta",'MAPA DE RIESGOS'!$AR225="Menor"),CONCATENATE("R",'MAPA DE RIESGOS'!$H225,"C",'MAPA DE RIESGOS'!$AF225),"")</f>
        <v/>
      </c>
      <c r="AP49" s="370" t="str">
        <f>IF(AND('MAPA DE RIESGOS'!$AP226="Alta",'MAPA DE RIESGOS'!$AR226="Menor"),CONCATENATE("R",'MAPA DE RIESGOS'!$H226,"C",'MAPA DE RIESGOS'!$AF226),"")</f>
        <v/>
      </c>
      <c r="AQ49" s="370" t="str">
        <f>IF(AND('MAPA DE RIESGOS'!$AP227="Alta",'MAPA DE RIESGOS'!$AR227="Menor"),CONCATENATE("R",'MAPA DE RIESGOS'!$H227,"C",'MAPA DE RIESGOS'!$AF227),"")</f>
        <v/>
      </c>
      <c r="AR49" s="370" t="str">
        <f>IF(AND('MAPA DE RIESGOS'!$AP228="Alta",'MAPA DE RIESGOS'!$AR228="Menor"),CONCATENATE("R",'MAPA DE RIESGOS'!$H228,"C",'MAPA DE RIESGOS'!$AF228),"")</f>
        <v/>
      </c>
      <c r="AS49" s="371" t="str">
        <f>IF(AND('MAPA DE RIESGOS'!$AP229="Alta",'MAPA DE RIESGOS'!$AR229="Menor"),CONCATENATE("R",'MAPA DE RIESGOS'!$H229,"C",'MAPA DE RIESGOS'!$AF229),"")</f>
        <v/>
      </c>
      <c r="AT49" s="357" t="str">
        <f>IF(AND('MAPA DE RIESGOS'!$AP212="Alta",'MAPA DE RIESGOS'!$AR212="Moderado"),CONCATENATE("R",'MAPA DE RIESGOS'!$H212,"C",'MAPA DE RIESGOS'!$AF212),"")</f>
        <v/>
      </c>
      <c r="AU49" s="357" t="str">
        <f>IF(AND('MAPA DE RIESGOS'!$AP213="Alta",'MAPA DE RIESGOS'!$AR213="Moderado"),CONCATENATE("R",'MAPA DE RIESGOS'!$H213,"C",'MAPA DE RIESGOS'!$AF213),"")</f>
        <v/>
      </c>
      <c r="AV49" s="357" t="str">
        <f>IF(AND('MAPA DE RIESGOS'!$AP214="Alta",'MAPA DE RIESGOS'!$AR214="Moderado"),CONCATENATE("R",'MAPA DE RIESGOS'!$H214,"C",'MAPA DE RIESGOS'!$AF214),"")</f>
        <v/>
      </c>
      <c r="AW49" s="357" t="str">
        <f>IF(AND('MAPA DE RIESGOS'!$AP215="Alta",'MAPA DE RIESGOS'!$AR215="Moderado"),CONCATENATE("R",'MAPA DE RIESGOS'!$H215,"C",'MAPA DE RIESGOS'!$AF215),"")</f>
        <v/>
      </c>
      <c r="AX49" s="357" t="str">
        <f>IF(AND('MAPA DE RIESGOS'!$AP216="Alta",'MAPA DE RIESGOS'!$AR216="Moderado"),CONCATENATE("R",'MAPA DE RIESGOS'!$H216,"C",'MAPA DE RIESGOS'!$AF216),"")</f>
        <v/>
      </c>
      <c r="AY49" s="357" t="str">
        <f>IF(AND('MAPA DE RIESGOS'!$AP217="Alta",'MAPA DE RIESGOS'!$AR217="Moderado"),CONCATENATE("R",'MAPA DE RIESGOS'!$H217,"C",'MAPA DE RIESGOS'!$AF217),"")</f>
        <v/>
      </c>
      <c r="AZ49" s="357" t="str">
        <f>IF(AND('MAPA DE RIESGOS'!$AP218="Alta",'MAPA DE RIESGOS'!$AR218="Moderado"),CONCATENATE("R",'MAPA DE RIESGOS'!$H218,"C",'MAPA DE RIESGOS'!$AF218),"")</f>
        <v/>
      </c>
      <c r="BA49" s="357" t="str">
        <f>IF(AND('MAPA DE RIESGOS'!$AP219="Alta",'MAPA DE RIESGOS'!$AR219="Moderado"),CONCATENATE("R",'MAPA DE RIESGOS'!$H219,"C",'MAPA DE RIESGOS'!$AF219),"")</f>
        <v/>
      </c>
      <c r="BB49" s="357" t="str">
        <f>IF(AND('MAPA DE RIESGOS'!$AP220="Alta",'MAPA DE RIESGOS'!$AR220="Moderado"),CONCATENATE("R",'MAPA DE RIESGOS'!$H220,"C",'MAPA DE RIESGOS'!$AF220),"")</f>
        <v/>
      </c>
      <c r="BC49" s="357" t="str">
        <f>IF(AND('MAPA DE RIESGOS'!$AP221="Alta",'MAPA DE RIESGOS'!$AR221="Moderado"),CONCATENATE("R",'MAPA DE RIESGOS'!$H221,"C",'MAPA DE RIESGOS'!$AF221),"")</f>
        <v/>
      </c>
      <c r="BD49" s="357" t="str">
        <f>IF(AND('MAPA DE RIESGOS'!$AP222="Alta",'MAPA DE RIESGOS'!$AR222="Moderado"),CONCATENATE("R",'MAPA DE RIESGOS'!$H222,"C",'MAPA DE RIESGOS'!$AF222),"")</f>
        <v/>
      </c>
      <c r="BE49" s="357" t="str">
        <f>IF(AND('MAPA DE RIESGOS'!$AP223="Alta",'MAPA DE RIESGOS'!$AR223="Moderado"),CONCATENATE("R",'MAPA DE RIESGOS'!$H223,"C",'MAPA DE RIESGOS'!$AF223),"")</f>
        <v/>
      </c>
      <c r="BF49" s="357" t="str">
        <f>IF(AND('MAPA DE RIESGOS'!$AP224="Alta",'MAPA DE RIESGOS'!$AR224="Moderado"),CONCATENATE("R",'MAPA DE RIESGOS'!$H224,"C",'MAPA DE RIESGOS'!$AF224),"")</f>
        <v/>
      </c>
      <c r="BG49" s="357" t="str">
        <f>IF(AND('MAPA DE RIESGOS'!$AP225="Alta",'MAPA DE RIESGOS'!$AR225="Moderado"),CONCATENATE("R",'MAPA DE RIESGOS'!$H225,"C",'MAPA DE RIESGOS'!$AF225),"")</f>
        <v/>
      </c>
      <c r="BH49" s="357" t="str">
        <f>IF(AND('MAPA DE RIESGOS'!$AP226="Alta",'MAPA DE RIESGOS'!$AR226="Moderado"),CONCATENATE("R",'MAPA DE RIESGOS'!$H226,"C",'MAPA DE RIESGOS'!$AF226),"")</f>
        <v/>
      </c>
      <c r="BI49" s="357" t="str">
        <f>IF(AND('MAPA DE RIESGOS'!$AP227="Alta",'MAPA DE RIESGOS'!$AR227="Moderado"),CONCATENATE("R",'MAPA DE RIESGOS'!$H227,"C",'MAPA DE RIESGOS'!$AF227),"")</f>
        <v/>
      </c>
      <c r="BJ49" s="357" t="str">
        <f>IF(AND('MAPA DE RIESGOS'!$AP228="Alta",'MAPA DE RIESGOS'!$AR228="Moderado"),CONCATENATE("R",'MAPA DE RIESGOS'!$H228,"C",'MAPA DE RIESGOS'!$AF228),"")</f>
        <v/>
      </c>
      <c r="BK49" s="358" t="str">
        <f>IF(AND('MAPA DE RIESGOS'!$AP229="Alta",'MAPA DE RIESGOS'!$AR229="Moderado"),CONCATENATE("R",'MAPA DE RIESGOS'!$H229,"C",'MAPA DE RIESGOS'!$AF229),"")</f>
        <v/>
      </c>
      <c r="BL49" s="357" t="str">
        <f>IF(AND('MAPA DE RIESGOS'!$AP212="Alta",'MAPA DE RIESGOS'!$AR212="Mayor"),CONCATENATE("R",'MAPA DE RIESGOS'!$H212,"C",'MAPA DE RIESGOS'!$AF212),"")</f>
        <v/>
      </c>
      <c r="BM49" s="357" t="str">
        <f>IF(AND('MAPA DE RIESGOS'!$AP213="Alta",'MAPA DE RIESGOS'!$AR213="Mayor"),CONCATENATE("R",'MAPA DE RIESGOS'!$H213,"C",'MAPA DE RIESGOS'!$AF213),"")</f>
        <v/>
      </c>
      <c r="BN49" s="357" t="str">
        <f>IF(AND('MAPA DE RIESGOS'!$AP214="Alta",'MAPA DE RIESGOS'!$AR214="Mayor"),CONCATENATE("R",'MAPA DE RIESGOS'!$H214,"C",'MAPA DE RIESGOS'!$AF214),"")</f>
        <v/>
      </c>
      <c r="BO49" s="357" t="str">
        <f>IF(AND('MAPA DE RIESGOS'!$AP215="Alta",'MAPA DE RIESGOS'!$AR215="Mayor"),CONCATENATE("R",'MAPA DE RIESGOS'!$H215,"C",'MAPA DE RIESGOS'!$AF215),"")</f>
        <v/>
      </c>
      <c r="BP49" s="357" t="str">
        <f>IF(AND('MAPA DE RIESGOS'!$AP216="Alta",'MAPA DE RIESGOS'!$AR216="Mayor"),CONCATENATE("R",'MAPA DE RIESGOS'!$H216,"C",'MAPA DE RIESGOS'!$AF216),"")</f>
        <v/>
      </c>
      <c r="BQ49" s="357" t="str">
        <f>IF(AND('MAPA DE RIESGOS'!$AP217="Alta",'MAPA DE RIESGOS'!$AR217="Mayor"),CONCATENATE("R",'MAPA DE RIESGOS'!$H217,"C",'MAPA DE RIESGOS'!$AF217),"")</f>
        <v/>
      </c>
      <c r="BR49" s="357" t="str">
        <f>IF(AND('MAPA DE RIESGOS'!$AP218="Alta",'MAPA DE RIESGOS'!$AR218="Mayor"),CONCATENATE("R",'MAPA DE RIESGOS'!$H218,"C",'MAPA DE RIESGOS'!$AF218),"")</f>
        <v/>
      </c>
      <c r="BS49" s="357" t="str">
        <f>IF(AND('MAPA DE RIESGOS'!$AP219="Alta",'MAPA DE RIESGOS'!$AR219="Mayor"),CONCATENATE("R",'MAPA DE RIESGOS'!$H219,"C",'MAPA DE RIESGOS'!$AF219),"")</f>
        <v/>
      </c>
      <c r="BT49" s="357" t="str">
        <f>IF(AND('MAPA DE RIESGOS'!$AP220="Alta",'MAPA DE RIESGOS'!$AR220="Mayor"),CONCATENATE("R",'MAPA DE RIESGOS'!$H220,"C",'MAPA DE RIESGOS'!$AF220),"")</f>
        <v/>
      </c>
      <c r="BU49" s="357" t="str">
        <f>IF(AND('MAPA DE RIESGOS'!$AP221="Alta",'MAPA DE RIESGOS'!$AR221="Mayor"),CONCATENATE("R",'MAPA DE RIESGOS'!$H221,"C",'MAPA DE RIESGOS'!$AF221),"")</f>
        <v/>
      </c>
      <c r="BV49" s="357" t="str">
        <f>IF(AND('MAPA DE RIESGOS'!$AP222="Alta",'MAPA DE RIESGOS'!$AR222="Mayor"),CONCATENATE("R",'MAPA DE RIESGOS'!$H222,"C",'MAPA DE RIESGOS'!$AF222),"")</f>
        <v/>
      </c>
      <c r="BW49" s="357" t="str">
        <f>IF(AND('MAPA DE RIESGOS'!$AP223="Alta",'MAPA DE RIESGOS'!$AR223="Mayor"),CONCATENATE("R",'MAPA DE RIESGOS'!$H223,"C",'MAPA DE RIESGOS'!$AF223),"")</f>
        <v/>
      </c>
      <c r="BX49" s="357" t="str">
        <f>IF(AND('MAPA DE RIESGOS'!$AP224="Alta",'MAPA DE RIESGOS'!$AR224="Mayor"),CONCATENATE("R",'MAPA DE RIESGOS'!$H224,"C",'MAPA DE RIESGOS'!$AF224),"")</f>
        <v/>
      </c>
      <c r="BY49" s="357" t="str">
        <f>IF(AND('MAPA DE RIESGOS'!$AP225="Alta",'MAPA DE RIESGOS'!$AR225="Mayor"),CONCATENATE("R",'MAPA DE RIESGOS'!$H225,"C",'MAPA DE RIESGOS'!$AF225),"")</f>
        <v/>
      </c>
      <c r="BZ49" s="357" t="str">
        <f>IF(AND('MAPA DE RIESGOS'!$AP226="Alta",'MAPA DE RIESGOS'!$AR226="Mayor"),CONCATENATE("R",'MAPA DE RIESGOS'!$H226,"C",'MAPA DE RIESGOS'!$AF226),"")</f>
        <v/>
      </c>
      <c r="CA49" s="357" t="str">
        <f>IF(AND('MAPA DE RIESGOS'!$AP227="Alta",'MAPA DE RIESGOS'!$AR227="Mayor"),CONCATENATE("R",'MAPA DE RIESGOS'!$H227,"C",'MAPA DE RIESGOS'!$AF227),"")</f>
        <v/>
      </c>
      <c r="CB49" s="357" t="str">
        <f>IF(AND('MAPA DE RIESGOS'!$AP228="Alta",'MAPA DE RIESGOS'!$AR228="Mayor"),CONCATENATE("R",'MAPA DE RIESGOS'!$H228,"C",'MAPA DE RIESGOS'!$AF228),"")</f>
        <v/>
      </c>
      <c r="CC49" s="358" t="str">
        <f>IF(AND('MAPA DE RIESGOS'!$AP229="Alta",'MAPA DE RIESGOS'!$AR229="Mayor"),CONCATENATE("R",'MAPA DE RIESGOS'!$H229,"C",'MAPA DE RIESGOS'!$AF229),"")</f>
        <v/>
      </c>
      <c r="CD49" s="359" t="str">
        <f>IF(AND('MAPA DE RIESGOS'!$AP212="Alta",'MAPA DE RIESGOS'!$AR212="Catastrófico"),CONCATENATE("R",'MAPA DE RIESGOS'!$H212,"C",'MAPA DE RIESGOS'!$AF212),"")</f>
        <v/>
      </c>
      <c r="CE49" s="359" t="str">
        <f>IF(AND('MAPA DE RIESGOS'!$AP213="Alta",'MAPA DE RIESGOS'!$AR213="Catastrófico"),CONCATENATE("R",'MAPA DE RIESGOS'!$H213,"C",'MAPA DE RIESGOS'!$AF213),"")</f>
        <v/>
      </c>
      <c r="CF49" s="359" t="str">
        <f>IF(AND('MAPA DE RIESGOS'!$AP214="Alta",'MAPA DE RIESGOS'!$AR214="Catastrófico"),CONCATENATE("R",'MAPA DE RIESGOS'!$H214,"C",'MAPA DE RIESGOS'!$AF214),"")</f>
        <v/>
      </c>
      <c r="CG49" s="359" t="str">
        <f>IF(AND('MAPA DE RIESGOS'!$AP215="Alta",'MAPA DE RIESGOS'!$AR215="Catastrófico"),CONCATENATE("R",'MAPA DE RIESGOS'!$H215,"C",'MAPA DE RIESGOS'!$AF215),"")</f>
        <v/>
      </c>
      <c r="CH49" s="359" t="str">
        <f>IF(AND('MAPA DE RIESGOS'!$AP216="Alta",'MAPA DE RIESGOS'!$AR216="Catastrófico"),CONCATENATE("R",'MAPA DE RIESGOS'!$H216,"C",'MAPA DE RIESGOS'!$AF216),"")</f>
        <v/>
      </c>
      <c r="CI49" s="359" t="str">
        <f>IF(AND('MAPA DE RIESGOS'!$AP217="Alta",'MAPA DE RIESGOS'!$AR217="Catastrófico"),CONCATENATE("R",'MAPA DE RIESGOS'!$H217,"C",'MAPA DE RIESGOS'!$AF217),"")</f>
        <v/>
      </c>
      <c r="CJ49" s="359" t="str">
        <f>IF(AND('MAPA DE RIESGOS'!$AP218="Alta",'MAPA DE RIESGOS'!$AR218="Catastrófico"),CONCATENATE("R",'MAPA DE RIESGOS'!$H218,"C",'MAPA DE RIESGOS'!$AF218),"")</f>
        <v/>
      </c>
      <c r="CK49" s="359" t="str">
        <f>IF(AND('MAPA DE RIESGOS'!$AP219="Alta",'MAPA DE RIESGOS'!$AR219="Catastrófico"),CONCATENATE("R",'MAPA DE RIESGOS'!$H219,"C",'MAPA DE RIESGOS'!$AF219),"")</f>
        <v/>
      </c>
      <c r="CL49" s="359" t="str">
        <f>IF(AND('MAPA DE RIESGOS'!$AP220="Alta",'MAPA DE RIESGOS'!$AR220="Catastrófico"),CONCATENATE("R",'MAPA DE RIESGOS'!$H220,"C",'MAPA DE RIESGOS'!$AF220),"")</f>
        <v/>
      </c>
      <c r="CM49" s="359" t="str">
        <f>IF(AND('MAPA DE RIESGOS'!$AP221="Alta",'MAPA DE RIESGOS'!$AR221="Catastrófico"),CONCATENATE("R",'MAPA DE RIESGOS'!$H221,"C",'MAPA DE RIESGOS'!$AF221),"")</f>
        <v/>
      </c>
      <c r="CN49" s="359" t="str">
        <f>IF(AND('MAPA DE RIESGOS'!$AP222="Alta",'MAPA DE RIESGOS'!$AR222="Catastrófico"),CONCATENATE("R",'MAPA DE RIESGOS'!$H222,"C",'MAPA DE RIESGOS'!$AF222),"")</f>
        <v/>
      </c>
      <c r="CO49" s="359" t="str">
        <f>IF(AND('MAPA DE RIESGOS'!$AP223="Alta",'MAPA DE RIESGOS'!$AR223="Catastrófico"),CONCATENATE("R",'MAPA DE RIESGOS'!$H223,"C",'MAPA DE RIESGOS'!$AF223),"")</f>
        <v/>
      </c>
      <c r="CP49" s="359" t="str">
        <f>IF(AND('MAPA DE RIESGOS'!$AP224="Alta",'MAPA DE RIESGOS'!$AR224="Catastrófico"),CONCATENATE("R",'MAPA DE RIESGOS'!$H224,"C",'MAPA DE RIESGOS'!$AF224),"")</f>
        <v/>
      </c>
      <c r="CQ49" s="359" t="str">
        <f>IF(AND('MAPA DE RIESGOS'!$AP225="Alta",'MAPA DE RIESGOS'!$AR225="Catastrófico"),CONCATENATE("R",'MAPA DE RIESGOS'!$H225,"C",'MAPA DE RIESGOS'!$AF225),"")</f>
        <v/>
      </c>
      <c r="CR49" s="359" t="str">
        <f>IF(AND('MAPA DE RIESGOS'!$AP226="Alta",'MAPA DE RIESGOS'!$AR226="Catastrófico"),CONCATENATE("R",'MAPA DE RIESGOS'!$H226,"C",'MAPA DE RIESGOS'!$AF226),"")</f>
        <v/>
      </c>
      <c r="CS49" s="359" t="str">
        <f>IF(AND('MAPA DE RIESGOS'!$AP227="Alta",'MAPA DE RIESGOS'!$AR227="Catastrófico"),CONCATENATE("R",'MAPA DE RIESGOS'!$H227,"C",'MAPA DE RIESGOS'!$AF227),"")</f>
        <v/>
      </c>
      <c r="CT49" s="359" t="str">
        <f>IF(AND('MAPA DE RIESGOS'!$AP228="Alta",'MAPA DE RIESGOS'!$AR228="Catastrófico"),CONCATENATE("R",'MAPA DE RIESGOS'!$H228,"C",'MAPA DE RIESGOS'!$AF228),"")</f>
        <v/>
      </c>
      <c r="CU49" s="360" t="str">
        <f>IF(AND('MAPA DE RIESGOS'!$AP229="Alta",'MAPA DE RIESGOS'!$AR229="Catastrófico"),CONCATENATE("R",'MAPA DE RIESGOS'!$H229,"C",'MAPA DE RIESGOS'!$AF229),"")</f>
        <v/>
      </c>
      <c r="CV49" s="67"/>
      <c r="CW49" s="771"/>
      <c r="CX49" s="772"/>
      <c r="CY49" s="772"/>
      <c r="CZ49" s="772"/>
      <c r="DA49" s="772"/>
      <c r="DB49" s="773"/>
    </row>
    <row r="50" spans="2:106" ht="32.5" customHeight="1">
      <c r="B50" s="749"/>
      <c r="C50" s="749"/>
      <c r="D50" s="750"/>
      <c r="E50" s="738"/>
      <c r="F50" s="739"/>
      <c r="G50" s="739"/>
      <c r="H50" s="739"/>
      <c r="I50" s="739"/>
      <c r="J50" s="369" t="str">
        <f>IF(AND('MAPA DE RIESGOS'!$AP230="Alta",'MAPA DE RIESGOS'!$AR230="Leve"),CONCATENATE("R",'MAPA DE RIESGOS'!$H230,"C",'MAPA DE RIESGOS'!$AF230),"")</f>
        <v/>
      </c>
      <c r="K50" s="370" t="str">
        <f>IF(AND('MAPA DE RIESGOS'!$AP231="Alta",'MAPA DE RIESGOS'!$AR231="Leve"),CONCATENATE("R",'MAPA DE RIESGOS'!$H231,"C",'MAPA DE RIESGOS'!$AF231),"")</f>
        <v/>
      </c>
      <c r="L50" s="370" t="str">
        <f>IF(AND('MAPA DE RIESGOS'!$AP232="Alta",'MAPA DE RIESGOS'!$AR232="Leve"),CONCATENATE("R",'MAPA DE RIESGOS'!$H232,"C",'MAPA DE RIESGOS'!$AF232),"")</f>
        <v/>
      </c>
      <c r="M50" s="370" t="str">
        <f>IF(AND('MAPA DE RIESGOS'!$AP233="Alta",'MAPA DE RIESGOS'!$AR233="Leve"),CONCATENATE("R",'MAPA DE RIESGOS'!$H233,"C",'MAPA DE RIESGOS'!$AF233),"")</f>
        <v/>
      </c>
      <c r="N50" s="370" t="str">
        <f>IF(AND('MAPA DE RIESGOS'!$AP234="Alta",'MAPA DE RIESGOS'!$AR234="Leve"),CONCATENATE("R",'MAPA DE RIESGOS'!$H234,"C",'MAPA DE RIESGOS'!$AF234),"")</f>
        <v/>
      </c>
      <c r="O50" s="370" t="str">
        <f>IF(AND('MAPA DE RIESGOS'!$AP235="Alta",'MAPA DE RIESGOS'!$AR235="Leve"),CONCATENATE("R",'MAPA DE RIESGOS'!$H235,"C",'MAPA DE RIESGOS'!$AF235),"")</f>
        <v/>
      </c>
      <c r="P50" s="370" t="str">
        <f>IF(AND('MAPA DE RIESGOS'!$AP236="Alta",'MAPA DE RIESGOS'!$AR236="Leve"),CONCATENATE("R",'MAPA DE RIESGOS'!$H236,"C",'MAPA DE RIESGOS'!$AF236),"")</f>
        <v/>
      </c>
      <c r="Q50" s="370" t="str">
        <f>IF(AND('MAPA DE RIESGOS'!$AP237="Alta",'MAPA DE RIESGOS'!$AR237="Leve"),CONCATENATE("R",'MAPA DE RIESGOS'!$H237,"C",'MAPA DE RIESGOS'!$AF237),"")</f>
        <v/>
      </c>
      <c r="R50" s="370" t="str">
        <f>IF(AND('MAPA DE RIESGOS'!$AP238="Alta",'MAPA DE RIESGOS'!$AR238="Leve"),CONCATENATE("R",'MAPA DE RIESGOS'!$H238,"C",'MAPA DE RIESGOS'!$AF238),"")</f>
        <v/>
      </c>
      <c r="S50" s="370" t="str">
        <f>IF(AND('MAPA DE RIESGOS'!$AP239="Alta",'MAPA DE RIESGOS'!$AR239="Leve"),CONCATENATE("R",'MAPA DE RIESGOS'!$H239,"C",'MAPA DE RIESGOS'!$AF239),"")</f>
        <v/>
      </c>
      <c r="T50" s="370" t="str">
        <f>IF(AND('MAPA DE RIESGOS'!$AP240="Alta",'MAPA DE RIESGOS'!$AR240="Leve"),CONCATENATE("R",'MAPA DE RIESGOS'!$H240,"C",'MAPA DE RIESGOS'!$AF240),"")</f>
        <v/>
      </c>
      <c r="U50" s="370" t="str">
        <f>IF(AND('MAPA DE RIESGOS'!$AP241="Alta",'MAPA DE RIESGOS'!$AR241="Leve"),CONCATENATE("R",'MAPA DE RIESGOS'!$H241,"C",'MAPA DE RIESGOS'!$AF241),"")</f>
        <v/>
      </c>
      <c r="V50" s="370" t="str">
        <f>IF(AND('MAPA DE RIESGOS'!$AP242="Alta",'MAPA DE RIESGOS'!$AR242="Leve"),CONCATENATE("R",'MAPA DE RIESGOS'!$H242,"C",'MAPA DE RIESGOS'!$AF242),"")</f>
        <v/>
      </c>
      <c r="W50" s="370" t="str">
        <f>IF(AND('MAPA DE RIESGOS'!$AP243="Alta",'MAPA DE RIESGOS'!$AR243="Leve"),CONCATENATE("R",'MAPA DE RIESGOS'!$H243,"C",'MAPA DE RIESGOS'!$AF243),"")</f>
        <v/>
      </c>
      <c r="X50" s="370" t="str">
        <f>IF(AND('MAPA DE RIESGOS'!$AP244="Alta",'MAPA DE RIESGOS'!$AR244="Leve"),CONCATENATE("R",'MAPA DE RIESGOS'!$H244,"C",'MAPA DE RIESGOS'!$AF244),"")</f>
        <v/>
      </c>
      <c r="Y50" s="370" t="str">
        <f>IF(AND('MAPA DE RIESGOS'!$AP245="Alta",'MAPA DE RIESGOS'!$AR245="Leve"),CONCATENATE("R",'MAPA DE RIESGOS'!$H245,"C",'MAPA DE RIESGOS'!$AF245),"")</f>
        <v/>
      </c>
      <c r="Z50" s="370" t="str">
        <f>IF(AND('MAPA DE RIESGOS'!$AP246="Alta",'MAPA DE RIESGOS'!$AR246="Leve"),CONCATENATE("R",'MAPA DE RIESGOS'!$H246,"C",'MAPA DE RIESGOS'!$AF246),"")</f>
        <v/>
      </c>
      <c r="AA50" s="370" t="str">
        <f>IF(AND('MAPA DE RIESGOS'!$AP247="Alta",'MAPA DE RIESGOS'!$AR247="Leve"),CONCATENATE("R",'MAPA DE RIESGOS'!$H247,"C",'MAPA DE RIESGOS'!$AF247),"")</f>
        <v/>
      </c>
      <c r="AB50" s="369" t="str">
        <f>IF(AND('MAPA DE RIESGOS'!$AP230="Alta",'MAPA DE RIESGOS'!$AR230="Menor"),CONCATENATE("R",'MAPA DE RIESGOS'!$H230,"C",'MAPA DE RIESGOS'!$AF230),"")</f>
        <v/>
      </c>
      <c r="AC50" s="370" t="str">
        <f>IF(AND('MAPA DE RIESGOS'!$AP231="Alta",'MAPA DE RIESGOS'!$AR231="Menor"),CONCATENATE("R",'MAPA DE RIESGOS'!$H231,"C",'MAPA DE RIESGOS'!$AF231),"")</f>
        <v/>
      </c>
      <c r="AD50" s="370" t="str">
        <f>IF(AND('MAPA DE RIESGOS'!$AP232="Alta",'MAPA DE RIESGOS'!$AR232="Menor"),CONCATENATE("R",'MAPA DE RIESGOS'!$H232,"C",'MAPA DE RIESGOS'!$AF232),"")</f>
        <v/>
      </c>
      <c r="AE50" s="370" t="str">
        <f>IF(AND('MAPA DE RIESGOS'!$AP233="Alta",'MAPA DE RIESGOS'!$AR233="Menor"),CONCATENATE("R",'MAPA DE RIESGOS'!$H233,"C",'MAPA DE RIESGOS'!$AF233),"")</f>
        <v/>
      </c>
      <c r="AF50" s="370" t="str">
        <f>IF(AND('MAPA DE RIESGOS'!$AP234="Alta",'MAPA DE RIESGOS'!$AR234="Menor"),CONCATENATE("R",'MAPA DE RIESGOS'!$H234,"C",'MAPA DE RIESGOS'!$AF234),"")</f>
        <v/>
      </c>
      <c r="AG50" s="370" t="str">
        <f>IF(AND('MAPA DE RIESGOS'!$AP235="Alta",'MAPA DE RIESGOS'!$AR235="Menor"),CONCATENATE("R",'MAPA DE RIESGOS'!$H235,"C",'MAPA DE RIESGOS'!$AF235),"")</f>
        <v/>
      </c>
      <c r="AH50" s="370" t="str">
        <f>IF(AND('MAPA DE RIESGOS'!$AP236="Alta",'MAPA DE RIESGOS'!$AR236="Menor"),CONCATENATE("R",'MAPA DE RIESGOS'!$H236,"C",'MAPA DE RIESGOS'!$AF236),"")</f>
        <v/>
      </c>
      <c r="AI50" s="370" t="str">
        <f>IF(AND('MAPA DE RIESGOS'!$AP237="Alta",'MAPA DE RIESGOS'!$AR237="Menor"),CONCATENATE("R",'MAPA DE RIESGOS'!$H237,"C",'MAPA DE RIESGOS'!$AF237),"")</f>
        <v/>
      </c>
      <c r="AJ50" s="370" t="str">
        <f>IF(AND('MAPA DE RIESGOS'!$AP238="Alta",'MAPA DE RIESGOS'!$AR238="Menor"),CONCATENATE("R",'MAPA DE RIESGOS'!$H238,"C",'MAPA DE RIESGOS'!$AF238),"")</f>
        <v/>
      </c>
      <c r="AK50" s="370" t="str">
        <f>IF(AND('MAPA DE RIESGOS'!$AP239="Alta",'MAPA DE RIESGOS'!$AR239="Menor"),CONCATENATE("R",'MAPA DE RIESGOS'!$H239,"C",'MAPA DE RIESGOS'!$AF239),"")</f>
        <v/>
      </c>
      <c r="AL50" s="370" t="str">
        <f>IF(AND('MAPA DE RIESGOS'!$AP240="Alta",'MAPA DE RIESGOS'!$AR240="Menor"),CONCATENATE("R",'MAPA DE RIESGOS'!$H240,"C",'MAPA DE RIESGOS'!$AF240),"")</f>
        <v/>
      </c>
      <c r="AM50" s="370" t="str">
        <f>IF(AND('MAPA DE RIESGOS'!$AP241="Alta",'MAPA DE RIESGOS'!$AR241="Menor"),CONCATENATE("R",'MAPA DE RIESGOS'!$H241,"C",'MAPA DE RIESGOS'!$AF241),"")</f>
        <v/>
      </c>
      <c r="AN50" s="370" t="str">
        <f>IF(AND('MAPA DE RIESGOS'!$AP242="Alta",'MAPA DE RIESGOS'!$AR242="Menor"),CONCATENATE("R",'MAPA DE RIESGOS'!$H242,"C",'MAPA DE RIESGOS'!$AF242),"")</f>
        <v/>
      </c>
      <c r="AO50" s="370" t="str">
        <f>IF(AND('MAPA DE RIESGOS'!$AP243="Alta",'MAPA DE RIESGOS'!$AR243="Menor"),CONCATENATE("R",'MAPA DE RIESGOS'!$H243,"C",'MAPA DE RIESGOS'!$AF243),"")</f>
        <v/>
      </c>
      <c r="AP50" s="370" t="str">
        <f>IF(AND('MAPA DE RIESGOS'!$AP244="Alta",'MAPA DE RIESGOS'!$AR244="Menor"),CONCATENATE("R",'MAPA DE RIESGOS'!$H244,"C",'MAPA DE RIESGOS'!$AF244),"")</f>
        <v/>
      </c>
      <c r="AQ50" s="370" t="str">
        <f>IF(AND('MAPA DE RIESGOS'!$AP245="Alta",'MAPA DE RIESGOS'!$AR245="Menor"),CONCATENATE("R",'MAPA DE RIESGOS'!$H245,"C",'MAPA DE RIESGOS'!$AF245),"")</f>
        <v/>
      </c>
      <c r="AR50" s="370" t="str">
        <f>IF(AND('MAPA DE RIESGOS'!$AP246="Alta",'MAPA DE RIESGOS'!$AR246="Menor"),CONCATENATE("R",'MAPA DE RIESGOS'!$H246,"C",'MAPA DE RIESGOS'!$AF246),"")</f>
        <v/>
      </c>
      <c r="AS50" s="371" t="str">
        <f>IF(AND('MAPA DE RIESGOS'!$AP247="Alta",'MAPA DE RIESGOS'!$AR247="Menor"),CONCATENATE("R",'MAPA DE RIESGOS'!$H247,"C",'MAPA DE RIESGOS'!$AF247),"")</f>
        <v/>
      </c>
      <c r="AT50" s="357" t="str">
        <f>IF(AND('MAPA DE RIESGOS'!$AP230="Alta",'MAPA DE RIESGOS'!$AR230="Moderado"),CONCATENATE("R",'MAPA DE RIESGOS'!$H230,"C",'MAPA DE RIESGOS'!$AF230),"")</f>
        <v/>
      </c>
      <c r="AU50" s="357" t="str">
        <f>IF(AND('MAPA DE RIESGOS'!$AP231="Alta",'MAPA DE RIESGOS'!$AR231="Moderado"),CONCATENATE("R",'MAPA DE RIESGOS'!$H231,"C",'MAPA DE RIESGOS'!$AF231),"")</f>
        <v/>
      </c>
      <c r="AV50" s="357" t="str">
        <f>IF(AND('MAPA DE RIESGOS'!$AP232="Alta",'MAPA DE RIESGOS'!$AR232="Moderado"),CONCATENATE("R",'MAPA DE RIESGOS'!$H232,"C",'MAPA DE RIESGOS'!$AF232),"")</f>
        <v/>
      </c>
      <c r="AW50" s="357" t="str">
        <f>IF(AND('MAPA DE RIESGOS'!$AP233="Alta",'MAPA DE RIESGOS'!$AR233="Moderado"),CONCATENATE("R",'MAPA DE RIESGOS'!$H233,"C",'MAPA DE RIESGOS'!$AF233),"")</f>
        <v/>
      </c>
      <c r="AX50" s="357" t="str">
        <f>IF(AND('MAPA DE RIESGOS'!$AP234="Alta",'MAPA DE RIESGOS'!$AR234="Moderado"),CONCATENATE("R",'MAPA DE RIESGOS'!$H234,"C",'MAPA DE RIESGOS'!$AF234),"")</f>
        <v/>
      </c>
      <c r="AY50" s="357" t="str">
        <f>IF(AND('MAPA DE RIESGOS'!$AP235="Alta",'MAPA DE RIESGOS'!$AR235="Moderado"),CONCATENATE("R",'MAPA DE RIESGOS'!$H235,"C",'MAPA DE RIESGOS'!$AF235),"")</f>
        <v/>
      </c>
      <c r="AZ50" s="357" t="str">
        <f>IF(AND('MAPA DE RIESGOS'!$AP236="Alta",'MAPA DE RIESGOS'!$AR236="Moderado"),CONCATENATE("R",'MAPA DE RIESGOS'!$H236,"C",'MAPA DE RIESGOS'!$AF236),"")</f>
        <v/>
      </c>
      <c r="BA50" s="357" t="str">
        <f>IF(AND('MAPA DE RIESGOS'!$AP237="Alta",'MAPA DE RIESGOS'!$AR237="Moderado"),CONCATENATE("R",'MAPA DE RIESGOS'!$H237,"C",'MAPA DE RIESGOS'!$AF237),"")</f>
        <v/>
      </c>
      <c r="BB50" s="357" t="str">
        <f>IF(AND('MAPA DE RIESGOS'!$AP238="Alta",'MAPA DE RIESGOS'!$AR238="Moderado"),CONCATENATE("R",'MAPA DE RIESGOS'!$H238,"C",'MAPA DE RIESGOS'!$AF238),"")</f>
        <v/>
      </c>
      <c r="BC50" s="357" t="str">
        <f>IF(AND('MAPA DE RIESGOS'!$AP239="Alta",'MAPA DE RIESGOS'!$AR239="Moderado"),CONCATENATE("R",'MAPA DE RIESGOS'!$H239,"C",'MAPA DE RIESGOS'!$AF239),"")</f>
        <v/>
      </c>
      <c r="BD50" s="357" t="str">
        <f>IF(AND('MAPA DE RIESGOS'!$AP240="Alta",'MAPA DE RIESGOS'!$AR240="Moderado"),CONCATENATE("R",'MAPA DE RIESGOS'!$H240,"C",'MAPA DE RIESGOS'!$AF240),"")</f>
        <v/>
      </c>
      <c r="BE50" s="357" t="str">
        <f>IF(AND('MAPA DE RIESGOS'!$AP241="Alta",'MAPA DE RIESGOS'!$AR241="Moderado"),CONCATENATE("R",'MAPA DE RIESGOS'!$H241,"C",'MAPA DE RIESGOS'!$AF241),"")</f>
        <v/>
      </c>
      <c r="BF50" s="357" t="str">
        <f>IF(AND('MAPA DE RIESGOS'!$AP242="Alta",'MAPA DE RIESGOS'!$AR242="Moderado"),CONCATENATE("R",'MAPA DE RIESGOS'!$H242,"C",'MAPA DE RIESGOS'!$AF242),"")</f>
        <v/>
      </c>
      <c r="BG50" s="357" t="str">
        <f>IF(AND('MAPA DE RIESGOS'!$AP243="Alta",'MAPA DE RIESGOS'!$AR243="Moderado"),CONCATENATE("R",'MAPA DE RIESGOS'!$H243,"C",'MAPA DE RIESGOS'!$AF243),"")</f>
        <v/>
      </c>
      <c r="BH50" s="357" t="str">
        <f>IF(AND('MAPA DE RIESGOS'!$AP244="Alta",'MAPA DE RIESGOS'!$AR244="Moderado"),CONCATENATE("R",'MAPA DE RIESGOS'!$H244,"C",'MAPA DE RIESGOS'!$AF244),"")</f>
        <v/>
      </c>
      <c r="BI50" s="357" t="str">
        <f>IF(AND('MAPA DE RIESGOS'!$AP245="Alta",'MAPA DE RIESGOS'!$AR245="Moderado"),CONCATENATE("R",'MAPA DE RIESGOS'!$H245,"C",'MAPA DE RIESGOS'!$AF245),"")</f>
        <v/>
      </c>
      <c r="BJ50" s="357" t="str">
        <f>IF(AND('MAPA DE RIESGOS'!$AP246="Alta",'MAPA DE RIESGOS'!$AR246="Moderado"),CONCATENATE("R",'MAPA DE RIESGOS'!$H246,"C",'MAPA DE RIESGOS'!$AF246),"")</f>
        <v/>
      </c>
      <c r="BK50" s="358" t="str">
        <f>IF(AND('MAPA DE RIESGOS'!$AP247="Alta",'MAPA DE RIESGOS'!$AR247="Moderado"),CONCATENATE("R",'MAPA DE RIESGOS'!$H247,"C",'MAPA DE RIESGOS'!$AF247),"")</f>
        <v/>
      </c>
      <c r="BL50" s="357" t="str">
        <f>IF(AND('MAPA DE RIESGOS'!$AP230="Alta",'MAPA DE RIESGOS'!$AR230="Mayor"),CONCATENATE("R",'MAPA DE RIESGOS'!$H230,"C",'MAPA DE RIESGOS'!$AF230),"")</f>
        <v/>
      </c>
      <c r="BM50" s="357" t="str">
        <f>IF(AND('MAPA DE RIESGOS'!$AP231="Alta",'MAPA DE RIESGOS'!$AR231="Mayor"),CONCATENATE("R",'MAPA DE RIESGOS'!$H231,"C",'MAPA DE RIESGOS'!$AF231),"")</f>
        <v/>
      </c>
      <c r="BN50" s="357" t="str">
        <f>IF(AND('MAPA DE RIESGOS'!$AP232="Alta",'MAPA DE RIESGOS'!$AR232="Mayor"),CONCATENATE("R",'MAPA DE RIESGOS'!$H232,"C",'MAPA DE RIESGOS'!$AF232),"")</f>
        <v/>
      </c>
      <c r="BO50" s="357" t="str">
        <f>IF(AND('MAPA DE RIESGOS'!$AP233="Alta",'MAPA DE RIESGOS'!$AR233="Mayor"),CONCATENATE("R",'MAPA DE RIESGOS'!$H233,"C",'MAPA DE RIESGOS'!$AF233),"")</f>
        <v/>
      </c>
      <c r="BP50" s="357" t="str">
        <f>IF(AND('MAPA DE RIESGOS'!$AP234="Alta",'MAPA DE RIESGOS'!$AR234="Mayor"),CONCATENATE("R",'MAPA DE RIESGOS'!$H234,"C",'MAPA DE RIESGOS'!$AF234),"")</f>
        <v/>
      </c>
      <c r="BQ50" s="357" t="str">
        <f>IF(AND('MAPA DE RIESGOS'!$AP235="Alta",'MAPA DE RIESGOS'!$AR235="Mayor"),CONCATENATE("R",'MAPA DE RIESGOS'!$H235,"C",'MAPA DE RIESGOS'!$AF235),"")</f>
        <v/>
      </c>
      <c r="BR50" s="357" t="str">
        <f>IF(AND('MAPA DE RIESGOS'!$AP236="Alta",'MAPA DE RIESGOS'!$AR236="Mayor"),CONCATENATE("R",'MAPA DE RIESGOS'!$H236,"C",'MAPA DE RIESGOS'!$AF236),"")</f>
        <v/>
      </c>
      <c r="BS50" s="357" t="str">
        <f>IF(AND('MAPA DE RIESGOS'!$AP237="Alta",'MAPA DE RIESGOS'!$AR237="Mayor"),CONCATENATE("R",'MAPA DE RIESGOS'!$H237,"C",'MAPA DE RIESGOS'!$AF237),"")</f>
        <v/>
      </c>
      <c r="BT50" s="357" t="str">
        <f>IF(AND('MAPA DE RIESGOS'!$AP238="Alta",'MAPA DE RIESGOS'!$AR238="Mayor"),CONCATENATE("R",'MAPA DE RIESGOS'!$H238,"C",'MAPA DE RIESGOS'!$AF238),"")</f>
        <v/>
      </c>
      <c r="BU50" s="357" t="str">
        <f>IF(AND('MAPA DE RIESGOS'!$AP239="Alta",'MAPA DE RIESGOS'!$AR239="Mayor"),CONCATENATE("R",'MAPA DE RIESGOS'!$H239,"C",'MAPA DE RIESGOS'!$AF239),"")</f>
        <v/>
      </c>
      <c r="BV50" s="357" t="str">
        <f>IF(AND('MAPA DE RIESGOS'!$AP240="Alta",'MAPA DE RIESGOS'!$AR240="Mayor"),CONCATENATE("R",'MAPA DE RIESGOS'!$H240,"C",'MAPA DE RIESGOS'!$AF240),"")</f>
        <v/>
      </c>
      <c r="BW50" s="357" t="str">
        <f>IF(AND('MAPA DE RIESGOS'!$AP241="Alta",'MAPA DE RIESGOS'!$AR241="Mayor"),CONCATENATE("R",'MAPA DE RIESGOS'!$H241,"C",'MAPA DE RIESGOS'!$AF241),"")</f>
        <v/>
      </c>
      <c r="BX50" s="357" t="str">
        <f>IF(AND('MAPA DE RIESGOS'!$AP242="Alta",'MAPA DE RIESGOS'!$AR242="Mayor"),CONCATENATE("R",'MAPA DE RIESGOS'!$H242,"C",'MAPA DE RIESGOS'!$AF242),"")</f>
        <v/>
      </c>
      <c r="BY50" s="357" t="str">
        <f>IF(AND('MAPA DE RIESGOS'!$AP243="Alta",'MAPA DE RIESGOS'!$AR243="Mayor"),CONCATENATE("R",'MAPA DE RIESGOS'!$H243,"C",'MAPA DE RIESGOS'!$AF243),"")</f>
        <v/>
      </c>
      <c r="BZ50" s="357" t="str">
        <f>IF(AND('MAPA DE RIESGOS'!$AP244="Alta",'MAPA DE RIESGOS'!$AR244="Mayor"),CONCATENATE("R",'MAPA DE RIESGOS'!$H244,"C",'MAPA DE RIESGOS'!$AF244),"")</f>
        <v/>
      </c>
      <c r="CA50" s="357" t="str">
        <f>IF(AND('MAPA DE RIESGOS'!$AP245="Alta",'MAPA DE RIESGOS'!$AR245="Mayor"),CONCATENATE("R",'MAPA DE RIESGOS'!$H245,"C",'MAPA DE RIESGOS'!$AF245),"")</f>
        <v/>
      </c>
      <c r="CB50" s="357" t="str">
        <f>IF(AND('MAPA DE RIESGOS'!$AP246="Alta",'MAPA DE RIESGOS'!$AR246="Mayor"),CONCATENATE("R",'MAPA DE RIESGOS'!$H246,"C",'MAPA DE RIESGOS'!$AF246),"")</f>
        <v/>
      </c>
      <c r="CC50" s="358" t="str">
        <f>IF(AND('MAPA DE RIESGOS'!$AP247="Alta",'MAPA DE RIESGOS'!$AR247="Mayor"),CONCATENATE("R",'MAPA DE RIESGOS'!$H247,"C",'MAPA DE RIESGOS'!$AF247),"")</f>
        <v/>
      </c>
      <c r="CD50" s="359" t="str">
        <f>IF(AND('MAPA DE RIESGOS'!$AP230="Alta",'MAPA DE RIESGOS'!$AR230="Catastrófico"),CONCATENATE("R",'MAPA DE RIESGOS'!$H230,"C",'MAPA DE RIESGOS'!$AF230),"")</f>
        <v/>
      </c>
      <c r="CE50" s="359" t="str">
        <f>IF(AND('MAPA DE RIESGOS'!$AP231="Alta",'MAPA DE RIESGOS'!$AR231="Catastrófico"),CONCATENATE("R",'MAPA DE RIESGOS'!$H231,"C",'MAPA DE RIESGOS'!$AF231),"")</f>
        <v/>
      </c>
      <c r="CF50" s="359" t="str">
        <f>IF(AND('MAPA DE RIESGOS'!$AP232="Alta",'MAPA DE RIESGOS'!$AR232="Catastrófico"),CONCATENATE("R",'MAPA DE RIESGOS'!$H232,"C",'MAPA DE RIESGOS'!$AF232),"")</f>
        <v/>
      </c>
      <c r="CG50" s="359" t="str">
        <f>IF(AND('MAPA DE RIESGOS'!$AP233="Alta",'MAPA DE RIESGOS'!$AR233="Catastrófico"),CONCATENATE("R",'MAPA DE RIESGOS'!$H233,"C",'MAPA DE RIESGOS'!$AF233),"")</f>
        <v/>
      </c>
      <c r="CH50" s="359" t="str">
        <f>IF(AND('MAPA DE RIESGOS'!$AP234="Alta",'MAPA DE RIESGOS'!$AR234="Catastrófico"),CONCATENATE("R",'MAPA DE RIESGOS'!$H234,"C",'MAPA DE RIESGOS'!$AF234),"")</f>
        <v/>
      </c>
      <c r="CI50" s="359" t="str">
        <f>IF(AND('MAPA DE RIESGOS'!$AP235="Alta",'MAPA DE RIESGOS'!$AR235="Catastrófico"),CONCATENATE("R",'MAPA DE RIESGOS'!$H235,"C",'MAPA DE RIESGOS'!$AF235),"")</f>
        <v/>
      </c>
      <c r="CJ50" s="359" t="str">
        <f>IF(AND('MAPA DE RIESGOS'!$AP236="Alta",'MAPA DE RIESGOS'!$AR236="Catastrófico"),CONCATENATE("R",'MAPA DE RIESGOS'!$H236,"C",'MAPA DE RIESGOS'!$AF236),"")</f>
        <v/>
      </c>
      <c r="CK50" s="359" t="str">
        <f>IF(AND('MAPA DE RIESGOS'!$AP237="Alta",'MAPA DE RIESGOS'!$AR237="Catastrófico"),CONCATENATE("R",'MAPA DE RIESGOS'!$H237,"C",'MAPA DE RIESGOS'!$AF237),"")</f>
        <v/>
      </c>
      <c r="CL50" s="359" t="str">
        <f>IF(AND('MAPA DE RIESGOS'!$AP238="Alta",'MAPA DE RIESGOS'!$AR238="Catastrófico"),CONCATENATE("R",'MAPA DE RIESGOS'!$H238,"C",'MAPA DE RIESGOS'!$AF238),"")</f>
        <v/>
      </c>
      <c r="CM50" s="359" t="str">
        <f>IF(AND('MAPA DE RIESGOS'!$AP239="Alta",'MAPA DE RIESGOS'!$AR239="Catastrófico"),CONCATENATE("R",'MAPA DE RIESGOS'!$H239,"C",'MAPA DE RIESGOS'!$AF239),"")</f>
        <v/>
      </c>
      <c r="CN50" s="359" t="str">
        <f>IF(AND('MAPA DE RIESGOS'!$AP240="Alta",'MAPA DE RIESGOS'!$AR240="Catastrófico"),CONCATENATE("R",'MAPA DE RIESGOS'!$H240,"C",'MAPA DE RIESGOS'!$AF240),"")</f>
        <v/>
      </c>
      <c r="CO50" s="359" t="str">
        <f>IF(AND('MAPA DE RIESGOS'!$AP241="Alta",'MAPA DE RIESGOS'!$AR241="Catastrófico"),CONCATENATE("R",'MAPA DE RIESGOS'!$H241,"C",'MAPA DE RIESGOS'!$AF241),"")</f>
        <v/>
      </c>
      <c r="CP50" s="359" t="str">
        <f>IF(AND('MAPA DE RIESGOS'!$AP242="Alta",'MAPA DE RIESGOS'!$AR242="Catastrófico"),CONCATENATE("R",'MAPA DE RIESGOS'!$H242,"C",'MAPA DE RIESGOS'!$AF242),"")</f>
        <v/>
      </c>
      <c r="CQ50" s="359" t="str">
        <f>IF(AND('MAPA DE RIESGOS'!$AP243="Alta",'MAPA DE RIESGOS'!$AR243="Catastrófico"),CONCATENATE("R",'MAPA DE RIESGOS'!$H243,"C",'MAPA DE RIESGOS'!$AF243),"")</f>
        <v/>
      </c>
      <c r="CR50" s="359" t="str">
        <f>IF(AND('MAPA DE RIESGOS'!$AP244="Alta",'MAPA DE RIESGOS'!$AR244="Catastrófico"),CONCATENATE("R",'MAPA DE RIESGOS'!$H244,"C",'MAPA DE RIESGOS'!$AF244),"")</f>
        <v/>
      </c>
      <c r="CS50" s="359" t="str">
        <f>IF(AND('MAPA DE RIESGOS'!$AP245="Alta",'MAPA DE RIESGOS'!$AR245="Catastrófico"),CONCATENATE("R",'MAPA DE RIESGOS'!$H245,"C",'MAPA DE RIESGOS'!$AF245),"")</f>
        <v/>
      </c>
      <c r="CT50" s="359" t="str">
        <f>IF(AND('MAPA DE RIESGOS'!$AP246="Alta",'MAPA DE RIESGOS'!$AR246="Catastrófico"),CONCATENATE("R",'MAPA DE RIESGOS'!$H246,"C",'MAPA DE RIESGOS'!$AF246),"")</f>
        <v/>
      </c>
      <c r="CU50" s="360" t="str">
        <f>IF(AND('MAPA DE RIESGOS'!$AP247="Alta",'MAPA DE RIESGOS'!$AR247="Catastrófico"),CONCATENATE("R",'MAPA DE RIESGOS'!$H247,"C",'MAPA DE RIESGOS'!$AF247),"")</f>
        <v/>
      </c>
      <c r="CV50" s="67"/>
      <c r="CW50" s="771"/>
      <c r="CX50" s="772"/>
      <c r="CY50" s="772"/>
      <c r="CZ50" s="772"/>
      <c r="DA50" s="772"/>
      <c r="DB50" s="773"/>
    </row>
    <row r="51" spans="2:106" ht="32.5" customHeight="1">
      <c r="B51" s="749"/>
      <c r="C51" s="749"/>
      <c r="D51" s="750"/>
      <c r="E51" s="738"/>
      <c r="F51" s="739"/>
      <c r="G51" s="739"/>
      <c r="H51" s="739"/>
      <c r="I51" s="739"/>
      <c r="J51" s="369" t="str">
        <f>IF(AND('MAPA DE RIESGOS'!$AP248="Alta",'MAPA DE RIESGOS'!$AR248="Leve"),CONCATENATE("R",'MAPA DE RIESGOS'!$H248,"C",'MAPA DE RIESGOS'!$AF248),"")</f>
        <v/>
      </c>
      <c r="K51" s="370" t="str">
        <f>IF(AND('MAPA DE RIESGOS'!$AP249="Alta",'MAPA DE RIESGOS'!$AR249="Leve"),CONCATENATE("R",'MAPA DE RIESGOS'!$H249,"C",'MAPA DE RIESGOS'!$AF249),"")</f>
        <v/>
      </c>
      <c r="L51" s="370" t="str">
        <f>IF(AND('MAPA DE RIESGOS'!$AP250="Alta",'MAPA DE RIESGOS'!$AR250="Leve"),CONCATENATE("R",'MAPA DE RIESGOS'!$H250,"C",'MAPA DE RIESGOS'!$AF250),"")</f>
        <v/>
      </c>
      <c r="M51" s="370" t="str">
        <f>IF(AND('MAPA DE RIESGOS'!$AP251="Alta",'MAPA DE RIESGOS'!$AR251="Leve"),CONCATENATE("R",'MAPA DE RIESGOS'!$H251,"C",'MAPA DE RIESGOS'!$AF251),"")</f>
        <v/>
      </c>
      <c r="N51" s="370" t="str">
        <f>IF(AND('MAPA DE RIESGOS'!$AP252="Alta",'MAPA DE RIESGOS'!$AR252="Leve"),CONCATENATE("R",'MAPA DE RIESGOS'!$H252,"C",'MAPA DE RIESGOS'!$AF252),"")</f>
        <v/>
      </c>
      <c r="O51" s="370" t="str">
        <f>IF(AND('MAPA DE RIESGOS'!$AP253="Alta",'MAPA DE RIESGOS'!$AR253="Leve"),CONCATENATE("R",'MAPA DE RIESGOS'!$H253,"C",'MAPA DE RIESGOS'!$AF253),"")</f>
        <v/>
      </c>
      <c r="P51" s="370" t="str">
        <f>IF(AND('MAPA DE RIESGOS'!$AP254="Alta",'MAPA DE RIESGOS'!$AR254="Leve"),CONCATENATE("R",'MAPA DE RIESGOS'!$H254,"C",'MAPA DE RIESGOS'!$AF254),"")</f>
        <v/>
      </c>
      <c r="Q51" s="370" t="str">
        <f>IF(AND('MAPA DE RIESGOS'!$AP255="Alta",'MAPA DE RIESGOS'!$AR255="Leve"),CONCATENATE("R",'MAPA DE RIESGOS'!$H255,"C",'MAPA DE RIESGOS'!$AF255),"")</f>
        <v/>
      </c>
      <c r="R51" s="370" t="str">
        <f>IF(AND('MAPA DE RIESGOS'!$AP256="Alta",'MAPA DE RIESGOS'!$AR256="Leve"),CONCATENATE("R",'MAPA DE RIESGOS'!$H256,"C",'MAPA DE RIESGOS'!$AF256),"")</f>
        <v/>
      </c>
      <c r="S51" s="370" t="str">
        <f>IF(AND('MAPA DE RIESGOS'!$AP257="Alta",'MAPA DE RIESGOS'!$AR257="Leve"),CONCATENATE("R",'MAPA DE RIESGOS'!$H257,"C",'MAPA DE RIESGOS'!$AF257),"")</f>
        <v/>
      </c>
      <c r="T51" s="370" t="str">
        <f>IF(AND('MAPA DE RIESGOS'!$AP258="Alta",'MAPA DE RIESGOS'!$AR258="Leve"),CONCATENATE("R",'MAPA DE RIESGOS'!$H258,"C",'MAPA DE RIESGOS'!$AF258),"")</f>
        <v/>
      </c>
      <c r="U51" s="370" t="str">
        <f>IF(AND('MAPA DE RIESGOS'!$AP259="Alta",'MAPA DE RIESGOS'!$AR259="Leve"),CONCATENATE("R",'MAPA DE RIESGOS'!$H259,"C",'MAPA DE RIESGOS'!$AF259),"")</f>
        <v/>
      </c>
      <c r="V51" s="370" t="str">
        <f>IF(AND('MAPA DE RIESGOS'!$AP260="Alta",'MAPA DE RIESGOS'!$AR260="Leve"),CONCATENATE("R",'MAPA DE RIESGOS'!$H260,"C",'MAPA DE RIESGOS'!$AF260),"")</f>
        <v/>
      </c>
      <c r="W51" s="370" t="str">
        <f>IF(AND('MAPA DE RIESGOS'!$AP261="Alta",'MAPA DE RIESGOS'!$AR261="Leve"),CONCATENATE("R",'MAPA DE RIESGOS'!$H261,"C",'MAPA DE RIESGOS'!$AF261),"")</f>
        <v/>
      </c>
      <c r="X51" s="370" t="str">
        <f>IF(AND('MAPA DE RIESGOS'!$AP262="Alta",'MAPA DE RIESGOS'!$AR262="Leve"),CONCATENATE("R",'MAPA DE RIESGOS'!$H262,"C",'MAPA DE RIESGOS'!$AF262),"")</f>
        <v/>
      </c>
      <c r="Y51" s="370" t="str">
        <f>IF(AND('MAPA DE RIESGOS'!$AP263="Alta",'MAPA DE RIESGOS'!$AR263="Leve"),CONCATENATE("R",'MAPA DE RIESGOS'!$H263,"C",'MAPA DE RIESGOS'!$AF263),"")</f>
        <v/>
      </c>
      <c r="Z51" s="370" t="str">
        <f>IF(AND('MAPA DE RIESGOS'!$AP264="Alta",'MAPA DE RIESGOS'!$AR264="Leve"),CONCATENATE("R",'MAPA DE RIESGOS'!$H264,"C",'MAPA DE RIESGOS'!$AF264),"")</f>
        <v/>
      </c>
      <c r="AA51" s="370" t="str">
        <f>IF(AND('MAPA DE RIESGOS'!$AP265="Alta",'MAPA DE RIESGOS'!$AR265="Leve"),CONCATENATE("R",'MAPA DE RIESGOS'!$H265,"C",'MAPA DE RIESGOS'!$AF265),"")</f>
        <v/>
      </c>
      <c r="AB51" s="369" t="str">
        <f>IF(AND('MAPA DE RIESGOS'!$AP248="Alta",'MAPA DE RIESGOS'!$AR248="Menor"),CONCATENATE("R",'MAPA DE RIESGOS'!$H248,"C",'MAPA DE RIESGOS'!$AF248),"")</f>
        <v/>
      </c>
      <c r="AC51" s="370" t="str">
        <f>IF(AND('MAPA DE RIESGOS'!$AP249="Alta",'MAPA DE RIESGOS'!$AR249="Menor"),CONCATENATE("R",'MAPA DE RIESGOS'!$H249,"C",'MAPA DE RIESGOS'!$AF249),"")</f>
        <v/>
      </c>
      <c r="AD51" s="370" t="str">
        <f>IF(AND('MAPA DE RIESGOS'!$AP250="Alta",'MAPA DE RIESGOS'!$AR250="Menor"),CONCATENATE("R",'MAPA DE RIESGOS'!$H250,"C",'MAPA DE RIESGOS'!$AF250),"")</f>
        <v/>
      </c>
      <c r="AE51" s="370" t="str">
        <f>IF(AND('MAPA DE RIESGOS'!$AP251="Alta",'MAPA DE RIESGOS'!$AR251="Menor"),CONCATENATE("R",'MAPA DE RIESGOS'!$H251,"C",'MAPA DE RIESGOS'!$AF251),"")</f>
        <v/>
      </c>
      <c r="AF51" s="370" t="str">
        <f>IF(AND('MAPA DE RIESGOS'!$AP252="Alta",'MAPA DE RIESGOS'!$AR252="Menor"),CONCATENATE("R",'MAPA DE RIESGOS'!$H252,"C",'MAPA DE RIESGOS'!$AF252),"")</f>
        <v/>
      </c>
      <c r="AG51" s="370" t="str">
        <f>IF(AND('MAPA DE RIESGOS'!$AP253="Alta",'MAPA DE RIESGOS'!$AR253="Menor"),CONCATENATE("R",'MAPA DE RIESGOS'!$H253,"C",'MAPA DE RIESGOS'!$AF253),"")</f>
        <v/>
      </c>
      <c r="AH51" s="370" t="str">
        <f>IF(AND('MAPA DE RIESGOS'!$AP254="Alta",'MAPA DE RIESGOS'!$AR254="Menor"),CONCATENATE("R",'MAPA DE RIESGOS'!$H254,"C",'MAPA DE RIESGOS'!$AF254),"")</f>
        <v/>
      </c>
      <c r="AI51" s="370" t="str">
        <f>IF(AND('MAPA DE RIESGOS'!$AP255="Alta",'MAPA DE RIESGOS'!$AR255="Menor"),CONCATENATE("R",'MAPA DE RIESGOS'!$H255,"C",'MAPA DE RIESGOS'!$AF255),"")</f>
        <v/>
      </c>
      <c r="AJ51" s="370" t="str">
        <f>IF(AND('MAPA DE RIESGOS'!$AP256="Alta",'MAPA DE RIESGOS'!$AR256="Menor"),CONCATENATE("R",'MAPA DE RIESGOS'!$H256,"C",'MAPA DE RIESGOS'!$AF256),"")</f>
        <v/>
      </c>
      <c r="AK51" s="370" t="str">
        <f>IF(AND('MAPA DE RIESGOS'!$AP257="Alta",'MAPA DE RIESGOS'!$AR257="Menor"),CONCATENATE("R",'MAPA DE RIESGOS'!$H257,"C",'MAPA DE RIESGOS'!$AF257),"")</f>
        <v/>
      </c>
      <c r="AL51" s="370" t="str">
        <f>IF(AND('MAPA DE RIESGOS'!$AP258="Alta",'MAPA DE RIESGOS'!$AR258="Menor"),CONCATENATE("R",'MAPA DE RIESGOS'!$H258,"C",'MAPA DE RIESGOS'!$AF258),"")</f>
        <v/>
      </c>
      <c r="AM51" s="370" t="str">
        <f>IF(AND('MAPA DE RIESGOS'!$AP259="Alta",'MAPA DE RIESGOS'!$AR259="Menor"),CONCATENATE("R",'MAPA DE RIESGOS'!$H259,"C",'MAPA DE RIESGOS'!$AF259),"")</f>
        <v/>
      </c>
      <c r="AN51" s="370" t="str">
        <f>IF(AND('MAPA DE RIESGOS'!$AP260="Alta",'MAPA DE RIESGOS'!$AR260="Menor"),CONCATENATE("R",'MAPA DE RIESGOS'!$H260,"C",'MAPA DE RIESGOS'!$AF260),"")</f>
        <v/>
      </c>
      <c r="AO51" s="370" t="str">
        <f>IF(AND('MAPA DE RIESGOS'!$AP261="Alta",'MAPA DE RIESGOS'!$AR261="Menor"),CONCATENATE("R",'MAPA DE RIESGOS'!$H261,"C",'MAPA DE RIESGOS'!$AF261),"")</f>
        <v/>
      </c>
      <c r="AP51" s="370" t="str">
        <f>IF(AND('MAPA DE RIESGOS'!$AP262="Alta",'MAPA DE RIESGOS'!$AR262="Menor"),CONCATENATE("R",'MAPA DE RIESGOS'!$H262,"C",'MAPA DE RIESGOS'!$AF262),"")</f>
        <v/>
      </c>
      <c r="AQ51" s="370" t="str">
        <f>IF(AND('MAPA DE RIESGOS'!$AP263="Alta",'MAPA DE RIESGOS'!$AR263="Menor"),CONCATENATE("R",'MAPA DE RIESGOS'!$H263,"C",'MAPA DE RIESGOS'!$AF263),"")</f>
        <v/>
      </c>
      <c r="AR51" s="370" t="str">
        <f>IF(AND('MAPA DE RIESGOS'!$AP264="Alta",'MAPA DE RIESGOS'!$AR264="Menor"),CONCATENATE("R",'MAPA DE RIESGOS'!$H264,"C",'MAPA DE RIESGOS'!$AF264),"")</f>
        <v/>
      </c>
      <c r="AS51" s="371" t="str">
        <f>IF(AND('MAPA DE RIESGOS'!$AP265="Alta",'MAPA DE RIESGOS'!$AR265="Menor"),CONCATENATE("R",'MAPA DE RIESGOS'!$H265,"C",'MAPA DE RIESGOS'!$AF265),"")</f>
        <v/>
      </c>
      <c r="AT51" s="357" t="str">
        <f>IF(AND('MAPA DE RIESGOS'!$AP248="Alta",'MAPA DE RIESGOS'!$AR248="Moderado"),CONCATENATE("R",'MAPA DE RIESGOS'!$H248,"C",'MAPA DE RIESGOS'!$AF248),"")</f>
        <v/>
      </c>
      <c r="AU51" s="357" t="str">
        <f>IF(AND('MAPA DE RIESGOS'!$AP249="Alta",'MAPA DE RIESGOS'!$AR249="Moderado"),CONCATENATE("R",'MAPA DE RIESGOS'!$H249,"C",'MAPA DE RIESGOS'!$AF249),"")</f>
        <v/>
      </c>
      <c r="AV51" s="357" t="str">
        <f>IF(AND('MAPA DE RIESGOS'!$AP250="Alta",'MAPA DE RIESGOS'!$AR250="Moderado"),CONCATENATE("R",'MAPA DE RIESGOS'!$H250,"C",'MAPA DE RIESGOS'!$AF250),"")</f>
        <v/>
      </c>
      <c r="AW51" s="357" t="str">
        <f>IF(AND('MAPA DE RIESGOS'!$AP251="Alta",'MAPA DE RIESGOS'!$AR251="Moderado"),CONCATENATE("R",'MAPA DE RIESGOS'!$H251,"C",'MAPA DE RIESGOS'!$AF251),"")</f>
        <v/>
      </c>
      <c r="AX51" s="357" t="str">
        <f>IF(AND('MAPA DE RIESGOS'!$AP252="Alta",'MAPA DE RIESGOS'!$AR252="Moderado"),CONCATENATE("R",'MAPA DE RIESGOS'!$H252,"C",'MAPA DE RIESGOS'!$AF252),"")</f>
        <v/>
      </c>
      <c r="AY51" s="357" t="str">
        <f>IF(AND('MAPA DE RIESGOS'!$AP253="Alta",'MAPA DE RIESGOS'!$AR253="Moderado"),CONCATENATE("R",'MAPA DE RIESGOS'!$H253,"C",'MAPA DE RIESGOS'!$AF253),"")</f>
        <v/>
      </c>
      <c r="AZ51" s="357" t="str">
        <f>IF(AND('MAPA DE RIESGOS'!$AP254="Alta",'MAPA DE RIESGOS'!$AR254="Moderado"),CONCATENATE("R",'MAPA DE RIESGOS'!$H254,"C",'MAPA DE RIESGOS'!$AF254),"")</f>
        <v/>
      </c>
      <c r="BA51" s="357" t="str">
        <f>IF(AND('MAPA DE RIESGOS'!$AP255="Alta",'MAPA DE RIESGOS'!$AR255="Moderado"),CONCATENATE("R",'MAPA DE RIESGOS'!$H255,"C",'MAPA DE RIESGOS'!$AF255),"")</f>
        <v/>
      </c>
      <c r="BB51" s="357" t="str">
        <f>IF(AND('MAPA DE RIESGOS'!$AP256="Alta",'MAPA DE RIESGOS'!$AR256="Moderado"),CONCATENATE("R",'MAPA DE RIESGOS'!$H256,"C",'MAPA DE RIESGOS'!$AF256),"")</f>
        <v/>
      </c>
      <c r="BC51" s="357" t="str">
        <f>IF(AND('MAPA DE RIESGOS'!$AP257="Alta",'MAPA DE RIESGOS'!$AR257="Moderado"),CONCATENATE("R",'MAPA DE RIESGOS'!$H257,"C",'MAPA DE RIESGOS'!$AF257),"")</f>
        <v/>
      </c>
      <c r="BD51" s="357" t="str">
        <f>IF(AND('MAPA DE RIESGOS'!$AP258="Alta",'MAPA DE RIESGOS'!$AR258="Moderado"),CONCATENATE("R",'MAPA DE RIESGOS'!$H258,"C",'MAPA DE RIESGOS'!$AF258),"")</f>
        <v/>
      </c>
      <c r="BE51" s="357" t="str">
        <f>IF(AND('MAPA DE RIESGOS'!$AP259="Alta",'MAPA DE RIESGOS'!$AR259="Moderado"),CONCATENATE("R",'MAPA DE RIESGOS'!$H259,"C",'MAPA DE RIESGOS'!$AF259),"")</f>
        <v/>
      </c>
      <c r="BF51" s="357" t="str">
        <f>IF(AND('MAPA DE RIESGOS'!$AP260="Alta",'MAPA DE RIESGOS'!$AR260="Moderado"),CONCATENATE("R",'MAPA DE RIESGOS'!$H260,"C",'MAPA DE RIESGOS'!$AF260),"")</f>
        <v/>
      </c>
      <c r="BG51" s="357" t="str">
        <f>IF(AND('MAPA DE RIESGOS'!$AP261="Alta",'MAPA DE RIESGOS'!$AR261="Moderado"),CONCATENATE("R",'MAPA DE RIESGOS'!$H261,"C",'MAPA DE RIESGOS'!$AF261),"")</f>
        <v/>
      </c>
      <c r="BH51" s="357" t="str">
        <f>IF(AND('MAPA DE RIESGOS'!$AP262="Alta",'MAPA DE RIESGOS'!$AR262="Moderado"),CONCATENATE("R",'MAPA DE RIESGOS'!$H262,"C",'MAPA DE RIESGOS'!$AF262),"")</f>
        <v/>
      </c>
      <c r="BI51" s="357" t="str">
        <f>IF(AND('MAPA DE RIESGOS'!$AP263="Alta",'MAPA DE RIESGOS'!$AR263="Moderado"),CONCATENATE("R",'MAPA DE RIESGOS'!$H263,"C",'MAPA DE RIESGOS'!$AF263),"")</f>
        <v/>
      </c>
      <c r="BJ51" s="357" t="str">
        <f>IF(AND('MAPA DE RIESGOS'!$AP264="Alta",'MAPA DE RIESGOS'!$AR264="Moderado"),CONCATENATE("R",'MAPA DE RIESGOS'!$H264,"C",'MAPA DE RIESGOS'!$AF264),"")</f>
        <v/>
      </c>
      <c r="BK51" s="358" t="str">
        <f>IF(AND('MAPA DE RIESGOS'!$AP265="Alta",'MAPA DE RIESGOS'!$AR265="Moderado"),CONCATENATE("R",'MAPA DE RIESGOS'!$H265,"C",'MAPA DE RIESGOS'!$AF265),"")</f>
        <v/>
      </c>
      <c r="BL51" s="357" t="str">
        <f>IF(AND('MAPA DE RIESGOS'!$AP248="Alta",'MAPA DE RIESGOS'!$AR248="Mayor"),CONCATENATE("R",'MAPA DE RIESGOS'!$H248,"C",'MAPA DE RIESGOS'!$AF248),"")</f>
        <v/>
      </c>
      <c r="BM51" s="357" t="str">
        <f>IF(AND('MAPA DE RIESGOS'!$AP249="Alta",'MAPA DE RIESGOS'!$AR249="Mayor"),CONCATENATE("R",'MAPA DE RIESGOS'!$H249,"C",'MAPA DE RIESGOS'!$AF249),"")</f>
        <v/>
      </c>
      <c r="BN51" s="357" t="str">
        <f>IF(AND('MAPA DE RIESGOS'!$AP250="Alta",'MAPA DE RIESGOS'!$AR250="Mayor"),CONCATENATE("R",'MAPA DE RIESGOS'!$H250,"C",'MAPA DE RIESGOS'!$AF250),"")</f>
        <v/>
      </c>
      <c r="BO51" s="357" t="str">
        <f>IF(AND('MAPA DE RIESGOS'!$AP251="Alta",'MAPA DE RIESGOS'!$AR251="Mayor"),CONCATENATE("R",'MAPA DE RIESGOS'!$H251,"C",'MAPA DE RIESGOS'!$AF251),"")</f>
        <v/>
      </c>
      <c r="BP51" s="357" t="str">
        <f>IF(AND('MAPA DE RIESGOS'!$AP252="Alta",'MAPA DE RIESGOS'!$AR252="Mayor"),CONCATENATE("R",'MAPA DE RIESGOS'!$H252,"C",'MAPA DE RIESGOS'!$AF252),"")</f>
        <v/>
      </c>
      <c r="BQ51" s="357" t="str">
        <f>IF(AND('MAPA DE RIESGOS'!$AP253="Alta",'MAPA DE RIESGOS'!$AR253="Mayor"),CONCATENATE("R",'MAPA DE RIESGOS'!$H253,"C",'MAPA DE RIESGOS'!$AF253),"")</f>
        <v/>
      </c>
      <c r="BR51" s="357" t="str">
        <f>IF(AND('MAPA DE RIESGOS'!$AP254="Alta",'MAPA DE RIESGOS'!$AR254="Mayor"),CONCATENATE("R",'MAPA DE RIESGOS'!$H254,"C",'MAPA DE RIESGOS'!$AF254),"")</f>
        <v/>
      </c>
      <c r="BS51" s="357" t="str">
        <f>IF(AND('MAPA DE RIESGOS'!$AP255="Alta",'MAPA DE RIESGOS'!$AR255="Mayor"),CONCATENATE("R",'MAPA DE RIESGOS'!$H255,"C",'MAPA DE RIESGOS'!$AF255),"")</f>
        <v/>
      </c>
      <c r="BT51" s="357" t="str">
        <f>IF(AND('MAPA DE RIESGOS'!$AP256="Alta",'MAPA DE RIESGOS'!$AR256="Mayor"),CONCATENATE("R",'MAPA DE RIESGOS'!$H256,"C",'MAPA DE RIESGOS'!$AF256),"")</f>
        <v/>
      </c>
      <c r="BU51" s="357" t="str">
        <f>IF(AND('MAPA DE RIESGOS'!$AP257="Alta",'MAPA DE RIESGOS'!$AR257="Mayor"),CONCATENATE("R",'MAPA DE RIESGOS'!$H257,"C",'MAPA DE RIESGOS'!$AF257),"")</f>
        <v/>
      </c>
      <c r="BV51" s="357" t="str">
        <f>IF(AND('MAPA DE RIESGOS'!$AP258="Alta",'MAPA DE RIESGOS'!$AR258="Mayor"),CONCATENATE("R",'MAPA DE RIESGOS'!$H258,"C",'MAPA DE RIESGOS'!$AF258),"")</f>
        <v/>
      </c>
      <c r="BW51" s="357" t="str">
        <f>IF(AND('MAPA DE RIESGOS'!$AP259="Alta",'MAPA DE RIESGOS'!$AR259="Mayor"),CONCATENATE("R",'MAPA DE RIESGOS'!$H259,"C",'MAPA DE RIESGOS'!$AF259),"")</f>
        <v/>
      </c>
      <c r="BX51" s="357" t="str">
        <f>IF(AND('MAPA DE RIESGOS'!$AP260="Alta",'MAPA DE RIESGOS'!$AR260="Mayor"),CONCATENATE("R",'MAPA DE RIESGOS'!$H260,"C",'MAPA DE RIESGOS'!$AF260),"")</f>
        <v/>
      </c>
      <c r="BY51" s="357" t="str">
        <f>IF(AND('MAPA DE RIESGOS'!$AP261="Alta",'MAPA DE RIESGOS'!$AR261="Mayor"),CONCATENATE("R",'MAPA DE RIESGOS'!$H261,"C",'MAPA DE RIESGOS'!$AF261),"")</f>
        <v/>
      </c>
      <c r="BZ51" s="357" t="str">
        <f>IF(AND('MAPA DE RIESGOS'!$AP262="Alta",'MAPA DE RIESGOS'!$AR262="Mayor"),CONCATENATE("R",'MAPA DE RIESGOS'!$H262,"C",'MAPA DE RIESGOS'!$AF262),"")</f>
        <v/>
      </c>
      <c r="CA51" s="357" t="str">
        <f>IF(AND('MAPA DE RIESGOS'!$AP263="Alta",'MAPA DE RIESGOS'!$AR263="Mayor"),CONCATENATE("R",'MAPA DE RIESGOS'!$H263,"C",'MAPA DE RIESGOS'!$AF263),"")</f>
        <v/>
      </c>
      <c r="CB51" s="357" t="str">
        <f>IF(AND('MAPA DE RIESGOS'!$AP264="Alta",'MAPA DE RIESGOS'!$AR264="Mayor"),CONCATENATE("R",'MAPA DE RIESGOS'!$H264,"C",'MAPA DE RIESGOS'!$AF264),"")</f>
        <v/>
      </c>
      <c r="CC51" s="358" t="str">
        <f>IF(AND('MAPA DE RIESGOS'!$AP265="Alta",'MAPA DE RIESGOS'!$AR265="Mayor"),CONCATENATE("R",'MAPA DE RIESGOS'!$H265,"C",'MAPA DE RIESGOS'!$AF265),"")</f>
        <v/>
      </c>
      <c r="CD51" s="359" t="str">
        <f>IF(AND('MAPA DE RIESGOS'!$AP248="Alta",'MAPA DE RIESGOS'!$AR248="Catastrófico"),CONCATENATE("R",'MAPA DE RIESGOS'!$H248,"C",'MAPA DE RIESGOS'!$AF248),"")</f>
        <v/>
      </c>
      <c r="CE51" s="359" t="str">
        <f>IF(AND('MAPA DE RIESGOS'!$AP249="Alta",'MAPA DE RIESGOS'!$AR249="Catastrófico"),CONCATENATE("R",'MAPA DE RIESGOS'!$H249,"C",'MAPA DE RIESGOS'!$AF249),"")</f>
        <v/>
      </c>
      <c r="CF51" s="359" t="str">
        <f>IF(AND('MAPA DE RIESGOS'!$AP250="Alta",'MAPA DE RIESGOS'!$AR250="Catastrófico"),CONCATENATE("R",'MAPA DE RIESGOS'!$H250,"C",'MAPA DE RIESGOS'!$AF250),"")</f>
        <v/>
      </c>
      <c r="CG51" s="359" t="str">
        <f>IF(AND('MAPA DE RIESGOS'!$AP251="Alta",'MAPA DE RIESGOS'!$AR251="Catastrófico"),CONCATENATE("R",'MAPA DE RIESGOS'!$H251,"C",'MAPA DE RIESGOS'!$AF251),"")</f>
        <v/>
      </c>
      <c r="CH51" s="359" t="str">
        <f>IF(AND('MAPA DE RIESGOS'!$AP252="Alta",'MAPA DE RIESGOS'!$AR252="Catastrófico"),CONCATENATE("R",'MAPA DE RIESGOS'!$H252,"C",'MAPA DE RIESGOS'!$AF252),"")</f>
        <v/>
      </c>
      <c r="CI51" s="359" t="str">
        <f>IF(AND('MAPA DE RIESGOS'!$AP253="Alta",'MAPA DE RIESGOS'!$AR253="Catastrófico"),CONCATENATE("R",'MAPA DE RIESGOS'!$H253,"C",'MAPA DE RIESGOS'!$AF253),"")</f>
        <v/>
      </c>
      <c r="CJ51" s="359" t="str">
        <f>IF(AND('MAPA DE RIESGOS'!$AP254="Alta",'MAPA DE RIESGOS'!$AR254="Catastrófico"),CONCATENATE("R",'MAPA DE RIESGOS'!$H254,"C",'MAPA DE RIESGOS'!$AF254),"")</f>
        <v/>
      </c>
      <c r="CK51" s="359" t="str">
        <f>IF(AND('MAPA DE RIESGOS'!$AP255="Alta",'MAPA DE RIESGOS'!$AR255="Catastrófico"),CONCATENATE("R",'MAPA DE RIESGOS'!$H255,"C",'MAPA DE RIESGOS'!$AF255),"")</f>
        <v/>
      </c>
      <c r="CL51" s="359" t="str">
        <f>IF(AND('MAPA DE RIESGOS'!$AP256="Alta",'MAPA DE RIESGOS'!$AR256="Catastrófico"),CONCATENATE("R",'MAPA DE RIESGOS'!$H256,"C",'MAPA DE RIESGOS'!$AF256),"")</f>
        <v/>
      </c>
      <c r="CM51" s="359" t="str">
        <f>IF(AND('MAPA DE RIESGOS'!$AP257="Alta",'MAPA DE RIESGOS'!$AR257="Catastrófico"),CONCATENATE("R",'MAPA DE RIESGOS'!$H257,"C",'MAPA DE RIESGOS'!$AF257),"")</f>
        <v/>
      </c>
      <c r="CN51" s="359" t="str">
        <f>IF(AND('MAPA DE RIESGOS'!$AP258="Alta",'MAPA DE RIESGOS'!$AR258="Catastrófico"),CONCATENATE("R",'MAPA DE RIESGOS'!$H258,"C",'MAPA DE RIESGOS'!$AF258),"")</f>
        <v/>
      </c>
      <c r="CO51" s="359" t="str">
        <f>IF(AND('MAPA DE RIESGOS'!$AP259="Alta",'MAPA DE RIESGOS'!$AR259="Catastrófico"),CONCATENATE("R",'MAPA DE RIESGOS'!$H259,"C",'MAPA DE RIESGOS'!$AF259),"")</f>
        <v/>
      </c>
      <c r="CP51" s="359" t="str">
        <f>IF(AND('MAPA DE RIESGOS'!$AP260="Alta",'MAPA DE RIESGOS'!$AR260="Catastrófico"),CONCATENATE("R",'MAPA DE RIESGOS'!$H260,"C",'MAPA DE RIESGOS'!$AF260),"")</f>
        <v/>
      </c>
      <c r="CQ51" s="359" t="str">
        <f>IF(AND('MAPA DE RIESGOS'!$AP261="Alta",'MAPA DE RIESGOS'!$AR261="Catastrófico"),CONCATENATE("R",'MAPA DE RIESGOS'!$H261,"C",'MAPA DE RIESGOS'!$AF261),"")</f>
        <v/>
      </c>
      <c r="CR51" s="359" t="str">
        <f>IF(AND('MAPA DE RIESGOS'!$AP262="Alta",'MAPA DE RIESGOS'!$AR262="Catastrófico"),CONCATENATE("R",'MAPA DE RIESGOS'!$H262,"C",'MAPA DE RIESGOS'!$AF262),"")</f>
        <v/>
      </c>
      <c r="CS51" s="359" t="str">
        <f>IF(AND('MAPA DE RIESGOS'!$AP263="Alta",'MAPA DE RIESGOS'!$AR263="Catastrófico"),CONCATENATE("R",'MAPA DE RIESGOS'!$H263,"C",'MAPA DE RIESGOS'!$AF263),"")</f>
        <v/>
      </c>
      <c r="CT51" s="359" t="str">
        <f>IF(AND('MAPA DE RIESGOS'!$AP264="Alta",'MAPA DE RIESGOS'!$AR264="Catastrófico"),CONCATENATE("R",'MAPA DE RIESGOS'!$H264,"C",'MAPA DE RIESGOS'!$AF264),"")</f>
        <v/>
      </c>
      <c r="CU51" s="360" t="str">
        <f>IF(AND('MAPA DE RIESGOS'!$AP265="Alta",'MAPA DE RIESGOS'!$AR265="Catastrófico"),CONCATENATE("R",'MAPA DE RIESGOS'!$H265,"C",'MAPA DE RIESGOS'!$AF265),"")</f>
        <v/>
      </c>
      <c r="CV51" s="67"/>
      <c r="CW51" s="771"/>
      <c r="CX51" s="772"/>
      <c r="CY51" s="772"/>
      <c r="CZ51" s="772"/>
      <c r="DA51" s="772"/>
      <c r="DB51" s="773"/>
    </row>
    <row r="52" spans="2:106" ht="32.5" customHeight="1">
      <c r="B52" s="749"/>
      <c r="C52" s="749"/>
      <c r="D52" s="750"/>
      <c r="E52" s="738"/>
      <c r="F52" s="739"/>
      <c r="G52" s="739"/>
      <c r="H52" s="739"/>
      <c r="I52" s="739"/>
      <c r="J52" s="369" t="str">
        <f>IF(AND('MAPA DE RIESGOS'!$AP266="Alta",'MAPA DE RIESGOS'!$AR266="Leve"),CONCATENATE("R",'MAPA DE RIESGOS'!$H266,"C",'MAPA DE RIESGOS'!$AF266),"")</f>
        <v/>
      </c>
      <c r="K52" s="370" t="str">
        <f>IF(AND('MAPA DE RIESGOS'!$AP267="Alta",'MAPA DE RIESGOS'!$AR267="Leve"),CONCATENATE("R",'MAPA DE RIESGOS'!$H267,"C",'MAPA DE RIESGOS'!$AF267),"")</f>
        <v/>
      </c>
      <c r="L52" s="370" t="str">
        <f>IF(AND('MAPA DE RIESGOS'!$AP268="Alta",'MAPA DE RIESGOS'!$AR268="Leve"),CONCATENATE("R",'MAPA DE RIESGOS'!$H268,"C",'MAPA DE RIESGOS'!$AF268),"")</f>
        <v/>
      </c>
      <c r="M52" s="370" t="str">
        <f>IF(AND('MAPA DE RIESGOS'!$AP269="Alta",'MAPA DE RIESGOS'!$AR269="Leve"),CONCATENATE("R",'MAPA DE RIESGOS'!$H269,"C",'MAPA DE RIESGOS'!$AF269),"")</f>
        <v/>
      </c>
      <c r="N52" s="370" t="str">
        <f>IF(AND('MAPA DE RIESGOS'!$AP270="Alta",'MAPA DE RIESGOS'!$AR270="Leve"),CONCATENATE("R",'MAPA DE RIESGOS'!$H270,"C",'MAPA DE RIESGOS'!$AF270),"")</f>
        <v/>
      </c>
      <c r="O52" s="370" t="str">
        <f>IF(AND('MAPA DE RIESGOS'!$AP271="Alta",'MAPA DE RIESGOS'!$AR271="Leve"),CONCATENATE("R",'MAPA DE RIESGOS'!$H271,"C",'MAPA DE RIESGOS'!$AF271),"")</f>
        <v/>
      </c>
      <c r="P52" s="370" t="str">
        <f>IF(AND('MAPA DE RIESGOS'!$AP272="Alta",'MAPA DE RIESGOS'!$AR272="Leve"),CONCATENATE("R",'MAPA DE RIESGOS'!$H272,"C",'MAPA DE RIESGOS'!$AF272),"")</f>
        <v/>
      </c>
      <c r="Q52" s="370" t="str">
        <f>IF(AND('MAPA DE RIESGOS'!$AP273="Alta",'MAPA DE RIESGOS'!$AR273="Leve"),CONCATENATE("R",'MAPA DE RIESGOS'!$H273,"C",'MAPA DE RIESGOS'!$AF273),"")</f>
        <v/>
      </c>
      <c r="R52" s="370" t="str">
        <f>IF(AND('MAPA DE RIESGOS'!$AP274="Alta",'MAPA DE RIESGOS'!$AR274="Leve"),CONCATENATE("R",'MAPA DE RIESGOS'!$H274,"C",'MAPA DE RIESGOS'!$AF274),"")</f>
        <v/>
      </c>
      <c r="S52" s="370" t="str">
        <f>IF(AND('MAPA DE RIESGOS'!$AP275="Alta",'MAPA DE RIESGOS'!$AR275="Leve"),CONCATENATE("R",'MAPA DE RIESGOS'!$H275,"C",'MAPA DE RIESGOS'!$AF275),"")</f>
        <v/>
      </c>
      <c r="T52" s="370" t="str">
        <f>IF(AND('MAPA DE RIESGOS'!$AP276="Alta",'MAPA DE RIESGOS'!$AR276="Leve"),CONCATENATE("R",'MAPA DE RIESGOS'!$H276,"C",'MAPA DE RIESGOS'!$AF276),"")</f>
        <v/>
      </c>
      <c r="U52" s="370" t="str">
        <f>IF(AND('MAPA DE RIESGOS'!$AP277="Alta",'MAPA DE RIESGOS'!$AR277="Leve"),CONCATENATE("R",'MAPA DE RIESGOS'!$H277,"C",'MAPA DE RIESGOS'!$AF277),"")</f>
        <v/>
      </c>
      <c r="V52" s="370" t="str">
        <f>IF(AND('MAPA DE RIESGOS'!$AP278="Alta",'MAPA DE RIESGOS'!$AR278="Leve"),CONCATENATE("R",'MAPA DE RIESGOS'!$H278,"C",'MAPA DE RIESGOS'!$AF278),"")</f>
        <v/>
      </c>
      <c r="W52" s="370" t="str">
        <f>IF(AND('MAPA DE RIESGOS'!$AP279="Alta",'MAPA DE RIESGOS'!$AR279="Leve"),CONCATENATE("R",'MAPA DE RIESGOS'!$H279,"C",'MAPA DE RIESGOS'!$AF279),"")</f>
        <v/>
      </c>
      <c r="X52" s="370" t="str">
        <f>IF(AND('MAPA DE RIESGOS'!$AP280="Alta",'MAPA DE RIESGOS'!$AR280="Leve"),CONCATENATE("R",'MAPA DE RIESGOS'!$H280,"C",'MAPA DE RIESGOS'!$AF280),"")</f>
        <v/>
      </c>
      <c r="Y52" s="370" t="str">
        <f>IF(AND('MAPA DE RIESGOS'!$AP281="Alta",'MAPA DE RIESGOS'!$AR281="Leve"),CONCATENATE("R",'MAPA DE RIESGOS'!$H281,"C",'MAPA DE RIESGOS'!$AF281),"")</f>
        <v/>
      </c>
      <c r="Z52" s="370" t="str">
        <f>IF(AND('MAPA DE RIESGOS'!$AP282="Alta",'MAPA DE RIESGOS'!$AR282="Leve"),CONCATENATE("R",'MAPA DE RIESGOS'!$H282,"C",'MAPA DE RIESGOS'!$AF282),"")</f>
        <v/>
      </c>
      <c r="AA52" s="370" t="str">
        <f>IF(AND('MAPA DE RIESGOS'!$AP283="Alta",'MAPA DE RIESGOS'!$AR283="Leve"),CONCATENATE("R",'MAPA DE RIESGOS'!$H283,"C",'MAPA DE RIESGOS'!$AF283),"")</f>
        <v/>
      </c>
      <c r="AB52" s="369" t="str">
        <f>IF(AND('MAPA DE RIESGOS'!$AP266="Alta",'MAPA DE RIESGOS'!$AR266="Menor"),CONCATENATE("R",'MAPA DE RIESGOS'!$H266,"C",'MAPA DE RIESGOS'!$AF266),"")</f>
        <v/>
      </c>
      <c r="AC52" s="370" t="str">
        <f>IF(AND('MAPA DE RIESGOS'!$AP267="Alta",'MAPA DE RIESGOS'!$AR267="Menor"),CONCATENATE("R",'MAPA DE RIESGOS'!$H267,"C",'MAPA DE RIESGOS'!$AF267),"")</f>
        <v/>
      </c>
      <c r="AD52" s="370" t="str">
        <f>IF(AND('MAPA DE RIESGOS'!$AP268="Alta",'MAPA DE RIESGOS'!$AR268="Menor"),CONCATENATE("R",'MAPA DE RIESGOS'!$H268,"C",'MAPA DE RIESGOS'!$AF268),"")</f>
        <v/>
      </c>
      <c r="AE52" s="370" t="str">
        <f>IF(AND('MAPA DE RIESGOS'!$AP269="Alta",'MAPA DE RIESGOS'!$AR269="Menor"),CONCATENATE("R",'MAPA DE RIESGOS'!$H269,"C",'MAPA DE RIESGOS'!$AF269),"")</f>
        <v/>
      </c>
      <c r="AF52" s="370" t="str">
        <f>IF(AND('MAPA DE RIESGOS'!$AP270="Alta",'MAPA DE RIESGOS'!$AR270="Menor"),CONCATENATE("R",'MAPA DE RIESGOS'!$H270,"C",'MAPA DE RIESGOS'!$AF270),"")</f>
        <v/>
      </c>
      <c r="AG52" s="370" t="str">
        <f>IF(AND('MAPA DE RIESGOS'!$AP271="Alta",'MAPA DE RIESGOS'!$AR271="Menor"),CONCATENATE("R",'MAPA DE RIESGOS'!$H271,"C",'MAPA DE RIESGOS'!$AF271),"")</f>
        <v/>
      </c>
      <c r="AH52" s="370" t="str">
        <f>IF(AND('MAPA DE RIESGOS'!$AP272="Alta",'MAPA DE RIESGOS'!$AR272="Menor"),CONCATENATE("R",'MAPA DE RIESGOS'!$H272,"C",'MAPA DE RIESGOS'!$AF272),"")</f>
        <v/>
      </c>
      <c r="AI52" s="370" t="str">
        <f>IF(AND('MAPA DE RIESGOS'!$AP273="Alta",'MAPA DE RIESGOS'!$AR273="Menor"),CONCATENATE("R",'MAPA DE RIESGOS'!$H273,"C",'MAPA DE RIESGOS'!$AF273),"")</f>
        <v/>
      </c>
      <c r="AJ52" s="370" t="str">
        <f>IF(AND('MAPA DE RIESGOS'!$AP274="Alta",'MAPA DE RIESGOS'!$AR274="Menor"),CONCATENATE("R",'MAPA DE RIESGOS'!$H274,"C",'MAPA DE RIESGOS'!$AF274),"")</f>
        <v/>
      </c>
      <c r="AK52" s="370" t="str">
        <f>IF(AND('MAPA DE RIESGOS'!$AP275="Alta",'MAPA DE RIESGOS'!$AR275="Menor"),CONCATENATE("R",'MAPA DE RIESGOS'!$H275,"C",'MAPA DE RIESGOS'!$AF275),"")</f>
        <v/>
      </c>
      <c r="AL52" s="370" t="str">
        <f>IF(AND('MAPA DE RIESGOS'!$AP276="Alta",'MAPA DE RIESGOS'!$AR276="Menor"),CONCATENATE("R",'MAPA DE RIESGOS'!$H276,"C",'MAPA DE RIESGOS'!$AF276),"")</f>
        <v/>
      </c>
      <c r="AM52" s="370" t="str">
        <f>IF(AND('MAPA DE RIESGOS'!$AP277="Alta",'MAPA DE RIESGOS'!$AR277="Menor"),CONCATENATE("R",'MAPA DE RIESGOS'!$H277,"C",'MAPA DE RIESGOS'!$AF277),"")</f>
        <v/>
      </c>
      <c r="AN52" s="370" t="str">
        <f>IF(AND('MAPA DE RIESGOS'!$AP278="Alta",'MAPA DE RIESGOS'!$AR278="Menor"),CONCATENATE("R",'MAPA DE RIESGOS'!$H278,"C",'MAPA DE RIESGOS'!$AF278),"")</f>
        <v/>
      </c>
      <c r="AO52" s="370" t="str">
        <f>IF(AND('MAPA DE RIESGOS'!$AP279="Alta",'MAPA DE RIESGOS'!$AR279="Menor"),CONCATENATE("R",'MAPA DE RIESGOS'!$H279,"C",'MAPA DE RIESGOS'!$AF279),"")</f>
        <v/>
      </c>
      <c r="AP52" s="370" t="str">
        <f>IF(AND('MAPA DE RIESGOS'!$AP280="Alta",'MAPA DE RIESGOS'!$AR280="Menor"),CONCATENATE("R",'MAPA DE RIESGOS'!$H280,"C",'MAPA DE RIESGOS'!$AF280),"")</f>
        <v/>
      </c>
      <c r="AQ52" s="370" t="str">
        <f>IF(AND('MAPA DE RIESGOS'!$AP281="Alta",'MAPA DE RIESGOS'!$AR281="Menor"),CONCATENATE("R",'MAPA DE RIESGOS'!$H281,"C",'MAPA DE RIESGOS'!$AF281),"")</f>
        <v/>
      </c>
      <c r="AR52" s="370" t="str">
        <f>IF(AND('MAPA DE RIESGOS'!$AP282="Alta",'MAPA DE RIESGOS'!$AR282="Menor"),CONCATENATE("R",'MAPA DE RIESGOS'!$H282,"C",'MAPA DE RIESGOS'!$AF282),"")</f>
        <v/>
      </c>
      <c r="AS52" s="371" t="str">
        <f>IF(AND('MAPA DE RIESGOS'!$AP283="Alta",'MAPA DE RIESGOS'!$AR283="Menor"),CONCATENATE("R",'MAPA DE RIESGOS'!$H283,"C",'MAPA DE RIESGOS'!$AF283),"")</f>
        <v/>
      </c>
      <c r="AT52" s="357" t="str">
        <f>IF(AND('MAPA DE RIESGOS'!$AP266="Alta",'MAPA DE RIESGOS'!$AR266="Moderado"),CONCATENATE("R",'MAPA DE RIESGOS'!$H266,"C",'MAPA DE RIESGOS'!$AF266),"")</f>
        <v/>
      </c>
      <c r="AU52" s="357" t="str">
        <f>IF(AND('MAPA DE RIESGOS'!$AP267="Alta",'MAPA DE RIESGOS'!$AR267="Moderado"),CONCATENATE("R",'MAPA DE RIESGOS'!$H267,"C",'MAPA DE RIESGOS'!$AF267),"")</f>
        <v/>
      </c>
      <c r="AV52" s="357" t="str">
        <f>IF(AND('MAPA DE RIESGOS'!$AP268="Alta",'MAPA DE RIESGOS'!$AR268="Moderado"),CONCATENATE("R",'MAPA DE RIESGOS'!$H268,"C",'MAPA DE RIESGOS'!$AF268),"")</f>
        <v/>
      </c>
      <c r="AW52" s="357" t="str">
        <f>IF(AND('MAPA DE RIESGOS'!$AP269="Alta",'MAPA DE RIESGOS'!$AR269="Moderado"),CONCATENATE("R",'MAPA DE RIESGOS'!$H269,"C",'MAPA DE RIESGOS'!$AF269),"")</f>
        <v/>
      </c>
      <c r="AX52" s="357" t="str">
        <f>IF(AND('MAPA DE RIESGOS'!$AP270="Alta",'MAPA DE RIESGOS'!$AR270="Moderado"),CONCATENATE("R",'MAPA DE RIESGOS'!$H270,"C",'MAPA DE RIESGOS'!$AF270),"")</f>
        <v/>
      </c>
      <c r="AY52" s="357" t="str">
        <f>IF(AND('MAPA DE RIESGOS'!$AP271="Alta",'MAPA DE RIESGOS'!$AR271="Moderado"),CONCATENATE("R",'MAPA DE RIESGOS'!$H271,"C",'MAPA DE RIESGOS'!$AF271),"")</f>
        <v/>
      </c>
      <c r="AZ52" s="357" t="str">
        <f>IF(AND('MAPA DE RIESGOS'!$AP272="Alta",'MAPA DE RIESGOS'!$AR272="Moderado"),CONCATENATE("R",'MAPA DE RIESGOS'!$H272,"C",'MAPA DE RIESGOS'!$AF272),"")</f>
        <v/>
      </c>
      <c r="BA52" s="357" t="str">
        <f>IF(AND('MAPA DE RIESGOS'!$AP273="Alta",'MAPA DE RIESGOS'!$AR273="Moderado"),CONCATENATE("R",'MAPA DE RIESGOS'!$H273,"C",'MAPA DE RIESGOS'!$AF273),"")</f>
        <v/>
      </c>
      <c r="BB52" s="357" t="str">
        <f>IF(AND('MAPA DE RIESGOS'!$AP274="Alta",'MAPA DE RIESGOS'!$AR274="Moderado"),CONCATENATE("R",'MAPA DE RIESGOS'!$H274,"C",'MAPA DE RIESGOS'!$AF274),"")</f>
        <v/>
      </c>
      <c r="BC52" s="357" t="str">
        <f>IF(AND('MAPA DE RIESGOS'!$AP275="Alta",'MAPA DE RIESGOS'!$AR275="Moderado"),CONCATENATE("R",'MAPA DE RIESGOS'!$H275,"C",'MAPA DE RIESGOS'!$AF275),"")</f>
        <v/>
      </c>
      <c r="BD52" s="357" t="str">
        <f>IF(AND('MAPA DE RIESGOS'!$AP276="Alta",'MAPA DE RIESGOS'!$AR276="Moderado"),CONCATENATE("R",'MAPA DE RIESGOS'!$H276,"C",'MAPA DE RIESGOS'!$AF276),"")</f>
        <v/>
      </c>
      <c r="BE52" s="357" t="str">
        <f>IF(AND('MAPA DE RIESGOS'!$AP277="Alta",'MAPA DE RIESGOS'!$AR277="Moderado"),CONCATENATE("R",'MAPA DE RIESGOS'!$H277,"C",'MAPA DE RIESGOS'!$AF277),"")</f>
        <v/>
      </c>
      <c r="BF52" s="357" t="str">
        <f>IF(AND('MAPA DE RIESGOS'!$AP278="Alta",'MAPA DE RIESGOS'!$AR278="Moderado"),CONCATENATE("R",'MAPA DE RIESGOS'!$H278,"C",'MAPA DE RIESGOS'!$AF278),"")</f>
        <v/>
      </c>
      <c r="BG52" s="357" t="str">
        <f>IF(AND('MAPA DE RIESGOS'!$AP279="Alta",'MAPA DE RIESGOS'!$AR279="Moderado"),CONCATENATE("R",'MAPA DE RIESGOS'!$H279,"C",'MAPA DE RIESGOS'!$AF279),"")</f>
        <v/>
      </c>
      <c r="BH52" s="357" t="str">
        <f>IF(AND('MAPA DE RIESGOS'!$AP280="Alta",'MAPA DE RIESGOS'!$AR280="Moderado"),CONCATENATE("R",'MAPA DE RIESGOS'!$H280,"C",'MAPA DE RIESGOS'!$AF280),"")</f>
        <v/>
      </c>
      <c r="BI52" s="357" t="str">
        <f>IF(AND('MAPA DE RIESGOS'!$AP281="Alta",'MAPA DE RIESGOS'!$AR281="Moderado"),CONCATENATE("R",'MAPA DE RIESGOS'!$H281,"C",'MAPA DE RIESGOS'!$AF281),"")</f>
        <v/>
      </c>
      <c r="BJ52" s="357" t="str">
        <f>IF(AND('MAPA DE RIESGOS'!$AP282="Alta",'MAPA DE RIESGOS'!$AR282="Moderado"),CONCATENATE("R",'MAPA DE RIESGOS'!$H282,"C",'MAPA DE RIESGOS'!$AF282),"")</f>
        <v/>
      </c>
      <c r="BK52" s="358" t="str">
        <f>IF(AND('MAPA DE RIESGOS'!$AP283="Alta",'MAPA DE RIESGOS'!$AR283="Moderado"),CONCATENATE("R",'MAPA DE RIESGOS'!$H283,"C",'MAPA DE RIESGOS'!$AF283),"")</f>
        <v/>
      </c>
      <c r="BL52" s="357" t="str">
        <f>IF(AND('MAPA DE RIESGOS'!$AP266="Alta",'MAPA DE RIESGOS'!$AR266="Mayor"),CONCATENATE("R",'MAPA DE RIESGOS'!$H266,"C",'MAPA DE RIESGOS'!$AF266),"")</f>
        <v/>
      </c>
      <c r="BM52" s="357" t="str">
        <f>IF(AND('MAPA DE RIESGOS'!$AP267="Alta",'MAPA DE RIESGOS'!$AR267="Mayor"),CONCATENATE("R",'MAPA DE RIESGOS'!$H267,"C",'MAPA DE RIESGOS'!$AF267),"")</f>
        <v/>
      </c>
      <c r="BN52" s="357" t="str">
        <f>IF(AND('MAPA DE RIESGOS'!$AP268="Alta",'MAPA DE RIESGOS'!$AR268="Mayor"),CONCATENATE("R",'MAPA DE RIESGOS'!$H268,"C",'MAPA DE RIESGOS'!$AF268),"")</f>
        <v/>
      </c>
      <c r="BO52" s="357" t="str">
        <f>IF(AND('MAPA DE RIESGOS'!$AP269="Alta",'MAPA DE RIESGOS'!$AR269="Mayor"),CONCATENATE("R",'MAPA DE RIESGOS'!$H269,"C",'MAPA DE RIESGOS'!$AF269),"")</f>
        <v/>
      </c>
      <c r="BP52" s="357" t="str">
        <f>IF(AND('MAPA DE RIESGOS'!$AP270="Alta",'MAPA DE RIESGOS'!$AR270="Mayor"),CONCATENATE("R",'MAPA DE RIESGOS'!$H270,"C",'MAPA DE RIESGOS'!$AF270),"")</f>
        <v/>
      </c>
      <c r="BQ52" s="357" t="str">
        <f>IF(AND('MAPA DE RIESGOS'!$AP271="Alta",'MAPA DE RIESGOS'!$AR271="Mayor"),CONCATENATE("R",'MAPA DE RIESGOS'!$H271,"C",'MAPA DE RIESGOS'!$AF271),"")</f>
        <v/>
      </c>
      <c r="BR52" s="357" t="str">
        <f>IF(AND('MAPA DE RIESGOS'!$AP272="Alta",'MAPA DE RIESGOS'!$AR272="Mayor"),CONCATENATE("R",'MAPA DE RIESGOS'!$H272,"C",'MAPA DE RIESGOS'!$AF272),"")</f>
        <v/>
      </c>
      <c r="BS52" s="357" t="str">
        <f>IF(AND('MAPA DE RIESGOS'!$AP273="Alta",'MAPA DE RIESGOS'!$AR273="Mayor"),CONCATENATE("R",'MAPA DE RIESGOS'!$H273,"C",'MAPA DE RIESGOS'!$AF273),"")</f>
        <v/>
      </c>
      <c r="BT52" s="357" t="str">
        <f>IF(AND('MAPA DE RIESGOS'!$AP274="Alta",'MAPA DE RIESGOS'!$AR274="Mayor"),CONCATENATE("R",'MAPA DE RIESGOS'!$H274,"C",'MAPA DE RIESGOS'!$AF274),"")</f>
        <v/>
      </c>
      <c r="BU52" s="357" t="str">
        <f>IF(AND('MAPA DE RIESGOS'!$AP275="Alta",'MAPA DE RIESGOS'!$AR275="Mayor"),CONCATENATE("R",'MAPA DE RIESGOS'!$H275,"C",'MAPA DE RIESGOS'!$AF275),"")</f>
        <v/>
      </c>
      <c r="BV52" s="357" t="str">
        <f>IF(AND('MAPA DE RIESGOS'!$AP276="Alta",'MAPA DE RIESGOS'!$AR276="Mayor"),CONCATENATE("R",'MAPA DE RIESGOS'!$H276,"C",'MAPA DE RIESGOS'!$AF276),"")</f>
        <v/>
      </c>
      <c r="BW52" s="357" t="str">
        <f>IF(AND('MAPA DE RIESGOS'!$AP277="Alta",'MAPA DE RIESGOS'!$AR277="Mayor"),CONCATENATE("R",'MAPA DE RIESGOS'!$H277,"C",'MAPA DE RIESGOS'!$AF277),"")</f>
        <v/>
      </c>
      <c r="BX52" s="357" t="str">
        <f>IF(AND('MAPA DE RIESGOS'!$AP278="Alta",'MAPA DE RIESGOS'!$AR278="Mayor"),CONCATENATE("R",'MAPA DE RIESGOS'!$H278,"C",'MAPA DE RIESGOS'!$AF278),"")</f>
        <v/>
      </c>
      <c r="BY52" s="357" t="str">
        <f>IF(AND('MAPA DE RIESGOS'!$AP279="Alta",'MAPA DE RIESGOS'!$AR279="Mayor"),CONCATENATE("R",'MAPA DE RIESGOS'!$H279,"C",'MAPA DE RIESGOS'!$AF279),"")</f>
        <v/>
      </c>
      <c r="BZ52" s="357" t="str">
        <f>IF(AND('MAPA DE RIESGOS'!$AP280="Alta",'MAPA DE RIESGOS'!$AR280="Mayor"),CONCATENATE("R",'MAPA DE RIESGOS'!$H280,"C",'MAPA DE RIESGOS'!$AF280),"")</f>
        <v/>
      </c>
      <c r="CA52" s="357" t="str">
        <f>IF(AND('MAPA DE RIESGOS'!$AP281="Alta",'MAPA DE RIESGOS'!$AR281="Mayor"),CONCATENATE("R",'MAPA DE RIESGOS'!$H281,"C",'MAPA DE RIESGOS'!$AF281),"")</f>
        <v/>
      </c>
      <c r="CB52" s="357" t="str">
        <f>IF(AND('MAPA DE RIESGOS'!$AP282="Alta",'MAPA DE RIESGOS'!$AR282="Mayor"),CONCATENATE("R",'MAPA DE RIESGOS'!$H282,"C",'MAPA DE RIESGOS'!$AF282),"")</f>
        <v/>
      </c>
      <c r="CC52" s="358" t="str">
        <f>IF(AND('MAPA DE RIESGOS'!$AP283="Alta",'MAPA DE RIESGOS'!$AR283="Mayor"),CONCATENATE("R",'MAPA DE RIESGOS'!$H283,"C",'MAPA DE RIESGOS'!$AF283),"")</f>
        <v/>
      </c>
      <c r="CD52" s="359" t="str">
        <f>IF(AND('MAPA DE RIESGOS'!$AP266="Alta",'MAPA DE RIESGOS'!$AR266="Catastrófico"),CONCATENATE("R",'MAPA DE RIESGOS'!$H266,"C",'MAPA DE RIESGOS'!$AF266),"")</f>
        <v/>
      </c>
      <c r="CE52" s="359" t="str">
        <f>IF(AND('MAPA DE RIESGOS'!$AP267="Alta",'MAPA DE RIESGOS'!$AR267="Catastrófico"),CONCATENATE("R",'MAPA DE RIESGOS'!$H267,"C",'MAPA DE RIESGOS'!$AF267),"")</f>
        <v/>
      </c>
      <c r="CF52" s="359" t="str">
        <f>IF(AND('MAPA DE RIESGOS'!$AP268="Alta",'MAPA DE RIESGOS'!$AR268="Catastrófico"),CONCATENATE("R",'MAPA DE RIESGOS'!$H268,"C",'MAPA DE RIESGOS'!$AF268),"")</f>
        <v/>
      </c>
      <c r="CG52" s="359" t="str">
        <f>IF(AND('MAPA DE RIESGOS'!$AP269="Alta",'MAPA DE RIESGOS'!$AR269="Catastrófico"),CONCATENATE("R",'MAPA DE RIESGOS'!$H269,"C",'MAPA DE RIESGOS'!$AF269),"")</f>
        <v/>
      </c>
      <c r="CH52" s="359" t="str">
        <f>IF(AND('MAPA DE RIESGOS'!$AP270="Alta",'MAPA DE RIESGOS'!$AR270="Catastrófico"),CONCATENATE("R",'MAPA DE RIESGOS'!$H270,"C",'MAPA DE RIESGOS'!$AF270),"")</f>
        <v/>
      </c>
      <c r="CI52" s="359" t="str">
        <f>IF(AND('MAPA DE RIESGOS'!$AP271="Alta",'MAPA DE RIESGOS'!$AR271="Catastrófico"),CONCATENATE("R",'MAPA DE RIESGOS'!$H271,"C",'MAPA DE RIESGOS'!$AF271),"")</f>
        <v/>
      </c>
      <c r="CJ52" s="359" t="str">
        <f>IF(AND('MAPA DE RIESGOS'!$AP272="Alta",'MAPA DE RIESGOS'!$AR272="Catastrófico"),CONCATENATE("R",'MAPA DE RIESGOS'!$H272,"C",'MAPA DE RIESGOS'!$AF272),"")</f>
        <v/>
      </c>
      <c r="CK52" s="359" t="str">
        <f>IF(AND('MAPA DE RIESGOS'!$AP273="Alta",'MAPA DE RIESGOS'!$AR273="Catastrófico"),CONCATENATE("R",'MAPA DE RIESGOS'!$H273,"C",'MAPA DE RIESGOS'!$AF273),"")</f>
        <v/>
      </c>
      <c r="CL52" s="359" t="str">
        <f>IF(AND('MAPA DE RIESGOS'!$AP274="Alta",'MAPA DE RIESGOS'!$AR274="Catastrófico"),CONCATENATE("R",'MAPA DE RIESGOS'!$H274,"C",'MAPA DE RIESGOS'!$AF274),"")</f>
        <v/>
      </c>
      <c r="CM52" s="359" t="str">
        <f>IF(AND('MAPA DE RIESGOS'!$AP275="Alta",'MAPA DE RIESGOS'!$AR275="Catastrófico"),CONCATENATE("R",'MAPA DE RIESGOS'!$H275,"C",'MAPA DE RIESGOS'!$AF275),"")</f>
        <v/>
      </c>
      <c r="CN52" s="359" t="str">
        <f>IF(AND('MAPA DE RIESGOS'!$AP276="Alta",'MAPA DE RIESGOS'!$AR276="Catastrófico"),CONCATENATE("R",'MAPA DE RIESGOS'!$H276,"C",'MAPA DE RIESGOS'!$AF276),"")</f>
        <v/>
      </c>
      <c r="CO52" s="359" t="str">
        <f>IF(AND('MAPA DE RIESGOS'!$AP277="Alta",'MAPA DE RIESGOS'!$AR277="Catastrófico"),CONCATENATE("R",'MAPA DE RIESGOS'!$H277,"C",'MAPA DE RIESGOS'!$AF277),"")</f>
        <v/>
      </c>
      <c r="CP52" s="359" t="str">
        <f>IF(AND('MAPA DE RIESGOS'!$AP278="Alta",'MAPA DE RIESGOS'!$AR278="Catastrófico"),CONCATENATE("R",'MAPA DE RIESGOS'!$H278,"C",'MAPA DE RIESGOS'!$AF278),"")</f>
        <v/>
      </c>
      <c r="CQ52" s="359" t="str">
        <f>IF(AND('MAPA DE RIESGOS'!$AP279="Alta",'MAPA DE RIESGOS'!$AR279="Catastrófico"),CONCATENATE("R",'MAPA DE RIESGOS'!$H279,"C",'MAPA DE RIESGOS'!$AF279),"")</f>
        <v/>
      </c>
      <c r="CR52" s="359" t="str">
        <f>IF(AND('MAPA DE RIESGOS'!$AP280="Alta",'MAPA DE RIESGOS'!$AR280="Catastrófico"),CONCATENATE("R",'MAPA DE RIESGOS'!$H280,"C",'MAPA DE RIESGOS'!$AF280),"")</f>
        <v/>
      </c>
      <c r="CS52" s="359" t="str">
        <f>IF(AND('MAPA DE RIESGOS'!$AP281="Alta",'MAPA DE RIESGOS'!$AR281="Catastrófico"),CONCATENATE("R",'MAPA DE RIESGOS'!$H281,"C",'MAPA DE RIESGOS'!$AF281),"")</f>
        <v/>
      </c>
      <c r="CT52" s="359" t="str">
        <f>IF(AND('MAPA DE RIESGOS'!$AP282="Alta",'MAPA DE RIESGOS'!$AR282="Catastrófico"),CONCATENATE("R",'MAPA DE RIESGOS'!$H282,"C",'MAPA DE RIESGOS'!$AF282),"")</f>
        <v/>
      </c>
      <c r="CU52" s="360" t="str">
        <f>IF(AND('MAPA DE RIESGOS'!$AP283="Alta",'MAPA DE RIESGOS'!$AR283="Catastrófico"),CONCATENATE("R",'MAPA DE RIESGOS'!$H283,"C",'MAPA DE RIESGOS'!$AF283),"")</f>
        <v/>
      </c>
      <c r="CV52" s="67"/>
      <c r="CW52" s="771"/>
      <c r="CX52" s="772"/>
      <c r="CY52" s="772"/>
      <c r="CZ52" s="772"/>
      <c r="DA52" s="772"/>
      <c r="DB52" s="773"/>
    </row>
    <row r="53" spans="2:106" ht="32.5" customHeight="1">
      <c r="B53" s="749"/>
      <c r="C53" s="749"/>
      <c r="D53" s="750"/>
      <c r="E53" s="738"/>
      <c r="F53" s="739"/>
      <c r="G53" s="739"/>
      <c r="H53" s="739"/>
      <c r="I53" s="739"/>
      <c r="J53" s="369" t="str">
        <f>IF(AND('MAPA DE RIESGOS'!$AP284="Alta",'MAPA DE RIESGOS'!$AR284="Leve"),CONCATENATE("R",'MAPA DE RIESGOS'!$H284,"C",'MAPA DE RIESGOS'!$AF284),"")</f>
        <v/>
      </c>
      <c r="K53" s="370" t="str">
        <f>IF(AND('MAPA DE RIESGOS'!$AP285="Alta",'MAPA DE RIESGOS'!$AR285="Leve"),CONCATENATE("R",'MAPA DE RIESGOS'!$H285,"C",'MAPA DE RIESGOS'!$AF285),"")</f>
        <v/>
      </c>
      <c r="L53" s="370" t="str">
        <f>IF(AND('MAPA DE RIESGOS'!$AP286="Alta",'MAPA DE RIESGOS'!$AR286="Leve"),CONCATENATE("R",'MAPA DE RIESGOS'!$H286,"C",'MAPA DE RIESGOS'!$AF286),"")</f>
        <v/>
      </c>
      <c r="M53" s="370" t="str">
        <f>IF(AND('MAPA DE RIESGOS'!$AP287="Alta",'MAPA DE RIESGOS'!$AR287="Leve"),CONCATENATE("R",'MAPA DE RIESGOS'!$H287,"C",'MAPA DE RIESGOS'!$AF287),"")</f>
        <v/>
      </c>
      <c r="N53" s="370" t="str">
        <f>IF(AND('MAPA DE RIESGOS'!$AP288="Alta",'MAPA DE RIESGOS'!$AR288="Leve"),CONCATENATE("R",'MAPA DE RIESGOS'!$H288,"C",'MAPA DE RIESGOS'!$AF288),"")</f>
        <v/>
      </c>
      <c r="O53" s="370" t="str">
        <f>IF(AND('MAPA DE RIESGOS'!$AP289="Alta",'MAPA DE RIESGOS'!$AR289="Leve"),CONCATENATE("R",'MAPA DE RIESGOS'!$H289,"C",'MAPA DE RIESGOS'!$AF289),"")</f>
        <v/>
      </c>
      <c r="P53" s="370" t="str">
        <f>IF(AND('MAPA DE RIESGOS'!$AP290="Alta",'MAPA DE RIESGOS'!$AR290="Leve"),CONCATENATE("R",'MAPA DE RIESGOS'!$H290,"C",'MAPA DE RIESGOS'!$AF290),"")</f>
        <v/>
      </c>
      <c r="Q53" s="370" t="str">
        <f>IF(AND('MAPA DE RIESGOS'!$AP291="Alta",'MAPA DE RIESGOS'!$AR291="Leve"),CONCATENATE("R",'MAPA DE RIESGOS'!$H291,"C",'MAPA DE RIESGOS'!$AF291),"")</f>
        <v/>
      </c>
      <c r="R53" s="370" t="str">
        <f>IF(AND('MAPA DE RIESGOS'!$AP292="Alta",'MAPA DE RIESGOS'!$AR292="Leve"),CONCATENATE("R",'MAPA DE RIESGOS'!$H292,"C",'MAPA DE RIESGOS'!$AF292),"")</f>
        <v/>
      </c>
      <c r="S53" s="370" t="str">
        <f>IF(AND('MAPA DE RIESGOS'!$AP293="Alta",'MAPA DE RIESGOS'!$AR293="Leve"),CONCATENATE("R",'MAPA DE RIESGOS'!$H293,"C",'MAPA DE RIESGOS'!$AF293),"")</f>
        <v/>
      </c>
      <c r="T53" s="370" t="str">
        <f>IF(AND('MAPA DE RIESGOS'!$AP294="Alta",'MAPA DE RIESGOS'!$AR294="Leve"),CONCATENATE("R",'MAPA DE RIESGOS'!$H294,"C",'MAPA DE RIESGOS'!$AF294),"")</f>
        <v/>
      </c>
      <c r="U53" s="370" t="str">
        <f>IF(AND('MAPA DE RIESGOS'!$AP295="Alta",'MAPA DE RIESGOS'!$AR295="Leve"),CONCATENATE("R",'MAPA DE RIESGOS'!$H295,"C",'MAPA DE RIESGOS'!$AF295),"")</f>
        <v/>
      </c>
      <c r="V53" s="370" t="str">
        <f>IF(AND('MAPA DE RIESGOS'!$AP296="Alta",'MAPA DE RIESGOS'!$AR296="Leve"),CONCATENATE("R",'MAPA DE RIESGOS'!$H296,"C",'MAPA DE RIESGOS'!$AF296),"")</f>
        <v/>
      </c>
      <c r="W53" s="370" t="str">
        <f>IF(AND('MAPA DE RIESGOS'!$AP297="Alta",'MAPA DE RIESGOS'!$AR297="Leve"),CONCATENATE("R",'MAPA DE RIESGOS'!$H297,"C",'MAPA DE RIESGOS'!$AF297),"")</f>
        <v/>
      </c>
      <c r="X53" s="370" t="str">
        <f>IF(AND('MAPA DE RIESGOS'!$AP298="Alta",'MAPA DE RIESGOS'!$AR298="Leve"),CONCATENATE("R",'MAPA DE RIESGOS'!$H298,"C",'MAPA DE RIESGOS'!$AF298),"")</f>
        <v/>
      </c>
      <c r="Y53" s="370" t="str">
        <f>IF(AND('MAPA DE RIESGOS'!$AP299="Alta",'MAPA DE RIESGOS'!$AR299="Leve"),CONCATENATE("R",'MAPA DE RIESGOS'!$H299,"C",'MAPA DE RIESGOS'!$AF299),"")</f>
        <v/>
      </c>
      <c r="Z53" s="370" t="str">
        <f>IF(AND('MAPA DE RIESGOS'!$AP300="Alta",'MAPA DE RIESGOS'!$AR300="Leve"),CONCATENATE("R",'MAPA DE RIESGOS'!$H300,"C",'MAPA DE RIESGOS'!$AF300),"")</f>
        <v/>
      </c>
      <c r="AA53" s="370" t="str">
        <f>IF(AND('MAPA DE RIESGOS'!$AP301="Alta",'MAPA DE RIESGOS'!$AR301="Leve"),CONCATENATE("R",'MAPA DE RIESGOS'!$H301,"C",'MAPA DE RIESGOS'!$AF301),"")</f>
        <v/>
      </c>
      <c r="AB53" s="369" t="str">
        <f>IF(AND('MAPA DE RIESGOS'!$AP284="Alta",'MAPA DE RIESGOS'!$AR284="Menor"),CONCATENATE("R",'MAPA DE RIESGOS'!$H284,"C",'MAPA DE RIESGOS'!$AF284),"")</f>
        <v/>
      </c>
      <c r="AC53" s="370" t="str">
        <f>IF(AND('MAPA DE RIESGOS'!$AP285="Alta",'MAPA DE RIESGOS'!$AR285="Menor"),CONCATENATE("R",'MAPA DE RIESGOS'!$H285,"C",'MAPA DE RIESGOS'!$AF285),"")</f>
        <v/>
      </c>
      <c r="AD53" s="370" t="str">
        <f>IF(AND('MAPA DE RIESGOS'!$AP286="Alta",'MAPA DE RIESGOS'!$AR286="Menor"),CONCATENATE("R",'MAPA DE RIESGOS'!$H286,"C",'MAPA DE RIESGOS'!$AF286),"")</f>
        <v/>
      </c>
      <c r="AE53" s="370" t="str">
        <f>IF(AND('MAPA DE RIESGOS'!$AP287="Alta",'MAPA DE RIESGOS'!$AR287="Menor"),CONCATENATE("R",'MAPA DE RIESGOS'!$H287,"C",'MAPA DE RIESGOS'!$AF287),"")</f>
        <v/>
      </c>
      <c r="AF53" s="370" t="str">
        <f>IF(AND('MAPA DE RIESGOS'!$AP288="Alta",'MAPA DE RIESGOS'!$AR288="Menor"),CONCATENATE("R",'MAPA DE RIESGOS'!$H288,"C",'MAPA DE RIESGOS'!$AF288),"")</f>
        <v/>
      </c>
      <c r="AG53" s="370" t="str">
        <f>IF(AND('MAPA DE RIESGOS'!$AP289="Alta",'MAPA DE RIESGOS'!$AR289="Menor"),CONCATENATE("R",'MAPA DE RIESGOS'!$H289,"C",'MAPA DE RIESGOS'!$AF289),"")</f>
        <v/>
      </c>
      <c r="AH53" s="370" t="str">
        <f>IF(AND('MAPA DE RIESGOS'!$AP290="Alta",'MAPA DE RIESGOS'!$AR290="Menor"),CONCATENATE("R",'MAPA DE RIESGOS'!$H290,"C",'MAPA DE RIESGOS'!$AF290),"")</f>
        <v/>
      </c>
      <c r="AI53" s="370" t="str">
        <f>IF(AND('MAPA DE RIESGOS'!$AP291="Alta",'MAPA DE RIESGOS'!$AR291="Menor"),CONCATENATE("R",'MAPA DE RIESGOS'!$H291,"C",'MAPA DE RIESGOS'!$AF291),"")</f>
        <v/>
      </c>
      <c r="AJ53" s="370" t="str">
        <f>IF(AND('MAPA DE RIESGOS'!$AP292="Alta",'MAPA DE RIESGOS'!$AR292="Menor"),CONCATENATE("R",'MAPA DE RIESGOS'!$H292,"C",'MAPA DE RIESGOS'!$AF292),"")</f>
        <v/>
      </c>
      <c r="AK53" s="370" t="str">
        <f>IF(AND('MAPA DE RIESGOS'!$AP293="Alta",'MAPA DE RIESGOS'!$AR293="Menor"),CONCATENATE("R",'MAPA DE RIESGOS'!$H293,"C",'MAPA DE RIESGOS'!$AF293),"")</f>
        <v/>
      </c>
      <c r="AL53" s="370" t="str">
        <f>IF(AND('MAPA DE RIESGOS'!$AP294="Alta",'MAPA DE RIESGOS'!$AR294="Menor"),CONCATENATE("R",'MAPA DE RIESGOS'!$H294,"C",'MAPA DE RIESGOS'!$AF294),"")</f>
        <v/>
      </c>
      <c r="AM53" s="370" t="str">
        <f>IF(AND('MAPA DE RIESGOS'!$AP295="Alta",'MAPA DE RIESGOS'!$AR295="Menor"),CONCATENATE("R",'MAPA DE RIESGOS'!$H295,"C",'MAPA DE RIESGOS'!$AF295),"")</f>
        <v/>
      </c>
      <c r="AN53" s="370" t="str">
        <f>IF(AND('MAPA DE RIESGOS'!$AP296="Alta",'MAPA DE RIESGOS'!$AR296="Menor"),CONCATENATE("R",'MAPA DE RIESGOS'!$H296,"C",'MAPA DE RIESGOS'!$AF296),"")</f>
        <v/>
      </c>
      <c r="AO53" s="370" t="str">
        <f>IF(AND('MAPA DE RIESGOS'!$AP297="Alta",'MAPA DE RIESGOS'!$AR297="Menor"),CONCATENATE("R",'MAPA DE RIESGOS'!$H297,"C",'MAPA DE RIESGOS'!$AF297),"")</f>
        <v/>
      </c>
      <c r="AP53" s="370" t="str">
        <f>IF(AND('MAPA DE RIESGOS'!$AP298="Alta",'MAPA DE RIESGOS'!$AR298="Menor"),CONCATENATE("R",'MAPA DE RIESGOS'!$H298,"C",'MAPA DE RIESGOS'!$AF298),"")</f>
        <v/>
      </c>
      <c r="AQ53" s="370" t="str">
        <f>IF(AND('MAPA DE RIESGOS'!$AP299="Alta",'MAPA DE RIESGOS'!$AR299="Menor"),CONCATENATE("R",'MAPA DE RIESGOS'!$H299,"C",'MAPA DE RIESGOS'!$AF299),"")</f>
        <v/>
      </c>
      <c r="AR53" s="370" t="str">
        <f>IF(AND('MAPA DE RIESGOS'!$AP300="Alta",'MAPA DE RIESGOS'!$AR300="Menor"),CONCATENATE("R",'MAPA DE RIESGOS'!$H300,"C",'MAPA DE RIESGOS'!$AF300),"")</f>
        <v/>
      </c>
      <c r="AS53" s="371" t="str">
        <f>IF(AND('MAPA DE RIESGOS'!$AP301="Alta",'MAPA DE RIESGOS'!$AR301="Menor"),CONCATENATE("R",'MAPA DE RIESGOS'!$H301,"C",'MAPA DE RIESGOS'!$AF301),"")</f>
        <v/>
      </c>
      <c r="AT53" s="357" t="str">
        <f>IF(AND('MAPA DE RIESGOS'!$AP284="Alta",'MAPA DE RIESGOS'!$AR284="Moderado"),CONCATENATE("R",'MAPA DE RIESGOS'!$H284,"C",'MAPA DE RIESGOS'!$AF284),"")</f>
        <v/>
      </c>
      <c r="AU53" s="357" t="str">
        <f>IF(AND('MAPA DE RIESGOS'!$AP285="Alta",'MAPA DE RIESGOS'!$AR285="Moderado"),CONCATENATE("R",'MAPA DE RIESGOS'!$H285,"C",'MAPA DE RIESGOS'!$AF285),"")</f>
        <v/>
      </c>
      <c r="AV53" s="357" t="str">
        <f>IF(AND('MAPA DE RIESGOS'!$AP286="Alta",'MAPA DE RIESGOS'!$AR286="Moderado"),CONCATENATE("R",'MAPA DE RIESGOS'!$H286,"C",'MAPA DE RIESGOS'!$AF286),"")</f>
        <v/>
      </c>
      <c r="AW53" s="357" t="str">
        <f>IF(AND('MAPA DE RIESGOS'!$AP287="Alta",'MAPA DE RIESGOS'!$AR287="Moderado"),CONCATENATE("R",'MAPA DE RIESGOS'!$H287,"C",'MAPA DE RIESGOS'!$AF287),"")</f>
        <v/>
      </c>
      <c r="AX53" s="357" t="str">
        <f>IF(AND('MAPA DE RIESGOS'!$AP288="Alta",'MAPA DE RIESGOS'!$AR288="Moderado"),CONCATENATE("R",'MAPA DE RIESGOS'!$H288,"C",'MAPA DE RIESGOS'!$AF288),"")</f>
        <v/>
      </c>
      <c r="AY53" s="357" t="str">
        <f>IF(AND('MAPA DE RIESGOS'!$AP289="Alta",'MAPA DE RIESGOS'!$AR289="Moderado"),CONCATENATE("R",'MAPA DE RIESGOS'!$H289,"C",'MAPA DE RIESGOS'!$AF289),"")</f>
        <v/>
      </c>
      <c r="AZ53" s="357" t="str">
        <f>IF(AND('MAPA DE RIESGOS'!$AP290="Alta",'MAPA DE RIESGOS'!$AR290="Moderado"),CONCATENATE("R",'MAPA DE RIESGOS'!$H290,"C",'MAPA DE RIESGOS'!$AF290),"")</f>
        <v/>
      </c>
      <c r="BA53" s="357" t="str">
        <f>IF(AND('MAPA DE RIESGOS'!$AP291="Alta",'MAPA DE RIESGOS'!$AR291="Moderado"),CONCATENATE("R",'MAPA DE RIESGOS'!$H291,"C",'MAPA DE RIESGOS'!$AF291),"")</f>
        <v/>
      </c>
      <c r="BB53" s="357" t="str">
        <f>IF(AND('MAPA DE RIESGOS'!$AP292="Alta",'MAPA DE RIESGOS'!$AR292="Moderado"),CONCATENATE("R",'MAPA DE RIESGOS'!$H292,"C",'MAPA DE RIESGOS'!$AF292),"")</f>
        <v/>
      </c>
      <c r="BC53" s="357" t="str">
        <f>IF(AND('MAPA DE RIESGOS'!$AP293="Alta",'MAPA DE RIESGOS'!$AR293="Moderado"),CONCATENATE("R",'MAPA DE RIESGOS'!$H293,"C",'MAPA DE RIESGOS'!$AF293),"")</f>
        <v/>
      </c>
      <c r="BD53" s="357" t="str">
        <f>IF(AND('MAPA DE RIESGOS'!$AP294="Alta",'MAPA DE RIESGOS'!$AR294="Moderado"),CONCATENATE("R",'MAPA DE RIESGOS'!$H294,"C",'MAPA DE RIESGOS'!$AF294),"")</f>
        <v/>
      </c>
      <c r="BE53" s="357" t="str">
        <f>IF(AND('MAPA DE RIESGOS'!$AP295="Alta",'MAPA DE RIESGOS'!$AR295="Moderado"),CONCATENATE("R",'MAPA DE RIESGOS'!$H295,"C",'MAPA DE RIESGOS'!$AF295),"")</f>
        <v/>
      </c>
      <c r="BF53" s="357" t="str">
        <f>IF(AND('MAPA DE RIESGOS'!$AP296="Alta",'MAPA DE RIESGOS'!$AR296="Moderado"),CONCATENATE("R",'MAPA DE RIESGOS'!$H296,"C",'MAPA DE RIESGOS'!$AF296),"")</f>
        <v/>
      </c>
      <c r="BG53" s="357" t="str">
        <f>IF(AND('MAPA DE RIESGOS'!$AP297="Alta",'MAPA DE RIESGOS'!$AR297="Moderado"),CONCATENATE("R",'MAPA DE RIESGOS'!$H297,"C",'MAPA DE RIESGOS'!$AF297),"")</f>
        <v/>
      </c>
      <c r="BH53" s="357" t="str">
        <f>IF(AND('MAPA DE RIESGOS'!$AP298="Alta",'MAPA DE RIESGOS'!$AR298="Moderado"),CONCATENATE("R",'MAPA DE RIESGOS'!$H298,"C",'MAPA DE RIESGOS'!$AF298),"")</f>
        <v/>
      </c>
      <c r="BI53" s="357" t="str">
        <f>IF(AND('MAPA DE RIESGOS'!$AP299="Alta",'MAPA DE RIESGOS'!$AR299="Moderado"),CONCATENATE("R",'MAPA DE RIESGOS'!$H299,"C",'MAPA DE RIESGOS'!$AF299),"")</f>
        <v/>
      </c>
      <c r="BJ53" s="357" t="str">
        <f>IF(AND('MAPA DE RIESGOS'!$AP300="Alta",'MAPA DE RIESGOS'!$AR300="Moderado"),CONCATENATE("R",'MAPA DE RIESGOS'!$H300,"C",'MAPA DE RIESGOS'!$AF300),"")</f>
        <v/>
      </c>
      <c r="BK53" s="358" t="str">
        <f>IF(AND('MAPA DE RIESGOS'!$AP301="Alta",'MAPA DE RIESGOS'!$AR301="Moderado"),CONCATENATE("R",'MAPA DE RIESGOS'!$H301,"C",'MAPA DE RIESGOS'!$AF301),"")</f>
        <v/>
      </c>
      <c r="BL53" s="357" t="str">
        <f>IF(AND('MAPA DE RIESGOS'!$AP284="Alta",'MAPA DE RIESGOS'!$AR284="Mayor"),CONCATENATE("R",'MAPA DE RIESGOS'!$H284,"C",'MAPA DE RIESGOS'!$AF284),"")</f>
        <v/>
      </c>
      <c r="BM53" s="357" t="str">
        <f>IF(AND('MAPA DE RIESGOS'!$AP285="Alta",'MAPA DE RIESGOS'!$AR285="Mayor"),CONCATENATE("R",'MAPA DE RIESGOS'!$H285,"C",'MAPA DE RIESGOS'!$AF285),"")</f>
        <v/>
      </c>
      <c r="BN53" s="357" t="str">
        <f>IF(AND('MAPA DE RIESGOS'!$AP286="Alta",'MAPA DE RIESGOS'!$AR286="Mayor"),CONCATENATE("R",'MAPA DE RIESGOS'!$H286,"C",'MAPA DE RIESGOS'!$AF286),"")</f>
        <v/>
      </c>
      <c r="BO53" s="357" t="str">
        <f>IF(AND('MAPA DE RIESGOS'!$AP287="Alta",'MAPA DE RIESGOS'!$AR287="Mayor"),CONCATENATE("R",'MAPA DE RIESGOS'!$H287,"C",'MAPA DE RIESGOS'!$AF287),"")</f>
        <v/>
      </c>
      <c r="BP53" s="357" t="str">
        <f>IF(AND('MAPA DE RIESGOS'!$AP288="Alta",'MAPA DE RIESGOS'!$AR288="Mayor"),CONCATENATE("R",'MAPA DE RIESGOS'!$H288,"C",'MAPA DE RIESGOS'!$AF288),"")</f>
        <v/>
      </c>
      <c r="BQ53" s="357" t="str">
        <f>IF(AND('MAPA DE RIESGOS'!$AP289="Alta",'MAPA DE RIESGOS'!$AR289="Mayor"),CONCATENATE("R",'MAPA DE RIESGOS'!$H289,"C",'MAPA DE RIESGOS'!$AF289),"")</f>
        <v/>
      </c>
      <c r="BR53" s="357" t="str">
        <f>IF(AND('MAPA DE RIESGOS'!$AP290="Alta",'MAPA DE RIESGOS'!$AR290="Mayor"),CONCATENATE("R",'MAPA DE RIESGOS'!$H290,"C",'MAPA DE RIESGOS'!$AF290),"")</f>
        <v/>
      </c>
      <c r="BS53" s="357" t="str">
        <f>IF(AND('MAPA DE RIESGOS'!$AP291="Alta",'MAPA DE RIESGOS'!$AR291="Mayor"),CONCATENATE("R",'MAPA DE RIESGOS'!$H291,"C",'MAPA DE RIESGOS'!$AF291),"")</f>
        <v/>
      </c>
      <c r="BT53" s="357" t="str">
        <f>IF(AND('MAPA DE RIESGOS'!$AP292="Alta",'MAPA DE RIESGOS'!$AR292="Mayor"),CONCATENATE("R",'MAPA DE RIESGOS'!$H292,"C",'MAPA DE RIESGOS'!$AF292),"")</f>
        <v/>
      </c>
      <c r="BU53" s="357" t="str">
        <f>IF(AND('MAPA DE RIESGOS'!$AP293="Alta",'MAPA DE RIESGOS'!$AR293="Mayor"),CONCATENATE("R",'MAPA DE RIESGOS'!$H293,"C",'MAPA DE RIESGOS'!$AF293),"")</f>
        <v/>
      </c>
      <c r="BV53" s="357" t="str">
        <f>IF(AND('MAPA DE RIESGOS'!$AP294="Alta",'MAPA DE RIESGOS'!$AR294="Mayor"),CONCATENATE("R",'MAPA DE RIESGOS'!$H294,"C",'MAPA DE RIESGOS'!$AF294),"")</f>
        <v/>
      </c>
      <c r="BW53" s="357" t="str">
        <f>IF(AND('MAPA DE RIESGOS'!$AP295="Alta",'MAPA DE RIESGOS'!$AR295="Mayor"),CONCATENATE("R",'MAPA DE RIESGOS'!$H295,"C",'MAPA DE RIESGOS'!$AF295),"")</f>
        <v/>
      </c>
      <c r="BX53" s="357" t="str">
        <f>IF(AND('MAPA DE RIESGOS'!$AP296="Alta",'MAPA DE RIESGOS'!$AR296="Mayor"),CONCATENATE("R",'MAPA DE RIESGOS'!$H296,"C",'MAPA DE RIESGOS'!$AF296),"")</f>
        <v/>
      </c>
      <c r="BY53" s="357" t="str">
        <f>IF(AND('MAPA DE RIESGOS'!$AP297="Alta",'MAPA DE RIESGOS'!$AR297="Mayor"),CONCATENATE("R",'MAPA DE RIESGOS'!$H297,"C",'MAPA DE RIESGOS'!$AF297),"")</f>
        <v/>
      </c>
      <c r="BZ53" s="357" t="str">
        <f>IF(AND('MAPA DE RIESGOS'!$AP298="Alta",'MAPA DE RIESGOS'!$AR298="Mayor"),CONCATENATE("R",'MAPA DE RIESGOS'!$H298,"C",'MAPA DE RIESGOS'!$AF298),"")</f>
        <v/>
      </c>
      <c r="CA53" s="357" t="str">
        <f>IF(AND('MAPA DE RIESGOS'!$AP299="Alta",'MAPA DE RIESGOS'!$AR299="Mayor"),CONCATENATE("R",'MAPA DE RIESGOS'!$H299,"C",'MAPA DE RIESGOS'!$AF299),"")</f>
        <v/>
      </c>
      <c r="CB53" s="357" t="str">
        <f>IF(AND('MAPA DE RIESGOS'!$AP300="Alta",'MAPA DE RIESGOS'!$AR300="Mayor"),CONCATENATE("R",'MAPA DE RIESGOS'!$H300,"C",'MAPA DE RIESGOS'!$AF300),"")</f>
        <v/>
      </c>
      <c r="CC53" s="358" t="str">
        <f>IF(AND('MAPA DE RIESGOS'!$AP301="Alta",'MAPA DE RIESGOS'!$AR301="Mayor"),CONCATENATE("R",'MAPA DE RIESGOS'!$H301,"C",'MAPA DE RIESGOS'!$AF301),"")</f>
        <v/>
      </c>
      <c r="CD53" s="359" t="str">
        <f>IF(AND('MAPA DE RIESGOS'!$AP284="Alta",'MAPA DE RIESGOS'!$AR284="Catastrófico"),CONCATENATE("R",'MAPA DE RIESGOS'!$H284,"C",'MAPA DE RIESGOS'!$AF284),"")</f>
        <v/>
      </c>
      <c r="CE53" s="359" t="str">
        <f>IF(AND('MAPA DE RIESGOS'!$AP285="Alta",'MAPA DE RIESGOS'!$AR285="Catastrófico"),CONCATENATE("R",'MAPA DE RIESGOS'!$H285,"C",'MAPA DE RIESGOS'!$AF285),"")</f>
        <v/>
      </c>
      <c r="CF53" s="359" t="str">
        <f>IF(AND('MAPA DE RIESGOS'!$AP286="Alta",'MAPA DE RIESGOS'!$AR286="Catastrófico"),CONCATENATE("R",'MAPA DE RIESGOS'!$H286,"C",'MAPA DE RIESGOS'!$AF286),"")</f>
        <v/>
      </c>
      <c r="CG53" s="359" t="str">
        <f>IF(AND('MAPA DE RIESGOS'!$AP287="Alta",'MAPA DE RIESGOS'!$AR287="Catastrófico"),CONCATENATE("R",'MAPA DE RIESGOS'!$H287,"C",'MAPA DE RIESGOS'!$AF287),"")</f>
        <v/>
      </c>
      <c r="CH53" s="359" t="str">
        <f>IF(AND('MAPA DE RIESGOS'!$AP288="Alta",'MAPA DE RIESGOS'!$AR288="Catastrófico"),CONCATENATE("R",'MAPA DE RIESGOS'!$H288,"C",'MAPA DE RIESGOS'!$AF288),"")</f>
        <v/>
      </c>
      <c r="CI53" s="359" t="str">
        <f>IF(AND('MAPA DE RIESGOS'!$AP289="Alta",'MAPA DE RIESGOS'!$AR289="Catastrófico"),CONCATENATE("R",'MAPA DE RIESGOS'!$H289,"C",'MAPA DE RIESGOS'!$AF289),"")</f>
        <v/>
      </c>
      <c r="CJ53" s="359" t="str">
        <f>IF(AND('MAPA DE RIESGOS'!$AP290="Alta",'MAPA DE RIESGOS'!$AR290="Catastrófico"),CONCATENATE("R",'MAPA DE RIESGOS'!$H290,"C",'MAPA DE RIESGOS'!$AF290),"")</f>
        <v/>
      </c>
      <c r="CK53" s="359" t="str">
        <f>IF(AND('MAPA DE RIESGOS'!$AP291="Alta",'MAPA DE RIESGOS'!$AR291="Catastrófico"),CONCATENATE("R",'MAPA DE RIESGOS'!$H291,"C",'MAPA DE RIESGOS'!$AF291),"")</f>
        <v/>
      </c>
      <c r="CL53" s="359" t="str">
        <f>IF(AND('MAPA DE RIESGOS'!$AP292="Alta",'MAPA DE RIESGOS'!$AR292="Catastrófico"),CONCATENATE("R",'MAPA DE RIESGOS'!$H292,"C",'MAPA DE RIESGOS'!$AF292),"")</f>
        <v/>
      </c>
      <c r="CM53" s="359" t="str">
        <f>IF(AND('MAPA DE RIESGOS'!$AP293="Alta",'MAPA DE RIESGOS'!$AR293="Catastrófico"),CONCATENATE("R",'MAPA DE RIESGOS'!$H293,"C",'MAPA DE RIESGOS'!$AF293),"")</f>
        <v/>
      </c>
      <c r="CN53" s="359" t="str">
        <f>IF(AND('MAPA DE RIESGOS'!$AP294="Alta",'MAPA DE RIESGOS'!$AR294="Catastrófico"),CONCATENATE("R",'MAPA DE RIESGOS'!$H294,"C",'MAPA DE RIESGOS'!$AF294),"")</f>
        <v/>
      </c>
      <c r="CO53" s="359" t="str">
        <f>IF(AND('MAPA DE RIESGOS'!$AP295="Alta",'MAPA DE RIESGOS'!$AR295="Catastrófico"),CONCATENATE("R",'MAPA DE RIESGOS'!$H295,"C",'MAPA DE RIESGOS'!$AF295),"")</f>
        <v/>
      </c>
      <c r="CP53" s="359" t="str">
        <f>IF(AND('MAPA DE RIESGOS'!$AP296="Alta",'MAPA DE RIESGOS'!$AR296="Catastrófico"),CONCATENATE("R",'MAPA DE RIESGOS'!$H296,"C",'MAPA DE RIESGOS'!$AF296),"")</f>
        <v/>
      </c>
      <c r="CQ53" s="359" t="str">
        <f>IF(AND('MAPA DE RIESGOS'!$AP297="Alta",'MAPA DE RIESGOS'!$AR297="Catastrófico"),CONCATENATE("R",'MAPA DE RIESGOS'!$H297,"C",'MAPA DE RIESGOS'!$AF297),"")</f>
        <v/>
      </c>
      <c r="CR53" s="359" t="str">
        <f>IF(AND('MAPA DE RIESGOS'!$AP298="Alta",'MAPA DE RIESGOS'!$AR298="Catastrófico"),CONCATENATE("R",'MAPA DE RIESGOS'!$H298,"C",'MAPA DE RIESGOS'!$AF298),"")</f>
        <v/>
      </c>
      <c r="CS53" s="359" t="str">
        <f>IF(AND('MAPA DE RIESGOS'!$AP299="Alta",'MAPA DE RIESGOS'!$AR299="Catastrófico"),CONCATENATE("R",'MAPA DE RIESGOS'!$H299,"C",'MAPA DE RIESGOS'!$AF299),"")</f>
        <v/>
      </c>
      <c r="CT53" s="359" t="str">
        <f>IF(AND('MAPA DE RIESGOS'!$AP300="Alta",'MAPA DE RIESGOS'!$AR300="Catastrófico"),CONCATENATE("R",'MAPA DE RIESGOS'!$H300,"C",'MAPA DE RIESGOS'!$AF300),"")</f>
        <v/>
      </c>
      <c r="CU53" s="360" t="str">
        <f>IF(AND('MAPA DE RIESGOS'!$AP301="Alta",'MAPA DE RIESGOS'!$AR301="Catastrófico"),CONCATENATE("R",'MAPA DE RIESGOS'!$H301,"C",'MAPA DE RIESGOS'!$AF301),"")</f>
        <v/>
      </c>
      <c r="CV53" s="67"/>
      <c r="CW53" s="771"/>
      <c r="CX53" s="772"/>
      <c r="CY53" s="772"/>
      <c r="CZ53" s="772"/>
      <c r="DA53" s="772"/>
      <c r="DB53" s="773"/>
    </row>
    <row r="54" spans="2:106" ht="32.5" customHeight="1">
      <c r="B54" s="749"/>
      <c r="C54" s="749"/>
      <c r="D54" s="750"/>
      <c r="E54" s="738"/>
      <c r="F54" s="739"/>
      <c r="G54" s="739"/>
      <c r="H54" s="739"/>
      <c r="I54" s="739"/>
      <c r="J54" s="369" t="str">
        <f>IF(AND('MAPA DE RIESGOS'!$AP302="Alta",'MAPA DE RIESGOS'!$AR302="Leve"),CONCATENATE("R",'MAPA DE RIESGOS'!$H302,"C",'MAPA DE RIESGOS'!$AF302),"")</f>
        <v/>
      </c>
      <c r="K54" s="370" t="str">
        <f>IF(AND('MAPA DE RIESGOS'!$AP303="Alta",'MAPA DE RIESGOS'!$AR303="Leve"),CONCATENATE("R",'MAPA DE RIESGOS'!$H303,"C",'MAPA DE RIESGOS'!$AF303),"")</f>
        <v/>
      </c>
      <c r="L54" s="370" t="str">
        <f>IF(AND('MAPA DE RIESGOS'!$AP304="Alta",'MAPA DE RIESGOS'!$AR304="Leve"),CONCATENATE("R",'MAPA DE RIESGOS'!$H304,"C",'MAPA DE RIESGOS'!$AF304),"")</f>
        <v/>
      </c>
      <c r="M54" s="370" t="str">
        <f>IF(AND('MAPA DE RIESGOS'!$AP305="Alta",'MAPA DE RIESGOS'!$AR305="Leve"),CONCATENATE("R",'MAPA DE RIESGOS'!$H305,"C",'MAPA DE RIESGOS'!$AF305),"")</f>
        <v/>
      </c>
      <c r="N54" s="370" t="str">
        <f>IF(AND('MAPA DE RIESGOS'!$AP306="Alta",'MAPA DE RIESGOS'!$AR306="Leve"),CONCATENATE("R",'MAPA DE RIESGOS'!$H306,"C",'MAPA DE RIESGOS'!$AF306),"")</f>
        <v/>
      </c>
      <c r="O54" s="370" t="str">
        <f>IF(AND('MAPA DE RIESGOS'!$AP307="Alta",'MAPA DE RIESGOS'!$AR307="Leve"),CONCATENATE("R",'MAPA DE RIESGOS'!$H307,"C",'MAPA DE RIESGOS'!$AF307),"")</f>
        <v/>
      </c>
      <c r="P54" s="370" t="str">
        <f>IF(AND('MAPA DE RIESGOS'!$AP308="Alta",'MAPA DE RIESGOS'!$AR308="Leve"),CONCATENATE("R",'MAPA DE RIESGOS'!$H308,"C",'MAPA DE RIESGOS'!$AF308),"")</f>
        <v/>
      </c>
      <c r="Q54" s="370" t="str">
        <f>IF(AND('MAPA DE RIESGOS'!$AP309="Alta",'MAPA DE RIESGOS'!$AR309="Leve"),CONCATENATE("R",'MAPA DE RIESGOS'!$H309,"C",'MAPA DE RIESGOS'!$AF309),"")</f>
        <v/>
      </c>
      <c r="R54" s="370" t="str">
        <f>IF(AND('MAPA DE RIESGOS'!$AP310="Alta",'MAPA DE RIESGOS'!$AR310="Leve"),CONCATENATE("R",'MAPA DE RIESGOS'!$H310,"C",'MAPA DE RIESGOS'!$AF310),"")</f>
        <v/>
      </c>
      <c r="S54" s="370" t="str">
        <f>IF(AND('MAPA DE RIESGOS'!$AP311="Alta",'MAPA DE RIESGOS'!$AR311="Leve"),CONCATENATE("R",'MAPA DE RIESGOS'!$H311,"C",'MAPA DE RIESGOS'!$AF311),"")</f>
        <v/>
      </c>
      <c r="T54" s="370" t="str">
        <f>IF(AND('MAPA DE RIESGOS'!$AP312="Alta",'MAPA DE RIESGOS'!$AR312="Leve"),CONCATENATE("R",'MAPA DE RIESGOS'!$H312,"C",'MAPA DE RIESGOS'!$AF312),"")</f>
        <v/>
      </c>
      <c r="U54" s="370" t="str">
        <f>IF(AND('MAPA DE RIESGOS'!$AP313="Alta",'MAPA DE RIESGOS'!$AR313="Leve"),CONCATENATE("R",'MAPA DE RIESGOS'!$H313,"C",'MAPA DE RIESGOS'!$AF313),"")</f>
        <v/>
      </c>
      <c r="V54" s="370" t="str">
        <f>IF(AND('MAPA DE RIESGOS'!$AP314="Alta",'MAPA DE RIESGOS'!$AR314="Leve"),CONCATENATE("R",'MAPA DE RIESGOS'!$H314,"C",'MAPA DE RIESGOS'!$AF314),"")</f>
        <v/>
      </c>
      <c r="W54" s="370" t="str">
        <f>IF(AND('MAPA DE RIESGOS'!$AP315="Alta",'MAPA DE RIESGOS'!$AR315="Leve"),CONCATENATE("R",'MAPA DE RIESGOS'!$H315,"C",'MAPA DE RIESGOS'!$AF315),"")</f>
        <v/>
      </c>
      <c r="X54" s="370" t="str">
        <f>IF(AND('MAPA DE RIESGOS'!$AP316="Alta",'MAPA DE RIESGOS'!$AR316="Leve"),CONCATENATE("R",'MAPA DE RIESGOS'!$H316,"C",'MAPA DE RIESGOS'!$AF316),"")</f>
        <v/>
      </c>
      <c r="Y54" s="370" t="str">
        <f>IF(AND('MAPA DE RIESGOS'!$AP317="Alta",'MAPA DE RIESGOS'!$AR317="Leve"),CONCATENATE("R",'MAPA DE RIESGOS'!$H317,"C",'MAPA DE RIESGOS'!$AF317),"")</f>
        <v/>
      </c>
      <c r="Z54" s="370" t="str">
        <f>IF(AND('MAPA DE RIESGOS'!$AP318="Alta",'MAPA DE RIESGOS'!$AR318="Leve"),CONCATENATE("R",'MAPA DE RIESGOS'!$H318,"C",'MAPA DE RIESGOS'!$AF318),"")</f>
        <v/>
      </c>
      <c r="AA54" s="370" t="str">
        <f>IF(AND('MAPA DE RIESGOS'!$AP319="Alta",'MAPA DE RIESGOS'!$AR319="Leve"),CONCATENATE("R",'MAPA DE RIESGOS'!$H319,"C",'MAPA DE RIESGOS'!$AF319),"")</f>
        <v/>
      </c>
      <c r="AB54" s="369" t="str">
        <f>IF(AND('MAPA DE RIESGOS'!$AP302="Alta",'MAPA DE RIESGOS'!$AR302="Menor"),CONCATENATE("R",'MAPA DE RIESGOS'!$H302,"C",'MAPA DE RIESGOS'!$AF302),"")</f>
        <v/>
      </c>
      <c r="AC54" s="370" t="str">
        <f>IF(AND('MAPA DE RIESGOS'!$AP303="Alta",'MAPA DE RIESGOS'!$AR303="Menor"),CONCATENATE("R",'MAPA DE RIESGOS'!$H303,"C",'MAPA DE RIESGOS'!$AF303),"")</f>
        <v/>
      </c>
      <c r="AD54" s="370" t="str">
        <f>IF(AND('MAPA DE RIESGOS'!$AP304="Alta",'MAPA DE RIESGOS'!$AR304="Menor"),CONCATENATE("R",'MAPA DE RIESGOS'!$H304,"C",'MAPA DE RIESGOS'!$AF304),"")</f>
        <v/>
      </c>
      <c r="AE54" s="370" t="str">
        <f>IF(AND('MAPA DE RIESGOS'!$AP305="Alta",'MAPA DE RIESGOS'!$AR305="Menor"),CONCATENATE("R",'MAPA DE RIESGOS'!$H305,"C",'MAPA DE RIESGOS'!$AF305),"")</f>
        <v/>
      </c>
      <c r="AF54" s="370" t="str">
        <f>IF(AND('MAPA DE RIESGOS'!$AP306="Alta",'MAPA DE RIESGOS'!$AR306="Menor"),CONCATENATE("R",'MAPA DE RIESGOS'!$H306,"C",'MAPA DE RIESGOS'!$AF306),"")</f>
        <v/>
      </c>
      <c r="AG54" s="370" t="str">
        <f>IF(AND('MAPA DE RIESGOS'!$AP307="Alta",'MAPA DE RIESGOS'!$AR307="Menor"),CONCATENATE("R",'MAPA DE RIESGOS'!$H307,"C",'MAPA DE RIESGOS'!$AF307),"")</f>
        <v/>
      </c>
      <c r="AH54" s="370" t="str">
        <f>IF(AND('MAPA DE RIESGOS'!$AP308="Alta",'MAPA DE RIESGOS'!$AR308="Menor"),CONCATENATE("R",'MAPA DE RIESGOS'!$H308,"C",'MAPA DE RIESGOS'!$AF308),"")</f>
        <v/>
      </c>
      <c r="AI54" s="370" t="str">
        <f>IF(AND('MAPA DE RIESGOS'!$AP309="Alta",'MAPA DE RIESGOS'!$AR309="Menor"),CONCATENATE("R",'MAPA DE RIESGOS'!$H309,"C",'MAPA DE RIESGOS'!$AF309),"")</f>
        <v/>
      </c>
      <c r="AJ54" s="370" t="str">
        <f>IF(AND('MAPA DE RIESGOS'!$AP310="Alta",'MAPA DE RIESGOS'!$AR310="Menor"),CONCATENATE("R",'MAPA DE RIESGOS'!$H310,"C",'MAPA DE RIESGOS'!$AF310),"")</f>
        <v/>
      </c>
      <c r="AK54" s="370" t="str">
        <f>IF(AND('MAPA DE RIESGOS'!$AP311="Alta",'MAPA DE RIESGOS'!$AR311="Menor"),CONCATENATE("R",'MAPA DE RIESGOS'!$H311,"C",'MAPA DE RIESGOS'!$AF311),"")</f>
        <v/>
      </c>
      <c r="AL54" s="370" t="str">
        <f>IF(AND('MAPA DE RIESGOS'!$AP312="Alta",'MAPA DE RIESGOS'!$AR312="Menor"),CONCATENATE("R",'MAPA DE RIESGOS'!$H312,"C",'MAPA DE RIESGOS'!$AF312),"")</f>
        <v/>
      </c>
      <c r="AM54" s="370" t="str">
        <f>IF(AND('MAPA DE RIESGOS'!$AP313="Alta",'MAPA DE RIESGOS'!$AR313="Menor"),CONCATENATE("R",'MAPA DE RIESGOS'!$H313,"C",'MAPA DE RIESGOS'!$AF313),"")</f>
        <v/>
      </c>
      <c r="AN54" s="370" t="str">
        <f>IF(AND('MAPA DE RIESGOS'!$AP314="Alta",'MAPA DE RIESGOS'!$AR314="Menor"),CONCATENATE("R",'MAPA DE RIESGOS'!$H314,"C",'MAPA DE RIESGOS'!$AF314),"")</f>
        <v/>
      </c>
      <c r="AO54" s="370" t="str">
        <f>IF(AND('MAPA DE RIESGOS'!$AP315="Alta",'MAPA DE RIESGOS'!$AR315="Menor"),CONCATENATE("R",'MAPA DE RIESGOS'!$H315,"C",'MAPA DE RIESGOS'!$AF315),"")</f>
        <v/>
      </c>
      <c r="AP54" s="370" t="str">
        <f>IF(AND('MAPA DE RIESGOS'!$AP316="Alta",'MAPA DE RIESGOS'!$AR316="Menor"),CONCATENATE("R",'MAPA DE RIESGOS'!$H316,"C",'MAPA DE RIESGOS'!$AF316),"")</f>
        <v/>
      </c>
      <c r="AQ54" s="370" t="str">
        <f>IF(AND('MAPA DE RIESGOS'!$AP317="Alta",'MAPA DE RIESGOS'!$AR317="Menor"),CONCATENATE("R",'MAPA DE RIESGOS'!$H317,"C",'MAPA DE RIESGOS'!$AF317),"")</f>
        <v/>
      </c>
      <c r="AR54" s="370" t="str">
        <f>IF(AND('MAPA DE RIESGOS'!$AP318="Alta",'MAPA DE RIESGOS'!$AR318="Menor"),CONCATENATE("R",'MAPA DE RIESGOS'!$H318,"C",'MAPA DE RIESGOS'!$AF318),"")</f>
        <v/>
      </c>
      <c r="AS54" s="371" t="str">
        <f>IF(AND('MAPA DE RIESGOS'!$AP319="Alta",'MAPA DE RIESGOS'!$AR319="Menor"),CONCATENATE("R",'MAPA DE RIESGOS'!$H319,"C",'MAPA DE RIESGOS'!$AF319),"")</f>
        <v/>
      </c>
      <c r="AT54" s="357" t="str">
        <f>IF(AND('MAPA DE RIESGOS'!$AP302="Alta",'MAPA DE RIESGOS'!$AR302="Moderado"),CONCATENATE("R",'MAPA DE RIESGOS'!$H302,"C",'MAPA DE RIESGOS'!$AF302),"")</f>
        <v/>
      </c>
      <c r="AU54" s="357" t="str">
        <f>IF(AND('MAPA DE RIESGOS'!$AP303="Alta",'MAPA DE RIESGOS'!$AR303="Moderado"),CONCATENATE("R",'MAPA DE RIESGOS'!$H303,"C",'MAPA DE RIESGOS'!$AF303),"")</f>
        <v/>
      </c>
      <c r="AV54" s="357" t="str">
        <f>IF(AND('MAPA DE RIESGOS'!$AP304="Alta",'MAPA DE RIESGOS'!$AR304="Moderado"),CONCATENATE("R",'MAPA DE RIESGOS'!$H304,"C",'MAPA DE RIESGOS'!$AF304),"")</f>
        <v/>
      </c>
      <c r="AW54" s="357" t="str">
        <f>IF(AND('MAPA DE RIESGOS'!$AP305="Alta",'MAPA DE RIESGOS'!$AR305="Moderado"),CONCATENATE("R",'MAPA DE RIESGOS'!$H305,"C",'MAPA DE RIESGOS'!$AF305),"")</f>
        <v/>
      </c>
      <c r="AX54" s="357" t="str">
        <f>IF(AND('MAPA DE RIESGOS'!$AP306="Alta",'MAPA DE RIESGOS'!$AR306="Moderado"),CONCATENATE("R",'MAPA DE RIESGOS'!$H306,"C",'MAPA DE RIESGOS'!$AF306),"")</f>
        <v/>
      </c>
      <c r="AY54" s="357" t="str">
        <f>IF(AND('MAPA DE RIESGOS'!$AP307="Alta",'MAPA DE RIESGOS'!$AR307="Moderado"),CONCATENATE("R",'MAPA DE RIESGOS'!$H307,"C",'MAPA DE RIESGOS'!$AF307),"")</f>
        <v/>
      </c>
      <c r="AZ54" s="357" t="str">
        <f>IF(AND('MAPA DE RIESGOS'!$AP308="Alta",'MAPA DE RIESGOS'!$AR308="Moderado"),CONCATENATE("R",'MAPA DE RIESGOS'!$H308,"C",'MAPA DE RIESGOS'!$AF308),"")</f>
        <v/>
      </c>
      <c r="BA54" s="357" t="str">
        <f>IF(AND('MAPA DE RIESGOS'!$AP309="Alta",'MAPA DE RIESGOS'!$AR309="Moderado"),CONCATENATE("R",'MAPA DE RIESGOS'!$H309,"C",'MAPA DE RIESGOS'!$AF309),"")</f>
        <v/>
      </c>
      <c r="BB54" s="357" t="str">
        <f>IF(AND('MAPA DE RIESGOS'!$AP310="Alta",'MAPA DE RIESGOS'!$AR310="Moderado"),CONCATENATE("R",'MAPA DE RIESGOS'!$H310,"C",'MAPA DE RIESGOS'!$AF310),"")</f>
        <v/>
      </c>
      <c r="BC54" s="357" t="str">
        <f>IF(AND('MAPA DE RIESGOS'!$AP311="Alta",'MAPA DE RIESGOS'!$AR311="Moderado"),CONCATENATE("R",'MAPA DE RIESGOS'!$H311,"C",'MAPA DE RIESGOS'!$AF311),"")</f>
        <v/>
      </c>
      <c r="BD54" s="357" t="str">
        <f>IF(AND('MAPA DE RIESGOS'!$AP312="Alta",'MAPA DE RIESGOS'!$AR312="Moderado"),CONCATENATE("R",'MAPA DE RIESGOS'!$H312,"C",'MAPA DE RIESGOS'!$AF312),"")</f>
        <v/>
      </c>
      <c r="BE54" s="357" t="str">
        <f>IF(AND('MAPA DE RIESGOS'!$AP313="Alta",'MAPA DE RIESGOS'!$AR313="Moderado"),CONCATENATE("R",'MAPA DE RIESGOS'!$H313,"C",'MAPA DE RIESGOS'!$AF313),"")</f>
        <v/>
      </c>
      <c r="BF54" s="357" t="str">
        <f>IF(AND('MAPA DE RIESGOS'!$AP314="Alta",'MAPA DE RIESGOS'!$AR314="Moderado"),CONCATENATE("R",'MAPA DE RIESGOS'!$H314,"C",'MAPA DE RIESGOS'!$AF314),"")</f>
        <v/>
      </c>
      <c r="BG54" s="357" t="str">
        <f>IF(AND('MAPA DE RIESGOS'!$AP315="Alta",'MAPA DE RIESGOS'!$AR315="Moderado"),CONCATENATE("R",'MAPA DE RIESGOS'!$H315,"C",'MAPA DE RIESGOS'!$AF315),"")</f>
        <v/>
      </c>
      <c r="BH54" s="357" t="str">
        <f>IF(AND('MAPA DE RIESGOS'!$AP316="Alta",'MAPA DE RIESGOS'!$AR316="Moderado"),CONCATENATE("R",'MAPA DE RIESGOS'!$H316,"C",'MAPA DE RIESGOS'!$AF316),"")</f>
        <v/>
      </c>
      <c r="BI54" s="357" t="str">
        <f>IF(AND('MAPA DE RIESGOS'!$AP317="Alta",'MAPA DE RIESGOS'!$AR317="Moderado"),CONCATENATE("R",'MAPA DE RIESGOS'!$H317,"C",'MAPA DE RIESGOS'!$AF317),"")</f>
        <v/>
      </c>
      <c r="BJ54" s="357" t="str">
        <f>IF(AND('MAPA DE RIESGOS'!$AP318="Alta",'MAPA DE RIESGOS'!$AR318="Moderado"),CONCATENATE("R",'MAPA DE RIESGOS'!$H318,"C",'MAPA DE RIESGOS'!$AF318),"")</f>
        <v/>
      </c>
      <c r="BK54" s="358" t="str">
        <f>IF(AND('MAPA DE RIESGOS'!$AP319="Alta",'MAPA DE RIESGOS'!$AR319="Moderado"),CONCATENATE("R",'MAPA DE RIESGOS'!$H319,"C",'MAPA DE RIESGOS'!$AF319),"")</f>
        <v/>
      </c>
      <c r="BL54" s="357" t="str">
        <f>IF(AND('MAPA DE RIESGOS'!$AP302="Alta",'MAPA DE RIESGOS'!$AR302="Mayor"),CONCATENATE("R",'MAPA DE RIESGOS'!$H302,"C",'MAPA DE RIESGOS'!$AF302),"")</f>
        <v/>
      </c>
      <c r="BM54" s="357" t="str">
        <f>IF(AND('MAPA DE RIESGOS'!$AP303="Alta",'MAPA DE RIESGOS'!$AR303="Mayor"),CONCATENATE("R",'MAPA DE RIESGOS'!$H303,"C",'MAPA DE RIESGOS'!$AF303),"")</f>
        <v/>
      </c>
      <c r="BN54" s="357" t="str">
        <f>IF(AND('MAPA DE RIESGOS'!$AP304="Alta",'MAPA DE RIESGOS'!$AR304="Mayor"),CONCATENATE("R",'MAPA DE RIESGOS'!$H304,"C",'MAPA DE RIESGOS'!$AF304),"")</f>
        <v/>
      </c>
      <c r="BO54" s="357" t="str">
        <f>IF(AND('MAPA DE RIESGOS'!$AP305="Alta",'MAPA DE RIESGOS'!$AR305="Mayor"),CONCATENATE("R",'MAPA DE RIESGOS'!$H305,"C",'MAPA DE RIESGOS'!$AF305),"")</f>
        <v/>
      </c>
      <c r="BP54" s="357" t="str">
        <f>IF(AND('MAPA DE RIESGOS'!$AP306="Alta",'MAPA DE RIESGOS'!$AR306="Mayor"),CONCATENATE("R",'MAPA DE RIESGOS'!$H306,"C",'MAPA DE RIESGOS'!$AF306),"")</f>
        <v/>
      </c>
      <c r="BQ54" s="357" t="str">
        <f>IF(AND('MAPA DE RIESGOS'!$AP307="Alta",'MAPA DE RIESGOS'!$AR307="Mayor"),CONCATENATE("R",'MAPA DE RIESGOS'!$H307,"C",'MAPA DE RIESGOS'!$AF307),"")</f>
        <v/>
      </c>
      <c r="BR54" s="357" t="str">
        <f>IF(AND('MAPA DE RIESGOS'!$AP308="Alta",'MAPA DE RIESGOS'!$AR308="Mayor"),CONCATENATE("R",'MAPA DE RIESGOS'!$H308,"C",'MAPA DE RIESGOS'!$AF308),"")</f>
        <v/>
      </c>
      <c r="BS54" s="357" t="str">
        <f>IF(AND('MAPA DE RIESGOS'!$AP309="Alta",'MAPA DE RIESGOS'!$AR309="Mayor"),CONCATENATE("R",'MAPA DE RIESGOS'!$H309,"C",'MAPA DE RIESGOS'!$AF309),"")</f>
        <v/>
      </c>
      <c r="BT54" s="357" t="str">
        <f>IF(AND('MAPA DE RIESGOS'!$AP310="Alta",'MAPA DE RIESGOS'!$AR310="Mayor"),CONCATENATE("R",'MAPA DE RIESGOS'!$H310,"C",'MAPA DE RIESGOS'!$AF310),"")</f>
        <v/>
      </c>
      <c r="BU54" s="357" t="str">
        <f>IF(AND('MAPA DE RIESGOS'!$AP311="Alta",'MAPA DE RIESGOS'!$AR311="Mayor"),CONCATENATE("R",'MAPA DE RIESGOS'!$H311,"C",'MAPA DE RIESGOS'!$AF311),"")</f>
        <v/>
      </c>
      <c r="BV54" s="357" t="str">
        <f>IF(AND('MAPA DE RIESGOS'!$AP312="Alta",'MAPA DE RIESGOS'!$AR312="Mayor"),CONCATENATE("R",'MAPA DE RIESGOS'!$H312,"C",'MAPA DE RIESGOS'!$AF312),"")</f>
        <v/>
      </c>
      <c r="BW54" s="357" t="str">
        <f>IF(AND('MAPA DE RIESGOS'!$AP313="Alta",'MAPA DE RIESGOS'!$AR313="Mayor"),CONCATENATE("R",'MAPA DE RIESGOS'!$H313,"C",'MAPA DE RIESGOS'!$AF313),"")</f>
        <v/>
      </c>
      <c r="BX54" s="357" t="str">
        <f>IF(AND('MAPA DE RIESGOS'!$AP314="Alta",'MAPA DE RIESGOS'!$AR314="Mayor"),CONCATENATE("R",'MAPA DE RIESGOS'!$H314,"C",'MAPA DE RIESGOS'!$AF314),"")</f>
        <v/>
      </c>
      <c r="BY54" s="357" t="str">
        <f>IF(AND('MAPA DE RIESGOS'!$AP315="Alta",'MAPA DE RIESGOS'!$AR315="Mayor"),CONCATENATE("R",'MAPA DE RIESGOS'!$H315,"C",'MAPA DE RIESGOS'!$AF315),"")</f>
        <v/>
      </c>
      <c r="BZ54" s="357" t="str">
        <f>IF(AND('MAPA DE RIESGOS'!$AP316="Alta",'MAPA DE RIESGOS'!$AR316="Mayor"),CONCATENATE("R",'MAPA DE RIESGOS'!$H316,"C",'MAPA DE RIESGOS'!$AF316),"")</f>
        <v/>
      </c>
      <c r="CA54" s="357" t="str">
        <f>IF(AND('MAPA DE RIESGOS'!$AP317="Alta",'MAPA DE RIESGOS'!$AR317="Mayor"),CONCATENATE("R",'MAPA DE RIESGOS'!$H317,"C",'MAPA DE RIESGOS'!$AF317),"")</f>
        <v/>
      </c>
      <c r="CB54" s="357" t="str">
        <f>IF(AND('MAPA DE RIESGOS'!$AP318="Alta",'MAPA DE RIESGOS'!$AR318="Mayor"),CONCATENATE("R",'MAPA DE RIESGOS'!$H318,"C",'MAPA DE RIESGOS'!$AF318),"")</f>
        <v/>
      </c>
      <c r="CC54" s="358" t="str">
        <f>IF(AND('MAPA DE RIESGOS'!$AP319="Alta",'MAPA DE RIESGOS'!$AR319="Mayor"),CONCATENATE("R",'MAPA DE RIESGOS'!$H319,"C",'MAPA DE RIESGOS'!$AF319),"")</f>
        <v/>
      </c>
      <c r="CD54" s="359" t="str">
        <f>IF(AND('MAPA DE RIESGOS'!$AP302="Alta",'MAPA DE RIESGOS'!$AR302="Catastrófico"),CONCATENATE("R",'MAPA DE RIESGOS'!$H302,"C",'MAPA DE RIESGOS'!$AF302),"")</f>
        <v/>
      </c>
      <c r="CE54" s="359" t="str">
        <f>IF(AND('MAPA DE RIESGOS'!$AP303="Alta",'MAPA DE RIESGOS'!$AR303="Catastrófico"),CONCATENATE("R",'MAPA DE RIESGOS'!$H303,"C",'MAPA DE RIESGOS'!$AF303),"")</f>
        <v/>
      </c>
      <c r="CF54" s="359" t="str">
        <f>IF(AND('MAPA DE RIESGOS'!$AP304="Alta",'MAPA DE RIESGOS'!$AR304="Catastrófico"),CONCATENATE("R",'MAPA DE RIESGOS'!$H304,"C",'MAPA DE RIESGOS'!$AF304),"")</f>
        <v/>
      </c>
      <c r="CG54" s="359" t="str">
        <f>IF(AND('MAPA DE RIESGOS'!$AP305="Alta",'MAPA DE RIESGOS'!$AR305="Catastrófico"),CONCATENATE("R",'MAPA DE RIESGOS'!$H305,"C",'MAPA DE RIESGOS'!$AF305),"")</f>
        <v/>
      </c>
      <c r="CH54" s="359" t="str">
        <f>IF(AND('MAPA DE RIESGOS'!$AP306="Alta",'MAPA DE RIESGOS'!$AR306="Catastrófico"),CONCATENATE("R",'MAPA DE RIESGOS'!$H306,"C",'MAPA DE RIESGOS'!$AF306),"")</f>
        <v/>
      </c>
      <c r="CI54" s="359" t="str">
        <f>IF(AND('MAPA DE RIESGOS'!$AP307="Alta",'MAPA DE RIESGOS'!$AR307="Catastrófico"),CONCATENATE("R",'MAPA DE RIESGOS'!$H307,"C",'MAPA DE RIESGOS'!$AF307),"")</f>
        <v/>
      </c>
      <c r="CJ54" s="359" t="str">
        <f>IF(AND('MAPA DE RIESGOS'!$AP308="Alta",'MAPA DE RIESGOS'!$AR308="Catastrófico"),CONCATENATE("R",'MAPA DE RIESGOS'!$H308,"C",'MAPA DE RIESGOS'!$AF308),"")</f>
        <v/>
      </c>
      <c r="CK54" s="359" t="str">
        <f>IF(AND('MAPA DE RIESGOS'!$AP309="Alta",'MAPA DE RIESGOS'!$AR309="Catastrófico"),CONCATENATE("R",'MAPA DE RIESGOS'!$H309,"C",'MAPA DE RIESGOS'!$AF309),"")</f>
        <v/>
      </c>
      <c r="CL54" s="359" t="str">
        <f>IF(AND('MAPA DE RIESGOS'!$AP310="Alta",'MAPA DE RIESGOS'!$AR310="Catastrófico"),CONCATENATE("R",'MAPA DE RIESGOS'!$H310,"C",'MAPA DE RIESGOS'!$AF310),"")</f>
        <v/>
      </c>
      <c r="CM54" s="359" t="str">
        <f>IF(AND('MAPA DE RIESGOS'!$AP311="Alta",'MAPA DE RIESGOS'!$AR311="Catastrófico"),CONCATENATE("R",'MAPA DE RIESGOS'!$H311,"C",'MAPA DE RIESGOS'!$AF311),"")</f>
        <v/>
      </c>
      <c r="CN54" s="359" t="str">
        <f>IF(AND('MAPA DE RIESGOS'!$AP312="Alta",'MAPA DE RIESGOS'!$AR312="Catastrófico"),CONCATENATE("R",'MAPA DE RIESGOS'!$H312,"C",'MAPA DE RIESGOS'!$AF312),"")</f>
        <v/>
      </c>
      <c r="CO54" s="359" t="str">
        <f>IF(AND('MAPA DE RIESGOS'!$AP313="Alta",'MAPA DE RIESGOS'!$AR313="Catastrófico"),CONCATENATE("R",'MAPA DE RIESGOS'!$H313,"C",'MAPA DE RIESGOS'!$AF313),"")</f>
        <v/>
      </c>
      <c r="CP54" s="359" t="str">
        <f>IF(AND('MAPA DE RIESGOS'!$AP314="Alta",'MAPA DE RIESGOS'!$AR314="Catastrófico"),CONCATENATE("R",'MAPA DE RIESGOS'!$H314,"C",'MAPA DE RIESGOS'!$AF314),"")</f>
        <v/>
      </c>
      <c r="CQ54" s="359" t="str">
        <f>IF(AND('MAPA DE RIESGOS'!$AP315="Alta",'MAPA DE RIESGOS'!$AR315="Catastrófico"),CONCATENATE("R",'MAPA DE RIESGOS'!$H315,"C",'MAPA DE RIESGOS'!$AF315),"")</f>
        <v/>
      </c>
      <c r="CR54" s="359" t="str">
        <f>IF(AND('MAPA DE RIESGOS'!$AP316="Alta",'MAPA DE RIESGOS'!$AR316="Catastrófico"),CONCATENATE("R",'MAPA DE RIESGOS'!$H316,"C",'MAPA DE RIESGOS'!$AF316),"")</f>
        <v/>
      </c>
      <c r="CS54" s="359" t="str">
        <f>IF(AND('MAPA DE RIESGOS'!$AP317="Alta",'MAPA DE RIESGOS'!$AR317="Catastrófico"),CONCATENATE("R",'MAPA DE RIESGOS'!$H317,"C",'MAPA DE RIESGOS'!$AF317),"")</f>
        <v/>
      </c>
      <c r="CT54" s="359" t="str">
        <f>IF(AND('MAPA DE RIESGOS'!$AP318="Alta",'MAPA DE RIESGOS'!$AR318="Catastrófico"),CONCATENATE("R",'MAPA DE RIESGOS'!$H318,"C",'MAPA DE RIESGOS'!$AF318),"")</f>
        <v/>
      </c>
      <c r="CU54" s="360" t="str">
        <f>IF(AND('MAPA DE RIESGOS'!$AP319="Alta",'MAPA DE RIESGOS'!$AR319="Catastrófico"),CONCATENATE("R",'MAPA DE RIESGOS'!$H319,"C",'MAPA DE RIESGOS'!$AF319),"")</f>
        <v/>
      </c>
      <c r="CV54" s="67"/>
      <c r="CW54" s="771"/>
      <c r="CX54" s="772"/>
      <c r="CY54" s="772"/>
      <c r="CZ54" s="772"/>
      <c r="DA54" s="772"/>
      <c r="DB54" s="773"/>
    </row>
    <row r="55" spans="2:106" ht="32.5" customHeight="1">
      <c r="B55" s="749"/>
      <c r="C55" s="749"/>
      <c r="D55" s="750"/>
      <c r="E55" s="738"/>
      <c r="F55" s="739"/>
      <c r="G55" s="739"/>
      <c r="H55" s="739"/>
      <c r="I55" s="739"/>
      <c r="J55" s="369" t="str">
        <f>IF(AND('MAPA DE RIESGOS'!$AP320="Alta",'MAPA DE RIESGOS'!$AR320="Leve"),CONCATENATE("R",'MAPA DE RIESGOS'!$H320,"C",'MAPA DE RIESGOS'!$AF320),"")</f>
        <v/>
      </c>
      <c r="K55" s="370" t="str">
        <f>IF(AND('MAPA DE RIESGOS'!$AP321="Alta",'MAPA DE RIESGOS'!$AR321="Leve"),CONCATENATE("R",'MAPA DE RIESGOS'!$H321,"C",'MAPA DE RIESGOS'!$AF321),"")</f>
        <v/>
      </c>
      <c r="L55" s="370" t="str">
        <f>IF(AND('MAPA DE RIESGOS'!$AP322="Alta",'MAPA DE RIESGOS'!$AR322="Leve"),CONCATENATE("R",'MAPA DE RIESGOS'!$H322,"C",'MAPA DE RIESGOS'!$AF322),"")</f>
        <v/>
      </c>
      <c r="M55" s="370" t="str">
        <f>IF(AND('MAPA DE RIESGOS'!$AP323="Alta",'MAPA DE RIESGOS'!$AR323="Leve"),CONCATENATE("R",'MAPA DE RIESGOS'!$H323,"C",'MAPA DE RIESGOS'!$AF323),"")</f>
        <v/>
      </c>
      <c r="N55" s="370" t="str">
        <f>IF(AND('MAPA DE RIESGOS'!$AP324="Alta",'MAPA DE RIESGOS'!$AR324="Leve"),CONCATENATE("R",'MAPA DE RIESGOS'!$H324,"C",'MAPA DE RIESGOS'!$AF324),"")</f>
        <v/>
      </c>
      <c r="O55" s="370" t="str">
        <f>IF(AND('MAPA DE RIESGOS'!$AP325="Alta",'MAPA DE RIESGOS'!$AR325="Leve"),CONCATENATE("R",'MAPA DE RIESGOS'!$H325,"C",'MAPA DE RIESGOS'!$AF325),"")</f>
        <v/>
      </c>
      <c r="P55" s="370" t="str">
        <f>IF(AND('MAPA DE RIESGOS'!$AP326="Alta",'MAPA DE RIESGOS'!$AR326="Leve"),CONCATENATE("R",'MAPA DE RIESGOS'!$H326,"C",'MAPA DE RIESGOS'!$AF326),"")</f>
        <v/>
      </c>
      <c r="Q55" s="370" t="str">
        <f>IF(AND('MAPA DE RIESGOS'!$AP327="Alta",'MAPA DE RIESGOS'!$AR327="Leve"),CONCATENATE("R",'MAPA DE RIESGOS'!$H327,"C",'MAPA DE RIESGOS'!$AF327),"")</f>
        <v/>
      </c>
      <c r="R55" s="370" t="str">
        <f>IF(AND('MAPA DE RIESGOS'!$AP328="Alta",'MAPA DE RIESGOS'!$AR328="Leve"),CONCATENATE("R",'MAPA DE RIESGOS'!$H328,"C",'MAPA DE RIESGOS'!$AF328),"")</f>
        <v/>
      </c>
      <c r="S55" s="370" t="str">
        <f>IF(AND('MAPA DE RIESGOS'!$AP329="Alta",'MAPA DE RIESGOS'!$AR329="Leve"),CONCATENATE("R",'MAPA DE RIESGOS'!$H329,"C",'MAPA DE RIESGOS'!$AF329),"")</f>
        <v/>
      </c>
      <c r="T55" s="370" t="str">
        <f>IF(AND('MAPA DE RIESGOS'!$AP330="Alta",'MAPA DE RIESGOS'!$AR330="Leve"),CONCATENATE("R",'MAPA DE RIESGOS'!$H330,"C",'MAPA DE RIESGOS'!$AF330),"")</f>
        <v/>
      </c>
      <c r="U55" s="370" t="str">
        <f>IF(AND('MAPA DE RIESGOS'!$AP331="Alta",'MAPA DE RIESGOS'!$AR331="Leve"),CONCATENATE("R",'MAPA DE RIESGOS'!$H331,"C",'MAPA DE RIESGOS'!$AF331),"")</f>
        <v/>
      </c>
      <c r="V55" s="370" t="str">
        <f>IF(AND('MAPA DE RIESGOS'!$AP332="Alta",'MAPA DE RIESGOS'!$AR332="Leve"),CONCATENATE("R",'MAPA DE RIESGOS'!$H332,"C",'MAPA DE RIESGOS'!$AF332),"")</f>
        <v/>
      </c>
      <c r="W55" s="370" t="str">
        <f>IF(AND('MAPA DE RIESGOS'!$AP333="Alta",'MAPA DE RIESGOS'!$AR333="Leve"),CONCATENATE("R",'MAPA DE RIESGOS'!$H333,"C",'MAPA DE RIESGOS'!$AF333),"")</f>
        <v/>
      </c>
      <c r="X55" s="370" t="str">
        <f>IF(AND('MAPA DE RIESGOS'!$AP334="Alta",'MAPA DE RIESGOS'!$AR334="Leve"),CONCATENATE("R",'MAPA DE RIESGOS'!$H334,"C",'MAPA DE RIESGOS'!$AF334),"")</f>
        <v/>
      </c>
      <c r="Y55" s="370" t="str">
        <f>IF(AND('MAPA DE RIESGOS'!$AP335="Alta",'MAPA DE RIESGOS'!$AR335="Leve"),CONCATENATE("R",'MAPA DE RIESGOS'!$H335,"C",'MAPA DE RIESGOS'!$AF335),"")</f>
        <v/>
      </c>
      <c r="Z55" s="370" t="str">
        <f>IF(AND('MAPA DE RIESGOS'!$AP336="Alta",'MAPA DE RIESGOS'!$AR336="Leve"),CONCATENATE("R",'MAPA DE RIESGOS'!$H336,"C",'MAPA DE RIESGOS'!$AF336),"")</f>
        <v/>
      </c>
      <c r="AA55" s="370" t="str">
        <f>IF(AND('MAPA DE RIESGOS'!$AP337="Alta",'MAPA DE RIESGOS'!$AR337="Leve"),CONCATENATE("R",'MAPA DE RIESGOS'!$H337,"C",'MAPA DE RIESGOS'!$AF337),"")</f>
        <v/>
      </c>
      <c r="AB55" s="369" t="str">
        <f>IF(AND('MAPA DE RIESGOS'!$AP320="Alta",'MAPA DE RIESGOS'!$AR320="Menor"),CONCATENATE("R",'MAPA DE RIESGOS'!$H320,"C",'MAPA DE RIESGOS'!$AF320),"")</f>
        <v/>
      </c>
      <c r="AC55" s="370" t="str">
        <f>IF(AND('MAPA DE RIESGOS'!$AP321="Alta",'MAPA DE RIESGOS'!$AR321="Menor"),CONCATENATE("R",'MAPA DE RIESGOS'!$H321,"C",'MAPA DE RIESGOS'!$AF321),"")</f>
        <v/>
      </c>
      <c r="AD55" s="370" t="str">
        <f>IF(AND('MAPA DE RIESGOS'!$AP322="Alta",'MAPA DE RIESGOS'!$AR322="Menor"),CONCATENATE("R",'MAPA DE RIESGOS'!$H322,"C",'MAPA DE RIESGOS'!$AF322),"")</f>
        <v/>
      </c>
      <c r="AE55" s="370" t="str">
        <f>IF(AND('MAPA DE RIESGOS'!$AP323="Alta",'MAPA DE RIESGOS'!$AR323="Menor"),CONCATENATE("R",'MAPA DE RIESGOS'!$H323,"C",'MAPA DE RIESGOS'!$AF323),"")</f>
        <v/>
      </c>
      <c r="AF55" s="370" t="str">
        <f>IF(AND('MAPA DE RIESGOS'!$AP324="Alta",'MAPA DE RIESGOS'!$AR324="Menor"),CONCATENATE("R",'MAPA DE RIESGOS'!$H324,"C",'MAPA DE RIESGOS'!$AF324),"")</f>
        <v/>
      </c>
      <c r="AG55" s="370" t="str">
        <f>IF(AND('MAPA DE RIESGOS'!$AP325="Alta",'MAPA DE RIESGOS'!$AR325="Menor"),CONCATENATE("R",'MAPA DE RIESGOS'!$H325,"C",'MAPA DE RIESGOS'!$AF325),"")</f>
        <v/>
      </c>
      <c r="AH55" s="370" t="str">
        <f>IF(AND('MAPA DE RIESGOS'!$AP326="Alta",'MAPA DE RIESGOS'!$AR326="Menor"),CONCATENATE("R",'MAPA DE RIESGOS'!$H326,"C",'MAPA DE RIESGOS'!$AF326),"")</f>
        <v/>
      </c>
      <c r="AI55" s="370" t="str">
        <f>IF(AND('MAPA DE RIESGOS'!$AP327="Alta",'MAPA DE RIESGOS'!$AR327="Menor"),CONCATENATE("R",'MAPA DE RIESGOS'!$H327,"C",'MAPA DE RIESGOS'!$AF327),"")</f>
        <v/>
      </c>
      <c r="AJ55" s="370" t="str">
        <f>IF(AND('MAPA DE RIESGOS'!$AP328="Alta",'MAPA DE RIESGOS'!$AR328="Menor"),CONCATENATE("R",'MAPA DE RIESGOS'!$H328,"C",'MAPA DE RIESGOS'!$AF328),"")</f>
        <v/>
      </c>
      <c r="AK55" s="370" t="str">
        <f>IF(AND('MAPA DE RIESGOS'!$AP329="Alta",'MAPA DE RIESGOS'!$AR329="Menor"),CONCATENATE("R",'MAPA DE RIESGOS'!$H329,"C",'MAPA DE RIESGOS'!$AF329),"")</f>
        <v/>
      </c>
      <c r="AL55" s="370" t="str">
        <f>IF(AND('MAPA DE RIESGOS'!$AP330="Alta",'MAPA DE RIESGOS'!$AR330="Menor"),CONCATENATE("R",'MAPA DE RIESGOS'!$H330,"C",'MAPA DE RIESGOS'!$AF330),"")</f>
        <v/>
      </c>
      <c r="AM55" s="370" t="str">
        <f>IF(AND('MAPA DE RIESGOS'!$AP331="Alta",'MAPA DE RIESGOS'!$AR331="Menor"),CONCATENATE("R",'MAPA DE RIESGOS'!$H331,"C",'MAPA DE RIESGOS'!$AF331),"")</f>
        <v/>
      </c>
      <c r="AN55" s="370" t="str">
        <f>IF(AND('MAPA DE RIESGOS'!$AP332="Alta",'MAPA DE RIESGOS'!$AR332="Menor"),CONCATENATE("R",'MAPA DE RIESGOS'!$H332,"C",'MAPA DE RIESGOS'!$AF332),"")</f>
        <v/>
      </c>
      <c r="AO55" s="370" t="str">
        <f>IF(AND('MAPA DE RIESGOS'!$AP333="Alta",'MAPA DE RIESGOS'!$AR333="Menor"),CONCATENATE("R",'MAPA DE RIESGOS'!$H333,"C",'MAPA DE RIESGOS'!$AF333),"")</f>
        <v/>
      </c>
      <c r="AP55" s="370" t="str">
        <f>IF(AND('MAPA DE RIESGOS'!$AP334="Alta",'MAPA DE RIESGOS'!$AR334="Menor"),CONCATENATE("R",'MAPA DE RIESGOS'!$H334,"C",'MAPA DE RIESGOS'!$AF334),"")</f>
        <v/>
      </c>
      <c r="AQ55" s="370" t="str">
        <f>IF(AND('MAPA DE RIESGOS'!$AP335="Alta",'MAPA DE RIESGOS'!$AR335="Menor"),CONCATENATE("R",'MAPA DE RIESGOS'!$H335,"C",'MAPA DE RIESGOS'!$AF335),"")</f>
        <v/>
      </c>
      <c r="AR55" s="370" t="str">
        <f>IF(AND('MAPA DE RIESGOS'!$AP336="Alta",'MAPA DE RIESGOS'!$AR336="Menor"),CONCATENATE("R",'MAPA DE RIESGOS'!$H336,"C",'MAPA DE RIESGOS'!$AF336),"")</f>
        <v/>
      </c>
      <c r="AS55" s="371" t="str">
        <f>IF(AND('MAPA DE RIESGOS'!$AP337="Alta",'MAPA DE RIESGOS'!$AR337="Menor"),CONCATENATE("R",'MAPA DE RIESGOS'!$H337,"C",'MAPA DE RIESGOS'!$AF337),"")</f>
        <v/>
      </c>
      <c r="AT55" s="357" t="str">
        <f>IF(AND('MAPA DE RIESGOS'!$AP320="Alta",'MAPA DE RIESGOS'!$AR320="Moderado"),CONCATENATE("R",'MAPA DE RIESGOS'!$H320,"C",'MAPA DE RIESGOS'!$AF320),"")</f>
        <v/>
      </c>
      <c r="AU55" s="357" t="str">
        <f>IF(AND('MAPA DE RIESGOS'!$AP321="Alta",'MAPA DE RIESGOS'!$AR321="Moderado"),CONCATENATE("R",'MAPA DE RIESGOS'!$H321,"C",'MAPA DE RIESGOS'!$AF321),"")</f>
        <v/>
      </c>
      <c r="AV55" s="357" t="str">
        <f>IF(AND('MAPA DE RIESGOS'!$AP322="Alta",'MAPA DE RIESGOS'!$AR322="Moderado"),CONCATENATE("R",'MAPA DE RIESGOS'!$H322,"C",'MAPA DE RIESGOS'!$AF322),"")</f>
        <v/>
      </c>
      <c r="AW55" s="357" t="str">
        <f>IF(AND('MAPA DE RIESGOS'!$AP323="Alta",'MAPA DE RIESGOS'!$AR323="Moderado"),CONCATENATE("R",'MAPA DE RIESGOS'!$H323,"C",'MAPA DE RIESGOS'!$AF323),"")</f>
        <v/>
      </c>
      <c r="AX55" s="357" t="str">
        <f>IF(AND('MAPA DE RIESGOS'!$AP324="Alta",'MAPA DE RIESGOS'!$AR324="Moderado"),CONCATENATE("R",'MAPA DE RIESGOS'!$H324,"C",'MAPA DE RIESGOS'!$AF324),"")</f>
        <v/>
      </c>
      <c r="AY55" s="357" t="str">
        <f>IF(AND('MAPA DE RIESGOS'!$AP325="Alta",'MAPA DE RIESGOS'!$AR325="Moderado"),CONCATENATE("R",'MAPA DE RIESGOS'!$H325,"C",'MAPA DE RIESGOS'!$AF325),"")</f>
        <v/>
      </c>
      <c r="AZ55" s="357" t="str">
        <f>IF(AND('MAPA DE RIESGOS'!$AP326="Alta",'MAPA DE RIESGOS'!$AR326="Moderado"),CONCATENATE("R",'MAPA DE RIESGOS'!$H326,"C",'MAPA DE RIESGOS'!$AF326),"")</f>
        <v/>
      </c>
      <c r="BA55" s="357" t="str">
        <f>IF(AND('MAPA DE RIESGOS'!$AP327="Alta",'MAPA DE RIESGOS'!$AR327="Moderado"),CONCATENATE("R",'MAPA DE RIESGOS'!$H327,"C",'MAPA DE RIESGOS'!$AF327),"")</f>
        <v/>
      </c>
      <c r="BB55" s="357" t="str">
        <f>IF(AND('MAPA DE RIESGOS'!$AP328="Alta",'MAPA DE RIESGOS'!$AR328="Moderado"),CONCATENATE("R",'MAPA DE RIESGOS'!$H328,"C",'MAPA DE RIESGOS'!$AF328),"")</f>
        <v/>
      </c>
      <c r="BC55" s="357" t="str">
        <f>IF(AND('MAPA DE RIESGOS'!$AP329="Alta",'MAPA DE RIESGOS'!$AR329="Moderado"),CONCATENATE("R",'MAPA DE RIESGOS'!$H329,"C",'MAPA DE RIESGOS'!$AF329),"")</f>
        <v/>
      </c>
      <c r="BD55" s="357" t="str">
        <f>IF(AND('MAPA DE RIESGOS'!$AP330="Alta",'MAPA DE RIESGOS'!$AR330="Moderado"),CONCATENATE("R",'MAPA DE RIESGOS'!$H330,"C",'MAPA DE RIESGOS'!$AF330),"")</f>
        <v/>
      </c>
      <c r="BE55" s="357" t="str">
        <f>IF(AND('MAPA DE RIESGOS'!$AP331="Alta",'MAPA DE RIESGOS'!$AR331="Moderado"),CONCATENATE("R",'MAPA DE RIESGOS'!$H331,"C",'MAPA DE RIESGOS'!$AF331),"")</f>
        <v/>
      </c>
      <c r="BF55" s="357" t="str">
        <f>IF(AND('MAPA DE RIESGOS'!$AP332="Alta",'MAPA DE RIESGOS'!$AR332="Moderado"),CONCATENATE("R",'MAPA DE RIESGOS'!$H332,"C",'MAPA DE RIESGOS'!$AF332),"")</f>
        <v/>
      </c>
      <c r="BG55" s="357" t="str">
        <f>IF(AND('MAPA DE RIESGOS'!$AP333="Alta",'MAPA DE RIESGOS'!$AR333="Moderado"),CONCATENATE("R",'MAPA DE RIESGOS'!$H333,"C",'MAPA DE RIESGOS'!$AF333),"")</f>
        <v/>
      </c>
      <c r="BH55" s="357" t="str">
        <f>IF(AND('MAPA DE RIESGOS'!$AP334="Alta",'MAPA DE RIESGOS'!$AR334="Moderado"),CONCATENATE("R",'MAPA DE RIESGOS'!$H334,"C",'MAPA DE RIESGOS'!$AF334),"")</f>
        <v/>
      </c>
      <c r="BI55" s="357" t="str">
        <f>IF(AND('MAPA DE RIESGOS'!$AP335="Alta",'MAPA DE RIESGOS'!$AR335="Moderado"),CONCATENATE("R",'MAPA DE RIESGOS'!$H335,"C",'MAPA DE RIESGOS'!$AF335),"")</f>
        <v/>
      </c>
      <c r="BJ55" s="357" t="str">
        <f>IF(AND('MAPA DE RIESGOS'!$AP336="Alta",'MAPA DE RIESGOS'!$AR336="Moderado"),CONCATENATE("R",'MAPA DE RIESGOS'!$H336,"C",'MAPA DE RIESGOS'!$AF336),"")</f>
        <v/>
      </c>
      <c r="BK55" s="358" t="str">
        <f>IF(AND('MAPA DE RIESGOS'!$AP337="Alta",'MAPA DE RIESGOS'!$AR337="Moderado"),CONCATENATE("R",'MAPA DE RIESGOS'!$H337,"C",'MAPA DE RIESGOS'!$AF337),"")</f>
        <v/>
      </c>
      <c r="BL55" s="357" t="str">
        <f>IF(AND('MAPA DE RIESGOS'!$AP320="Alta",'MAPA DE RIESGOS'!$AR320="Mayor"),CONCATENATE("R",'MAPA DE RIESGOS'!$H320,"C",'MAPA DE RIESGOS'!$AF320),"")</f>
        <v/>
      </c>
      <c r="BM55" s="357" t="str">
        <f>IF(AND('MAPA DE RIESGOS'!$AP321="Alta",'MAPA DE RIESGOS'!$AR321="Mayor"),CONCATENATE("R",'MAPA DE RIESGOS'!$H321,"C",'MAPA DE RIESGOS'!$AF321),"")</f>
        <v/>
      </c>
      <c r="BN55" s="357" t="str">
        <f>IF(AND('MAPA DE RIESGOS'!$AP322="Alta",'MAPA DE RIESGOS'!$AR322="Mayor"),CONCATENATE("R",'MAPA DE RIESGOS'!$H322,"C",'MAPA DE RIESGOS'!$AF322),"")</f>
        <v/>
      </c>
      <c r="BO55" s="357" t="str">
        <f>IF(AND('MAPA DE RIESGOS'!$AP323="Alta",'MAPA DE RIESGOS'!$AR323="Mayor"),CONCATENATE("R",'MAPA DE RIESGOS'!$H323,"C",'MAPA DE RIESGOS'!$AF323),"")</f>
        <v/>
      </c>
      <c r="BP55" s="357" t="str">
        <f>IF(AND('MAPA DE RIESGOS'!$AP324="Alta",'MAPA DE RIESGOS'!$AR324="Mayor"),CONCATENATE("R",'MAPA DE RIESGOS'!$H324,"C",'MAPA DE RIESGOS'!$AF324),"")</f>
        <v/>
      </c>
      <c r="BQ55" s="357" t="str">
        <f>IF(AND('MAPA DE RIESGOS'!$AP325="Alta",'MAPA DE RIESGOS'!$AR325="Mayor"),CONCATENATE("R",'MAPA DE RIESGOS'!$H325,"C",'MAPA DE RIESGOS'!$AF325),"")</f>
        <v/>
      </c>
      <c r="BR55" s="357" t="str">
        <f>IF(AND('MAPA DE RIESGOS'!$AP326="Alta",'MAPA DE RIESGOS'!$AR326="Mayor"),CONCATENATE("R",'MAPA DE RIESGOS'!$H326,"C",'MAPA DE RIESGOS'!$AF326),"")</f>
        <v/>
      </c>
      <c r="BS55" s="357" t="str">
        <f>IF(AND('MAPA DE RIESGOS'!$AP327="Alta",'MAPA DE RIESGOS'!$AR327="Mayor"),CONCATENATE("R",'MAPA DE RIESGOS'!$H327,"C",'MAPA DE RIESGOS'!$AF327),"")</f>
        <v/>
      </c>
      <c r="BT55" s="357" t="str">
        <f>IF(AND('MAPA DE RIESGOS'!$AP328="Alta",'MAPA DE RIESGOS'!$AR328="Mayor"),CONCATENATE("R",'MAPA DE RIESGOS'!$H328,"C",'MAPA DE RIESGOS'!$AF328),"")</f>
        <v/>
      </c>
      <c r="BU55" s="357" t="str">
        <f>IF(AND('MAPA DE RIESGOS'!$AP329="Alta",'MAPA DE RIESGOS'!$AR329="Mayor"),CONCATENATE("R",'MAPA DE RIESGOS'!$H329,"C",'MAPA DE RIESGOS'!$AF329),"")</f>
        <v/>
      </c>
      <c r="BV55" s="357" t="str">
        <f>IF(AND('MAPA DE RIESGOS'!$AP330="Alta",'MAPA DE RIESGOS'!$AR330="Mayor"),CONCATENATE("R",'MAPA DE RIESGOS'!$H330,"C",'MAPA DE RIESGOS'!$AF330),"")</f>
        <v/>
      </c>
      <c r="BW55" s="357" t="str">
        <f>IF(AND('MAPA DE RIESGOS'!$AP331="Alta",'MAPA DE RIESGOS'!$AR331="Mayor"),CONCATENATE("R",'MAPA DE RIESGOS'!$H331,"C",'MAPA DE RIESGOS'!$AF331),"")</f>
        <v/>
      </c>
      <c r="BX55" s="357" t="str">
        <f>IF(AND('MAPA DE RIESGOS'!$AP332="Alta",'MAPA DE RIESGOS'!$AR332="Mayor"),CONCATENATE("R",'MAPA DE RIESGOS'!$H332,"C",'MAPA DE RIESGOS'!$AF332),"")</f>
        <v/>
      </c>
      <c r="BY55" s="357" t="str">
        <f>IF(AND('MAPA DE RIESGOS'!$AP333="Alta",'MAPA DE RIESGOS'!$AR333="Mayor"),CONCATENATE("R",'MAPA DE RIESGOS'!$H333,"C",'MAPA DE RIESGOS'!$AF333),"")</f>
        <v/>
      </c>
      <c r="BZ55" s="357" t="str">
        <f>IF(AND('MAPA DE RIESGOS'!$AP334="Alta",'MAPA DE RIESGOS'!$AR334="Mayor"),CONCATENATE("R",'MAPA DE RIESGOS'!$H334,"C",'MAPA DE RIESGOS'!$AF334),"")</f>
        <v/>
      </c>
      <c r="CA55" s="357" t="str">
        <f>IF(AND('MAPA DE RIESGOS'!$AP335="Alta",'MAPA DE RIESGOS'!$AR335="Mayor"),CONCATENATE("R",'MAPA DE RIESGOS'!$H335,"C",'MAPA DE RIESGOS'!$AF335),"")</f>
        <v/>
      </c>
      <c r="CB55" s="357" t="str">
        <f>IF(AND('MAPA DE RIESGOS'!$AP336="Alta",'MAPA DE RIESGOS'!$AR336="Mayor"),CONCATENATE("R",'MAPA DE RIESGOS'!$H336,"C",'MAPA DE RIESGOS'!$AF336),"")</f>
        <v/>
      </c>
      <c r="CC55" s="358" t="str">
        <f>IF(AND('MAPA DE RIESGOS'!$AP337="Alta",'MAPA DE RIESGOS'!$AR337="Mayor"),CONCATENATE("R",'MAPA DE RIESGOS'!$H337,"C",'MAPA DE RIESGOS'!$AF337),"")</f>
        <v/>
      </c>
      <c r="CD55" s="359" t="str">
        <f>IF(AND('MAPA DE RIESGOS'!$AP320="Alta",'MAPA DE RIESGOS'!$AR320="Catastrófico"),CONCATENATE("R",'MAPA DE RIESGOS'!$H320,"C",'MAPA DE RIESGOS'!$AF320),"")</f>
        <v/>
      </c>
      <c r="CE55" s="359" t="str">
        <f>IF(AND('MAPA DE RIESGOS'!$AP321="Alta",'MAPA DE RIESGOS'!$AR321="Catastrófico"),CONCATENATE("R",'MAPA DE RIESGOS'!$H321,"C",'MAPA DE RIESGOS'!$AF321),"")</f>
        <v/>
      </c>
      <c r="CF55" s="359" t="str">
        <f>IF(AND('MAPA DE RIESGOS'!$AP322="Alta",'MAPA DE RIESGOS'!$AR322="Catastrófico"),CONCATENATE("R",'MAPA DE RIESGOS'!$H322,"C",'MAPA DE RIESGOS'!$AF322),"")</f>
        <v/>
      </c>
      <c r="CG55" s="359" t="str">
        <f>IF(AND('MAPA DE RIESGOS'!$AP323="Alta",'MAPA DE RIESGOS'!$AR323="Catastrófico"),CONCATENATE("R",'MAPA DE RIESGOS'!$H323,"C",'MAPA DE RIESGOS'!$AF323),"")</f>
        <v/>
      </c>
      <c r="CH55" s="359" t="str">
        <f>IF(AND('MAPA DE RIESGOS'!$AP324="Alta",'MAPA DE RIESGOS'!$AR324="Catastrófico"),CONCATENATE("R",'MAPA DE RIESGOS'!$H324,"C",'MAPA DE RIESGOS'!$AF324),"")</f>
        <v/>
      </c>
      <c r="CI55" s="359" t="str">
        <f>IF(AND('MAPA DE RIESGOS'!$AP325="Alta",'MAPA DE RIESGOS'!$AR325="Catastrófico"),CONCATENATE("R",'MAPA DE RIESGOS'!$H325,"C",'MAPA DE RIESGOS'!$AF325),"")</f>
        <v/>
      </c>
      <c r="CJ55" s="359" t="str">
        <f>IF(AND('MAPA DE RIESGOS'!$AP326="Alta",'MAPA DE RIESGOS'!$AR326="Catastrófico"),CONCATENATE("R",'MAPA DE RIESGOS'!$H326,"C",'MAPA DE RIESGOS'!$AF326),"")</f>
        <v/>
      </c>
      <c r="CK55" s="359" t="str">
        <f>IF(AND('MAPA DE RIESGOS'!$AP327="Alta",'MAPA DE RIESGOS'!$AR327="Catastrófico"),CONCATENATE("R",'MAPA DE RIESGOS'!$H327,"C",'MAPA DE RIESGOS'!$AF327),"")</f>
        <v/>
      </c>
      <c r="CL55" s="359" t="str">
        <f>IF(AND('MAPA DE RIESGOS'!$AP328="Alta",'MAPA DE RIESGOS'!$AR328="Catastrófico"),CONCATENATE("R",'MAPA DE RIESGOS'!$H328,"C",'MAPA DE RIESGOS'!$AF328),"")</f>
        <v/>
      </c>
      <c r="CM55" s="359" t="str">
        <f>IF(AND('MAPA DE RIESGOS'!$AP329="Alta",'MAPA DE RIESGOS'!$AR329="Catastrófico"),CONCATENATE("R",'MAPA DE RIESGOS'!$H329,"C",'MAPA DE RIESGOS'!$AF329),"")</f>
        <v/>
      </c>
      <c r="CN55" s="359" t="str">
        <f>IF(AND('MAPA DE RIESGOS'!$AP330="Alta",'MAPA DE RIESGOS'!$AR330="Catastrófico"),CONCATENATE("R",'MAPA DE RIESGOS'!$H330,"C",'MAPA DE RIESGOS'!$AF330),"")</f>
        <v/>
      </c>
      <c r="CO55" s="359" t="str">
        <f>IF(AND('MAPA DE RIESGOS'!$AP331="Alta",'MAPA DE RIESGOS'!$AR331="Catastrófico"),CONCATENATE("R",'MAPA DE RIESGOS'!$H331,"C",'MAPA DE RIESGOS'!$AF331),"")</f>
        <v/>
      </c>
      <c r="CP55" s="359" t="str">
        <f>IF(AND('MAPA DE RIESGOS'!$AP332="Alta",'MAPA DE RIESGOS'!$AR332="Catastrófico"),CONCATENATE("R",'MAPA DE RIESGOS'!$H332,"C",'MAPA DE RIESGOS'!$AF332),"")</f>
        <v/>
      </c>
      <c r="CQ55" s="359" t="str">
        <f>IF(AND('MAPA DE RIESGOS'!$AP333="Alta",'MAPA DE RIESGOS'!$AR333="Catastrófico"),CONCATENATE("R",'MAPA DE RIESGOS'!$H333,"C",'MAPA DE RIESGOS'!$AF333),"")</f>
        <v/>
      </c>
      <c r="CR55" s="359" t="str">
        <f>IF(AND('MAPA DE RIESGOS'!$AP334="Alta",'MAPA DE RIESGOS'!$AR334="Catastrófico"),CONCATENATE("R",'MAPA DE RIESGOS'!$H334,"C",'MAPA DE RIESGOS'!$AF334),"")</f>
        <v/>
      </c>
      <c r="CS55" s="359" t="str">
        <f>IF(AND('MAPA DE RIESGOS'!$AP335="Alta",'MAPA DE RIESGOS'!$AR335="Catastrófico"),CONCATENATE("R",'MAPA DE RIESGOS'!$H335,"C",'MAPA DE RIESGOS'!$AF335),"")</f>
        <v/>
      </c>
      <c r="CT55" s="359" t="str">
        <f>IF(AND('MAPA DE RIESGOS'!$AP336="Alta",'MAPA DE RIESGOS'!$AR336="Catastrófico"),CONCATENATE("R",'MAPA DE RIESGOS'!$H336,"C",'MAPA DE RIESGOS'!$AF336),"")</f>
        <v/>
      </c>
      <c r="CU55" s="360" t="str">
        <f>IF(AND('MAPA DE RIESGOS'!$AP337="Alta",'MAPA DE RIESGOS'!$AR337="Catastrófico"),CONCATENATE("R",'MAPA DE RIESGOS'!$H337,"C",'MAPA DE RIESGOS'!$AF337),"")</f>
        <v/>
      </c>
      <c r="CV55" s="67"/>
      <c r="CW55" s="771"/>
      <c r="CX55" s="772"/>
      <c r="CY55" s="772"/>
      <c r="CZ55" s="772"/>
      <c r="DA55" s="772"/>
      <c r="DB55" s="773"/>
    </row>
    <row r="56" spans="2:106" ht="32.5" customHeight="1">
      <c r="B56" s="749"/>
      <c r="C56" s="749"/>
      <c r="D56" s="750"/>
      <c r="E56" s="738"/>
      <c r="F56" s="739"/>
      <c r="G56" s="739"/>
      <c r="H56" s="739"/>
      <c r="I56" s="739"/>
      <c r="J56" s="369" t="str">
        <f>IF(AND('MAPA DE RIESGOS'!$AP338="Alta",'MAPA DE RIESGOS'!$AR338="Leve"),CONCATENATE("R",'MAPA DE RIESGOS'!$H338,"C",'MAPA DE RIESGOS'!$AF338),"")</f>
        <v/>
      </c>
      <c r="K56" s="370" t="str">
        <f>IF(AND('MAPA DE RIESGOS'!$AP339="Alta",'MAPA DE RIESGOS'!$AR339="Leve"),CONCATENATE("R",'MAPA DE RIESGOS'!$H339,"C",'MAPA DE RIESGOS'!$AF339),"")</f>
        <v/>
      </c>
      <c r="L56" s="370" t="str">
        <f>IF(AND('MAPA DE RIESGOS'!$AP340="Alta",'MAPA DE RIESGOS'!$AR340="Leve"),CONCATENATE("R",'MAPA DE RIESGOS'!$H340,"C",'MAPA DE RIESGOS'!$AF340),"")</f>
        <v/>
      </c>
      <c r="M56" s="370" t="str">
        <f>IF(AND('MAPA DE RIESGOS'!$AP341="Alta",'MAPA DE RIESGOS'!$AR341="Leve"),CONCATENATE("R",'MAPA DE RIESGOS'!$H341,"C",'MAPA DE RIESGOS'!$AF341),"")</f>
        <v/>
      </c>
      <c r="N56" s="370" t="str">
        <f>IF(AND('MAPA DE RIESGOS'!$AP342="Alta",'MAPA DE RIESGOS'!$AR342="Leve"),CONCATENATE("R",'MAPA DE RIESGOS'!$H342,"C",'MAPA DE RIESGOS'!$AF342),"")</f>
        <v/>
      </c>
      <c r="O56" s="370" t="str">
        <f>IF(AND('MAPA DE RIESGOS'!$AP343="Alta",'MAPA DE RIESGOS'!$AR343="Leve"),CONCATENATE("R",'MAPA DE RIESGOS'!$H343,"C",'MAPA DE RIESGOS'!$AF343),"")</f>
        <v/>
      </c>
      <c r="P56" s="370" t="str">
        <f>IF(AND('MAPA DE RIESGOS'!$AP344="Alta",'MAPA DE RIESGOS'!$AR344="Leve"),CONCATENATE("R",'MAPA DE RIESGOS'!$H344,"C",'MAPA DE RIESGOS'!$AF344),"")</f>
        <v/>
      </c>
      <c r="Q56" s="370" t="str">
        <f>IF(AND('MAPA DE RIESGOS'!$AP345="Alta",'MAPA DE RIESGOS'!$AR345="Leve"),CONCATENATE("R",'MAPA DE RIESGOS'!$H345,"C",'MAPA DE RIESGOS'!$AF345),"")</f>
        <v/>
      </c>
      <c r="R56" s="370" t="str">
        <f>IF(AND('MAPA DE RIESGOS'!$AP346="Alta",'MAPA DE RIESGOS'!$AR346="Leve"),CONCATENATE("R",'MAPA DE RIESGOS'!$H346,"C",'MAPA DE RIESGOS'!$AF346),"")</f>
        <v/>
      </c>
      <c r="S56" s="370" t="str">
        <f>IF(AND('MAPA DE RIESGOS'!$AP347="Alta",'MAPA DE RIESGOS'!$AR347="Leve"),CONCATENATE("R",'MAPA DE RIESGOS'!$H347,"C",'MAPA DE RIESGOS'!$AF347),"")</f>
        <v/>
      </c>
      <c r="T56" s="370" t="str">
        <f>IF(AND('MAPA DE RIESGOS'!$AP348="Alta",'MAPA DE RIESGOS'!$AR348="Leve"),CONCATENATE("R",'MAPA DE RIESGOS'!$H348,"C",'MAPA DE RIESGOS'!$AF348),"")</f>
        <v/>
      </c>
      <c r="U56" s="370" t="str">
        <f>IF(AND('MAPA DE RIESGOS'!$AP349="Alta",'MAPA DE RIESGOS'!$AR349="Leve"),CONCATENATE("R",'MAPA DE RIESGOS'!$H349,"C",'MAPA DE RIESGOS'!$AF349),"")</f>
        <v/>
      </c>
      <c r="V56" s="370" t="str">
        <f>IF(AND('MAPA DE RIESGOS'!$AP350="Alta",'MAPA DE RIESGOS'!$AR350="Leve"),CONCATENATE("R",'MAPA DE RIESGOS'!$H350,"C",'MAPA DE RIESGOS'!$AF350),"")</f>
        <v/>
      </c>
      <c r="W56" s="370" t="str">
        <f>IF(AND('MAPA DE RIESGOS'!$AP351="Alta",'MAPA DE RIESGOS'!$AR351="Leve"),CONCATENATE("R",'MAPA DE RIESGOS'!$H351,"C",'MAPA DE RIESGOS'!$AF351),"")</f>
        <v/>
      </c>
      <c r="X56" s="370" t="str">
        <f>IF(AND('MAPA DE RIESGOS'!$AP352="Alta",'MAPA DE RIESGOS'!$AR352="Leve"),CONCATENATE("R",'MAPA DE RIESGOS'!$H352,"C",'MAPA DE RIESGOS'!$AF352),"")</f>
        <v/>
      </c>
      <c r="Y56" s="370" t="str">
        <f>IF(AND('MAPA DE RIESGOS'!$AP353="Alta",'MAPA DE RIESGOS'!$AR353="Leve"),CONCATENATE("R",'MAPA DE RIESGOS'!$H353,"C",'MAPA DE RIESGOS'!$AF353),"")</f>
        <v/>
      </c>
      <c r="Z56" s="370" t="str">
        <f>IF(AND('MAPA DE RIESGOS'!$AP354="Alta",'MAPA DE RIESGOS'!$AR354="Leve"),CONCATENATE("R",'MAPA DE RIESGOS'!$H354,"C",'MAPA DE RIESGOS'!$AF354),"")</f>
        <v/>
      </c>
      <c r="AA56" s="370" t="str">
        <f>IF(AND('MAPA DE RIESGOS'!$AP355="Alta",'MAPA DE RIESGOS'!$AR355="Leve"),CONCATENATE("R",'MAPA DE RIESGOS'!$H355,"C",'MAPA DE RIESGOS'!$AF355),"")</f>
        <v/>
      </c>
      <c r="AB56" s="369" t="str">
        <f>IF(AND('MAPA DE RIESGOS'!$AP338="Alta",'MAPA DE RIESGOS'!$AR338="Menor"),CONCATENATE("R",'MAPA DE RIESGOS'!$H338,"C",'MAPA DE RIESGOS'!$AF338),"")</f>
        <v/>
      </c>
      <c r="AC56" s="370" t="str">
        <f>IF(AND('MAPA DE RIESGOS'!$AP339="Alta",'MAPA DE RIESGOS'!$AR339="Menor"),CONCATENATE("R",'MAPA DE RIESGOS'!$H339,"C",'MAPA DE RIESGOS'!$AF339),"")</f>
        <v/>
      </c>
      <c r="AD56" s="370" t="str">
        <f>IF(AND('MAPA DE RIESGOS'!$AP340="Alta",'MAPA DE RIESGOS'!$AR340="Menor"),CONCATENATE("R",'MAPA DE RIESGOS'!$H340,"C",'MAPA DE RIESGOS'!$AF340),"")</f>
        <v/>
      </c>
      <c r="AE56" s="370" t="str">
        <f>IF(AND('MAPA DE RIESGOS'!$AP341="Alta",'MAPA DE RIESGOS'!$AR341="Menor"),CONCATENATE("R",'MAPA DE RIESGOS'!$H341,"C",'MAPA DE RIESGOS'!$AF341),"")</f>
        <v/>
      </c>
      <c r="AF56" s="370" t="str">
        <f>IF(AND('MAPA DE RIESGOS'!$AP342="Alta",'MAPA DE RIESGOS'!$AR342="Menor"),CONCATENATE("R",'MAPA DE RIESGOS'!$H342,"C",'MAPA DE RIESGOS'!$AF342),"")</f>
        <v/>
      </c>
      <c r="AG56" s="370" t="str">
        <f>IF(AND('MAPA DE RIESGOS'!$AP343="Alta",'MAPA DE RIESGOS'!$AR343="Menor"),CONCATENATE("R",'MAPA DE RIESGOS'!$H343,"C",'MAPA DE RIESGOS'!$AF343),"")</f>
        <v/>
      </c>
      <c r="AH56" s="370" t="str">
        <f>IF(AND('MAPA DE RIESGOS'!$AP344="Alta",'MAPA DE RIESGOS'!$AR344="Menor"),CONCATENATE("R",'MAPA DE RIESGOS'!$H344,"C",'MAPA DE RIESGOS'!$AF344),"")</f>
        <v/>
      </c>
      <c r="AI56" s="370" t="str">
        <f>IF(AND('MAPA DE RIESGOS'!$AP345="Alta",'MAPA DE RIESGOS'!$AR345="Menor"),CONCATENATE("R",'MAPA DE RIESGOS'!$H345,"C",'MAPA DE RIESGOS'!$AF345),"")</f>
        <v/>
      </c>
      <c r="AJ56" s="370" t="str">
        <f>IF(AND('MAPA DE RIESGOS'!$AP346="Alta",'MAPA DE RIESGOS'!$AR346="Menor"),CONCATENATE("R",'MAPA DE RIESGOS'!$H346,"C",'MAPA DE RIESGOS'!$AF346),"")</f>
        <v/>
      </c>
      <c r="AK56" s="370" t="str">
        <f>IF(AND('MAPA DE RIESGOS'!$AP347="Alta",'MAPA DE RIESGOS'!$AR347="Menor"),CONCATENATE("R",'MAPA DE RIESGOS'!$H347,"C",'MAPA DE RIESGOS'!$AF347),"")</f>
        <v/>
      </c>
      <c r="AL56" s="370" t="str">
        <f>IF(AND('MAPA DE RIESGOS'!$AP348="Alta",'MAPA DE RIESGOS'!$AR348="Menor"),CONCATENATE("R",'MAPA DE RIESGOS'!$H348,"C",'MAPA DE RIESGOS'!$AF348),"")</f>
        <v/>
      </c>
      <c r="AM56" s="370" t="str">
        <f>IF(AND('MAPA DE RIESGOS'!$AP349="Alta",'MAPA DE RIESGOS'!$AR349="Menor"),CONCATENATE("R",'MAPA DE RIESGOS'!$H349,"C",'MAPA DE RIESGOS'!$AF349),"")</f>
        <v/>
      </c>
      <c r="AN56" s="370" t="str">
        <f>IF(AND('MAPA DE RIESGOS'!$AP350="Alta",'MAPA DE RIESGOS'!$AR350="Menor"),CONCATENATE("R",'MAPA DE RIESGOS'!$H350,"C",'MAPA DE RIESGOS'!$AF350),"")</f>
        <v/>
      </c>
      <c r="AO56" s="370" t="str">
        <f>IF(AND('MAPA DE RIESGOS'!$AP351="Alta",'MAPA DE RIESGOS'!$AR351="Menor"),CONCATENATE("R",'MAPA DE RIESGOS'!$H351,"C",'MAPA DE RIESGOS'!$AF351),"")</f>
        <v/>
      </c>
      <c r="AP56" s="370" t="str">
        <f>IF(AND('MAPA DE RIESGOS'!$AP352="Alta",'MAPA DE RIESGOS'!$AR352="Menor"),CONCATENATE("R",'MAPA DE RIESGOS'!$H352,"C",'MAPA DE RIESGOS'!$AF352),"")</f>
        <v/>
      </c>
      <c r="AQ56" s="370" t="str">
        <f>IF(AND('MAPA DE RIESGOS'!$AP353="Alta",'MAPA DE RIESGOS'!$AR353="Menor"),CONCATENATE("R",'MAPA DE RIESGOS'!$H353,"C",'MAPA DE RIESGOS'!$AF353),"")</f>
        <v/>
      </c>
      <c r="AR56" s="370" t="str">
        <f>IF(AND('MAPA DE RIESGOS'!$AP354="Alta",'MAPA DE RIESGOS'!$AR354="Menor"),CONCATENATE("R",'MAPA DE RIESGOS'!$H354,"C",'MAPA DE RIESGOS'!$AF354),"")</f>
        <v/>
      </c>
      <c r="AS56" s="371" t="str">
        <f>IF(AND('MAPA DE RIESGOS'!$AP355="Alta",'MAPA DE RIESGOS'!$AR355="Menor"),CONCATENATE("R",'MAPA DE RIESGOS'!$H355,"C",'MAPA DE RIESGOS'!$AF355),"")</f>
        <v/>
      </c>
      <c r="AT56" s="357" t="str">
        <f>IF(AND('MAPA DE RIESGOS'!$AP338="Alta",'MAPA DE RIESGOS'!$AR338="Moderado"),CONCATENATE("R",'MAPA DE RIESGOS'!$H338,"C",'MAPA DE RIESGOS'!$AF338),"")</f>
        <v/>
      </c>
      <c r="AU56" s="357" t="str">
        <f>IF(AND('MAPA DE RIESGOS'!$AP339="Alta",'MAPA DE RIESGOS'!$AR339="Moderado"),CONCATENATE("R",'MAPA DE RIESGOS'!$H339,"C",'MAPA DE RIESGOS'!$AF339),"")</f>
        <v/>
      </c>
      <c r="AV56" s="357" t="str">
        <f>IF(AND('MAPA DE RIESGOS'!$AP340="Alta",'MAPA DE RIESGOS'!$AR340="Moderado"),CONCATENATE("R",'MAPA DE RIESGOS'!$H340,"C",'MAPA DE RIESGOS'!$AF340),"")</f>
        <v/>
      </c>
      <c r="AW56" s="357" t="str">
        <f>IF(AND('MAPA DE RIESGOS'!$AP341="Alta",'MAPA DE RIESGOS'!$AR341="Moderado"),CONCATENATE("R",'MAPA DE RIESGOS'!$H341,"C",'MAPA DE RIESGOS'!$AF341),"")</f>
        <v/>
      </c>
      <c r="AX56" s="357" t="str">
        <f>IF(AND('MAPA DE RIESGOS'!$AP342="Alta",'MAPA DE RIESGOS'!$AR342="Moderado"),CONCATENATE("R",'MAPA DE RIESGOS'!$H342,"C",'MAPA DE RIESGOS'!$AF342),"")</f>
        <v/>
      </c>
      <c r="AY56" s="357" t="str">
        <f>IF(AND('MAPA DE RIESGOS'!$AP343="Alta",'MAPA DE RIESGOS'!$AR343="Moderado"),CONCATENATE("R",'MAPA DE RIESGOS'!$H343,"C",'MAPA DE RIESGOS'!$AF343),"")</f>
        <v/>
      </c>
      <c r="AZ56" s="357" t="str">
        <f>IF(AND('MAPA DE RIESGOS'!$AP344="Alta",'MAPA DE RIESGOS'!$AR344="Moderado"),CONCATENATE("R",'MAPA DE RIESGOS'!$H344,"C",'MAPA DE RIESGOS'!$AF344),"")</f>
        <v/>
      </c>
      <c r="BA56" s="357" t="str">
        <f>IF(AND('MAPA DE RIESGOS'!$AP345="Alta",'MAPA DE RIESGOS'!$AR345="Moderado"),CONCATENATE("R",'MAPA DE RIESGOS'!$H345,"C",'MAPA DE RIESGOS'!$AF345),"")</f>
        <v/>
      </c>
      <c r="BB56" s="357" t="str">
        <f>IF(AND('MAPA DE RIESGOS'!$AP346="Alta",'MAPA DE RIESGOS'!$AR346="Moderado"),CONCATENATE("R",'MAPA DE RIESGOS'!$H346,"C",'MAPA DE RIESGOS'!$AF346),"")</f>
        <v/>
      </c>
      <c r="BC56" s="357" t="str">
        <f>IF(AND('MAPA DE RIESGOS'!$AP347="Alta",'MAPA DE RIESGOS'!$AR347="Moderado"),CONCATENATE("R",'MAPA DE RIESGOS'!$H347,"C",'MAPA DE RIESGOS'!$AF347),"")</f>
        <v/>
      </c>
      <c r="BD56" s="357" t="str">
        <f>IF(AND('MAPA DE RIESGOS'!$AP348="Alta",'MAPA DE RIESGOS'!$AR348="Moderado"),CONCATENATE("R",'MAPA DE RIESGOS'!$H348,"C",'MAPA DE RIESGOS'!$AF348),"")</f>
        <v/>
      </c>
      <c r="BE56" s="357" t="str">
        <f>IF(AND('MAPA DE RIESGOS'!$AP349="Alta",'MAPA DE RIESGOS'!$AR349="Moderado"),CONCATENATE("R",'MAPA DE RIESGOS'!$H349,"C",'MAPA DE RIESGOS'!$AF349),"")</f>
        <v/>
      </c>
      <c r="BF56" s="357" t="str">
        <f>IF(AND('MAPA DE RIESGOS'!$AP350="Alta",'MAPA DE RIESGOS'!$AR350="Moderado"),CONCATENATE("R",'MAPA DE RIESGOS'!$H350,"C",'MAPA DE RIESGOS'!$AF350),"")</f>
        <v/>
      </c>
      <c r="BG56" s="357" t="str">
        <f>IF(AND('MAPA DE RIESGOS'!$AP351="Alta",'MAPA DE RIESGOS'!$AR351="Moderado"),CONCATENATE("R",'MAPA DE RIESGOS'!$H351,"C",'MAPA DE RIESGOS'!$AF351),"")</f>
        <v/>
      </c>
      <c r="BH56" s="357" t="str">
        <f>IF(AND('MAPA DE RIESGOS'!$AP352="Alta",'MAPA DE RIESGOS'!$AR352="Moderado"),CONCATENATE("R",'MAPA DE RIESGOS'!$H352,"C",'MAPA DE RIESGOS'!$AF352),"")</f>
        <v/>
      </c>
      <c r="BI56" s="357" t="str">
        <f>IF(AND('MAPA DE RIESGOS'!$AP353="Alta",'MAPA DE RIESGOS'!$AR353="Moderado"),CONCATENATE("R",'MAPA DE RIESGOS'!$H353,"C",'MAPA DE RIESGOS'!$AF353),"")</f>
        <v/>
      </c>
      <c r="BJ56" s="357" t="str">
        <f>IF(AND('MAPA DE RIESGOS'!$AP354="Alta",'MAPA DE RIESGOS'!$AR354="Moderado"),CONCATENATE("R",'MAPA DE RIESGOS'!$H354,"C",'MAPA DE RIESGOS'!$AF354),"")</f>
        <v/>
      </c>
      <c r="BK56" s="358" t="str">
        <f>IF(AND('MAPA DE RIESGOS'!$AP355="Alta",'MAPA DE RIESGOS'!$AR355="Moderado"),CONCATENATE("R",'MAPA DE RIESGOS'!$H355,"C",'MAPA DE RIESGOS'!$AF355),"")</f>
        <v/>
      </c>
      <c r="BL56" s="357" t="str">
        <f>IF(AND('MAPA DE RIESGOS'!$AP338="Alta",'MAPA DE RIESGOS'!$AR338="Mayor"),CONCATENATE("R",'MAPA DE RIESGOS'!$H338,"C",'MAPA DE RIESGOS'!$AF338),"")</f>
        <v/>
      </c>
      <c r="BM56" s="357" t="str">
        <f>IF(AND('MAPA DE RIESGOS'!$AP339="Alta",'MAPA DE RIESGOS'!$AR339="Mayor"),CONCATENATE("R",'MAPA DE RIESGOS'!$H339,"C",'MAPA DE RIESGOS'!$AF339),"")</f>
        <v/>
      </c>
      <c r="BN56" s="357" t="str">
        <f>IF(AND('MAPA DE RIESGOS'!$AP340="Alta",'MAPA DE RIESGOS'!$AR340="Mayor"),CONCATENATE("R",'MAPA DE RIESGOS'!$H340,"C",'MAPA DE RIESGOS'!$AF340),"")</f>
        <v/>
      </c>
      <c r="BO56" s="357" t="str">
        <f>IF(AND('MAPA DE RIESGOS'!$AP341="Alta",'MAPA DE RIESGOS'!$AR341="Mayor"),CONCATENATE("R",'MAPA DE RIESGOS'!$H341,"C",'MAPA DE RIESGOS'!$AF341),"")</f>
        <v/>
      </c>
      <c r="BP56" s="357" t="str">
        <f>IF(AND('MAPA DE RIESGOS'!$AP342="Alta",'MAPA DE RIESGOS'!$AR342="Mayor"),CONCATENATE("R",'MAPA DE RIESGOS'!$H342,"C",'MAPA DE RIESGOS'!$AF342),"")</f>
        <v/>
      </c>
      <c r="BQ56" s="357" t="str">
        <f>IF(AND('MAPA DE RIESGOS'!$AP343="Alta",'MAPA DE RIESGOS'!$AR343="Mayor"),CONCATENATE("R",'MAPA DE RIESGOS'!$H343,"C",'MAPA DE RIESGOS'!$AF343),"")</f>
        <v/>
      </c>
      <c r="BR56" s="357" t="str">
        <f>IF(AND('MAPA DE RIESGOS'!$AP344="Alta",'MAPA DE RIESGOS'!$AR344="Mayor"),CONCATENATE("R",'MAPA DE RIESGOS'!$H344,"C",'MAPA DE RIESGOS'!$AF344),"")</f>
        <v/>
      </c>
      <c r="BS56" s="357" t="str">
        <f>IF(AND('MAPA DE RIESGOS'!$AP345="Alta",'MAPA DE RIESGOS'!$AR345="Mayor"),CONCATENATE("R",'MAPA DE RIESGOS'!$H345,"C",'MAPA DE RIESGOS'!$AF345),"")</f>
        <v/>
      </c>
      <c r="BT56" s="357" t="str">
        <f>IF(AND('MAPA DE RIESGOS'!$AP346="Alta",'MAPA DE RIESGOS'!$AR346="Mayor"),CONCATENATE("R",'MAPA DE RIESGOS'!$H346,"C",'MAPA DE RIESGOS'!$AF346),"")</f>
        <v/>
      </c>
      <c r="BU56" s="357" t="str">
        <f>IF(AND('MAPA DE RIESGOS'!$AP347="Alta",'MAPA DE RIESGOS'!$AR347="Mayor"),CONCATENATE("R",'MAPA DE RIESGOS'!$H347,"C",'MAPA DE RIESGOS'!$AF347),"")</f>
        <v/>
      </c>
      <c r="BV56" s="357" t="str">
        <f>IF(AND('MAPA DE RIESGOS'!$AP348="Alta",'MAPA DE RIESGOS'!$AR348="Mayor"),CONCATENATE("R",'MAPA DE RIESGOS'!$H348,"C",'MAPA DE RIESGOS'!$AF348),"")</f>
        <v/>
      </c>
      <c r="BW56" s="357" t="str">
        <f>IF(AND('MAPA DE RIESGOS'!$AP349="Alta",'MAPA DE RIESGOS'!$AR349="Mayor"),CONCATENATE("R",'MAPA DE RIESGOS'!$H349,"C",'MAPA DE RIESGOS'!$AF349),"")</f>
        <v/>
      </c>
      <c r="BX56" s="357" t="str">
        <f>IF(AND('MAPA DE RIESGOS'!$AP350="Alta",'MAPA DE RIESGOS'!$AR350="Mayor"),CONCATENATE("R",'MAPA DE RIESGOS'!$H350,"C",'MAPA DE RIESGOS'!$AF350),"")</f>
        <v/>
      </c>
      <c r="BY56" s="357" t="str">
        <f>IF(AND('MAPA DE RIESGOS'!$AP351="Alta",'MAPA DE RIESGOS'!$AR351="Mayor"),CONCATENATE("R",'MAPA DE RIESGOS'!$H351,"C",'MAPA DE RIESGOS'!$AF351),"")</f>
        <v/>
      </c>
      <c r="BZ56" s="357" t="str">
        <f>IF(AND('MAPA DE RIESGOS'!$AP352="Alta",'MAPA DE RIESGOS'!$AR352="Mayor"),CONCATENATE("R",'MAPA DE RIESGOS'!$H352,"C",'MAPA DE RIESGOS'!$AF352),"")</f>
        <v/>
      </c>
      <c r="CA56" s="357" t="str">
        <f>IF(AND('MAPA DE RIESGOS'!$AP353="Alta",'MAPA DE RIESGOS'!$AR353="Mayor"),CONCATENATE("R",'MAPA DE RIESGOS'!$H353,"C",'MAPA DE RIESGOS'!$AF353),"")</f>
        <v/>
      </c>
      <c r="CB56" s="357" t="str">
        <f>IF(AND('MAPA DE RIESGOS'!$AP354="Alta",'MAPA DE RIESGOS'!$AR354="Mayor"),CONCATENATE("R",'MAPA DE RIESGOS'!$H354,"C",'MAPA DE RIESGOS'!$AF354),"")</f>
        <v/>
      </c>
      <c r="CC56" s="358" t="str">
        <f>IF(AND('MAPA DE RIESGOS'!$AP355="Alta",'MAPA DE RIESGOS'!$AR355="Mayor"),CONCATENATE("R",'MAPA DE RIESGOS'!$H355,"C",'MAPA DE RIESGOS'!$AF355),"")</f>
        <v/>
      </c>
      <c r="CD56" s="359" t="str">
        <f>IF(AND('MAPA DE RIESGOS'!$AP338="Alta",'MAPA DE RIESGOS'!$AR338="Catastrófico"),CONCATENATE("R",'MAPA DE RIESGOS'!$H338,"C",'MAPA DE RIESGOS'!$AF338),"")</f>
        <v/>
      </c>
      <c r="CE56" s="359" t="str">
        <f>IF(AND('MAPA DE RIESGOS'!$AP339="Alta",'MAPA DE RIESGOS'!$AR339="Catastrófico"),CONCATENATE("R",'MAPA DE RIESGOS'!$H339,"C",'MAPA DE RIESGOS'!$AF339),"")</f>
        <v/>
      </c>
      <c r="CF56" s="359" t="str">
        <f>IF(AND('MAPA DE RIESGOS'!$AP340="Alta",'MAPA DE RIESGOS'!$AR340="Catastrófico"),CONCATENATE("R",'MAPA DE RIESGOS'!$H340,"C",'MAPA DE RIESGOS'!$AF340),"")</f>
        <v/>
      </c>
      <c r="CG56" s="359" t="str">
        <f>IF(AND('MAPA DE RIESGOS'!$AP341="Alta",'MAPA DE RIESGOS'!$AR341="Catastrófico"),CONCATENATE("R",'MAPA DE RIESGOS'!$H341,"C",'MAPA DE RIESGOS'!$AF341),"")</f>
        <v/>
      </c>
      <c r="CH56" s="359" t="str">
        <f>IF(AND('MAPA DE RIESGOS'!$AP342="Alta",'MAPA DE RIESGOS'!$AR342="Catastrófico"),CONCATENATE("R",'MAPA DE RIESGOS'!$H342,"C",'MAPA DE RIESGOS'!$AF342),"")</f>
        <v/>
      </c>
      <c r="CI56" s="359" t="str">
        <f>IF(AND('MAPA DE RIESGOS'!$AP343="Alta",'MAPA DE RIESGOS'!$AR343="Catastrófico"),CONCATENATE("R",'MAPA DE RIESGOS'!$H343,"C",'MAPA DE RIESGOS'!$AF343),"")</f>
        <v/>
      </c>
      <c r="CJ56" s="359" t="str">
        <f>IF(AND('MAPA DE RIESGOS'!$AP344="Alta",'MAPA DE RIESGOS'!$AR344="Catastrófico"),CONCATENATE("R",'MAPA DE RIESGOS'!$H344,"C",'MAPA DE RIESGOS'!$AF344),"")</f>
        <v/>
      </c>
      <c r="CK56" s="359" t="str">
        <f>IF(AND('MAPA DE RIESGOS'!$AP345="Alta",'MAPA DE RIESGOS'!$AR345="Catastrófico"),CONCATENATE("R",'MAPA DE RIESGOS'!$H345,"C",'MAPA DE RIESGOS'!$AF345),"")</f>
        <v/>
      </c>
      <c r="CL56" s="359" t="str">
        <f>IF(AND('MAPA DE RIESGOS'!$AP346="Alta",'MAPA DE RIESGOS'!$AR346="Catastrófico"),CONCATENATE("R",'MAPA DE RIESGOS'!$H346,"C",'MAPA DE RIESGOS'!$AF346),"")</f>
        <v/>
      </c>
      <c r="CM56" s="359" t="str">
        <f>IF(AND('MAPA DE RIESGOS'!$AP347="Alta",'MAPA DE RIESGOS'!$AR347="Catastrófico"),CONCATENATE("R",'MAPA DE RIESGOS'!$H347,"C",'MAPA DE RIESGOS'!$AF347),"")</f>
        <v/>
      </c>
      <c r="CN56" s="359" t="str">
        <f>IF(AND('MAPA DE RIESGOS'!$AP348="Alta",'MAPA DE RIESGOS'!$AR348="Catastrófico"),CONCATENATE("R",'MAPA DE RIESGOS'!$H348,"C",'MAPA DE RIESGOS'!$AF348),"")</f>
        <v/>
      </c>
      <c r="CO56" s="359" t="str">
        <f>IF(AND('MAPA DE RIESGOS'!$AP349="Alta",'MAPA DE RIESGOS'!$AR349="Catastrófico"),CONCATENATE("R",'MAPA DE RIESGOS'!$H349,"C",'MAPA DE RIESGOS'!$AF349),"")</f>
        <v/>
      </c>
      <c r="CP56" s="359" t="str">
        <f>IF(AND('MAPA DE RIESGOS'!$AP350="Alta",'MAPA DE RIESGOS'!$AR350="Catastrófico"),CONCATENATE("R",'MAPA DE RIESGOS'!$H350,"C",'MAPA DE RIESGOS'!$AF350),"")</f>
        <v/>
      </c>
      <c r="CQ56" s="359" t="str">
        <f>IF(AND('MAPA DE RIESGOS'!$AP351="Alta",'MAPA DE RIESGOS'!$AR351="Catastrófico"),CONCATENATE("R",'MAPA DE RIESGOS'!$H351,"C",'MAPA DE RIESGOS'!$AF351),"")</f>
        <v/>
      </c>
      <c r="CR56" s="359" t="str">
        <f>IF(AND('MAPA DE RIESGOS'!$AP352="Alta",'MAPA DE RIESGOS'!$AR352="Catastrófico"),CONCATENATE("R",'MAPA DE RIESGOS'!$H352,"C",'MAPA DE RIESGOS'!$AF352),"")</f>
        <v/>
      </c>
      <c r="CS56" s="359" t="str">
        <f>IF(AND('MAPA DE RIESGOS'!$AP353="Alta",'MAPA DE RIESGOS'!$AR353="Catastrófico"),CONCATENATE("R",'MAPA DE RIESGOS'!$H353,"C",'MAPA DE RIESGOS'!$AF353),"")</f>
        <v/>
      </c>
      <c r="CT56" s="359" t="str">
        <f>IF(AND('MAPA DE RIESGOS'!$AP354="Alta",'MAPA DE RIESGOS'!$AR354="Catastrófico"),CONCATENATE("R",'MAPA DE RIESGOS'!$H354,"C",'MAPA DE RIESGOS'!$AF354),"")</f>
        <v/>
      </c>
      <c r="CU56" s="360" t="str">
        <f>IF(AND('MAPA DE RIESGOS'!$AP355="Alta",'MAPA DE RIESGOS'!$AR355="Catastrófico"),CONCATENATE("R",'MAPA DE RIESGOS'!$H355,"C",'MAPA DE RIESGOS'!$AF355),"")</f>
        <v/>
      </c>
      <c r="CV56" s="67"/>
      <c r="CW56" s="771"/>
      <c r="CX56" s="772"/>
      <c r="CY56" s="772"/>
      <c r="CZ56" s="772"/>
      <c r="DA56" s="772"/>
      <c r="DB56" s="773"/>
    </row>
    <row r="57" spans="2:106" ht="32.5" customHeight="1">
      <c r="B57" s="749"/>
      <c r="C57" s="749"/>
      <c r="D57" s="750"/>
      <c r="E57" s="738"/>
      <c r="F57" s="739"/>
      <c r="G57" s="739"/>
      <c r="H57" s="739"/>
      <c r="I57" s="739"/>
      <c r="J57" s="369" t="str">
        <f>IF(AND('MAPA DE RIESGOS'!$AP356="Alta",'MAPA DE RIESGOS'!$AR356="Leve"),CONCATENATE("R",'MAPA DE RIESGOS'!$H356,"C",'MAPA DE RIESGOS'!$AF356),"")</f>
        <v/>
      </c>
      <c r="K57" s="370" t="str">
        <f>IF(AND('MAPA DE RIESGOS'!$AP357="Alta",'MAPA DE RIESGOS'!$AR357="Leve"),CONCATENATE("R",'MAPA DE RIESGOS'!$H357,"C",'MAPA DE RIESGOS'!$AF357),"")</f>
        <v/>
      </c>
      <c r="L57" s="370" t="str">
        <f>IF(AND('MAPA DE RIESGOS'!$AP358="Alta",'MAPA DE RIESGOS'!$AR358="Leve"),CONCATENATE("R",'MAPA DE RIESGOS'!$H358,"C",'MAPA DE RIESGOS'!$AF358),"")</f>
        <v/>
      </c>
      <c r="M57" s="370" t="str">
        <f>IF(AND('MAPA DE RIESGOS'!$AP359="Alta",'MAPA DE RIESGOS'!$AR359="Leve"),CONCATENATE("R",'MAPA DE RIESGOS'!$H359,"C",'MAPA DE RIESGOS'!$AF359),"")</f>
        <v/>
      </c>
      <c r="N57" s="370" t="str">
        <f>IF(AND('MAPA DE RIESGOS'!$AP360="Alta",'MAPA DE RIESGOS'!$AR360="Leve"),CONCATENATE("R",'MAPA DE RIESGOS'!$H360,"C",'MAPA DE RIESGOS'!$AF360),"")</f>
        <v/>
      </c>
      <c r="O57" s="370" t="str">
        <f>IF(AND('MAPA DE RIESGOS'!$AP361="Alta",'MAPA DE RIESGOS'!$AR361="Leve"),CONCATENATE("R",'MAPA DE RIESGOS'!$H361,"C",'MAPA DE RIESGOS'!$AF361),"")</f>
        <v/>
      </c>
      <c r="P57" s="370" t="str">
        <f>IF(AND('MAPA DE RIESGOS'!$AP362="Alta",'MAPA DE RIESGOS'!$AR362="Leve"),CONCATENATE("R",'MAPA DE RIESGOS'!$H362,"C",'MAPA DE RIESGOS'!$AF362),"")</f>
        <v/>
      </c>
      <c r="Q57" s="370" t="str">
        <f>IF(AND('MAPA DE RIESGOS'!$AP363="Alta",'MAPA DE RIESGOS'!$AR363="Leve"),CONCATENATE("R",'MAPA DE RIESGOS'!$H363,"C",'MAPA DE RIESGOS'!$AF363),"")</f>
        <v/>
      </c>
      <c r="R57" s="370" t="str">
        <f>IF(AND('MAPA DE RIESGOS'!$AP364="Alta",'MAPA DE RIESGOS'!$AR364="Leve"),CONCATENATE("R",'MAPA DE RIESGOS'!$H364,"C",'MAPA DE RIESGOS'!$AF364),"")</f>
        <v/>
      </c>
      <c r="S57" s="370" t="str">
        <f>IF(AND('MAPA DE RIESGOS'!$AP365="Alta",'MAPA DE RIESGOS'!$AR365="Leve"),CONCATENATE("R",'MAPA DE RIESGOS'!$H365,"C",'MAPA DE RIESGOS'!$AF365),"")</f>
        <v/>
      </c>
      <c r="T57" s="370" t="str">
        <f>IF(AND('MAPA DE RIESGOS'!$AP366="Alta",'MAPA DE RIESGOS'!$AR366="Leve"),CONCATENATE("R",'MAPA DE RIESGOS'!$H366,"C",'MAPA DE RIESGOS'!$AF366),"")</f>
        <v/>
      </c>
      <c r="U57" s="370" t="str">
        <f>IF(AND('MAPA DE RIESGOS'!$AP367="Alta",'MAPA DE RIESGOS'!$AR367="Leve"),CONCATENATE("R",'MAPA DE RIESGOS'!$H367,"C",'MAPA DE RIESGOS'!$AF367),"")</f>
        <v/>
      </c>
      <c r="V57" s="370" t="str">
        <f>IF(AND('MAPA DE RIESGOS'!$AP368="Alta",'MAPA DE RIESGOS'!$AR368="Leve"),CONCATENATE("R",'MAPA DE RIESGOS'!$H368,"C",'MAPA DE RIESGOS'!$AF368),"")</f>
        <v/>
      </c>
      <c r="W57" s="370" t="str">
        <f>IF(AND('MAPA DE RIESGOS'!$AP369="Alta",'MAPA DE RIESGOS'!$AR369="Leve"),CONCATENATE("R",'MAPA DE RIESGOS'!$H369,"C",'MAPA DE RIESGOS'!$AF369),"")</f>
        <v/>
      </c>
      <c r="X57" s="370" t="str">
        <f>IF(AND('MAPA DE RIESGOS'!$AP370="Alta",'MAPA DE RIESGOS'!$AR370="Leve"),CONCATENATE("R",'MAPA DE RIESGOS'!$H370,"C",'MAPA DE RIESGOS'!$AF370),"")</f>
        <v/>
      </c>
      <c r="Y57" s="370" t="str">
        <f>IF(AND('MAPA DE RIESGOS'!$AP371="Alta",'MAPA DE RIESGOS'!$AR371="Leve"),CONCATENATE("R",'MAPA DE RIESGOS'!$H371,"C",'MAPA DE RIESGOS'!$AF371),"")</f>
        <v/>
      </c>
      <c r="Z57" s="370" t="str">
        <f>IF(AND('MAPA DE RIESGOS'!$AP372="Alta",'MAPA DE RIESGOS'!$AR372="Leve"),CONCATENATE("R",'MAPA DE RIESGOS'!$H372,"C",'MAPA DE RIESGOS'!$AF372),"")</f>
        <v/>
      </c>
      <c r="AA57" s="370" t="str">
        <f>IF(AND('MAPA DE RIESGOS'!$AP373="Alta",'MAPA DE RIESGOS'!$AR373="Leve"),CONCATENATE("R",'MAPA DE RIESGOS'!$H373,"C",'MAPA DE RIESGOS'!$AF373),"")</f>
        <v/>
      </c>
      <c r="AB57" s="369" t="str">
        <f>IF(AND('MAPA DE RIESGOS'!$AP356="Alta",'MAPA DE RIESGOS'!$AR356="Menor"),CONCATENATE("R",'MAPA DE RIESGOS'!$H356,"C",'MAPA DE RIESGOS'!$AF356),"")</f>
        <v/>
      </c>
      <c r="AC57" s="370" t="str">
        <f>IF(AND('MAPA DE RIESGOS'!$AP357="Alta",'MAPA DE RIESGOS'!$AR357="Menor"),CONCATENATE("R",'MAPA DE RIESGOS'!$H357,"C",'MAPA DE RIESGOS'!$AF357),"")</f>
        <v/>
      </c>
      <c r="AD57" s="370" t="str">
        <f>IF(AND('MAPA DE RIESGOS'!$AP358="Alta",'MAPA DE RIESGOS'!$AR358="Menor"),CONCATENATE("R",'MAPA DE RIESGOS'!$H358,"C",'MAPA DE RIESGOS'!$AF358),"")</f>
        <v/>
      </c>
      <c r="AE57" s="370" t="str">
        <f>IF(AND('MAPA DE RIESGOS'!$AP359="Alta",'MAPA DE RIESGOS'!$AR359="Menor"),CONCATENATE("R",'MAPA DE RIESGOS'!$H359,"C",'MAPA DE RIESGOS'!$AF359),"")</f>
        <v/>
      </c>
      <c r="AF57" s="370" t="str">
        <f>IF(AND('MAPA DE RIESGOS'!$AP360="Alta",'MAPA DE RIESGOS'!$AR360="Menor"),CONCATENATE("R",'MAPA DE RIESGOS'!$H360,"C",'MAPA DE RIESGOS'!$AF360),"")</f>
        <v/>
      </c>
      <c r="AG57" s="370" t="str">
        <f>IF(AND('MAPA DE RIESGOS'!$AP361="Alta",'MAPA DE RIESGOS'!$AR361="Menor"),CONCATENATE("R",'MAPA DE RIESGOS'!$H361,"C",'MAPA DE RIESGOS'!$AF361),"")</f>
        <v/>
      </c>
      <c r="AH57" s="370" t="str">
        <f>IF(AND('MAPA DE RIESGOS'!$AP362="Alta",'MAPA DE RIESGOS'!$AR362="Menor"),CONCATENATE("R",'MAPA DE RIESGOS'!$H362,"C",'MAPA DE RIESGOS'!$AF362),"")</f>
        <v/>
      </c>
      <c r="AI57" s="370" t="str">
        <f>IF(AND('MAPA DE RIESGOS'!$AP363="Alta",'MAPA DE RIESGOS'!$AR363="Menor"),CONCATENATE("R",'MAPA DE RIESGOS'!$H363,"C",'MAPA DE RIESGOS'!$AF363),"")</f>
        <v/>
      </c>
      <c r="AJ57" s="370" t="str">
        <f>IF(AND('MAPA DE RIESGOS'!$AP364="Alta",'MAPA DE RIESGOS'!$AR364="Menor"),CONCATENATE("R",'MAPA DE RIESGOS'!$H364,"C",'MAPA DE RIESGOS'!$AF364),"")</f>
        <v/>
      </c>
      <c r="AK57" s="370" t="str">
        <f>IF(AND('MAPA DE RIESGOS'!$AP365="Alta",'MAPA DE RIESGOS'!$AR365="Menor"),CONCATENATE("R",'MAPA DE RIESGOS'!$H365,"C",'MAPA DE RIESGOS'!$AF365),"")</f>
        <v/>
      </c>
      <c r="AL57" s="370" t="str">
        <f>IF(AND('MAPA DE RIESGOS'!$AP366="Alta",'MAPA DE RIESGOS'!$AR366="Menor"),CONCATENATE("R",'MAPA DE RIESGOS'!$H366,"C",'MAPA DE RIESGOS'!$AF366),"")</f>
        <v/>
      </c>
      <c r="AM57" s="370" t="str">
        <f>IF(AND('MAPA DE RIESGOS'!$AP367="Alta",'MAPA DE RIESGOS'!$AR367="Menor"),CONCATENATE("R",'MAPA DE RIESGOS'!$H367,"C",'MAPA DE RIESGOS'!$AF367),"")</f>
        <v/>
      </c>
      <c r="AN57" s="370" t="str">
        <f>IF(AND('MAPA DE RIESGOS'!$AP368="Alta",'MAPA DE RIESGOS'!$AR368="Menor"),CONCATENATE("R",'MAPA DE RIESGOS'!$H368,"C",'MAPA DE RIESGOS'!$AF368),"")</f>
        <v/>
      </c>
      <c r="AO57" s="370" t="str">
        <f>IF(AND('MAPA DE RIESGOS'!$AP369="Alta",'MAPA DE RIESGOS'!$AR369="Menor"),CONCATENATE("R",'MAPA DE RIESGOS'!$H369,"C",'MAPA DE RIESGOS'!$AF369),"")</f>
        <v/>
      </c>
      <c r="AP57" s="370" t="str">
        <f>IF(AND('MAPA DE RIESGOS'!$AP370="Alta",'MAPA DE RIESGOS'!$AR370="Menor"),CONCATENATE("R",'MAPA DE RIESGOS'!$H370,"C",'MAPA DE RIESGOS'!$AF370),"")</f>
        <v/>
      </c>
      <c r="AQ57" s="370" t="str">
        <f>IF(AND('MAPA DE RIESGOS'!$AP371="Alta",'MAPA DE RIESGOS'!$AR371="Menor"),CONCATENATE("R",'MAPA DE RIESGOS'!$H371,"C",'MAPA DE RIESGOS'!$AF371),"")</f>
        <v/>
      </c>
      <c r="AR57" s="370" t="str">
        <f>IF(AND('MAPA DE RIESGOS'!$AP372="Alta",'MAPA DE RIESGOS'!$AR372="Menor"),CONCATENATE("R",'MAPA DE RIESGOS'!$H372,"C",'MAPA DE RIESGOS'!$AF372),"")</f>
        <v/>
      </c>
      <c r="AS57" s="371" t="str">
        <f>IF(AND('MAPA DE RIESGOS'!$AP373="Alta",'MAPA DE RIESGOS'!$AR373="Menor"),CONCATENATE("R",'MAPA DE RIESGOS'!$H373,"C",'MAPA DE RIESGOS'!$AF373),"")</f>
        <v/>
      </c>
      <c r="AT57" s="357" t="str">
        <f>IF(AND('MAPA DE RIESGOS'!$AP356="Alta",'MAPA DE RIESGOS'!$AR356="Moderado"),CONCATENATE("R",'MAPA DE RIESGOS'!$H356,"C",'MAPA DE RIESGOS'!$AF356),"")</f>
        <v/>
      </c>
      <c r="AU57" s="357" t="str">
        <f>IF(AND('MAPA DE RIESGOS'!$AP357="Alta",'MAPA DE RIESGOS'!$AR357="Moderado"),CONCATENATE("R",'MAPA DE RIESGOS'!$H357,"C",'MAPA DE RIESGOS'!$AF357),"")</f>
        <v/>
      </c>
      <c r="AV57" s="357" t="str">
        <f>IF(AND('MAPA DE RIESGOS'!$AP358="Alta",'MAPA DE RIESGOS'!$AR358="Moderado"),CONCATENATE("R",'MAPA DE RIESGOS'!$H358,"C",'MAPA DE RIESGOS'!$AF358),"")</f>
        <v/>
      </c>
      <c r="AW57" s="357" t="str">
        <f>IF(AND('MAPA DE RIESGOS'!$AP359="Alta",'MAPA DE RIESGOS'!$AR359="Moderado"),CONCATENATE("R",'MAPA DE RIESGOS'!$H359,"C",'MAPA DE RIESGOS'!$AF359),"")</f>
        <v/>
      </c>
      <c r="AX57" s="357" t="str">
        <f>IF(AND('MAPA DE RIESGOS'!$AP360="Alta",'MAPA DE RIESGOS'!$AR360="Moderado"),CONCATENATE("R",'MAPA DE RIESGOS'!$H360,"C",'MAPA DE RIESGOS'!$AF360),"")</f>
        <v/>
      </c>
      <c r="AY57" s="357" t="str">
        <f>IF(AND('MAPA DE RIESGOS'!$AP361="Alta",'MAPA DE RIESGOS'!$AR361="Moderado"),CONCATENATE("R",'MAPA DE RIESGOS'!$H361,"C",'MAPA DE RIESGOS'!$AF361),"")</f>
        <v/>
      </c>
      <c r="AZ57" s="357" t="str">
        <f>IF(AND('MAPA DE RIESGOS'!$AP362="Alta",'MAPA DE RIESGOS'!$AR362="Moderado"),CONCATENATE("R",'MAPA DE RIESGOS'!$H362,"C",'MAPA DE RIESGOS'!$AF362),"")</f>
        <v/>
      </c>
      <c r="BA57" s="357" t="str">
        <f>IF(AND('MAPA DE RIESGOS'!$AP363="Alta",'MAPA DE RIESGOS'!$AR363="Moderado"),CONCATENATE("R",'MAPA DE RIESGOS'!$H363,"C",'MAPA DE RIESGOS'!$AF363),"")</f>
        <v/>
      </c>
      <c r="BB57" s="357" t="str">
        <f>IF(AND('MAPA DE RIESGOS'!$AP364="Alta",'MAPA DE RIESGOS'!$AR364="Moderado"),CONCATENATE("R",'MAPA DE RIESGOS'!$H364,"C",'MAPA DE RIESGOS'!$AF364),"")</f>
        <v/>
      </c>
      <c r="BC57" s="357" t="str">
        <f>IF(AND('MAPA DE RIESGOS'!$AP365="Alta",'MAPA DE RIESGOS'!$AR365="Moderado"),CONCATENATE("R",'MAPA DE RIESGOS'!$H365,"C",'MAPA DE RIESGOS'!$AF365),"")</f>
        <v/>
      </c>
      <c r="BD57" s="357" t="str">
        <f>IF(AND('MAPA DE RIESGOS'!$AP366="Alta",'MAPA DE RIESGOS'!$AR366="Moderado"),CONCATENATE("R",'MAPA DE RIESGOS'!$H366,"C",'MAPA DE RIESGOS'!$AF366),"")</f>
        <v/>
      </c>
      <c r="BE57" s="357" t="str">
        <f>IF(AND('MAPA DE RIESGOS'!$AP367="Alta",'MAPA DE RIESGOS'!$AR367="Moderado"),CONCATENATE("R",'MAPA DE RIESGOS'!$H367,"C",'MAPA DE RIESGOS'!$AF367),"")</f>
        <v/>
      </c>
      <c r="BF57" s="357" t="str">
        <f>IF(AND('MAPA DE RIESGOS'!$AP368="Alta",'MAPA DE RIESGOS'!$AR368="Moderado"),CONCATENATE("R",'MAPA DE RIESGOS'!$H368,"C",'MAPA DE RIESGOS'!$AF368),"")</f>
        <v/>
      </c>
      <c r="BG57" s="357" t="str">
        <f>IF(AND('MAPA DE RIESGOS'!$AP369="Alta",'MAPA DE RIESGOS'!$AR369="Moderado"),CONCATENATE("R",'MAPA DE RIESGOS'!$H369,"C",'MAPA DE RIESGOS'!$AF369),"")</f>
        <v/>
      </c>
      <c r="BH57" s="357" t="str">
        <f>IF(AND('MAPA DE RIESGOS'!$AP370="Alta",'MAPA DE RIESGOS'!$AR370="Moderado"),CONCATENATE("R",'MAPA DE RIESGOS'!$H370,"C",'MAPA DE RIESGOS'!$AF370),"")</f>
        <v/>
      </c>
      <c r="BI57" s="357" t="str">
        <f>IF(AND('MAPA DE RIESGOS'!$AP371="Alta",'MAPA DE RIESGOS'!$AR371="Moderado"),CONCATENATE("R",'MAPA DE RIESGOS'!$H371,"C",'MAPA DE RIESGOS'!$AF371),"")</f>
        <v/>
      </c>
      <c r="BJ57" s="357" t="str">
        <f>IF(AND('MAPA DE RIESGOS'!$AP372="Alta",'MAPA DE RIESGOS'!$AR372="Moderado"),CONCATENATE("R",'MAPA DE RIESGOS'!$H372,"C",'MAPA DE RIESGOS'!$AF372),"")</f>
        <v/>
      </c>
      <c r="BK57" s="358" t="str">
        <f>IF(AND('MAPA DE RIESGOS'!$AP373="Alta",'MAPA DE RIESGOS'!$AR373="Moderado"),CONCATENATE("R",'MAPA DE RIESGOS'!$H373,"C",'MAPA DE RIESGOS'!$AF373),"")</f>
        <v/>
      </c>
      <c r="BL57" s="357" t="str">
        <f>IF(AND('MAPA DE RIESGOS'!$AP356="Alta",'MAPA DE RIESGOS'!$AR356="Mayor"),CONCATENATE("R",'MAPA DE RIESGOS'!$H356,"C",'MAPA DE RIESGOS'!$AF356),"")</f>
        <v/>
      </c>
      <c r="BM57" s="357" t="str">
        <f>IF(AND('MAPA DE RIESGOS'!$AP357="Alta",'MAPA DE RIESGOS'!$AR357="Mayor"),CONCATENATE("R",'MAPA DE RIESGOS'!$H357,"C",'MAPA DE RIESGOS'!$AF357),"")</f>
        <v/>
      </c>
      <c r="BN57" s="357" t="str">
        <f>IF(AND('MAPA DE RIESGOS'!$AP358="Alta",'MAPA DE RIESGOS'!$AR358="Mayor"),CONCATENATE("R",'MAPA DE RIESGOS'!$H358,"C",'MAPA DE RIESGOS'!$AF358),"")</f>
        <v/>
      </c>
      <c r="BO57" s="357" t="str">
        <f>IF(AND('MAPA DE RIESGOS'!$AP359="Alta",'MAPA DE RIESGOS'!$AR359="Mayor"),CONCATENATE("R",'MAPA DE RIESGOS'!$H359,"C",'MAPA DE RIESGOS'!$AF359),"")</f>
        <v/>
      </c>
      <c r="BP57" s="357" t="str">
        <f>IF(AND('MAPA DE RIESGOS'!$AP360="Alta",'MAPA DE RIESGOS'!$AR360="Mayor"),CONCATENATE("R",'MAPA DE RIESGOS'!$H360,"C",'MAPA DE RIESGOS'!$AF360),"")</f>
        <v/>
      </c>
      <c r="BQ57" s="357" t="str">
        <f>IF(AND('MAPA DE RIESGOS'!$AP361="Alta",'MAPA DE RIESGOS'!$AR361="Mayor"),CONCATENATE("R",'MAPA DE RIESGOS'!$H361,"C",'MAPA DE RIESGOS'!$AF361),"")</f>
        <v/>
      </c>
      <c r="BR57" s="357" t="str">
        <f>IF(AND('MAPA DE RIESGOS'!$AP362="Alta",'MAPA DE RIESGOS'!$AR362="Mayor"),CONCATENATE("R",'MAPA DE RIESGOS'!$H362,"C",'MAPA DE RIESGOS'!$AF362),"")</f>
        <v/>
      </c>
      <c r="BS57" s="357" t="str">
        <f>IF(AND('MAPA DE RIESGOS'!$AP363="Alta",'MAPA DE RIESGOS'!$AR363="Mayor"),CONCATENATE("R",'MAPA DE RIESGOS'!$H363,"C",'MAPA DE RIESGOS'!$AF363),"")</f>
        <v/>
      </c>
      <c r="BT57" s="357" t="str">
        <f>IF(AND('MAPA DE RIESGOS'!$AP364="Alta",'MAPA DE RIESGOS'!$AR364="Mayor"),CONCATENATE("R",'MAPA DE RIESGOS'!$H364,"C",'MAPA DE RIESGOS'!$AF364),"")</f>
        <v/>
      </c>
      <c r="BU57" s="357" t="str">
        <f>IF(AND('MAPA DE RIESGOS'!$AP365="Alta",'MAPA DE RIESGOS'!$AR365="Mayor"),CONCATENATE("R",'MAPA DE RIESGOS'!$H365,"C",'MAPA DE RIESGOS'!$AF365),"")</f>
        <v/>
      </c>
      <c r="BV57" s="357" t="str">
        <f>IF(AND('MAPA DE RIESGOS'!$AP366="Alta",'MAPA DE RIESGOS'!$AR366="Mayor"),CONCATENATE("R",'MAPA DE RIESGOS'!$H366,"C",'MAPA DE RIESGOS'!$AF366),"")</f>
        <v/>
      </c>
      <c r="BW57" s="357" t="str">
        <f>IF(AND('MAPA DE RIESGOS'!$AP367="Alta",'MAPA DE RIESGOS'!$AR367="Mayor"),CONCATENATE("R",'MAPA DE RIESGOS'!$H367,"C",'MAPA DE RIESGOS'!$AF367),"")</f>
        <v/>
      </c>
      <c r="BX57" s="357" t="str">
        <f>IF(AND('MAPA DE RIESGOS'!$AP368="Alta",'MAPA DE RIESGOS'!$AR368="Mayor"),CONCATENATE("R",'MAPA DE RIESGOS'!$H368,"C",'MAPA DE RIESGOS'!$AF368),"")</f>
        <v/>
      </c>
      <c r="BY57" s="357" t="str">
        <f>IF(AND('MAPA DE RIESGOS'!$AP369="Alta",'MAPA DE RIESGOS'!$AR369="Mayor"),CONCATENATE("R",'MAPA DE RIESGOS'!$H369,"C",'MAPA DE RIESGOS'!$AF369),"")</f>
        <v/>
      </c>
      <c r="BZ57" s="357" t="str">
        <f>IF(AND('MAPA DE RIESGOS'!$AP370="Alta",'MAPA DE RIESGOS'!$AR370="Mayor"),CONCATENATE("R",'MAPA DE RIESGOS'!$H370,"C",'MAPA DE RIESGOS'!$AF370),"")</f>
        <v/>
      </c>
      <c r="CA57" s="357" t="str">
        <f>IF(AND('MAPA DE RIESGOS'!$AP371="Alta",'MAPA DE RIESGOS'!$AR371="Mayor"),CONCATENATE("R",'MAPA DE RIESGOS'!$H371,"C",'MAPA DE RIESGOS'!$AF371),"")</f>
        <v/>
      </c>
      <c r="CB57" s="357" t="str">
        <f>IF(AND('MAPA DE RIESGOS'!$AP372="Alta",'MAPA DE RIESGOS'!$AR372="Mayor"),CONCATENATE("R",'MAPA DE RIESGOS'!$H372,"C",'MAPA DE RIESGOS'!$AF372),"")</f>
        <v/>
      </c>
      <c r="CC57" s="358" t="str">
        <f>IF(AND('MAPA DE RIESGOS'!$AP373="Alta",'MAPA DE RIESGOS'!$AR373="Mayor"),CONCATENATE("R",'MAPA DE RIESGOS'!$H373,"C",'MAPA DE RIESGOS'!$AF373),"")</f>
        <v/>
      </c>
      <c r="CD57" s="359" t="str">
        <f>IF(AND('MAPA DE RIESGOS'!$AP356="Alta",'MAPA DE RIESGOS'!$AR356="Catastrófico"),CONCATENATE("R",'MAPA DE RIESGOS'!$H356,"C",'MAPA DE RIESGOS'!$AF356),"")</f>
        <v/>
      </c>
      <c r="CE57" s="359" t="str">
        <f>IF(AND('MAPA DE RIESGOS'!$AP357="Alta",'MAPA DE RIESGOS'!$AR357="Catastrófico"),CONCATENATE("R",'MAPA DE RIESGOS'!$H357,"C",'MAPA DE RIESGOS'!$AF357),"")</f>
        <v/>
      </c>
      <c r="CF57" s="359" t="str">
        <f>IF(AND('MAPA DE RIESGOS'!$AP358="Alta",'MAPA DE RIESGOS'!$AR358="Catastrófico"),CONCATENATE("R",'MAPA DE RIESGOS'!$H358,"C",'MAPA DE RIESGOS'!$AF358),"")</f>
        <v/>
      </c>
      <c r="CG57" s="359" t="str">
        <f>IF(AND('MAPA DE RIESGOS'!$AP359="Alta",'MAPA DE RIESGOS'!$AR359="Catastrófico"),CONCATENATE("R",'MAPA DE RIESGOS'!$H359,"C",'MAPA DE RIESGOS'!$AF359),"")</f>
        <v/>
      </c>
      <c r="CH57" s="359" t="str">
        <f>IF(AND('MAPA DE RIESGOS'!$AP360="Alta",'MAPA DE RIESGOS'!$AR360="Catastrófico"),CONCATENATE("R",'MAPA DE RIESGOS'!$H360,"C",'MAPA DE RIESGOS'!$AF360),"")</f>
        <v/>
      </c>
      <c r="CI57" s="359" t="str">
        <f>IF(AND('MAPA DE RIESGOS'!$AP361="Alta",'MAPA DE RIESGOS'!$AR361="Catastrófico"),CONCATENATE("R",'MAPA DE RIESGOS'!$H361,"C",'MAPA DE RIESGOS'!$AF361),"")</f>
        <v/>
      </c>
      <c r="CJ57" s="359" t="str">
        <f>IF(AND('MAPA DE RIESGOS'!$AP362="Alta",'MAPA DE RIESGOS'!$AR362="Catastrófico"),CONCATENATE("R",'MAPA DE RIESGOS'!$H362,"C",'MAPA DE RIESGOS'!$AF362),"")</f>
        <v/>
      </c>
      <c r="CK57" s="359" t="str">
        <f>IF(AND('MAPA DE RIESGOS'!$AP363="Alta",'MAPA DE RIESGOS'!$AR363="Catastrófico"),CONCATENATE("R",'MAPA DE RIESGOS'!$H363,"C",'MAPA DE RIESGOS'!$AF363),"")</f>
        <v/>
      </c>
      <c r="CL57" s="359" t="str">
        <f>IF(AND('MAPA DE RIESGOS'!$AP364="Alta",'MAPA DE RIESGOS'!$AR364="Catastrófico"),CONCATENATE("R",'MAPA DE RIESGOS'!$H364,"C",'MAPA DE RIESGOS'!$AF364),"")</f>
        <v/>
      </c>
      <c r="CM57" s="359" t="str">
        <f>IF(AND('MAPA DE RIESGOS'!$AP365="Alta",'MAPA DE RIESGOS'!$AR365="Catastrófico"),CONCATENATE("R",'MAPA DE RIESGOS'!$H365,"C",'MAPA DE RIESGOS'!$AF365),"")</f>
        <v/>
      </c>
      <c r="CN57" s="359" t="str">
        <f>IF(AND('MAPA DE RIESGOS'!$AP366="Alta",'MAPA DE RIESGOS'!$AR366="Catastrófico"),CONCATENATE("R",'MAPA DE RIESGOS'!$H366,"C",'MAPA DE RIESGOS'!$AF366),"")</f>
        <v/>
      </c>
      <c r="CO57" s="359" t="str">
        <f>IF(AND('MAPA DE RIESGOS'!$AP367="Alta",'MAPA DE RIESGOS'!$AR367="Catastrófico"),CONCATENATE("R",'MAPA DE RIESGOS'!$H367,"C",'MAPA DE RIESGOS'!$AF367),"")</f>
        <v/>
      </c>
      <c r="CP57" s="359" t="str">
        <f>IF(AND('MAPA DE RIESGOS'!$AP368="Alta",'MAPA DE RIESGOS'!$AR368="Catastrófico"),CONCATENATE("R",'MAPA DE RIESGOS'!$H368,"C",'MAPA DE RIESGOS'!$AF368),"")</f>
        <v/>
      </c>
      <c r="CQ57" s="359" t="str">
        <f>IF(AND('MAPA DE RIESGOS'!$AP369="Alta",'MAPA DE RIESGOS'!$AR369="Catastrófico"),CONCATENATE("R",'MAPA DE RIESGOS'!$H369,"C",'MAPA DE RIESGOS'!$AF369),"")</f>
        <v/>
      </c>
      <c r="CR57" s="359" t="str">
        <f>IF(AND('MAPA DE RIESGOS'!$AP370="Alta",'MAPA DE RIESGOS'!$AR370="Catastrófico"),CONCATENATE("R",'MAPA DE RIESGOS'!$H370,"C",'MAPA DE RIESGOS'!$AF370),"")</f>
        <v/>
      </c>
      <c r="CS57" s="359" t="str">
        <f>IF(AND('MAPA DE RIESGOS'!$AP371="Alta",'MAPA DE RIESGOS'!$AR371="Catastrófico"),CONCATENATE("R",'MAPA DE RIESGOS'!$H371,"C",'MAPA DE RIESGOS'!$AF371),"")</f>
        <v/>
      </c>
      <c r="CT57" s="359" t="str">
        <f>IF(AND('MAPA DE RIESGOS'!$AP372="Alta",'MAPA DE RIESGOS'!$AR372="Catastrófico"),CONCATENATE("R",'MAPA DE RIESGOS'!$H372,"C",'MAPA DE RIESGOS'!$AF372),"")</f>
        <v/>
      </c>
      <c r="CU57" s="360" t="str">
        <f>IF(AND('MAPA DE RIESGOS'!$AP373="Alta",'MAPA DE RIESGOS'!$AR373="Catastrófico"),CONCATENATE("R",'MAPA DE RIESGOS'!$H373,"C",'MAPA DE RIESGOS'!$AF373),"")</f>
        <v/>
      </c>
      <c r="CV57" s="67"/>
      <c r="CW57" s="771"/>
      <c r="CX57" s="772"/>
      <c r="CY57" s="772"/>
      <c r="CZ57" s="772"/>
      <c r="DA57" s="772"/>
      <c r="DB57" s="773"/>
    </row>
    <row r="58" spans="2:106" ht="32.5" customHeight="1">
      <c r="B58" s="749"/>
      <c r="C58" s="749"/>
      <c r="D58" s="750"/>
      <c r="E58" s="738"/>
      <c r="F58" s="739"/>
      <c r="G58" s="739"/>
      <c r="H58" s="739"/>
      <c r="I58" s="739"/>
      <c r="J58" s="369" t="str">
        <f>IF(AND('MAPA DE RIESGOS'!$AP374="Alta",'MAPA DE RIESGOS'!$AR374="Leve"),CONCATENATE("R",'MAPA DE RIESGOS'!$H374,"C",'MAPA DE RIESGOS'!$AF374),"")</f>
        <v/>
      </c>
      <c r="K58" s="370" t="str">
        <f>IF(AND('MAPA DE RIESGOS'!$AP375="Alta",'MAPA DE RIESGOS'!$AR375="Leve"),CONCATENATE("R",'MAPA DE RIESGOS'!$H375,"C",'MAPA DE RIESGOS'!$AF375),"")</f>
        <v/>
      </c>
      <c r="L58" s="370" t="str">
        <f>IF(AND('MAPA DE RIESGOS'!$AP376="Alta",'MAPA DE RIESGOS'!$AR376="Leve"),CONCATENATE("R",'MAPA DE RIESGOS'!$H376,"C",'MAPA DE RIESGOS'!$AF376),"")</f>
        <v/>
      </c>
      <c r="M58" s="370" t="str">
        <f>IF(AND('MAPA DE RIESGOS'!$AP377="Alta",'MAPA DE RIESGOS'!$AR377="Leve"),CONCATENATE("R",'MAPA DE RIESGOS'!$H377,"C",'MAPA DE RIESGOS'!$AF377),"")</f>
        <v/>
      </c>
      <c r="N58" s="370" t="str">
        <f>IF(AND('MAPA DE RIESGOS'!$AP378="Alta",'MAPA DE RIESGOS'!$AR378="Leve"),CONCATENATE("R",'MAPA DE RIESGOS'!$H378,"C",'MAPA DE RIESGOS'!$AF378),"")</f>
        <v/>
      </c>
      <c r="O58" s="370" t="str">
        <f>IF(AND('MAPA DE RIESGOS'!$AP379="Alta",'MAPA DE RIESGOS'!$AR379="Leve"),CONCATENATE("R",'MAPA DE RIESGOS'!$H379,"C",'MAPA DE RIESGOS'!$AF379),"")</f>
        <v/>
      </c>
      <c r="P58" s="370" t="str">
        <f>IF(AND('MAPA DE RIESGOS'!$AP380="Alta",'MAPA DE RIESGOS'!$AR380="Leve"),CONCATENATE("R",'MAPA DE RIESGOS'!$H380,"C",'MAPA DE RIESGOS'!$AF380),"")</f>
        <v/>
      </c>
      <c r="Q58" s="370" t="str">
        <f>IF(AND('MAPA DE RIESGOS'!$AP381="Alta",'MAPA DE RIESGOS'!$AR381="Leve"),CONCATENATE("R",'MAPA DE RIESGOS'!$H381,"C",'MAPA DE RIESGOS'!$AF381),"")</f>
        <v/>
      </c>
      <c r="R58" s="370" t="str">
        <f>IF(AND('MAPA DE RIESGOS'!$AP382="Alta",'MAPA DE RIESGOS'!$AR382="Leve"),CONCATENATE("R",'MAPA DE RIESGOS'!$H382,"C",'MAPA DE RIESGOS'!$AF382),"")</f>
        <v/>
      </c>
      <c r="S58" s="370" t="str">
        <f>IF(AND('MAPA DE RIESGOS'!$AP383="Alta",'MAPA DE RIESGOS'!$AR383="Leve"),CONCATENATE("R",'MAPA DE RIESGOS'!$H383,"C",'MAPA DE RIESGOS'!$AF383),"")</f>
        <v/>
      </c>
      <c r="T58" s="370" t="str">
        <f>IF(AND('MAPA DE RIESGOS'!$AP384="Alta",'MAPA DE RIESGOS'!$AR384="Leve"),CONCATENATE("R",'MAPA DE RIESGOS'!$H384,"C",'MAPA DE RIESGOS'!$AF384),"")</f>
        <v/>
      </c>
      <c r="U58" s="370" t="str">
        <f>IF(AND('MAPA DE RIESGOS'!$AP385="Alta",'MAPA DE RIESGOS'!$AR385="Leve"),CONCATENATE("R",'MAPA DE RIESGOS'!$H385,"C",'MAPA DE RIESGOS'!$AF385),"")</f>
        <v/>
      </c>
      <c r="V58" s="370" t="str">
        <f>IF(AND('MAPA DE RIESGOS'!$AP386="Alta",'MAPA DE RIESGOS'!$AR386="Leve"),CONCATENATE("R",'MAPA DE RIESGOS'!$H386,"C",'MAPA DE RIESGOS'!$AF386),"")</f>
        <v/>
      </c>
      <c r="W58" s="370" t="str">
        <f>IF(AND('MAPA DE RIESGOS'!$AP387="Alta",'MAPA DE RIESGOS'!$AR387="Leve"),CONCATENATE("R",'MAPA DE RIESGOS'!$H387,"C",'MAPA DE RIESGOS'!$AF387),"")</f>
        <v/>
      </c>
      <c r="X58" s="370" t="str">
        <f>IF(AND('MAPA DE RIESGOS'!$AP388="Alta",'MAPA DE RIESGOS'!$AR388="Leve"),CONCATENATE("R",'MAPA DE RIESGOS'!$H388,"C",'MAPA DE RIESGOS'!$AF388),"")</f>
        <v/>
      </c>
      <c r="Y58" s="370" t="str">
        <f>IF(AND('MAPA DE RIESGOS'!$AP389="Alta",'MAPA DE RIESGOS'!$AR389="Leve"),CONCATENATE("R",'MAPA DE RIESGOS'!$H389,"C",'MAPA DE RIESGOS'!$AF389),"")</f>
        <v/>
      </c>
      <c r="Z58" s="370" t="str">
        <f>IF(AND('MAPA DE RIESGOS'!$AP390="Alta",'MAPA DE RIESGOS'!$AR390="Leve"),CONCATENATE("R",'MAPA DE RIESGOS'!$H390,"C",'MAPA DE RIESGOS'!$AF390),"")</f>
        <v/>
      </c>
      <c r="AA58" s="370" t="str">
        <f>IF(AND('MAPA DE RIESGOS'!$AP391="Alta",'MAPA DE RIESGOS'!$AR391="Leve"),CONCATENATE("R",'MAPA DE RIESGOS'!$H391,"C",'MAPA DE RIESGOS'!$AF391),"")</f>
        <v/>
      </c>
      <c r="AB58" s="369" t="str">
        <f>IF(AND('MAPA DE RIESGOS'!$AP374="Alta",'MAPA DE RIESGOS'!$AR374="Menor"),CONCATENATE("R",'MAPA DE RIESGOS'!$H374,"C",'MAPA DE RIESGOS'!$AF374),"")</f>
        <v/>
      </c>
      <c r="AC58" s="370" t="str">
        <f>IF(AND('MAPA DE RIESGOS'!$AP375="Alta",'MAPA DE RIESGOS'!$AR375="Menor"),CONCATENATE("R",'MAPA DE RIESGOS'!$H375,"C",'MAPA DE RIESGOS'!$AF375),"")</f>
        <v/>
      </c>
      <c r="AD58" s="370" t="str">
        <f>IF(AND('MAPA DE RIESGOS'!$AP376="Alta",'MAPA DE RIESGOS'!$AR376="Menor"),CONCATENATE("R",'MAPA DE RIESGOS'!$H376,"C",'MAPA DE RIESGOS'!$AF376),"")</f>
        <v/>
      </c>
      <c r="AE58" s="370" t="str">
        <f>IF(AND('MAPA DE RIESGOS'!$AP377="Alta",'MAPA DE RIESGOS'!$AR377="Menor"),CONCATENATE("R",'MAPA DE RIESGOS'!$H377,"C",'MAPA DE RIESGOS'!$AF377),"")</f>
        <v/>
      </c>
      <c r="AF58" s="370" t="str">
        <f>IF(AND('MAPA DE RIESGOS'!$AP378="Alta",'MAPA DE RIESGOS'!$AR378="Menor"),CONCATENATE("R",'MAPA DE RIESGOS'!$H378,"C",'MAPA DE RIESGOS'!$AF378),"")</f>
        <v/>
      </c>
      <c r="AG58" s="370" t="str">
        <f>IF(AND('MAPA DE RIESGOS'!$AP379="Alta",'MAPA DE RIESGOS'!$AR379="Menor"),CONCATENATE("R",'MAPA DE RIESGOS'!$H379,"C",'MAPA DE RIESGOS'!$AF379),"")</f>
        <v/>
      </c>
      <c r="AH58" s="370" t="str">
        <f>IF(AND('MAPA DE RIESGOS'!$AP380="Alta",'MAPA DE RIESGOS'!$AR380="Menor"),CONCATENATE("R",'MAPA DE RIESGOS'!$H380,"C",'MAPA DE RIESGOS'!$AF380),"")</f>
        <v/>
      </c>
      <c r="AI58" s="370" t="str">
        <f>IF(AND('MAPA DE RIESGOS'!$AP381="Alta",'MAPA DE RIESGOS'!$AR381="Menor"),CONCATENATE("R",'MAPA DE RIESGOS'!$H381,"C",'MAPA DE RIESGOS'!$AF381),"")</f>
        <v/>
      </c>
      <c r="AJ58" s="370" t="str">
        <f>IF(AND('MAPA DE RIESGOS'!$AP382="Alta",'MAPA DE RIESGOS'!$AR382="Menor"),CONCATENATE("R",'MAPA DE RIESGOS'!$H382,"C",'MAPA DE RIESGOS'!$AF382),"")</f>
        <v/>
      </c>
      <c r="AK58" s="370" t="str">
        <f>IF(AND('MAPA DE RIESGOS'!$AP383="Alta",'MAPA DE RIESGOS'!$AR383="Menor"),CONCATENATE("R",'MAPA DE RIESGOS'!$H383,"C",'MAPA DE RIESGOS'!$AF383),"")</f>
        <v/>
      </c>
      <c r="AL58" s="370" t="str">
        <f>IF(AND('MAPA DE RIESGOS'!$AP384="Alta",'MAPA DE RIESGOS'!$AR384="Menor"),CONCATENATE("R",'MAPA DE RIESGOS'!$H384,"C",'MAPA DE RIESGOS'!$AF384),"")</f>
        <v/>
      </c>
      <c r="AM58" s="370" t="str">
        <f>IF(AND('MAPA DE RIESGOS'!$AP385="Alta",'MAPA DE RIESGOS'!$AR385="Menor"),CONCATENATE("R",'MAPA DE RIESGOS'!$H385,"C",'MAPA DE RIESGOS'!$AF385),"")</f>
        <v/>
      </c>
      <c r="AN58" s="370" t="str">
        <f>IF(AND('MAPA DE RIESGOS'!$AP386="Alta",'MAPA DE RIESGOS'!$AR386="Menor"),CONCATENATE("R",'MAPA DE RIESGOS'!$H386,"C",'MAPA DE RIESGOS'!$AF386),"")</f>
        <v/>
      </c>
      <c r="AO58" s="370" t="str">
        <f>IF(AND('MAPA DE RIESGOS'!$AP387="Alta",'MAPA DE RIESGOS'!$AR387="Menor"),CONCATENATE("R",'MAPA DE RIESGOS'!$H387,"C",'MAPA DE RIESGOS'!$AF387),"")</f>
        <v/>
      </c>
      <c r="AP58" s="370" t="str">
        <f>IF(AND('MAPA DE RIESGOS'!$AP388="Alta",'MAPA DE RIESGOS'!$AR388="Menor"),CONCATENATE("R",'MAPA DE RIESGOS'!$H388,"C",'MAPA DE RIESGOS'!$AF388),"")</f>
        <v/>
      </c>
      <c r="AQ58" s="370" t="str">
        <f>IF(AND('MAPA DE RIESGOS'!$AP389="Alta",'MAPA DE RIESGOS'!$AR389="Menor"),CONCATENATE("R",'MAPA DE RIESGOS'!$H389,"C",'MAPA DE RIESGOS'!$AF389),"")</f>
        <v/>
      </c>
      <c r="AR58" s="370" t="str">
        <f>IF(AND('MAPA DE RIESGOS'!$AP390="Alta",'MAPA DE RIESGOS'!$AR390="Menor"),CONCATENATE("R",'MAPA DE RIESGOS'!$H390,"C",'MAPA DE RIESGOS'!$AF390),"")</f>
        <v/>
      </c>
      <c r="AS58" s="371" t="str">
        <f>IF(AND('MAPA DE RIESGOS'!$AP391="Alta",'MAPA DE RIESGOS'!$AR391="Menor"),CONCATENATE("R",'MAPA DE RIESGOS'!$H391,"C",'MAPA DE RIESGOS'!$AF391),"")</f>
        <v/>
      </c>
      <c r="AT58" s="357" t="str">
        <f>IF(AND('MAPA DE RIESGOS'!$AP374="Alta",'MAPA DE RIESGOS'!$AR374="Moderado"),CONCATENATE("R",'MAPA DE RIESGOS'!$H374,"C",'MAPA DE RIESGOS'!$AF374),"")</f>
        <v/>
      </c>
      <c r="AU58" s="357" t="str">
        <f>IF(AND('MAPA DE RIESGOS'!$AP375="Alta",'MAPA DE RIESGOS'!$AR375="Moderado"),CONCATENATE("R",'MAPA DE RIESGOS'!$H375,"C",'MAPA DE RIESGOS'!$AF375),"")</f>
        <v/>
      </c>
      <c r="AV58" s="357" t="str">
        <f>IF(AND('MAPA DE RIESGOS'!$AP376="Alta",'MAPA DE RIESGOS'!$AR376="Moderado"),CONCATENATE("R",'MAPA DE RIESGOS'!$H376,"C",'MAPA DE RIESGOS'!$AF376),"")</f>
        <v/>
      </c>
      <c r="AW58" s="357" t="str">
        <f>IF(AND('MAPA DE RIESGOS'!$AP377="Alta",'MAPA DE RIESGOS'!$AR377="Moderado"),CONCATENATE("R",'MAPA DE RIESGOS'!$H377,"C",'MAPA DE RIESGOS'!$AF377),"")</f>
        <v/>
      </c>
      <c r="AX58" s="357" t="str">
        <f>IF(AND('MAPA DE RIESGOS'!$AP378="Alta",'MAPA DE RIESGOS'!$AR378="Moderado"),CONCATENATE("R",'MAPA DE RIESGOS'!$H378,"C",'MAPA DE RIESGOS'!$AF378),"")</f>
        <v/>
      </c>
      <c r="AY58" s="357" t="str">
        <f>IF(AND('MAPA DE RIESGOS'!$AP379="Alta",'MAPA DE RIESGOS'!$AR379="Moderado"),CONCATENATE("R",'MAPA DE RIESGOS'!$H379,"C",'MAPA DE RIESGOS'!$AF379),"")</f>
        <v/>
      </c>
      <c r="AZ58" s="357" t="str">
        <f>IF(AND('MAPA DE RIESGOS'!$AP380="Alta",'MAPA DE RIESGOS'!$AR380="Moderado"),CONCATENATE("R",'MAPA DE RIESGOS'!$H380,"C",'MAPA DE RIESGOS'!$AF380),"")</f>
        <v/>
      </c>
      <c r="BA58" s="357" t="str">
        <f>IF(AND('MAPA DE RIESGOS'!$AP381="Alta",'MAPA DE RIESGOS'!$AR381="Moderado"),CONCATENATE("R",'MAPA DE RIESGOS'!$H381,"C",'MAPA DE RIESGOS'!$AF381),"")</f>
        <v/>
      </c>
      <c r="BB58" s="357" t="str">
        <f>IF(AND('MAPA DE RIESGOS'!$AP382="Alta",'MAPA DE RIESGOS'!$AR382="Moderado"),CONCATENATE("R",'MAPA DE RIESGOS'!$H382,"C",'MAPA DE RIESGOS'!$AF382),"")</f>
        <v/>
      </c>
      <c r="BC58" s="357" t="str">
        <f>IF(AND('MAPA DE RIESGOS'!$AP383="Alta",'MAPA DE RIESGOS'!$AR383="Moderado"),CONCATENATE("R",'MAPA DE RIESGOS'!$H383,"C",'MAPA DE RIESGOS'!$AF383),"")</f>
        <v/>
      </c>
      <c r="BD58" s="357" t="str">
        <f>IF(AND('MAPA DE RIESGOS'!$AP384="Alta",'MAPA DE RIESGOS'!$AR384="Moderado"),CONCATENATE("R",'MAPA DE RIESGOS'!$H384,"C",'MAPA DE RIESGOS'!$AF384),"")</f>
        <v/>
      </c>
      <c r="BE58" s="357" t="str">
        <f>IF(AND('MAPA DE RIESGOS'!$AP385="Alta",'MAPA DE RIESGOS'!$AR385="Moderado"),CONCATENATE("R",'MAPA DE RIESGOS'!$H385,"C",'MAPA DE RIESGOS'!$AF385),"")</f>
        <v/>
      </c>
      <c r="BF58" s="357" t="str">
        <f>IF(AND('MAPA DE RIESGOS'!$AP386="Alta",'MAPA DE RIESGOS'!$AR386="Moderado"),CONCATENATE("R",'MAPA DE RIESGOS'!$H386,"C",'MAPA DE RIESGOS'!$AF386),"")</f>
        <v/>
      </c>
      <c r="BG58" s="357" t="str">
        <f>IF(AND('MAPA DE RIESGOS'!$AP387="Alta",'MAPA DE RIESGOS'!$AR387="Moderado"),CONCATENATE("R",'MAPA DE RIESGOS'!$H387,"C",'MAPA DE RIESGOS'!$AF387),"")</f>
        <v/>
      </c>
      <c r="BH58" s="357" t="str">
        <f>IF(AND('MAPA DE RIESGOS'!$AP388="Alta",'MAPA DE RIESGOS'!$AR388="Moderado"),CONCATENATE("R",'MAPA DE RIESGOS'!$H388,"C",'MAPA DE RIESGOS'!$AF388),"")</f>
        <v/>
      </c>
      <c r="BI58" s="357" t="str">
        <f>IF(AND('MAPA DE RIESGOS'!$AP389="Alta",'MAPA DE RIESGOS'!$AR389="Moderado"),CONCATENATE("R",'MAPA DE RIESGOS'!$H389,"C",'MAPA DE RIESGOS'!$AF389),"")</f>
        <v/>
      </c>
      <c r="BJ58" s="357" t="str">
        <f>IF(AND('MAPA DE RIESGOS'!$AP390="Alta",'MAPA DE RIESGOS'!$AR390="Moderado"),CONCATENATE("R",'MAPA DE RIESGOS'!$H390,"C",'MAPA DE RIESGOS'!$AF390),"")</f>
        <v/>
      </c>
      <c r="BK58" s="358" t="str">
        <f>IF(AND('MAPA DE RIESGOS'!$AP391="Alta",'MAPA DE RIESGOS'!$AR391="Moderado"),CONCATENATE("R",'MAPA DE RIESGOS'!$H391,"C",'MAPA DE RIESGOS'!$AF391),"")</f>
        <v/>
      </c>
      <c r="BL58" s="357" t="str">
        <f>IF(AND('MAPA DE RIESGOS'!$AP374="Alta",'MAPA DE RIESGOS'!$AR374="Mayor"),CONCATENATE("R",'MAPA DE RIESGOS'!$H374,"C",'MAPA DE RIESGOS'!$AF374),"")</f>
        <v/>
      </c>
      <c r="BM58" s="357" t="str">
        <f>IF(AND('MAPA DE RIESGOS'!$AP375="Alta",'MAPA DE RIESGOS'!$AR375="Mayor"),CONCATENATE("R",'MAPA DE RIESGOS'!$H375,"C",'MAPA DE RIESGOS'!$AF375),"")</f>
        <v/>
      </c>
      <c r="BN58" s="357" t="str">
        <f>IF(AND('MAPA DE RIESGOS'!$AP376="Alta",'MAPA DE RIESGOS'!$AR376="Mayor"),CONCATENATE("R",'MAPA DE RIESGOS'!$H376,"C",'MAPA DE RIESGOS'!$AF376),"")</f>
        <v/>
      </c>
      <c r="BO58" s="357" t="str">
        <f>IF(AND('MAPA DE RIESGOS'!$AP377="Alta",'MAPA DE RIESGOS'!$AR377="Mayor"),CONCATENATE("R",'MAPA DE RIESGOS'!$H377,"C",'MAPA DE RIESGOS'!$AF377),"")</f>
        <v/>
      </c>
      <c r="BP58" s="357" t="str">
        <f>IF(AND('MAPA DE RIESGOS'!$AP378="Alta",'MAPA DE RIESGOS'!$AR378="Mayor"),CONCATENATE("R",'MAPA DE RIESGOS'!$H378,"C",'MAPA DE RIESGOS'!$AF378),"")</f>
        <v/>
      </c>
      <c r="BQ58" s="357" t="str">
        <f>IF(AND('MAPA DE RIESGOS'!$AP379="Alta",'MAPA DE RIESGOS'!$AR379="Mayor"),CONCATENATE("R",'MAPA DE RIESGOS'!$H379,"C",'MAPA DE RIESGOS'!$AF379),"")</f>
        <v/>
      </c>
      <c r="BR58" s="357" t="str">
        <f>IF(AND('MAPA DE RIESGOS'!$AP380="Alta",'MAPA DE RIESGOS'!$AR380="Mayor"),CONCATENATE("R",'MAPA DE RIESGOS'!$H380,"C",'MAPA DE RIESGOS'!$AF380),"")</f>
        <v/>
      </c>
      <c r="BS58" s="357" t="str">
        <f>IF(AND('MAPA DE RIESGOS'!$AP381="Alta",'MAPA DE RIESGOS'!$AR381="Mayor"),CONCATENATE("R",'MAPA DE RIESGOS'!$H381,"C",'MAPA DE RIESGOS'!$AF381),"")</f>
        <v/>
      </c>
      <c r="BT58" s="357" t="str">
        <f>IF(AND('MAPA DE RIESGOS'!$AP382="Alta",'MAPA DE RIESGOS'!$AR382="Mayor"),CONCATENATE("R",'MAPA DE RIESGOS'!$H382,"C",'MAPA DE RIESGOS'!$AF382),"")</f>
        <v/>
      </c>
      <c r="BU58" s="357" t="str">
        <f>IF(AND('MAPA DE RIESGOS'!$AP383="Alta",'MAPA DE RIESGOS'!$AR383="Mayor"),CONCATENATE("R",'MAPA DE RIESGOS'!$H383,"C",'MAPA DE RIESGOS'!$AF383),"")</f>
        <v/>
      </c>
      <c r="BV58" s="357" t="str">
        <f>IF(AND('MAPA DE RIESGOS'!$AP384="Alta",'MAPA DE RIESGOS'!$AR384="Mayor"),CONCATENATE("R",'MAPA DE RIESGOS'!$H384,"C",'MAPA DE RIESGOS'!$AF384),"")</f>
        <v/>
      </c>
      <c r="BW58" s="357" t="str">
        <f>IF(AND('MAPA DE RIESGOS'!$AP385="Alta",'MAPA DE RIESGOS'!$AR385="Mayor"),CONCATENATE("R",'MAPA DE RIESGOS'!$H385,"C",'MAPA DE RIESGOS'!$AF385),"")</f>
        <v/>
      </c>
      <c r="BX58" s="357" t="str">
        <f>IF(AND('MAPA DE RIESGOS'!$AP386="Alta",'MAPA DE RIESGOS'!$AR386="Mayor"),CONCATENATE("R",'MAPA DE RIESGOS'!$H386,"C",'MAPA DE RIESGOS'!$AF386),"")</f>
        <v/>
      </c>
      <c r="BY58" s="357" t="str">
        <f>IF(AND('MAPA DE RIESGOS'!$AP387="Alta",'MAPA DE RIESGOS'!$AR387="Mayor"),CONCATENATE("R",'MAPA DE RIESGOS'!$H387,"C",'MAPA DE RIESGOS'!$AF387),"")</f>
        <v/>
      </c>
      <c r="BZ58" s="357" t="str">
        <f>IF(AND('MAPA DE RIESGOS'!$AP388="Alta",'MAPA DE RIESGOS'!$AR388="Mayor"),CONCATENATE("R",'MAPA DE RIESGOS'!$H388,"C",'MAPA DE RIESGOS'!$AF388),"")</f>
        <v/>
      </c>
      <c r="CA58" s="357" t="str">
        <f>IF(AND('MAPA DE RIESGOS'!$AP389="Alta",'MAPA DE RIESGOS'!$AR389="Mayor"),CONCATENATE("R",'MAPA DE RIESGOS'!$H389,"C",'MAPA DE RIESGOS'!$AF389),"")</f>
        <v/>
      </c>
      <c r="CB58" s="357" t="str">
        <f>IF(AND('MAPA DE RIESGOS'!$AP390="Alta",'MAPA DE RIESGOS'!$AR390="Mayor"),CONCATENATE("R",'MAPA DE RIESGOS'!$H390,"C",'MAPA DE RIESGOS'!$AF390),"")</f>
        <v/>
      </c>
      <c r="CC58" s="358" t="str">
        <f>IF(AND('MAPA DE RIESGOS'!$AP391="Alta",'MAPA DE RIESGOS'!$AR391="Mayor"),CONCATENATE("R",'MAPA DE RIESGOS'!$H391,"C",'MAPA DE RIESGOS'!$AF391),"")</f>
        <v/>
      </c>
      <c r="CD58" s="359" t="str">
        <f>IF(AND('MAPA DE RIESGOS'!$AP374="Alta",'MAPA DE RIESGOS'!$AR374="Catastrófico"),CONCATENATE("R",'MAPA DE RIESGOS'!$H374,"C",'MAPA DE RIESGOS'!$AF374),"")</f>
        <v/>
      </c>
      <c r="CE58" s="359" t="str">
        <f>IF(AND('MAPA DE RIESGOS'!$AP375="Alta",'MAPA DE RIESGOS'!$AR375="Catastrófico"),CONCATENATE("R",'MAPA DE RIESGOS'!$H375,"C",'MAPA DE RIESGOS'!$AF375),"")</f>
        <v/>
      </c>
      <c r="CF58" s="359" t="str">
        <f>IF(AND('MAPA DE RIESGOS'!$AP376="Alta",'MAPA DE RIESGOS'!$AR376="Catastrófico"),CONCATENATE("R",'MAPA DE RIESGOS'!$H376,"C",'MAPA DE RIESGOS'!$AF376),"")</f>
        <v/>
      </c>
      <c r="CG58" s="359" t="str">
        <f>IF(AND('MAPA DE RIESGOS'!$AP377="Alta",'MAPA DE RIESGOS'!$AR377="Catastrófico"),CONCATENATE("R",'MAPA DE RIESGOS'!$H377,"C",'MAPA DE RIESGOS'!$AF377),"")</f>
        <v/>
      </c>
      <c r="CH58" s="359" t="str">
        <f>IF(AND('MAPA DE RIESGOS'!$AP378="Alta",'MAPA DE RIESGOS'!$AR378="Catastrófico"),CONCATENATE("R",'MAPA DE RIESGOS'!$H378,"C",'MAPA DE RIESGOS'!$AF378),"")</f>
        <v/>
      </c>
      <c r="CI58" s="359" t="str">
        <f>IF(AND('MAPA DE RIESGOS'!$AP379="Alta",'MAPA DE RIESGOS'!$AR379="Catastrófico"),CONCATENATE("R",'MAPA DE RIESGOS'!$H379,"C",'MAPA DE RIESGOS'!$AF379),"")</f>
        <v/>
      </c>
      <c r="CJ58" s="359" t="str">
        <f>IF(AND('MAPA DE RIESGOS'!$AP380="Alta",'MAPA DE RIESGOS'!$AR380="Catastrófico"),CONCATENATE("R",'MAPA DE RIESGOS'!$H380,"C",'MAPA DE RIESGOS'!$AF380),"")</f>
        <v/>
      </c>
      <c r="CK58" s="359" t="str">
        <f>IF(AND('MAPA DE RIESGOS'!$AP381="Alta",'MAPA DE RIESGOS'!$AR381="Catastrófico"),CONCATENATE("R",'MAPA DE RIESGOS'!$H381,"C",'MAPA DE RIESGOS'!$AF381),"")</f>
        <v/>
      </c>
      <c r="CL58" s="359" t="str">
        <f>IF(AND('MAPA DE RIESGOS'!$AP382="Alta",'MAPA DE RIESGOS'!$AR382="Catastrófico"),CONCATENATE("R",'MAPA DE RIESGOS'!$H382,"C",'MAPA DE RIESGOS'!$AF382),"")</f>
        <v/>
      </c>
      <c r="CM58" s="359" t="str">
        <f>IF(AND('MAPA DE RIESGOS'!$AP383="Alta",'MAPA DE RIESGOS'!$AR383="Catastrófico"),CONCATENATE("R",'MAPA DE RIESGOS'!$H383,"C",'MAPA DE RIESGOS'!$AF383),"")</f>
        <v/>
      </c>
      <c r="CN58" s="359" t="str">
        <f>IF(AND('MAPA DE RIESGOS'!$AP384="Alta",'MAPA DE RIESGOS'!$AR384="Catastrófico"),CONCATENATE("R",'MAPA DE RIESGOS'!$H384,"C",'MAPA DE RIESGOS'!$AF384),"")</f>
        <v/>
      </c>
      <c r="CO58" s="359" t="str">
        <f>IF(AND('MAPA DE RIESGOS'!$AP385="Alta",'MAPA DE RIESGOS'!$AR385="Catastrófico"),CONCATENATE("R",'MAPA DE RIESGOS'!$H385,"C",'MAPA DE RIESGOS'!$AF385),"")</f>
        <v/>
      </c>
      <c r="CP58" s="359" t="str">
        <f>IF(AND('MAPA DE RIESGOS'!$AP386="Alta",'MAPA DE RIESGOS'!$AR386="Catastrófico"),CONCATENATE("R",'MAPA DE RIESGOS'!$H386,"C",'MAPA DE RIESGOS'!$AF386),"")</f>
        <v/>
      </c>
      <c r="CQ58" s="359" t="str">
        <f>IF(AND('MAPA DE RIESGOS'!$AP387="Alta",'MAPA DE RIESGOS'!$AR387="Catastrófico"),CONCATENATE("R",'MAPA DE RIESGOS'!$H387,"C",'MAPA DE RIESGOS'!$AF387),"")</f>
        <v/>
      </c>
      <c r="CR58" s="359" t="str">
        <f>IF(AND('MAPA DE RIESGOS'!$AP388="Alta",'MAPA DE RIESGOS'!$AR388="Catastrófico"),CONCATENATE("R",'MAPA DE RIESGOS'!$H388,"C",'MAPA DE RIESGOS'!$AF388),"")</f>
        <v/>
      </c>
      <c r="CS58" s="359" t="str">
        <f>IF(AND('MAPA DE RIESGOS'!$AP389="Alta",'MAPA DE RIESGOS'!$AR389="Catastrófico"),CONCATENATE("R",'MAPA DE RIESGOS'!$H389,"C",'MAPA DE RIESGOS'!$AF389),"")</f>
        <v/>
      </c>
      <c r="CT58" s="359" t="str">
        <f>IF(AND('MAPA DE RIESGOS'!$AP390="Alta",'MAPA DE RIESGOS'!$AR390="Catastrófico"),CONCATENATE("R",'MAPA DE RIESGOS'!$H390,"C",'MAPA DE RIESGOS'!$AF390),"")</f>
        <v/>
      </c>
      <c r="CU58" s="360" t="str">
        <f>IF(AND('MAPA DE RIESGOS'!$AP391="Alta",'MAPA DE RIESGOS'!$AR391="Catastrófico"),CONCATENATE("R",'MAPA DE RIESGOS'!$H391,"C",'MAPA DE RIESGOS'!$AF391),"")</f>
        <v/>
      </c>
      <c r="CV58" s="67"/>
      <c r="CW58" s="771"/>
      <c r="CX58" s="772"/>
      <c r="CY58" s="772"/>
      <c r="CZ58" s="772"/>
      <c r="DA58" s="772"/>
      <c r="DB58" s="773"/>
    </row>
    <row r="59" spans="2:106" ht="32.5" customHeight="1">
      <c r="B59" s="749"/>
      <c r="C59" s="749"/>
      <c r="D59" s="750"/>
      <c r="E59" s="738"/>
      <c r="F59" s="739"/>
      <c r="G59" s="739"/>
      <c r="H59" s="739"/>
      <c r="I59" s="739"/>
      <c r="J59" s="369" t="str">
        <f>IF(AND('MAPA DE RIESGOS'!$AP392="Alta",'MAPA DE RIESGOS'!$AR392="Leve"),CONCATENATE("R",'MAPA DE RIESGOS'!$H392,"C",'MAPA DE RIESGOS'!$AF392),"")</f>
        <v/>
      </c>
      <c r="K59" s="370" t="str">
        <f>IF(AND('MAPA DE RIESGOS'!$AP393="Alta",'MAPA DE RIESGOS'!$AR393="Leve"),CONCATENATE("R",'MAPA DE RIESGOS'!$H393,"C",'MAPA DE RIESGOS'!$AF393),"")</f>
        <v/>
      </c>
      <c r="L59" s="370" t="str">
        <f>IF(AND('MAPA DE RIESGOS'!$AP394="Alta",'MAPA DE RIESGOS'!$AR394="Leve"),CONCATENATE("R",'MAPA DE RIESGOS'!$H394,"C",'MAPA DE RIESGOS'!$AF394),"")</f>
        <v/>
      </c>
      <c r="M59" s="370" t="str">
        <f>IF(AND('MAPA DE RIESGOS'!$AP395="Alta",'MAPA DE RIESGOS'!$AR395="Leve"),CONCATENATE("R",'MAPA DE RIESGOS'!$H395,"C",'MAPA DE RIESGOS'!$AF395),"")</f>
        <v/>
      </c>
      <c r="N59" s="370" t="str">
        <f>IF(AND('MAPA DE RIESGOS'!$AP396="Alta",'MAPA DE RIESGOS'!$AR396="Leve"),CONCATENATE("R",'MAPA DE RIESGOS'!$H396,"C",'MAPA DE RIESGOS'!$AF396),"")</f>
        <v/>
      </c>
      <c r="O59" s="370" t="str">
        <f>IF(AND('MAPA DE RIESGOS'!$AP397="Alta",'MAPA DE RIESGOS'!$AR397="Leve"),CONCATENATE("R",'MAPA DE RIESGOS'!$H397,"C",'MAPA DE RIESGOS'!$AF397),"")</f>
        <v/>
      </c>
      <c r="P59" s="370" t="str">
        <f>IF(AND('MAPA DE RIESGOS'!$AP398="Alta",'MAPA DE RIESGOS'!$AR398="Leve"),CONCATENATE("R",'MAPA DE RIESGOS'!$H398,"C",'MAPA DE RIESGOS'!$AF398),"")</f>
        <v/>
      </c>
      <c r="Q59" s="370" t="str">
        <f>IF(AND('MAPA DE RIESGOS'!$AP399="Alta",'MAPA DE RIESGOS'!$AR399="Leve"),CONCATENATE("R",'MAPA DE RIESGOS'!$H399,"C",'MAPA DE RIESGOS'!$AF399),"")</f>
        <v/>
      </c>
      <c r="R59" s="370" t="str">
        <f>IF(AND('MAPA DE RIESGOS'!$AP400="Alta",'MAPA DE RIESGOS'!$AR400="Leve"),CONCATENATE("R",'MAPA DE RIESGOS'!$H400,"C",'MAPA DE RIESGOS'!$AF400),"")</f>
        <v/>
      </c>
      <c r="S59" s="370" t="str">
        <f>IF(AND('MAPA DE RIESGOS'!$AP401="Alta",'MAPA DE RIESGOS'!$AR401="Leve"),CONCATENATE("R",'MAPA DE RIESGOS'!$H401,"C",'MAPA DE RIESGOS'!$AF401),"")</f>
        <v/>
      </c>
      <c r="T59" s="370" t="str">
        <f>IF(AND('MAPA DE RIESGOS'!$AP402="Alta",'MAPA DE RIESGOS'!$AR402="Leve"),CONCATENATE("R",'MAPA DE RIESGOS'!$H402,"C",'MAPA DE RIESGOS'!$AF402),"")</f>
        <v/>
      </c>
      <c r="U59" s="370" t="str">
        <f>IF(AND('MAPA DE RIESGOS'!$AP403="Alta",'MAPA DE RIESGOS'!$AR403="Leve"),CONCATENATE("R",'MAPA DE RIESGOS'!$H403,"C",'MAPA DE RIESGOS'!$AF403),"")</f>
        <v/>
      </c>
      <c r="V59" s="370" t="str">
        <f>IF(AND('MAPA DE RIESGOS'!$AP404="Alta",'MAPA DE RIESGOS'!$AR404="Leve"),CONCATENATE("R",'MAPA DE RIESGOS'!$H404,"C",'MAPA DE RIESGOS'!$AF404),"")</f>
        <v/>
      </c>
      <c r="W59" s="370" t="str">
        <f>IF(AND('MAPA DE RIESGOS'!$AP405="Alta",'MAPA DE RIESGOS'!$AR405="Leve"),CONCATENATE("R",'MAPA DE RIESGOS'!$H405,"C",'MAPA DE RIESGOS'!$AF405),"")</f>
        <v/>
      </c>
      <c r="X59" s="370" t="str">
        <f>IF(AND('MAPA DE RIESGOS'!$AP406="Alta",'MAPA DE RIESGOS'!$AR406="Leve"),CONCATENATE("R",'MAPA DE RIESGOS'!$H406,"C",'MAPA DE RIESGOS'!$AF406),"")</f>
        <v/>
      </c>
      <c r="Y59" s="370" t="str">
        <f>IF(AND('MAPA DE RIESGOS'!$AP407="Alta",'MAPA DE RIESGOS'!$AR407="Leve"),CONCATENATE("R",'MAPA DE RIESGOS'!$H407,"C",'MAPA DE RIESGOS'!$AF407),"")</f>
        <v/>
      </c>
      <c r="Z59" s="370" t="str">
        <f>IF(AND('MAPA DE RIESGOS'!$AP408="Alta",'MAPA DE RIESGOS'!$AR408="Leve"),CONCATENATE("R",'MAPA DE RIESGOS'!$H408,"C",'MAPA DE RIESGOS'!$AF408),"")</f>
        <v/>
      </c>
      <c r="AA59" s="370" t="str">
        <f>IF(AND('MAPA DE RIESGOS'!$AP409="Alta",'MAPA DE RIESGOS'!$AR409="Leve"),CONCATENATE("R",'MAPA DE RIESGOS'!$H409,"C",'MAPA DE RIESGOS'!$AF409),"")</f>
        <v/>
      </c>
      <c r="AB59" s="369" t="str">
        <f>IF(AND('MAPA DE RIESGOS'!$AP392="Alta",'MAPA DE RIESGOS'!$AR392="Menor"),CONCATENATE("R",'MAPA DE RIESGOS'!$H392,"C",'MAPA DE RIESGOS'!$AF392),"")</f>
        <v/>
      </c>
      <c r="AC59" s="370" t="str">
        <f>IF(AND('MAPA DE RIESGOS'!$AP393="Alta",'MAPA DE RIESGOS'!$AR393="Menor"),CONCATENATE("R",'MAPA DE RIESGOS'!$H393,"C",'MAPA DE RIESGOS'!$AF393),"")</f>
        <v/>
      </c>
      <c r="AD59" s="370" t="str">
        <f>IF(AND('MAPA DE RIESGOS'!$AP394="Alta",'MAPA DE RIESGOS'!$AR394="Menor"),CONCATENATE("R",'MAPA DE RIESGOS'!$H394,"C",'MAPA DE RIESGOS'!$AF394),"")</f>
        <v/>
      </c>
      <c r="AE59" s="370" t="str">
        <f>IF(AND('MAPA DE RIESGOS'!$AP395="Alta",'MAPA DE RIESGOS'!$AR395="Menor"),CONCATENATE("R",'MAPA DE RIESGOS'!$H395,"C",'MAPA DE RIESGOS'!$AF395),"")</f>
        <v/>
      </c>
      <c r="AF59" s="370" t="str">
        <f>IF(AND('MAPA DE RIESGOS'!$AP396="Alta",'MAPA DE RIESGOS'!$AR396="Menor"),CONCATENATE("R",'MAPA DE RIESGOS'!$H396,"C",'MAPA DE RIESGOS'!$AF396),"")</f>
        <v/>
      </c>
      <c r="AG59" s="370" t="str">
        <f>IF(AND('MAPA DE RIESGOS'!$AP397="Alta",'MAPA DE RIESGOS'!$AR397="Menor"),CONCATENATE("R",'MAPA DE RIESGOS'!$H397,"C",'MAPA DE RIESGOS'!$AF397),"")</f>
        <v/>
      </c>
      <c r="AH59" s="370" t="str">
        <f>IF(AND('MAPA DE RIESGOS'!$AP398="Alta",'MAPA DE RIESGOS'!$AR398="Menor"),CONCATENATE("R",'MAPA DE RIESGOS'!$H398,"C",'MAPA DE RIESGOS'!$AF398),"")</f>
        <v/>
      </c>
      <c r="AI59" s="370" t="str">
        <f>IF(AND('MAPA DE RIESGOS'!$AP399="Alta",'MAPA DE RIESGOS'!$AR399="Menor"),CONCATENATE("R",'MAPA DE RIESGOS'!$H399,"C",'MAPA DE RIESGOS'!$AF399),"")</f>
        <v/>
      </c>
      <c r="AJ59" s="370" t="str">
        <f>IF(AND('MAPA DE RIESGOS'!$AP400="Alta",'MAPA DE RIESGOS'!$AR400="Menor"),CONCATENATE("R",'MAPA DE RIESGOS'!$H400,"C",'MAPA DE RIESGOS'!$AF400),"")</f>
        <v/>
      </c>
      <c r="AK59" s="370" t="str">
        <f>IF(AND('MAPA DE RIESGOS'!$AP401="Alta",'MAPA DE RIESGOS'!$AR401="Menor"),CONCATENATE("R",'MAPA DE RIESGOS'!$H401,"C",'MAPA DE RIESGOS'!$AF401),"")</f>
        <v/>
      </c>
      <c r="AL59" s="370" t="str">
        <f>IF(AND('MAPA DE RIESGOS'!$AP402="Alta",'MAPA DE RIESGOS'!$AR402="Menor"),CONCATENATE("R",'MAPA DE RIESGOS'!$H402,"C",'MAPA DE RIESGOS'!$AF402),"")</f>
        <v/>
      </c>
      <c r="AM59" s="370" t="str">
        <f>IF(AND('MAPA DE RIESGOS'!$AP403="Alta",'MAPA DE RIESGOS'!$AR403="Menor"),CONCATENATE("R",'MAPA DE RIESGOS'!$H403,"C",'MAPA DE RIESGOS'!$AF403),"")</f>
        <v/>
      </c>
      <c r="AN59" s="370" t="str">
        <f>IF(AND('MAPA DE RIESGOS'!$AP404="Alta",'MAPA DE RIESGOS'!$AR404="Menor"),CONCATENATE("R",'MAPA DE RIESGOS'!$H404,"C",'MAPA DE RIESGOS'!$AF404),"")</f>
        <v/>
      </c>
      <c r="AO59" s="370" t="str">
        <f>IF(AND('MAPA DE RIESGOS'!$AP405="Alta",'MAPA DE RIESGOS'!$AR405="Menor"),CONCATENATE("R",'MAPA DE RIESGOS'!$H405,"C",'MAPA DE RIESGOS'!$AF405),"")</f>
        <v/>
      </c>
      <c r="AP59" s="370" t="str">
        <f>IF(AND('MAPA DE RIESGOS'!$AP406="Alta",'MAPA DE RIESGOS'!$AR406="Menor"),CONCATENATE("R",'MAPA DE RIESGOS'!$H406,"C",'MAPA DE RIESGOS'!$AF406),"")</f>
        <v/>
      </c>
      <c r="AQ59" s="370" t="str">
        <f>IF(AND('MAPA DE RIESGOS'!$AP407="Alta",'MAPA DE RIESGOS'!$AR407="Menor"),CONCATENATE("R",'MAPA DE RIESGOS'!$H407,"C",'MAPA DE RIESGOS'!$AF407),"")</f>
        <v/>
      </c>
      <c r="AR59" s="370" t="str">
        <f>IF(AND('MAPA DE RIESGOS'!$AP408="Alta",'MAPA DE RIESGOS'!$AR408="Menor"),CONCATENATE("R",'MAPA DE RIESGOS'!$H408,"C",'MAPA DE RIESGOS'!$AF408),"")</f>
        <v/>
      </c>
      <c r="AS59" s="371" t="str">
        <f>IF(AND('MAPA DE RIESGOS'!$AP409="Alta",'MAPA DE RIESGOS'!$AR409="Menor"),CONCATENATE("R",'MAPA DE RIESGOS'!$H409,"C",'MAPA DE RIESGOS'!$AF409),"")</f>
        <v/>
      </c>
      <c r="AT59" s="357" t="str">
        <f>IF(AND('MAPA DE RIESGOS'!$AP392="Alta",'MAPA DE RIESGOS'!$AR392="Moderado"),CONCATENATE("R",'MAPA DE RIESGOS'!$H392,"C",'MAPA DE RIESGOS'!$AF392),"")</f>
        <v/>
      </c>
      <c r="AU59" s="357" t="str">
        <f>IF(AND('MAPA DE RIESGOS'!$AP393="Alta",'MAPA DE RIESGOS'!$AR393="Moderado"),CONCATENATE("R",'MAPA DE RIESGOS'!$H393,"C",'MAPA DE RIESGOS'!$AF393),"")</f>
        <v/>
      </c>
      <c r="AV59" s="357" t="str">
        <f>IF(AND('MAPA DE RIESGOS'!$AP394="Alta",'MAPA DE RIESGOS'!$AR394="Moderado"),CONCATENATE("R",'MAPA DE RIESGOS'!$H394,"C",'MAPA DE RIESGOS'!$AF394),"")</f>
        <v/>
      </c>
      <c r="AW59" s="357" t="str">
        <f>IF(AND('MAPA DE RIESGOS'!$AP395="Alta",'MAPA DE RIESGOS'!$AR395="Moderado"),CONCATENATE("R",'MAPA DE RIESGOS'!$H395,"C",'MAPA DE RIESGOS'!$AF395),"")</f>
        <v/>
      </c>
      <c r="AX59" s="357" t="str">
        <f>IF(AND('MAPA DE RIESGOS'!$AP396="Alta",'MAPA DE RIESGOS'!$AR396="Moderado"),CONCATENATE("R",'MAPA DE RIESGOS'!$H396,"C",'MAPA DE RIESGOS'!$AF396),"")</f>
        <v/>
      </c>
      <c r="AY59" s="357" t="str">
        <f>IF(AND('MAPA DE RIESGOS'!$AP397="Alta",'MAPA DE RIESGOS'!$AR397="Moderado"),CONCATENATE("R",'MAPA DE RIESGOS'!$H397,"C",'MAPA DE RIESGOS'!$AF397),"")</f>
        <v/>
      </c>
      <c r="AZ59" s="357" t="str">
        <f>IF(AND('MAPA DE RIESGOS'!$AP398="Alta",'MAPA DE RIESGOS'!$AR398="Moderado"),CONCATENATE("R",'MAPA DE RIESGOS'!$H398,"C",'MAPA DE RIESGOS'!$AF398),"")</f>
        <v/>
      </c>
      <c r="BA59" s="357" t="str">
        <f>IF(AND('MAPA DE RIESGOS'!$AP399="Alta",'MAPA DE RIESGOS'!$AR399="Moderado"),CONCATENATE("R",'MAPA DE RIESGOS'!$H399,"C",'MAPA DE RIESGOS'!$AF399),"")</f>
        <v/>
      </c>
      <c r="BB59" s="357" t="str">
        <f>IF(AND('MAPA DE RIESGOS'!$AP400="Alta",'MAPA DE RIESGOS'!$AR400="Moderado"),CONCATENATE("R",'MAPA DE RIESGOS'!$H400,"C",'MAPA DE RIESGOS'!$AF400),"")</f>
        <v/>
      </c>
      <c r="BC59" s="357" t="str">
        <f>IF(AND('MAPA DE RIESGOS'!$AP401="Alta",'MAPA DE RIESGOS'!$AR401="Moderado"),CONCATENATE("R",'MAPA DE RIESGOS'!$H401,"C",'MAPA DE RIESGOS'!$AF401),"")</f>
        <v/>
      </c>
      <c r="BD59" s="357" t="str">
        <f>IF(AND('MAPA DE RIESGOS'!$AP402="Alta",'MAPA DE RIESGOS'!$AR402="Moderado"),CONCATENATE("R",'MAPA DE RIESGOS'!$H402,"C",'MAPA DE RIESGOS'!$AF402),"")</f>
        <v/>
      </c>
      <c r="BE59" s="357" t="str">
        <f>IF(AND('MAPA DE RIESGOS'!$AP403="Alta",'MAPA DE RIESGOS'!$AR403="Moderado"),CONCATENATE("R",'MAPA DE RIESGOS'!$H403,"C",'MAPA DE RIESGOS'!$AF403),"")</f>
        <v/>
      </c>
      <c r="BF59" s="357" t="str">
        <f>IF(AND('MAPA DE RIESGOS'!$AP404="Alta",'MAPA DE RIESGOS'!$AR404="Moderado"),CONCATENATE("R",'MAPA DE RIESGOS'!$H404,"C",'MAPA DE RIESGOS'!$AF404),"")</f>
        <v/>
      </c>
      <c r="BG59" s="357" t="str">
        <f>IF(AND('MAPA DE RIESGOS'!$AP405="Alta",'MAPA DE RIESGOS'!$AR405="Moderado"),CONCATENATE("R",'MAPA DE RIESGOS'!$H405,"C",'MAPA DE RIESGOS'!$AF405),"")</f>
        <v/>
      </c>
      <c r="BH59" s="357" t="str">
        <f>IF(AND('MAPA DE RIESGOS'!$AP406="Alta",'MAPA DE RIESGOS'!$AR406="Moderado"),CONCATENATE("R",'MAPA DE RIESGOS'!$H406,"C",'MAPA DE RIESGOS'!$AF406),"")</f>
        <v/>
      </c>
      <c r="BI59" s="357" t="str">
        <f>IF(AND('MAPA DE RIESGOS'!$AP407="Alta",'MAPA DE RIESGOS'!$AR407="Moderado"),CONCATENATE("R",'MAPA DE RIESGOS'!$H407,"C",'MAPA DE RIESGOS'!$AF407),"")</f>
        <v/>
      </c>
      <c r="BJ59" s="357" t="str">
        <f>IF(AND('MAPA DE RIESGOS'!$AP408="Alta",'MAPA DE RIESGOS'!$AR408="Moderado"),CONCATENATE("R",'MAPA DE RIESGOS'!$H408,"C",'MAPA DE RIESGOS'!$AF408),"")</f>
        <v/>
      </c>
      <c r="BK59" s="358" t="str">
        <f>IF(AND('MAPA DE RIESGOS'!$AP409="Alta",'MAPA DE RIESGOS'!$AR409="Moderado"),CONCATENATE("R",'MAPA DE RIESGOS'!$H409,"C",'MAPA DE RIESGOS'!$AF409),"")</f>
        <v/>
      </c>
      <c r="BL59" s="357" t="str">
        <f>IF(AND('MAPA DE RIESGOS'!$AP392="Alta",'MAPA DE RIESGOS'!$AR392="Mayor"),CONCATENATE("R",'MAPA DE RIESGOS'!$H392,"C",'MAPA DE RIESGOS'!$AF392),"")</f>
        <v/>
      </c>
      <c r="BM59" s="357" t="str">
        <f>IF(AND('MAPA DE RIESGOS'!$AP393="Alta",'MAPA DE RIESGOS'!$AR393="Mayor"),CONCATENATE("R",'MAPA DE RIESGOS'!$H393,"C",'MAPA DE RIESGOS'!$AF393),"")</f>
        <v/>
      </c>
      <c r="BN59" s="357" t="str">
        <f>IF(AND('MAPA DE RIESGOS'!$AP394="Alta",'MAPA DE RIESGOS'!$AR394="Mayor"),CONCATENATE("R",'MAPA DE RIESGOS'!$H394,"C",'MAPA DE RIESGOS'!$AF394),"")</f>
        <v/>
      </c>
      <c r="BO59" s="357" t="str">
        <f>IF(AND('MAPA DE RIESGOS'!$AP395="Alta",'MAPA DE RIESGOS'!$AR395="Mayor"),CONCATENATE("R",'MAPA DE RIESGOS'!$H395,"C",'MAPA DE RIESGOS'!$AF395),"")</f>
        <v/>
      </c>
      <c r="BP59" s="357" t="str">
        <f>IF(AND('MAPA DE RIESGOS'!$AP396="Alta",'MAPA DE RIESGOS'!$AR396="Mayor"),CONCATENATE("R",'MAPA DE RIESGOS'!$H396,"C",'MAPA DE RIESGOS'!$AF396),"")</f>
        <v/>
      </c>
      <c r="BQ59" s="357" t="str">
        <f>IF(AND('MAPA DE RIESGOS'!$AP397="Alta",'MAPA DE RIESGOS'!$AR397="Mayor"),CONCATENATE("R",'MAPA DE RIESGOS'!$H397,"C",'MAPA DE RIESGOS'!$AF397),"")</f>
        <v/>
      </c>
      <c r="BR59" s="357" t="str">
        <f>IF(AND('MAPA DE RIESGOS'!$AP398="Alta",'MAPA DE RIESGOS'!$AR398="Mayor"),CONCATENATE("R",'MAPA DE RIESGOS'!$H398,"C",'MAPA DE RIESGOS'!$AF398),"")</f>
        <v/>
      </c>
      <c r="BS59" s="357" t="str">
        <f>IF(AND('MAPA DE RIESGOS'!$AP399="Alta",'MAPA DE RIESGOS'!$AR399="Mayor"),CONCATENATE("R",'MAPA DE RIESGOS'!$H399,"C",'MAPA DE RIESGOS'!$AF399),"")</f>
        <v/>
      </c>
      <c r="BT59" s="357" t="str">
        <f>IF(AND('MAPA DE RIESGOS'!$AP400="Alta",'MAPA DE RIESGOS'!$AR400="Mayor"),CONCATENATE("R",'MAPA DE RIESGOS'!$H400,"C",'MAPA DE RIESGOS'!$AF400),"")</f>
        <v/>
      </c>
      <c r="BU59" s="357" t="str">
        <f>IF(AND('MAPA DE RIESGOS'!$AP401="Alta",'MAPA DE RIESGOS'!$AR401="Mayor"),CONCATENATE("R",'MAPA DE RIESGOS'!$H401,"C",'MAPA DE RIESGOS'!$AF401),"")</f>
        <v/>
      </c>
      <c r="BV59" s="357" t="str">
        <f>IF(AND('MAPA DE RIESGOS'!$AP402="Alta",'MAPA DE RIESGOS'!$AR402="Mayor"),CONCATENATE("R",'MAPA DE RIESGOS'!$H402,"C",'MAPA DE RIESGOS'!$AF402),"")</f>
        <v/>
      </c>
      <c r="BW59" s="357" t="str">
        <f>IF(AND('MAPA DE RIESGOS'!$AP403="Alta",'MAPA DE RIESGOS'!$AR403="Mayor"),CONCATENATE("R",'MAPA DE RIESGOS'!$H403,"C",'MAPA DE RIESGOS'!$AF403),"")</f>
        <v/>
      </c>
      <c r="BX59" s="357" t="str">
        <f>IF(AND('MAPA DE RIESGOS'!$AP404="Alta",'MAPA DE RIESGOS'!$AR404="Mayor"),CONCATENATE("R",'MAPA DE RIESGOS'!$H404,"C",'MAPA DE RIESGOS'!$AF404),"")</f>
        <v/>
      </c>
      <c r="BY59" s="357" t="str">
        <f>IF(AND('MAPA DE RIESGOS'!$AP405="Alta",'MAPA DE RIESGOS'!$AR405="Mayor"),CONCATENATE("R",'MAPA DE RIESGOS'!$H405,"C",'MAPA DE RIESGOS'!$AF405),"")</f>
        <v/>
      </c>
      <c r="BZ59" s="357" t="str">
        <f>IF(AND('MAPA DE RIESGOS'!$AP406="Alta",'MAPA DE RIESGOS'!$AR406="Mayor"),CONCATENATE("R",'MAPA DE RIESGOS'!$H406,"C",'MAPA DE RIESGOS'!$AF406),"")</f>
        <v/>
      </c>
      <c r="CA59" s="357" t="str">
        <f>IF(AND('MAPA DE RIESGOS'!$AP407="Alta",'MAPA DE RIESGOS'!$AR407="Mayor"),CONCATENATE("R",'MAPA DE RIESGOS'!$H407,"C",'MAPA DE RIESGOS'!$AF407),"")</f>
        <v/>
      </c>
      <c r="CB59" s="357" t="str">
        <f>IF(AND('MAPA DE RIESGOS'!$AP408="Alta",'MAPA DE RIESGOS'!$AR408="Mayor"),CONCATENATE("R",'MAPA DE RIESGOS'!$H408,"C",'MAPA DE RIESGOS'!$AF408),"")</f>
        <v/>
      </c>
      <c r="CC59" s="358" t="str">
        <f>IF(AND('MAPA DE RIESGOS'!$AP409="Alta",'MAPA DE RIESGOS'!$AR409="Mayor"),CONCATENATE("R",'MAPA DE RIESGOS'!$H409,"C",'MAPA DE RIESGOS'!$AF409),"")</f>
        <v/>
      </c>
      <c r="CD59" s="359" t="str">
        <f>IF(AND('MAPA DE RIESGOS'!$AP392="Alta",'MAPA DE RIESGOS'!$AR392="Catastrófico"),CONCATENATE("R",'MAPA DE RIESGOS'!$H392,"C",'MAPA DE RIESGOS'!$AF392),"")</f>
        <v/>
      </c>
      <c r="CE59" s="359" t="str">
        <f>IF(AND('MAPA DE RIESGOS'!$AP393="Alta",'MAPA DE RIESGOS'!$AR393="Catastrófico"),CONCATENATE("R",'MAPA DE RIESGOS'!$H393,"C",'MAPA DE RIESGOS'!$AF393),"")</f>
        <v/>
      </c>
      <c r="CF59" s="359" t="str">
        <f>IF(AND('MAPA DE RIESGOS'!$AP394="Alta",'MAPA DE RIESGOS'!$AR394="Catastrófico"),CONCATENATE("R",'MAPA DE RIESGOS'!$H394,"C",'MAPA DE RIESGOS'!$AF394),"")</f>
        <v/>
      </c>
      <c r="CG59" s="359" t="str">
        <f>IF(AND('MAPA DE RIESGOS'!$AP395="Alta",'MAPA DE RIESGOS'!$AR395="Catastrófico"),CONCATENATE("R",'MAPA DE RIESGOS'!$H395,"C",'MAPA DE RIESGOS'!$AF395),"")</f>
        <v/>
      </c>
      <c r="CH59" s="359" t="str">
        <f>IF(AND('MAPA DE RIESGOS'!$AP396="Alta",'MAPA DE RIESGOS'!$AR396="Catastrófico"),CONCATENATE("R",'MAPA DE RIESGOS'!$H396,"C",'MAPA DE RIESGOS'!$AF396),"")</f>
        <v/>
      </c>
      <c r="CI59" s="359" t="str">
        <f>IF(AND('MAPA DE RIESGOS'!$AP397="Alta",'MAPA DE RIESGOS'!$AR397="Catastrófico"),CONCATENATE("R",'MAPA DE RIESGOS'!$H397,"C",'MAPA DE RIESGOS'!$AF397),"")</f>
        <v/>
      </c>
      <c r="CJ59" s="359" t="str">
        <f>IF(AND('MAPA DE RIESGOS'!$AP398="Alta",'MAPA DE RIESGOS'!$AR398="Catastrófico"),CONCATENATE("R",'MAPA DE RIESGOS'!$H398,"C",'MAPA DE RIESGOS'!$AF398),"")</f>
        <v/>
      </c>
      <c r="CK59" s="359" t="str">
        <f>IF(AND('MAPA DE RIESGOS'!$AP399="Alta",'MAPA DE RIESGOS'!$AR399="Catastrófico"),CONCATENATE("R",'MAPA DE RIESGOS'!$H399,"C",'MAPA DE RIESGOS'!$AF399),"")</f>
        <v/>
      </c>
      <c r="CL59" s="359" t="str">
        <f>IF(AND('MAPA DE RIESGOS'!$AP400="Alta",'MAPA DE RIESGOS'!$AR400="Catastrófico"),CONCATENATE("R",'MAPA DE RIESGOS'!$H400,"C",'MAPA DE RIESGOS'!$AF400),"")</f>
        <v/>
      </c>
      <c r="CM59" s="359" t="str">
        <f>IF(AND('MAPA DE RIESGOS'!$AP401="Alta",'MAPA DE RIESGOS'!$AR401="Catastrófico"),CONCATENATE("R",'MAPA DE RIESGOS'!$H401,"C",'MAPA DE RIESGOS'!$AF401),"")</f>
        <v/>
      </c>
      <c r="CN59" s="359" t="str">
        <f>IF(AND('MAPA DE RIESGOS'!$AP402="Alta",'MAPA DE RIESGOS'!$AR402="Catastrófico"),CONCATENATE("R",'MAPA DE RIESGOS'!$H402,"C",'MAPA DE RIESGOS'!$AF402),"")</f>
        <v/>
      </c>
      <c r="CO59" s="359" t="str">
        <f>IF(AND('MAPA DE RIESGOS'!$AP403="Alta",'MAPA DE RIESGOS'!$AR403="Catastrófico"),CONCATENATE("R",'MAPA DE RIESGOS'!$H403,"C",'MAPA DE RIESGOS'!$AF403),"")</f>
        <v/>
      </c>
      <c r="CP59" s="359" t="str">
        <f>IF(AND('MAPA DE RIESGOS'!$AP404="Alta",'MAPA DE RIESGOS'!$AR404="Catastrófico"),CONCATENATE("R",'MAPA DE RIESGOS'!$H404,"C",'MAPA DE RIESGOS'!$AF404),"")</f>
        <v/>
      </c>
      <c r="CQ59" s="359" t="str">
        <f>IF(AND('MAPA DE RIESGOS'!$AP405="Alta",'MAPA DE RIESGOS'!$AR405="Catastrófico"),CONCATENATE("R",'MAPA DE RIESGOS'!$H405,"C",'MAPA DE RIESGOS'!$AF405),"")</f>
        <v/>
      </c>
      <c r="CR59" s="359" t="str">
        <f>IF(AND('MAPA DE RIESGOS'!$AP406="Alta",'MAPA DE RIESGOS'!$AR406="Catastrófico"),CONCATENATE("R",'MAPA DE RIESGOS'!$H406,"C",'MAPA DE RIESGOS'!$AF406),"")</f>
        <v/>
      </c>
      <c r="CS59" s="359" t="str">
        <f>IF(AND('MAPA DE RIESGOS'!$AP407="Alta",'MAPA DE RIESGOS'!$AR407="Catastrófico"),CONCATENATE("R",'MAPA DE RIESGOS'!$H407,"C",'MAPA DE RIESGOS'!$AF407),"")</f>
        <v/>
      </c>
      <c r="CT59" s="359" t="str">
        <f>IF(AND('MAPA DE RIESGOS'!$AP408="Alta",'MAPA DE RIESGOS'!$AR408="Catastrófico"),CONCATENATE("R",'MAPA DE RIESGOS'!$H408,"C",'MAPA DE RIESGOS'!$AF408),"")</f>
        <v/>
      </c>
      <c r="CU59" s="360" t="str">
        <f>IF(AND('MAPA DE RIESGOS'!$AP409="Alta",'MAPA DE RIESGOS'!$AR409="Catastrófico"),CONCATENATE("R",'MAPA DE RIESGOS'!$H409,"C",'MAPA DE RIESGOS'!$AF409),"")</f>
        <v/>
      </c>
      <c r="CV59" s="67"/>
      <c r="CW59" s="771"/>
      <c r="CX59" s="772"/>
      <c r="CY59" s="772"/>
      <c r="CZ59" s="772"/>
      <c r="DA59" s="772"/>
      <c r="DB59" s="773"/>
    </row>
    <row r="60" spans="2:106" ht="32.5" customHeight="1">
      <c r="B60" s="749"/>
      <c r="C60" s="749"/>
      <c r="D60" s="750"/>
      <c r="E60" s="738"/>
      <c r="F60" s="739"/>
      <c r="G60" s="739"/>
      <c r="H60" s="739"/>
      <c r="I60" s="739"/>
      <c r="J60" s="369" t="str">
        <f>IF(AND('MAPA DE RIESGOS'!$AP410="Alta",'MAPA DE RIESGOS'!$AR410="Leve"),CONCATENATE("R",'MAPA DE RIESGOS'!$H410,"C",'MAPA DE RIESGOS'!$AF410),"")</f>
        <v/>
      </c>
      <c r="K60" s="370" t="str">
        <f>IF(AND('MAPA DE RIESGOS'!$AP411="Alta",'MAPA DE RIESGOS'!$AR411="Leve"),CONCATENATE("R",'MAPA DE RIESGOS'!$H411,"C",'MAPA DE RIESGOS'!$AF411),"")</f>
        <v/>
      </c>
      <c r="L60" s="370" t="str">
        <f>IF(AND('MAPA DE RIESGOS'!$AP412="Alta",'MAPA DE RIESGOS'!$AR412="Leve"),CONCATENATE("R",'MAPA DE RIESGOS'!$H412,"C",'MAPA DE RIESGOS'!$AF412),"")</f>
        <v/>
      </c>
      <c r="M60" s="370" t="str">
        <f>IF(AND('MAPA DE RIESGOS'!$AP413="Alta",'MAPA DE RIESGOS'!$AR413="Leve"),CONCATENATE("R",'MAPA DE RIESGOS'!$H413,"C",'MAPA DE RIESGOS'!$AF413),"")</f>
        <v/>
      </c>
      <c r="N60" s="370" t="str">
        <f>IF(AND('MAPA DE RIESGOS'!$AP414="Alta",'MAPA DE RIESGOS'!$AR414="Leve"),CONCATENATE("R",'MAPA DE RIESGOS'!$H414,"C",'MAPA DE RIESGOS'!$AF414),"")</f>
        <v/>
      </c>
      <c r="O60" s="370" t="str">
        <f>IF(AND('MAPA DE RIESGOS'!$AP415="Alta",'MAPA DE RIESGOS'!$AR415="Leve"),CONCATENATE("R",'MAPA DE RIESGOS'!$H415,"C",'MAPA DE RIESGOS'!$AF415),"")</f>
        <v/>
      </c>
      <c r="P60" s="370" t="str">
        <f>IF(AND('MAPA DE RIESGOS'!$AP416="Alta",'MAPA DE RIESGOS'!$AR416="Leve"),CONCATENATE("R",'MAPA DE RIESGOS'!$H416,"C",'MAPA DE RIESGOS'!$AF416),"")</f>
        <v/>
      </c>
      <c r="Q60" s="370" t="str">
        <f>IF(AND('MAPA DE RIESGOS'!$AP417="Alta",'MAPA DE RIESGOS'!$AR417="Leve"),CONCATENATE("R",'MAPA DE RIESGOS'!$H417,"C",'MAPA DE RIESGOS'!$AF417),"")</f>
        <v/>
      </c>
      <c r="R60" s="370" t="str">
        <f>IF(AND('MAPA DE RIESGOS'!$AP418="Alta",'MAPA DE RIESGOS'!$AR418="Leve"),CONCATENATE("R",'MAPA DE RIESGOS'!$H418,"C",'MAPA DE RIESGOS'!$AF418),"")</f>
        <v/>
      </c>
      <c r="S60" s="370" t="str">
        <f>IF(AND('MAPA DE RIESGOS'!$AP419="Alta",'MAPA DE RIESGOS'!$AR419="Leve"),CONCATENATE("R",'MAPA DE RIESGOS'!$H419,"C",'MAPA DE RIESGOS'!$AF419),"")</f>
        <v/>
      </c>
      <c r="T60" s="370" t="str">
        <f>IF(AND('MAPA DE RIESGOS'!$AP420="Alta",'MAPA DE RIESGOS'!$AR420="Leve"),CONCATENATE("R",'MAPA DE RIESGOS'!$H420,"C",'MAPA DE RIESGOS'!$AF420),"")</f>
        <v/>
      </c>
      <c r="U60" s="370" t="str">
        <f>IF(AND('MAPA DE RIESGOS'!$AP421="Alta",'MAPA DE RIESGOS'!$AR421="Leve"),CONCATENATE("R",'MAPA DE RIESGOS'!$H421,"C",'MAPA DE RIESGOS'!$AF421),"")</f>
        <v/>
      </c>
      <c r="V60" s="370" t="str">
        <f>IF(AND('MAPA DE RIESGOS'!$AP422="Alta",'MAPA DE RIESGOS'!$AR422="Leve"),CONCATENATE("R",'MAPA DE RIESGOS'!$H422,"C",'MAPA DE RIESGOS'!$AF422),"")</f>
        <v/>
      </c>
      <c r="W60" s="370" t="str">
        <f>IF(AND('MAPA DE RIESGOS'!$AP423="Alta",'MAPA DE RIESGOS'!$AR423="Leve"),CONCATENATE("R",'MAPA DE RIESGOS'!$H423,"C",'MAPA DE RIESGOS'!$AF423),"")</f>
        <v/>
      </c>
      <c r="X60" s="370" t="str">
        <f>IF(AND('MAPA DE RIESGOS'!$AP424="Alta",'MAPA DE RIESGOS'!$AR424="Leve"),CONCATENATE("R",'MAPA DE RIESGOS'!$H424,"C",'MAPA DE RIESGOS'!$AF424),"")</f>
        <v/>
      </c>
      <c r="Y60" s="370" t="str">
        <f>IF(AND('MAPA DE RIESGOS'!$AP425="Alta",'MAPA DE RIESGOS'!$AR425="Leve"),CONCATENATE("R",'MAPA DE RIESGOS'!$H425,"C",'MAPA DE RIESGOS'!$AF425),"")</f>
        <v/>
      </c>
      <c r="Z60" s="370" t="str">
        <f>IF(AND('MAPA DE RIESGOS'!$AP426="Alta",'MAPA DE RIESGOS'!$AR426="Leve"),CONCATENATE("R",'MAPA DE RIESGOS'!$H426,"C",'MAPA DE RIESGOS'!$AF426),"")</f>
        <v/>
      </c>
      <c r="AA60" s="370" t="str">
        <f>IF(AND('MAPA DE RIESGOS'!$AP427="Alta",'MAPA DE RIESGOS'!$AR427="Leve"),CONCATENATE("R",'MAPA DE RIESGOS'!$H427,"C",'MAPA DE RIESGOS'!$AF427),"")</f>
        <v/>
      </c>
      <c r="AB60" s="369" t="str">
        <f>IF(AND('MAPA DE RIESGOS'!$AP410="Alta",'MAPA DE RIESGOS'!$AR410="Menor"),CONCATENATE("R",'MAPA DE RIESGOS'!$H410,"C",'MAPA DE RIESGOS'!$AF410),"")</f>
        <v/>
      </c>
      <c r="AC60" s="370" t="str">
        <f>IF(AND('MAPA DE RIESGOS'!$AP411="Alta",'MAPA DE RIESGOS'!$AR411="Menor"),CONCATENATE("R",'MAPA DE RIESGOS'!$H411,"C",'MAPA DE RIESGOS'!$AF411),"")</f>
        <v/>
      </c>
      <c r="AD60" s="370" t="str">
        <f>IF(AND('MAPA DE RIESGOS'!$AP412="Alta",'MAPA DE RIESGOS'!$AR412="Menor"),CONCATENATE("R",'MAPA DE RIESGOS'!$H412,"C",'MAPA DE RIESGOS'!$AF412),"")</f>
        <v/>
      </c>
      <c r="AE60" s="370" t="str">
        <f>IF(AND('MAPA DE RIESGOS'!$AP413="Alta",'MAPA DE RIESGOS'!$AR413="Menor"),CONCATENATE("R",'MAPA DE RIESGOS'!$H413,"C",'MAPA DE RIESGOS'!$AF413),"")</f>
        <v/>
      </c>
      <c r="AF60" s="370" t="str">
        <f>IF(AND('MAPA DE RIESGOS'!$AP414="Alta",'MAPA DE RIESGOS'!$AR414="Menor"),CONCATENATE("R",'MAPA DE RIESGOS'!$H414,"C",'MAPA DE RIESGOS'!$AF414),"")</f>
        <v/>
      </c>
      <c r="AG60" s="370" t="str">
        <f>IF(AND('MAPA DE RIESGOS'!$AP415="Alta",'MAPA DE RIESGOS'!$AR415="Menor"),CONCATENATE("R",'MAPA DE RIESGOS'!$H415,"C",'MAPA DE RIESGOS'!$AF415),"")</f>
        <v/>
      </c>
      <c r="AH60" s="370" t="str">
        <f>IF(AND('MAPA DE RIESGOS'!$AP416="Alta",'MAPA DE RIESGOS'!$AR416="Menor"),CONCATENATE("R",'MAPA DE RIESGOS'!$H416,"C",'MAPA DE RIESGOS'!$AF416),"")</f>
        <v/>
      </c>
      <c r="AI60" s="370" t="str">
        <f>IF(AND('MAPA DE RIESGOS'!$AP417="Alta",'MAPA DE RIESGOS'!$AR417="Menor"),CONCATENATE("R",'MAPA DE RIESGOS'!$H417,"C",'MAPA DE RIESGOS'!$AF417),"")</f>
        <v/>
      </c>
      <c r="AJ60" s="370" t="str">
        <f>IF(AND('MAPA DE RIESGOS'!$AP418="Alta",'MAPA DE RIESGOS'!$AR418="Menor"),CONCATENATE("R",'MAPA DE RIESGOS'!$H418,"C",'MAPA DE RIESGOS'!$AF418),"")</f>
        <v/>
      </c>
      <c r="AK60" s="370" t="str">
        <f>IF(AND('MAPA DE RIESGOS'!$AP419="Alta",'MAPA DE RIESGOS'!$AR419="Menor"),CONCATENATE("R",'MAPA DE RIESGOS'!$H419,"C",'MAPA DE RIESGOS'!$AF419),"")</f>
        <v/>
      </c>
      <c r="AL60" s="370" t="str">
        <f>IF(AND('MAPA DE RIESGOS'!$AP420="Alta",'MAPA DE RIESGOS'!$AR420="Menor"),CONCATENATE("R",'MAPA DE RIESGOS'!$H420,"C",'MAPA DE RIESGOS'!$AF420),"")</f>
        <v/>
      </c>
      <c r="AM60" s="370" t="str">
        <f>IF(AND('MAPA DE RIESGOS'!$AP421="Alta",'MAPA DE RIESGOS'!$AR421="Menor"),CONCATENATE("R",'MAPA DE RIESGOS'!$H421,"C",'MAPA DE RIESGOS'!$AF421),"")</f>
        <v/>
      </c>
      <c r="AN60" s="370" t="str">
        <f>IF(AND('MAPA DE RIESGOS'!$AP422="Alta",'MAPA DE RIESGOS'!$AR422="Menor"),CONCATENATE("R",'MAPA DE RIESGOS'!$H422,"C",'MAPA DE RIESGOS'!$AF422),"")</f>
        <v/>
      </c>
      <c r="AO60" s="370" t="str">
        <f>IF(AND('MAPA DE RIESGOS'!$AP423="Alta",'MAPA DE RIESGOS'!$AR423="Menor"),CONCATENATE("R",'MAPA DE RIESGOS'!$H423,"C",'MAPA DE RIESGOS'!$AF423),"")</f>
        <v/>
      </c>
      <c r="AP60" s="370" t="str">
        <f>IF(AND('MAPA DE RIESGOS'!$AP424="Alta",'MAPA DE RIESGOS'!$AR424="Menor"),CONCATENATE("R",'MAPA DE RIESGOS'!$H424,"C",'MAPA DE RIESGOS'!$AF424),"")</f>
        <v/>
      </c>
      <c r="AQ60" s="370" t="str">
        <f>IF(AND('MAPA DE RIESGOS'!$AP425="Alta",'MAPA DE RIESGOS'!$AR425="Menor"),CONCATENATE("R",'MAPA DE RIESGOS'!$H425,"C",'MAPA DE RIESGOS'!$AF425),"")</f>
        <v/>
      </c>
      <c r="AR60" s="370" t="str">
        <f>IF(AND('MAPA DE RIESGOS'!$AP426="Alta",'MAPA DE RIESGOS'!$AR426="Menor"),CONCATENATE("R",'MAPA DE RIESGOS'!$H426,"C",'MAPA DE RIESGOS'!$AF426),"")</f>
        <v/>
      </c>
      <c r="AS60" s="371" t="str">
        <f>IF(AND('MAPA DE RIESGOS'!$AP427="Alta",'MAPA DE RIESGOS'!$AR427="Menor"),CONCATENATE("R",'MAPA DE RIESGOS'!$H427,"C",'MAPA DE RIESGOS'!$AF427),"")</f>
        <v/>
      </c>
      <c r="AT60" s="357" t="str">
        <f>IF(AND('MAPA DE RIESGOS'!$AP410="Alta",'MAPA DE RIESGOS'!$AR410="Moderado"),CONCATENATE("R",'MAPA DE RIESGOS'!$H410,"C",'MAPA DE RIESGOS'!$AF410),"")</f>
        <v/>
      </c>
      <c r="AU60" s="357" t="str">
        <f>IF(AND('MAPA DE RIESGOS'!$AP411="Alta",'MAPA DE RIESGOS'!$AR411="Moderado"),CONCATENATE("R",'MAPA DE RIESGOS'!$H411,"C",'MAPA DE RIESGOS'!$AF411),"")</f>
        <v/>
      </c>
      <c r="AV60" s="357" t="str">
        <f>IF(AND('MAPA DE RIESGOS'!$AP412="Alta",'MAPA DE RIESGOS'!$AR412="Moderado"),CONCATENATE("R",'MAPA DE RIESGOS'!$H412,"C",'MAPA DE RIESGOS'!$AF412),"")</f>
        <v/>
      </c>
      <c r="AW60" s="357" t="str">
        <f>IF(AND('MAPA DE RIESGOS'!$AP413="Alta",'MAPA DE RIESGOS'!$AR413="Moderado"),CONCATENATE("R",'MAPA DE RIESGOS'!$H413,"C",'MAPA DE RIESGOS'!$AF413),"")</f>
        <v/>
      </c>
      <c r="AX60" s="357" t="str">
        <f>IF(AND('MAPA DE RIESGOS'!$AP414="Alta",'MAPA DE RIESGOS'!$AR414="Moderado"),CONCATENATE("R",'MAPA DE RIESGOS'!$H414,"C",'MAPA DE RIESGOS'!$AF414),"")</f>
        <v/>
      </c>
      <c r="AY60" s="357" t="str">
        <f>IF(AND('MAPA DE RIESGOS'!$AP415="Alta",'MAPA DE RIESGOS'!$AR415="Moderado"),CONCATENATE("R",'MAPA DE RIESGOS'!$H415,"C",'MAPA DE RIESGOS'!$AF415),"")</f>
        <v/>
      </c>
      <c r="AZ60" s="357" t="str">
        <f>IF(AND('MAPA DE RIESGOS'!$AP416="Alta",'MAPA DE RIESGOS'!$AR416="Moderado"),CONCATENATE("R",'MAPA DE RIESGOS'!$H416,"C",'MAPA DE RIESGOS'!$AF416),"")</f>
        <v/>
      </c>
      <c r="BA60" s="357" t="str">
        <f>IF(AND('MAPA DE RIESGOS'!$AP417="Alta",'MAPA DE RIESGOS'!$AR417="Moderado"),CONCATENATE("R",'MAPA DE RIESGOS'!$H417,"C",'MAPA DE RIESGOS'!$AF417),"")</f>
        <v/>
      </c>
      <c r="BB60" s="357" t="str">
        <f>IF(AND('MAPA DE RIESGOS'!$AP418="Alta",'MAPA DE RIESGOS'!$AR418="Moderado"),CONCATENATE("R",'MAPA DE RIESGOS'!$H418,"C",'MAPA DE RIESGOS'!$AF418),"")</f>
        <v/>
      </c>
      <c r="BC60" s="357" t="str">
        <f>IF(AND('MAPA DE RIESGOS'!$AP419="Alta",'MAPA DE RIESGOS'!$AR419="Moderado"),CONCATENATE("R",'MAPA DE RIESGOS'!$H419,"C",'MAPA DE RIESGOS'!$AF419),"")</f>
        <v/>
      </c>
      <c r="BD60" s="357" t="str">
        <f>IF(AND('MAPA DE RIESGOS'!$AP420="Alta",'MAPA DE RIESGOS'!$AR420="Moderado"),CONCATENATE("R",'MAPA DE RIESGOS'!$H420,"C",'MAPA DE RIESGOS'!$AF420),"")</f>
        <v/>
      </c>
      <c r="BE60" s="357" t="str">
        <f>IF(AND('MAPA DE RIESGOS'!$AP421="Alta",'MAPA DE RIESGOS'!$AR421="Moderado"),CONCATENATE("R",'MAPA DE RIESGOS'!$H421,"C",'MAPA DE RIESGOS'!$AF421),"")</f>
        <v/>
      </c>
      <c r="BF60" s="357" t="str">
        <f>IF(AND('MAPA DE RIESGOS'!$AP422="Alta",'MAPA DE RIESGOS'!$AR422="Moderado"),CONCATENATE("R",'MAPA DE RIESGOS'!$H422,"C",'MAPA DE RIESGOS'!$AF422),"")</f>
        <v/>
      </c>
      <c r="BG60" s="357" t="str">
        <f>IF(AND('MAPA DE RIESGOS'!$AP423="Alta",'MAPA DE RIESGOS'!$AR423="Moderado"),CONCATENATE("R",'MAPA DE RIESGOS'!$H423,"C",'MAPA DE RIESGOS'!$AF423),"")</f>
        <v/>
      </c>
      <c r="BH60" s="357" t="str">
        <f>IF(AND('MAPA DE RIESGOS'!$AP424="Alta",'MAPA DE RIESGOS'!$AR424="Moderado"),CONCATENATE("R",'MAPA DE RIESGOS'!$H424,"C",'MAPA DE RIESGOS'!$AF424),"")</f>
        <v/>
      </c>
      <c r="BI60" s="357" t="str">
        <f>IF(AND('MAPA DE RIESGOS'!$AP425="Alta",'MAPA DE RIESGOS'!$AR425="Moderado"),CONCATENATE("R",'MAPA DE RIESGOS'!$H425,"C",'MAPA DE RIESGOS'!$AF425),"")</f>
        <v/>
      </c>
      <c r="BJ60" s="357" t="str">
        <f>IF(AND('MAPA DE RIESGOS'!$AP426="Alta",'MAPA DE RIESGOS'!$AR426="Moderado"),CONCATENATE("R",'MAPA DE RIESGOS'!$H426,"C",'MAPA DE RIESGOS'!$AF426),"")</f>
        <v/>
      </c>
      <c r="BK60" s="358" t="str">
        <f>IF(AND('MAPA DE RIESGOS'!$AP427="Alta",'MAPA DE RIESGOS'!$AR427="Moderado"),CONCATENATE("R",'MAPA DE RIESGOS'!$H427,"C",'MAPA DE RIESGOS'!$AF427),"")</f>
        <v/>
      </c>
      <c r="BL60" s="357" t="str">
        <f>IF(AND('MAPA DE RIESGOS'!$AP410="Alta",'MAPA DE RIESGOS'!$AR410="Mayor"),CONCATENATE("R",'MAPA DE RIESGOS'!$H410,"C",'MAPA DE RIESGOS'!$AF410),"")</f>
        <v/>
      </c>
      <c r="BM60" s="357" t="str">
        <f>IF(AND('MAPA DE RIESGOS'!$AP411="Alta",'MAPA DE RIESGOS'!$AR411="Mayor"),CONCATENATE("R",'MAPA DE RIESGOS'!$H411,"C",'MAPA DE RIESGOS'!$AF411),"")</f>
        <v/>
      </c>
      <c r="BN60" s="357" t="str">
        <f>IF(AND('MAPA DE RIESGOS'!$AP412="Alta",'MAPA DE RIESGOS'!$AR412="Mayor"),CONCATENATE("R",'MAPA DE RIESGOS'!$H412,"C",'MAPA DE RIESGOS'!$AF412),"")</f>
        <v/>
      </c>
      <c r="BO60" s="357" t="str">
        <f>IF(AND('MAPA DE RIESGOS'!$AP413="Alta",'MAPA DE RIESGOS'!$AR413="Mayor"),CONCATENATE("R",'MAPA DE RIESGOS'!$H413,"C",'MAPA DE RIESGOS'!$AF413),"")</f>
        <v/>
      </c>
      <c r="BP60" s="357" t="str">
        <f>IF(AND('MAPA DE RIESGOS'!$AP414="Alta",'MAPA DE RIESGOS'!$AR414="Mayor"),CONCATENATE("R",'MAPA DE RIESGOS'!$H414,"C",'MAPA DE RIESGOS'!$AF414),"")</f>
        <v/>
      </c>
      <c r="BQ60" s="357" t="str">
        <f>IF(AND('MAPA DE RIESGOS'!$AP415="Alta",'MAPA DE RIESGOS'!$AR415="Mayor"),CONCATENATE("R",'MAPA DE RIESGOS'!$H415,"C",'MAPA DE RIESGOS'!$AF415),"")</f>
        <v/>
      </c>
      <c r="BR60" s="357" t="str">
        <f>IF(AND('MAPA DE RIESGOS'!$AP416="Alta",'MAPA DE RIESGOS'!$AR416="Mayor"),CONCATENATE("R",'MAPA DE RIESGOS'!$H416,"C",'MAPA DE RIESGOS'!$AF416),"")</f>
        <v/>
      </c>
      <c r="BS60" s="357" t="str">
        <f>IF(AND('MAPA DE RIESGOS'!$AP417="Alta",'MAPA DE RIESGOS'!$AR417="Mayor"),CONCATENATE("R",'MAPA DE RIESGOS'!$H417,"C",'MAPA DE RIESGOS'!$AF417),"")</f>
        <v/>
      </c>
      <c r="BT60" s="357" t="str">
        <f>IF(AND('MAPA DE RIESGOS'!$AP418="Alta",'MAPA DE RIESGOS'!$AR418="Mayor"),CONCATENATE("R",'MAPA DE RIESGOS'!$H418,"C",'MAPA DE RIESGOS'!$AF418),"")</f>
        <v/>
      </c>
      <c r="BU60" s="357" t="str">
        <f>IF(AND('MAPA DE RIESGOS'!$AP419="Alta",'MAPA DE RIESGOS'!$AR419="Mayor"),CONCATENATE("R",'MAPA DE RIESGOS'!$H419,"C",'MAPA DE RIESGOS'!$AF419),"")</f>
        <v/>
      </c>
      <c r="BV60" s="357" t="str">
        <f>IF(AND('MAPA DE RIESGOS'!$AP420="Alta",'MAPA DE RIESGOS'!$AR420="Mayor"),CONCATENATE("R",'MAPA DE RIESGOS'!$H420,"C",'MAPA DE RIESGOS'!$AF420),"")</f>
        <v/>
      </c>
      <c r="BW60" s="357" t="str">
        <f>IF(AND('MAPA DE RIESGOS'!$AP421="Alta",'MAPA DE RIESGOS'!$AR421="Mayor"),CONCATENATE("R",'MAPA DE RIESGOS'!$H421,"C",'MAPA DE RIESGOS'!$AF421),"")</f>
        <v/>
      </c>
      <c r="BX60" s="357" t="str">
        <f>IF(AND('MAPA DE RIESGOS'!$AP422="Alta",'MAPA DE RIESGOS'!$AR422="Mayor"),CONCATENATE("R",'MAPA DE RIESGOS'!$H422,"C",'MAPA DE RIESGOS'!$AF422),"")</f>
        <v/>
      </c>
      <c r="BY60" s="357" t="str">
        <f>IF(AND('MAPA DE RIESGOS'!$AP423="Alta",'MAPA DE RIESGOS'!$AR423="Mayor"),CONCATENATE("R",'MAPA DE RIESGOS'!$H423,"C",'MAPA DE RIESGOS'!$AF423),"")</f>
        <v/>
      </c>
      <c r="BZ60" s="357" t="str">
        <f>IF(AND('MAPA DE RIESGOS'!$AP424="Alta",'MAPA DE RIESGOS'!$AR424="Mayor"),CONCATENATE("R",'MAPA DE RIESGOS'!$H424,"C",'MAPA DE RIESGOS'!$AF424),"")</f>
        <v/>
      </c>
      <c r="CA60" s="357" t="str">
        <f>IF(AND('MAPA DE RIESGOS'!$AP425="Alta",'MAPA DE RIESGOS'!$AR425="Mayor"),CONCATENATE("R",'MAPA DE RIESGOS'!$H425,"C",'MAPA DE RIESGOS'!$AF425),"")</f>
        <v/>
      </c>
      <c r="CB60" s="357" t="str">
        <f>IF(AND('MAPA DE RIESGOS'!$AP426="Alta",'MAPA DE RIESGOS'!$AR426="Mayor"),CONCATENATE("R",'MAPA DE RIESGOS'!$H426,"C",'MAPA DE RIESGOS'!$AF426),"")</f>
        <v/>
      </c>
      <c r="CC60" s="358" t="str">
        <f>IF(AND('MAPA DE RIESGOS'!$AP427="Alta",'MAPA DE RIESGOS'!$AR427="Mayor"),CONCATENATE("R",'MAPA DE RIESGOS'!$H427,"C",'MAPA DE RIESGOS'!$AF427),"")</f>
        <v/>
      </c>
      <c r="CD60" s="359" t="str">
        <f>IF(AND('MAPA DE RIESGOS'!$AP410="Alta",'MAPA DE RIESGOS'!$AR410="Catastrófico"),CONCATENATE("R",'MAPA DE RIESGOS'!$H410,"C",'MAPA DE RIESGOS'!$AF410),"")</f>
        <v/>
      </c>
      <c r="CE60" s="359" t="str">
        <f>IF(AND('MAPA DE RIESGOS'!$AP411="Alta",'MAPA DE RIESGOS'!$AR411="Catastrófico"),CONCATENATE("R",'MAPA DE RIESGOS'!$H411,"C",'MAPA DE RIESGOS'!$AF411),"")</f>
        <v/>
      </c>
      <c r="CF60" s="359" t="str">
        <f>IF(AND('MAPA DE RIESGOS'!$AP412="Alta",'MAPA DE RIESGOS'!$AR412="Catastrófico"),CONCATENATE("R",'MAPA DE RIESGOS'!$H412,"C",'MAPA DE RIESGOS'!$AF412),"")</f>
        <v/>
      </c>
      <c r="CG60" s="359" t="str">
        <f>IF(AND('MAPA DE RIESGOS'!$AP413="Alta",'MAPA DE RIESGOS'!$AR413="Catastrófico"),CONCATENATE("R",'MAPA DE RIESGOS'!$H413,"C",'MAPA DE RIESGOS'!$AF413),"")</f>
        <v/>
      </c>
      <c r="CH60" s="359" t="str">
        <f>IF(AND('MAPA DE RIESGOS'!$AP414="Alta",'MAPA DE RIESGOS'!$AR414="Catastrófico"),CONCATENATE("R",'MAPA DE RIESGOS'!$H414,"C",'MAPA DE RIESGOS'!$AF414),"")</f>
        <v/>
      </c>
      <c r="CI60" s="359" t="str">
        <f>IF(AND('MAPA DE RIESGOS'!$AP415="Alta",'MAPA DE RIESGOS'!$AR415="Catastrófico"),CONCATENATE("R",'MAPA DE RIESGOS'!$H415,"C",'MAPA DE RIESGOS'!$AF415),"")</f>
        <v/>
      </c>
      <c r="CJ60" s="359" t="str">
        <f>IF(AND('MAPA DE RIESGOS'!$AP416="Alta",'MAPA DE RIESGOS'!$AR416="Catastrófico"),CONCATENATE("R",'MAPA DE RIESGOS'!$H416,"C",'MAPA DE RIESGOS'!$AF416),"")</f>
        <v/>
      </c>
      <c r="CK60" s="359" t="str">
        <f>IF(AND('MAPA DE RIESGOS'!$AP417="Alta",'MAPA DE RIESGOS'!$AR417="Catastrófico"),CONCATENATE("R",'MAPA DE RIESGOS'!$H417,"C",'MAPA DE RIESGOS'!$AF417),"")</f>
        <v/>
      </c>
      <c r="CL60" s="359" t="str">
        <f>IF(AND('MAPA DE RIESGOS'!$AP418="Alta",'MAPA DE RIESGOS'!$AR418="Catastrófico"),CONCATENATE("R",'MAPA DE RIESGOS'!$H418,"C",'MAPA DE RIESGOS'!$AF418),"")</f>
        <v/>
      </c>
      <c r="CM60" s="359" t="str">
        <f>IF(AND('MAPA DE RIESGOS'!$AP419="Alta",'MAPA DE RIESGOS'!$AR419="Catastrófico"),CONCATENATE("R",'MAPA DE RIESGOS'!$H419,"C",'MAPA DE RIESGOS'!$AF419),"")</f>
        <v/>
      </c>
      <c r="CN60" s="359" t="str">
        <f>IF(AND('MAPA DE RIESGOS'!$AP420="Alta",'MAPA DE RIESGOS'!$AR420="Catastrófico"),CONCATENATE("R",'MAPA DE RIESGOS'!$H420,"C",'MAPA DE RIESGOS'!$AF420),"")</f>
        <v/>
      </c>
      <c r="CO60" s="359" t="str">
        <f>IF(AND('MAPA DE RIESGOS'!$AP421="Alta",'MAPA DE RIESGOS'!$AR421="Catastrófico"),CONCATENATE("R",'MAPA DE RIESGOS'!$H421,"C",'MAPA DE RIESGOS'!$AF421),"")</f>
        <v/>
      </c>
      <c r="CP60" s="359" t="str">
        <f>IF(AND('MAPA DE RIESGOS'!$AP422="Alta",'MAPA DE RIESGOS'!$AR422="Catastrófico"),CONCATENATE("R",'MAPA DE RIESGOS'!$H422,"C",'MAPA DE RIESGOS'!$AF422),"")</f>
        <v/>
      </c>
      <c r="CQ60" s="359" t="str">
        <f>IF(AND('MAPA DE RIESGOS'!$AP423="Alta",'MAPA DE RIESGOS'!$AR423="Catastrófico"),CONCATENATE("R",'MAPA DE RIESGOS'!$H423,"C",'MAPA DE RIESGOS'!$AF423),"")</f>
        <v/>
      </c>
      <c r="CR60" s="359" t="str">
        <f>IF(AND('MAPA DE RIESGOS'!$AP424="Alta",'MAPA DE RIESGOS'!$AR424="Catastrófico"),CONCATENATE("R",'MAPA DE RIESGOS'!$H424,"C",'MAPA DE RIESGOS'!$AF424),"")</f>
        <v/>
      </c>
      <c r="CS60" s="359" t="str">
        <f>IF(AND('MAPA DE RIESGOS'!$AP425="Alta",'MAPA DE RIESGOS'!$AR425="Catastrófico"),CONCATENATE("R",'MAPA DE RIESGOS'!$H425,"C",'MAPA DE RIESGOS'!$AF425),"")</f>
        <v/>
      </c>
      <c r="CT60" s="359" t="str">
        <f>IF(AND('MAPA DE RIESGOS'!$AP426="Alta",'MAPA DE RIESGOS'!$AR426="Catastrófico"),CONCATENATE("R",'MAPA DE RIESGOS'!$H426,"C",'MAPA DE RIESGOS'!$AF426),"")</f>
        <v/>
      </c>
      <c r="CU60" s="360" t="str">
        <f>IF(AND('MAPA DE RIESGOS'!$AP427="Alta",'MAPA DE RIESGOS'!$AR427="Catastrófico"),CONCATENATE("R",'MAPA DE RIESGOS'!$H427,"C",'MAPA DE RIESGOS'!$AF427),"")</f>
        <v/>
      </c>
      <c r="CV60" s="67"/>
      <c r="CW60" s="771"/>
      <c r="CX60" s="772"/>
      <c r="CY60" s="772"/>
      <c r="CZ60" s="772"/>
      <c r="DA60" s="772"/>
      <c r="DB60" s="773"/>
    </row>
    <row r="61" spans="2:106" ht="32.5" customHeight="1">
      <c r="B61" s="749"/>
      <c r="C61" s="749"/>
      <c r="D61" s="750"/>
      <c r="E61" s="738"/>
      <c r="F61" s="739"/>
      <c r="G61" s="739"/>
      <c r="H61" s="739"/>
      <c r="I61" s="739"/>
      <c r="J61" s="369" t="str">
        <f>IF(AND('MAPA DE RIESGOS'!$AP428="Alta",'MAPA DE RIESGOS'!$AR428="Leve"),CONCATENATE("R",'MAPA DE RIESGOS'!$H428,"C",'MAPA DE RIESGOS'!$AF428),"")</f>
        <v/>
      </c>
      <c r="K61" s="370" t="str">
        <f>IF(AND('MAPA DE RIESGOS'!$AP429="Alta",'MAPA DE RIESGOS'!$AR429="Leve"),CONCATENATE("R",'MAPA DE RIESGOS'!$H429,"C",'MAPA DE RIESGOS'!$AF429),"")</f>
        <v/>
      </c>
      <c r="L61" s="370" t="str">
        <f>IF(AND('MAPA DE RIESGOS'!$AP430="Alta",'MAPA DE RIESGOS'!$AR430="Leve"),CONCATENATE("R",'MAPA DE RIESGOS'!$H430,"C",'MAPA DE RIESGOS'!$AF430),"")</f>
        <v/>
      </c>
      <c r="M61" s="370" t="str">
        <f>IF(AND('MAPA DE RIESGOS'!$AP431="Alta",'MAPA DE RIESGOS'!$AR431="Leve"),CONCATENATE("R",'MAPA DE RIESGOS'!$H431,"C",'MAPA DE RIESGOS'!$AF431),"")</f>
        <v/>
      </c>
      <c r="N61" s="370" t="str">
        <f>IF(AND('MAPA DE RIESGOS'!$AP432="Alta",'MAPA DE RIESGOS'!$AR432="Leve"),CONCATENATE("R",'MAPA DE RIESGOS'!$H432,"C",'MAPA DE RIESGOS'!$AF432),"")</f>
        <v/>
      </c>
      <c r="O61" s="370" t="str">
        <f>IF(AND('MAPA DE RIESGOS'!$AP433="Alta",'MAPA DE RIESGOS'!$AR433="Leve"),CONCATENATE("R",'MAPA DE RIESGOS'!$H433,"C",'MAPA DE RIESGOS'!$AF433),"")</f>
        <v/>
      </c>
      <c r="P61" s="370" t="str">
        <f>IF(AND('MAPA DE RIESGOS'!$AP434="Alta",'MAPA DE RIESGOS'!$AR434="Leve"),CONCATENATE("R",'MAPA DE RIESGOS'!$H434,"C",'MAPA DE RIESGOS'!$AF434),"")</f>
        <v/>
      </c>
      <c r="Q61" s="370" t="str">
        <f>IF(AND('MAPA DE RIESGOS'!$AP435="Alta",'MAPA DE RIESGOS'!$AR435="Leve"),CONCATENATE("R",'MAPA DE RIESGOS'!$H435,"C",'MAPA DE RIESGOS'!$AF435),"")</f>
        <v/>
      </c>
      <c r="R61" s="370" t="str">
        <f>IF(AND('MAPA DE RIESGOS'!$AP436="Alta",'MAPA DE RIESGOS'!$AR436="Leve"),CONCATENATE("R",'MAPA DE RIESGOS'!$H436,"C",'MAPA DE RIESGOS'!$AF436),"")</f>
        <v/>
      </c>
      <c r="S61" s="370" t="str">
        <f>IF(AND('MAPA DE RIESGOS'!$AP437="Alta",'MAPA DE RIESGOS'!$AR437="Leve"),CONCATENATE("R",'MAPA DE RIESGOS'!$H437,"C",'MAPA DE RIESGOS'!$AF437),"")</f>
        <v/>
      </c>
      <c r="T61" s="370" t="str">
        <f>IF(AND('MAPA DE RIESGOS'!$AP438="Alta",'MAPA DE RIESGOS'!$AR438="Leve"),CONCATENATE("R",'MAPA DE RIESGOS'!$H438,"C",'MAPA DE RIESGOS'!$AF438),"")</f>
        <v/>
      </c>
      <c r="U61" s="370" t="str">
        <f>IF(AND('MAPA DE RIESGOS'!$AP439="Alta",'MAPA DE RIESGOS'!$AR439="Leve"),CONCATENATE("R",'MAPA DE RIESGOS'!$H439,"C",'MAPA DE RIESGOS'!$AF439),"")</f>
        <v/>
      </c>
      <c r="V61" s="370" t="str">
        <f>IF(AND('MAPA DE RIESGOS'!$AP440="Alta",'MAPA DE RIESGOS'!$AR440="Leve"),CONCATENATE("R",'MAPA DE RIESGOS'!$H440,"C",'MAPA DE RIESGOS'!$AF440),"")</f>
        <v/>
      </c>
      <c r="W61" s="370" t="str">
        <f>IF(AND('MAPA DE RIESGOS'!$AP441="Alta",'MAPA DE RIESGOS'!$AR441="Leve"),CONCATENATE("R",'MAPA DE RIESGOS'!$H441,"C",'MAPA DE RIESGOS'!$AF441),"")</f>
        <v/>
      </c>
      <c r="X61" s="370" t="str">
        <f>IF(AND('MAPA DE RIESGOS'!$AP442="Alta",'MAPA DE RIESGOS'!$AR442="Leve"),CONCATENATE("R",'MAPA DE RIESGOS'!$H442,"C",'MAPA DE RIESGOS'!$AF442),"")</f>
        <v/>
      </c>
      <c r="Y61" s="370" t="str">
        <f>IF(AND('MAPA DE RIESGOS'!$AP443="Alta",'MAPA DE RIESGOS'!$AR443="Leve"),CONCATENATE("R",'MAPA DE RIESGOS'!$H443,"C",'MAPA DE RIESGOS'!$AF443),"")</f>
        <v/>
      </c>
      <c r="Z61" s="370" t="str">
        <f>IF(AND('MAPA DE RIESGOS'!$AP444="Alta",'MAPA DE RIESGOS'!$AR444="Leve"),CONCATENATE("R",'MAPA DE RIESGOS'!$H444,"C",'MAPA DE RIESGOS'!$AF444),"")</f>
        <v/>
      </c>
      <c r="AA61" s="370" t="str">
        <f>IF(AND('MAPA DE RIESGOS'!$AP445="Alta",'MAPA DE RIESGOS'!$AR445="Leve"),CONCATENATE("R",'MAPA DE RIESGOS'!$H445,"C",'MAPA DE RIESGOS'!$AF445),"")</f>
        <v/>
      </c>
      <c r="AB61" s="369" t="str">
        <f>IF(AND('MAPA DE RIESGOS'!$AP428="Alta",'MAPA DE RIESGOS'!$AR428="Menor"),CONCATENATE("R",'MAPA DE RIESGOS'!$H428,"C",'MAPA DE RIESGOS'!$AF428),"")</f>
        <v/>
      </c>
      <c r="AC61" s="370" t="str">
        <f>IF(AND('MAPA DE RIESGOS'!$AP429="Alta",'MAPA DE RIESGOS'!$AR429="Menor"),CONCATENATE("R",'MAPA DE RIESGOS'!$H429,"C",'MAPA DE RIESGOS'!$AF429),"")</f>
        <v/>
      </c>
      <c r="AD61" s="370" t="str">
        <f>IF(AND('MAPA DE RIESGOS'!$AP430="Alta",'MAPA DE RIESGOS'!$AR430="Menor"),CONCATENATE("R",'MAPA DE RIESGOS'!$H430,"C",'MAPA DE RIESGOS'!$AF430),"")</f>
        <v/>
      </c>
      <c r="AE61" s="370" t="str">
        <f>IF(AND('MAPA DE RIESGOS'!$AP431="Alta",'MAPA DE RIESGOS'!$AR431="Menor"),CONCATENATE("R",'MAPA DE RIESGOS'!$H431,"C",'MAPA DE RIESGOS'!$AF431),"")</f>
        <v/>
      </c>
      <c r="AF61" s="370" t="str">
        <f>IF(AND('MAPA DE RIESGOS'!$AP432="Alta",'MAPA DE RIESGOS'!$AR432="Menor"),CONCATENATE("R",'MAPA DE RIESGOS'!$H432,"C",'MAPA DE RIESGOS'!$AF432),"")</f>
        <v/>
      </c>
      <c r="AG61" s="370" t="str">
        <f>IF(AND('MAPA DE RIESGOS'!$AP433="Alta",'MAPA DE RIESGOS'!$AR433="Menor"),CONCATENATE("R",'MAPA DE RIESGOS'!$H433,"C",'MAPA DE RIESGOS'!$AF433),"")</f>
        <v/>
      </c>
      <c r="AH61" s="370" t="str">
        <f>IF(AND('MAPA DE RIESGOS'!$AP434="Alta",'MAPA DE RIESGOS'!$AR434="Menor"),CONCATENATE("R",'MAPA DE RIESGOS'!$H434,"C",'MAPA DE RIESGOS'!$AF434),"")</f>
        <v/>
      </c>
      <c r="AI61" s="370" t="str">
        <f>IF(AND('MAPA DE RIESGOS'!$AP435="Alta",'MAPA DE RIESGOS'!$AR435="Menor"),CONCATENATE("R",'MAPA DE RIESGOS'!$H435,"C",'MAPA DE RIESGOS'!$AF435),"")</f>
        <v/>
      </c>
      <c r="AJ61" s="370" t="str">
        <f>IF(AND('MAPA DE RIESGOS'!$AP436="Alta",'MAPA DE RIESGOS'!$AR436="Menor"),CONCATENATE("R",'MAPA DE RIESGOS'!$H436,"C",'MAPA DE RIESGOS'!$AF436),"")</f>
        <v/>
      </c>
      <c r="AK61" s="370" t="str">
        <f>IF(AND('MAPA DE RIESGOS'!$AP437="Alta",'MAPA DE RIESGOS'!$AR437="Menor"),CONCATENATE("R",'MAPA DE RIESGOS'!$H437,"C",'MAPA DE RIESGOS'!$AF437),"")</f>
        <v/>
      </c>
      <c r="AL61" s="370" t="str">
        <f>IF(AND('MAPA DE RIESGOS'!$AP438="Alta",'MAPA DE RIESGOS'!$AR438="Menor"),CONCATENATE("R",'MAPA DE RIESGOS'!$H438,"C",'MAPA DE RIESGOS'!$AF438),"")</f>
        <v/>
      </c>
      <c r="AM61" s="370" t="str">
        <f>IF(AND('MAPA DE RIESGOS'!$AP439="Alta",'MAPA DE RIESGOS'!$AR439="Menor"),CONCATENATE("R",'MAPA DE RIESGOS'!$H439,"C",'MAPA DE RIESGOS'!$AF439),"")</f>
        <v/>
      </c>
      <c r="AN61" s="370" t="str">
        <f>IF(AND('MAPA DE RIESGOS'!$AP440="Alta",'MAPA DE RIESGOS'!$AR440="Menor"),CONCATENATE("R",'MAPA DE RIESGOS'!$H440,"C",'MAPA DE RIESGOS'!$AF440),"")</f>
        <v/>
      </c>
      <c r="AO61" s="370" t="str">
        <f>IF(AND('MAPA DE RIESGOS'!$AP441="Alta",'MAPA DE RIESGOS'!$AR441="Menor"),CONCATENATE("R",'MAPA DE RIESGOS'!$H441,"C",'MAPA DE RIESGOS'!$AF441),"")</f>
        <v/>
      </c>
      <c r="AP61" s="370" t="str">
        <f>IF(AND('MAPA DE RIESGOS'!$AP442="Alta",'MAPA DE RIESGOS'!$AR442="Menor"),CONCATENATE("R",'MAPA DE RIESGOS'!$H442,"C",'MAPA DE RIESGOS'!$AF442),"")</f>
        <v/>
      </c>
      <c r="AQ61" s="370" t="str">
        <f>IF(AND('MAPA DE RIESGOS'!$AP443="Alta",'MAPA DE RIESGOS'!$AR443="Menor"),CONCATENATE("R",'MAPA DE RIESGOS'!$H443,"C",'MAPA DE RIESGOS'!$AF443),"")</f>
        <v/>
      </c>
      <c r="AR61" s="370" t="str">
        <f>IF(AND('MAPA DE RIESGOS'!$AP444="Alta",'MAPA DE RIESGOS'!$AR444="Menor"),CONCATENATE("R",'MAPA DE RIESGOS'!$H444,"C",'MAPA DE RIESGOS'!$AF444),"")</f>
        <v/>
      </c>
      <c r="AS61" s="371" t="str">
        <f>IF(AND('MAPA DE RIESGOS'!$AP445="Alta",'MAPA DE RIESGOS'!$AR445="Menor"),CONCATENATE("R",'MAPA DE RIESGOS'!$H445,"C",'MAPA DE RIESGOS'!$AF445),"")</f>
        <v/>
      </c>
      <c r="AT61" s="357" t="str">
        <f>IF(AND('MAPA DE RIESGOS'!$AP428="Alta",'MAPA DE RIESGOS'!$AR428="Moderado"),CONCATENATE("R",'MAPA DE RIESGOS'!$H428,"C",'MAPA DE RIESGOS'!$AF428),"")</f>
        <v/>
      </c>
      <c r="AU61" s="357" t="str">
        <f>IF(AND('MAPA DE RIESGOS'!$AP429="Alta",'MAPA DE RIESGOS'!$AR429="Moderado"),CONCATENATE("R",'MAPA DE RIESGOS'!$H429,"C",'MAPA DE RIESGOS'!$AF429),"")</f>
        <v/>
      </c>
      <c r="AV61" s="357" t="str">
        <f>IF(AND('MAPA DE RIESGOS'!$AP430="Alta",'MAPA DE RIESGOS'!$AR430="Moderado"),CONCATENATE("R",'MAPA DE RIESGOS'!$H430,"C",'MAPA DE RIESGOS'!$AF430),"")</f>
        <v/>
      </c>
      <c r="AW61" s="357" t="str">
        <f>IF(AND('MAPA DE RIESGOS'!$AP431="Alta",'MAPA DE RIESGOS'!$AR431="Moderado"),CONCATENATE("R",'MAPA DE RIESGOS'!$H431,"C",'MAPA DE RIESGOS'!$AF431),"")</f>
        <v/>
      </c>
      <c r="AX61" s="357" t="str">
        <f>IF(AND('MAPA DE RIESGOS'!$AP432="Alta",'MAPA DE RIESGOS'!$AR432="Moderado"),CONCATENATE("R",'MAPA DE RIESGOS'!$H432,"C",'MAPA DE RIESGOS'!$AF432),"")</f>
        <v/>
      </c>
      <c r="AY61" s="357" t="str">
        <f>IF(AND('MAPA DE RIESGOS'!$AP433="Alta",'MAPA DE RIESGOS'!$AR433="Moderado"),CONCATENATE("R",'MAPA DE RIESGOS'!$H433,"C",'MAPA DE RIESGOS'!$AF433),"")</f>
        <v/>
      </c>
      <c r="AZ61" s="357" t="str">
        <f>IF(AND('MAPA DE RIESGOS'!$AP434="Alta",'MAPA DE RIESGOS'!$AR434="Moderado"),CONCATENATE("R",'MAPA DE RIESGOS'!$H434,"C",'MAPA DE RIESGOS'!$AF434),"")</f>
        <v/>
      </c>
      <c r="BA61" s="357" t="str">
        <f>IF(AND('MAPA DE RIESGOS'!$AP435="Alta",'MAPA DE RIESGOS'!$AR435="Moderado"),CONCATENATE("R",'MAPA DE RIESGOS'!$H435,"C",'MAPA DE RIESGOS'!$AF435),"")</f>
        <v/>
      </c>
      <c r="BB61" s="357" t="str">
        <f>IF(AND('MAPA DE RIESGOS'!$AP436="Alta",'MAPA DE RIESGOS'!$AR436="Moderado"),CONCATENATE("R",'MAPA DE RIESGOS'!$H436,"C",'MAPA DE RIESGOS'!$AF436),"")</f>
        <v/>
      </c>
      <c r="BC61" s="357" t="str">
        <f>IF(AND('MAPA DE RIESGOS'!$AP437="Alta",'MAPA DE RIESGOS'!$AR437="Moderado"),CONCATENATE("R",'MAPA DE RIESGOS'!$H437,"C",'MAPA DE RIESGOS'!$AF437),"")</f>
        <v/>
      </c>
      <c r="BD61" s="357" t="str">
        <f>IF(AND('MAPA DE RIESGOS'!$AP438="Alta",'MAPA DE RIESGOS'!$AR438="Moderado"),CONCATENATE("R",'MAPA DE RIESGOS'!$H438,"C",'MAPA DE RIESGOS'!$AF438),"")</f>
        <v/>
      </c>
      <c r="BE61" s="357" t="str">
        <f>IF(AND('MAPA DE RIESGOS'!$AP439="Alta",'MAPA DE RIESGOS'!$AR439="Moderado"),CONCATENATE("R",'MAPA DE RIESGOS'!$H439,"C",'MAPA DE RIESGOS'!$AF439),"")</f>
        <v/>
      </c>
      <c r="BF61" s="357" t="str">
        <f>IF(AND('MAPA DE RIESGOS'!$AP440="Alta",'MAPA DE RIESGOS'!$AR440="Moderado"),CONCATENATE("R",'MAPA DE RIESGOS'!$H440,"C",'MAPA DE RIESGOS'!$AF440),"")</f>
        <v/>
      </c>
      <c r="BG61" s="357" t="str">
        <f>IF(AND('MAPA DE RIESGOS'!$AP441="Alta",'MAPA DE RIESGOS'!$AR441="Moderado"),CONCATENATE("R",'MAPA DE RIESGOS'!$H441,"C",'MAPA DE RIESGOS'!$AF441),"")</f>
        <v/>
      </c>
      <c r="BH61" s="357" t="str">
        <f>IF(AND('MAPA DE RIESGOS'!$AP442="Alta",'MAPA DE RIESGOS'!$AR442="Moderado"),CONCATENATE("R",'MAPA DE RIESGOS'!$H442,"C",'MAPA DE RIESGOS'!$AF442),"")</f>
        <v/>
      </c>
      <c r="BI61" s="357" t="str">
        <f>IF(AND('MAPA DE RIESGOS'!$AP443="Alta",'MAPA DE RIESGOS'!$AR443="Moderado"),CONCATENATE("R",'MAPA DE RIESGOS'!$H443,"C",'MAPA DE RIESGOS'!$AF443),"")</f>
        <v/>
      </c>
      <c r="BJ61" s="357" t="str">
        <f>IF(AND('MAPA DE RIESGOS'!$AP444="Alta",'MAPA DE RIESGOS'!$AR444="Moderado"),CONCATENATE("R",'MAPA DE RIESGOS'!$H444,"C",'MAPA DE RIESGOS'!$AF444),"")</f>
        <v/>
      </c>
      <c r="BK61" s="358" t="str">
        <f>IF(AND('MAPA DE RIESGOS'!$AP445="Alta",'MAPA DE RIESGOS'!$AR445="Moderado"),CONCATENATE("R",'MAPA DE RIESGOS'!$H445,"C",'MAPA DE RIESGOS'!$AF445),"")</f>
        <v/>
      </c>
      <c r="BL61" s="357" t="str">
        <f>IF(AND('MAPA DE RIESGOS'!$AP428="Alta",'MAPA DE RIESGOS'!$AR428="Mayor"),CONCATENATE("R",'MAPA DE RIESGOS'!$H428,"C",'MAPA DE RIESGOS'!$AF428),"")</f>
        <v/>
      </c>
      <c r="BM61" s="357" t="str">
        <f>IF(AND('MAPA DE RIESGOS'!$AP429="Alta",'MAPA DE RIESGOS'!$AR429="Mayor"),CONCATENATE("R",'MAPA DE RIESGOS'!$H429,"C",'MAPA DE RIESGOS'!$AF429),"")</f>
        <v/>
      </c>
      <c r="BN61" s="357" t="str">
        <f>IF(AND('MAPA DE RIESGOS'!$AP430="Alta",'MAPA DE RIESGOS'!$AR430="Mayor"),CONCATENATE("R",'MAPA DE RIESGOS'!$H430,"C",'MAPA DE RIESGOS'!$AF430),"")</f>
        <v/>
      </c>
      <c r="BO61" s="357" t="str">
        <f>IF(AND('MAPA DE RIESGOS'!$AP431="Alta",'MAPA DE RIESGOS'!$AR431="Mayor"),CONCATENATE("R",'MAPA DE RIESGOS'!$H431,"C",'MAPA DE RIESGOS'!$AF431),"")</f>
        <v/>
      </c>
      <c r="BP61" s="357" t="str">
        <f>IF(AND('MAPA DE RIESGOS'!$AP432="Alta",'MAPA DE RIESGOS'!$AR432="Mayor"),CONCATENATE("R",'MAPA DE RIESGOS'!$H432,"C",'MAPA DE RIESGOS'!$AF432),"")</f>
        <v/>
      </c>
      <c r="BQ61" s="357" t="str">
        <f>IF(AND('MAPA DE RIESGOS'!$AP433="Alta",'MAPA DE RIESGOS'!$AR433="Mayor"),CONCATENATE("R",'MAPA DE RIESGOS'!$H433,"C",'MAPA DE RIESGOS'!$AF433),"")</f>
        <v/>
      </c>
      <c r="BR61" s="357" t="str">
        <f>IF(AND('MAPA DE RIESGOS'!$AP434="Alta",'MAPA DE RIESGOS'!$AR434="Mayor"),CONCATENATE("R",'MAPA DE RIESGOS'!$H434,"C",'MAPA DE RIESGOS'!$AF434),"")</f>
        <v/>
      </c>
      <c r="BS61" s="357" t="str">
        <f>IF(AND('MAPA DE RIESGOS'!$AP435="Alta",'MAPA DE RIESGOS'!$AR435="Mayor"),CONCATENATE("R",'MAPA DE RIESGOS'!$H435,"C",'MAPA DE RIESGOS'!$AF435),"")</f>
        <v/>
      </c>
      <c r="BT61" s="357" t="str">
        <f>IF(AND('MAPA DE RIESGOS'!$AP436="Alta",'MAPA DE RIESGOS'!$AR436="Mayor"),CONCATENATE("R",'MAPA DE RIESGOS'!$H436,"C",'MAPA DE RIESGOS'!$AF436),"")</f>
        <v/>
      </c>
      <c r="BU61" s="357" t="str">
        <f>IF(AND('MAPA DE RIESGOS'!$AP437="Alta",'MAPA DE RIESGOS'!$AR437="Mayor"),CONCATENATE("R",'MAPA DE RIESGOS'!$H437,"C",'MAPA DE RIESGOS'!$AF437),"")</f>
        <v/>
      </c>
      <c r="BV61" s="357" t="str">
        <f>IF(AND('MAPA DE RIESGOS'!$AP438="Alta",'MAPA DE RIESGOS'!$AR438="Mayor"),CONCATENATE("R",'MAPA DE RIESGOS'!$H438,"C",'MAPA DE RIESGOS'!$AF438),"")</f>
        <v/>
      </c>
      <c r="BW61" s="357" t="str">
        <f>IF(AND('MAPA DE RIESGOS'!$AP439="Alta",'MAPA DE RIESGOS'!$AR439="Mayor"),CONCATENATE("R",'MAPA DE RIESGOS'!$H439,"C",'MAPA DE RIESGOS'!$AF439),"")</f>
        <v/>
      </c>
      <c r="BX61" s="357" t="str">
        <f>IF(AND('MAPA DE RIESGOS'!$AP440="Alta",'MAPA DE RIESGOS'!$AR440="Mayor"),CONCATENATE("R",'MAPA DE RIESGOS'!$H440,"C",'MAPA DE RIESGOS'!$AF440),"")</f>
        <v/>
      </c>
      <c r="BY61" s="357" t="str">
        <f>IF(AND('MAPA DE RIESGOS'!$AP441="Alta",'MAPA DE RIESGOS'!$AR441="Mayor"),CONCATENATE("R",'MAPA DE RIESGOS'!$H441,"C",'MAPA DE RIESGOS'!$AF441),"")</f>
        <v/>
      </c>
      <c r="BZ61" s="357" t="str">
        <f>IF(AND('MAPA DE RIESGOS'!$AP442="Alta",'MAPA DE RIESGOS'!$AR442="Mayor"),CONCATENATE("R",'MAPA DE RIESGOS'!$H442,"C",'MAPA DE RIESGOS'!$AF442),"")</f>
        <v/>
      </c>
      <c r="CA61" s="357" t="str">
        <f>IF(AND('MAPA DE RIESGOS'!$AP443="Alta",'MAPA DE RIESGOS'!$AR443="Mayor"),CONCATENATE("R",'MAPA DE RIESGOS'!$H443,"C",'MAPA DE RIESGOS'!$AF443),"")</f>
        <v/>
      </c>
      <c r="CB61" s="357" t="str">
        <f>IF(AND('MAPA DE RIESGOS'!$AP444="Alta",'MAPA DE RIESGOS'!$AR444="Mayor"),CONCATENATE("R",'MAPA DE RIESGOS'!$H444,"C",'MAPA DE RIESGOS'!$AF444),"")</f>
        <v/>
      </c>
      <c r="CC61" s="358" t="str">
        <f>IF(AND('MAPA DE RIESGOS'!$AP445="Alta",'MAPA DE RIESGOS'!$AR445="Mayor"),CONCATENATE("R",'MAPA DE RIESGOS'!$H445,"C",'MAPA DE RIESGOS'!$AF445),"")</f>
        <v/>
      </c>
      <c r="CD61" s="359" t="str">
        <f>IF(AND('MAPA DE RIESGOS'!$AP428="Alta",'MAPA DE RIESGOS'!$AR428="Catastrófico"),CONCATENATE("R",'MAPA DE RIESGOS'!$H428,"C",'MAPA DE RIESGOS'!$AF428),"")</f>
        <v/>
      </c>
      <c r="CE61" s="359" t="str">
        <f>IF(AND('MAPA DE RIESGOS'!$AP429="Alta",'MAPA DE RIESGOS'!$AR429="Catastrófico"),CONCATENATE("R",'MAPA DE RIESGOS'!$H429,"C",'MAPA DE RIESGOS'!$AF429),"")</f>
        <v/>
      </c>
      <c r="CF61" s="359" t="str">
        <f>IF(AND('MAPA DE RIESGOS'!$AP430="Alta",'MAPA DE RIESGOS'!$AR430="Catastrófico"),CONCATENATE("R",'MAPA DE RIESGOS'!$H430,"C",'MAPA DE RIESGOS'!$AF430),"")</f>
        <v/>
      </c>
      <c r="CG61" s="359" t="str">
        <f>IF(AND('MAPA DE RIESGOS'!$AP431="Alta",'MAPA DE RIESGOS'!$AR431="Catastrófico"),CONCATENATE("R",'MAPA DE RIESGOS'!$H431,"C",'MAPA DE RIESGOS'!$AF431),"")</f>
        <v/>
      </c>
      <c r="CH61" s="359" t="str">
        <f>IF(AND('MAPA DE RIESGOS'!$AP432="Alta",'MAPA DE RIESGOS'!$AR432="Catastrófico"),CONCATENATE("R",'MAPA DE RIESGOS'!$H432,"C",'MAPA DE RIESGOS'!$AF432),"")</f>
        <v/>
      </c>
      <c r="CI61" s="359" t="str">
        <f>IF(AND('MAPA DE RIESGOS'!$AP433="Alta",'MAPA DE RIESGOS'!$AR433="Catastrófico"),CONCATENATE("R",'MAPA DE RIESGOS'!$H433,"C",'MAPA DE RIESGOS'!$AF433),"")</f>
        <v/>
      </c>
      <c r="CJ61" s="359" t="str">
        <f>IF(AND('MAPA DE RIESGOS'!$AP434="Alta",'MAPA DE RIESGOS'!$AR434="Catastrófico"),CONCATENATE("R",'MAPA DE RIESGOS'!$H434,"C",'MAPA DE RIESGOS'!$AF434),"")</f>
        <v/>
      </c>
      <c r="CK61" s="359" t="str">
        <f>IF(AND('MAPA DE RIESGOS'!$AP435="Alta",'MAPA DE RIESGOS'!$AR435="Catastrófico"),CONCATENATE("R",'MAPA DE RIESGOS'!$H435,"C",'MAPA DE RIESGOS'!$AF435),"")</f>
        <v/>
      </c>
      <c r="CL61" s="359" t="str">
        <f>IF(AND('MAPA DE RIESGOS'!$AP436="Alta",'MAPA DE RIESGOS'!$AR436="Catastrófico"),CONCATENATE("R",'MAPA DE RIESGOS'!$H436,"C",'MAPA DE RIESGOS'!$AF436),"")</f>
        <v/>
      </c>
      <c r="CM61" s="359" t="str">
        <f>IF(AND('MAPA DE RIESGOS'!$AP437="Alta",'MAPA DE RIESGOS'!$AR437="Catastrófico"),CONCATENATE("R",'MAPA DE RIESGOS'!$H437,"C",'MAPA DE RIESGOS'!$AF437),"")</f>
        <v/>
      </c>
      <c r="CN61" s="359" t="str">
        <f>IF(AND('MAPA DE RIESGOS'!$AP438="Alta",'MAPA DE RIESGOS'!$AR438="Catastrófico"),CONCATENATE("R",'MAPA DE RIESGOS'!$H438,"C",'MAPA DE RIESGOS'!$AF438),"")</f>
        <v/>
      </c>
      <c r="CO61" s="359" t="str">
        <f>IF(AND('MAPA DE RIESGOS'!$AP439="Alta",'MAPA DE RIESGOS'!$AR439="Catastrófico"),CONCATENATE("R",'MAPA DE RIESGOS'!$H439,"C",'MAPA DE RIESGOS'!$AF439),"")</f>
        <v/>
      </c>
      <c r="CP61" s="359" t="str">
        <f>IF(AND('MAPA DE RIESGOS'!$AP440="Alta",'MAPA DE RIESGOS'!$AR440="Catastrófico"),CONCATENATE("R",'MAPA DE RIESGOS'!$H440,"C",'MAPA DE RIESGOS'!$AF440),"")</f>
        <v/>
      </c>
      <c r="CQ61" s="359" t="str">
        <f>IF(AND('MAPA DE RIESGOS'!$AP441="Alta",'MAPA DE RIESGOS'!$AR441="Catastrófico"),CONCATENATE("R",'MAPA DE RIESGOS'!$H441,"C",'MAPA DE RIESGOS'!$AF441),"")</f>
        <v/>
      </c>
      <c r="CR61" s="359" t="str">
        <f>IF(AND('MAPA DE RIESGOS'!$AP442="Alta",'MAPA DE RIESGOS'!$AR442="Catastrófico"),CONCATENATE("R",'MAPA DE RIESGOS'!$H442,"C",'MAPA DE RIESGOS'!$AF442),"")</f>
        <v/>
      </c>
      <c r="CS61" s="359" t="str">
        <f>IF(AND('MAPA DE RIESGOS'!$AP443="Alta",'MAPA DE RIESGOS'!$AR443="Catastrófico"),CONCATENATE("R",'MAPA DE RIESGOS'!$H443,"C",'MAPA DE RIESGOS'!$AF443),"")</f>
        <v/>
      </c>
      <c r="CT61" s="359" t="str">
        <f>IF(AND('MAPA DE RIESGOS'!$AP444="Alta",'MAPA DE RIESGOS'!$AR444="Catastrófico"),CONCATENATE("R",'MAPA DE RIESGOS'!$H444,"C",'MAPA DE RIESGOS'!$AF444),"")</f>
        <v/>
      </c>
      <c r="CU61" s="360" t="str">
        <f>IF(AND('MAPA DE RIESGOS'!$AP445="Alta",'MAPA DE RIESGOS'!$AR445="Catastrófico"),CONCATENATE("R",'MAPA DE RIESGOS'!$H445,"C",'MAPA DE RIESGOS'!$AF445),"")</f>
        <v/>
      </c>
      <c r="CV61" s="67"/>
      <c r="CW61" s="771"/>
      <c r="CX61" s="772"/>
      <c r="CY61" s="772"/>
      <c r="CZ61" s="772"/>
      <c r="DA61" s="772"/>
      <c r="DB61" s="773"/>
    </row>
    <row r="62" spans="2:106" ht="32.5" customHeight="1">
      <c r="B62" s="749"/>
      <c r="C62" s="749"/>
      <c r="D62" s="750"/>
      <c r="E62" s="738"/>
      <c r="F62" s="739"/>
      <c r="G62" s="739"/>
      <c r="H62" s="739"/>
      <c r="I62" s="739"/>
      <c r="J62" s="369" t="str">
        <f>IF(AND('MAPA DE RIESGOS'!$AP446="Alta",'MAPA DE RIESGOS'!$AR446="Leve"),CONCATENATE("R",'MAPA DE RIESGOS'!$H446,"C",'MAPA DE RIESGOS'!$AF446),"")</f>
        <v/>
      </c>
      <c r="K62" s="370" t="str">
        <f>IF(AND('MAPA DE RIESGOS'!$AP447="Alta",'MAPA DE RIESGOS'!$AR447="Leve"),CONCATENATE("R",'MAPA DE RIESGOS'!$H447,"C",'MAPA DE RIESGOS'!$AF447),"")</f>
        <v/>
      </c>
      <c r="L62" s="370" t="str">
        <f>IF(AND('MAPA DE RIESGOS'!$AP448="Alta",'MAPA DE RIESGOS'!$AR448="Leve"),CONCATENATE("R",'MAPA DE RIESGOS'!$H448,"C",'MAPA DE RIESGOS'!$AF448),"")</f>
        <v/>
      </c>
      <c r="M62" s="370" t="str">
        <f>IF(AND('MAPA DE RIESGOS'!$AP449="Alta",'MAPA DE RIESGOS'!$AR449="Leve"),CONCATENATE("R",'MAPA DE RIESGOS'!$H449,"C",'MAPA DE RIESGOS'!$AF449),"")</f>
        <v/>
      </c>
      <c r="N62" s="370" t="str">
        <f>IF(AND('MAPA DE RIESGOS'!$AP450="Alta",'MAPA DE RIESGOS'!$AR450="Leve"),CONCATENATE("R",'MAPA DE RIESGOS'!$H450,"C",'MAPA DE RIESGOS'!$AF450),"")</f>
        <v/>
      </c>
      <c r="O62" s="370" t="str">
        <f>IF(AND('MAPA DE RIESGOS'!$AP451="Alta",'MAPA DE RIESGOS'!$AR451="Leve"),CONCATENATE("R",'MAPA DE RIESGOS'!$H451,"C",'MAPA DE RIESGOS'!$AF451),"")</f>
        <v/>
      </c>
      <c r="P62" s="370" t="str">
        <f>IF(AND('MAPA DE RIESGOS'!$AP452="Alta",'MAPA DE RIESGOS'!$AR452="Leve"),CONCATENATE("R",'MAPA DE RIESGOS'!$H452,"C",'MAPA DE RIESGOS'!$AF452),"")</f>
        <v/>
      </c>
      <c r="Q62" s="370" t="str">
        <f>IF(AND('MAPA DE RIESGOS'!$AP453="Alta",'MAPA DE RIESGOS'!$AR453="Leve"),CONCATENATE("R",'MAPA DE RIESGOS'!$H453,"C",'MAPA DE RIESGOS'!$AF453),"")</f>
        <v/>
      </c>
      <c r="R62" s="370" t="str">
        <f>IF(AND('MAPA DE RIESGOS'!$AP454="Alta",'MAPA DE RIESGOS'!$AR454="Leve"),CONCATENATE("R",'MAPA DE RIESGOS'!$H454,"C",'MAPA DE RIESGOS'!$AF454),"")</f>
        <v/>
      </c>
      <c r="S62" s="370" t="str">
        <f>IF(AND('MAPA DE RIESGOS'!$AP455="Alta",'MAPA DE RIESGOS'!$AR455="Leve"),CONCATENATE("R",'MAPA DE RIESGOS'!$H455,"C",'MAPA DE RIESGOS'!$AF455),"")</f>
        <v/>
      </c>
      <c r="T62" s="370" t="str">
        <f>IF(AND('MAPA DE RIESGOS'!$AP456="Alta",'MAPA DE RIESGOS'!$AR456="Leve"),CONCATENATE("R",'MAPA DE RIESGOS'!$H456,"C",'MAPA DE RIESGOS'!$AF456),"")</f>
        <v/>
      </c>
      <c r="U62" s="370" t="str">
        <f>IF(AND('MAPA DE RIESGOS'!$AP457="Alta",'MAPA DE RIESGOS'!$AR457="Leve"),CONCATENATE("R",'MAPA DE RIESGOS'!$H457,"C",'MAPA DE RIESGOS'!$AF457),"")</f>
        <v/>
      </c>
      <c r="V62" s="370" t="str">
        <f>IF(AND('MAPA DE RIESGOS'!$AP458="Alta",'MAPA DE RIESGOS'!$AR458="Leve"),CONCATENATE("R",'MAPA DE RIESGOS'!$H458,"C",'MAPA DE RIESGOS'!$AF458),"")</f>
        <v/>
      </c>
      <c r="W62" s="370" t="str">
        <f>IF(AND('MAPA DE RIESGOS'!$AP459="Alta",'MAPA DE RIESGOS'!$AR459="Leve"),CONCATENATE("R",'MAPA DE RIESGOS'!$H459,"C",'MAPA DE RIESGOS'!$AF459),"")</f>
        <v/>
      </c>
      <c r="X62" s="370" t="str">
        <f>IF(AND('MAPA DE RIESGOS'!$AP460="Alta",'MAPA DE RIESGOS'!$AR460="Leve"),CONCATENATE("R",'MAPA DE RIESGOS'!$H460,"C",'MAPA DE RIESGOS'!$AF460),"")</f>
        <v/>
      </c>
      <c r="Y62" s="370" t="str">
        <f>IF(AND('MAPA DE RIESGOS'!$AP461="Alta",'MAPA DE RIESGOS'!$AR461="Leve"),CONCATENATE("R",'MAPA DE RIESGOS'!$H461,"C",'MAPA DE RIESGOS'!$AF461),"")</f>
        <v/>
      </c>
      <c r="Z62" s="370" t="str">
        <f>IF(AND('MAPA DE RIESGOS'!$AP462="Alta",'MAPA DE RIESGOS'!$AR462="Leve"),CONCATENATE("R",'MAPA DE RIESGOS'!$H462,"C",'MAPA DE RIESGOS'!$AF462),"")</f>
        <v/>
      </c>
      <c r="AA62" s="370" t="str">
        <f>IF(AND('MAPA DE RIESGOS'!$AP463="Alta",'MAPA DE RIESGOS'!$AR463="Leve"),CONCATENATE("R",'MAPA DE RIESGOS'!$H463,"C",'MAPA DE RIESGOS'!$AF463),"")</f>
        <v/>
      </c>
      <c r="AB62" s="369" t="str">
        <f>IF(AND('MAPA DE RIESGOS'!$AP446="Alta",'MAPA DE RIESGOS'!$AR446="Menor"),CONCATENATE("R",'MAPA DE RIESGOS'!$H446,"C",'MAPA DE RIESGOS'!$AF446),"")</f>
        <v/>
      </c>
      <c r="AC62" s="370" t="str">
        <f>IF(AND('MAPA DE RIESGOS'!$AP447="Alta",'MAPA DE RIESGOS'!$AR447="Menor"),CONCATENATE("R",'MAPA DE RIESGOS'!$H447,"C",'MAPA DE RIESGOS'!$AF447),"")</f>
        <v/>
      </c>
      <c r="AD62" s="370" t="str">
        <f>IF(AND('MAPA DE RIESGOS'!$AP448="Alta",'MAPA DE RIESGOS'!$AR448="Menor"),CONCATENATE("R",'MAPA DE RIESGOS'!$H448,"C",'MAPA DE RIESGOS'!$AF448),"")</f>
        <v/>
      </c>
      <c r="AE62" s="370" t="str">
        <f>IF(AND('MAPA DE RIESGOS'!$AP449="Alta",'MAPA DE RIESGOS'!$AR449="Menor"),CONCATENATE("R",'MAPA DE RIESGOS'!$H449,"C",'MAPA DE RIESGOS'!$AF449),"")</f>
        <v/>
      </c>
      <c r="AF62" s="370" t="str">
        <f>IF(AND('MAPA DE RIESGOS'!$AP450="Alta",'MAPA DE RIESGOS'!$AR450="Menor"),CONCATENATE("R",'MAPA DE RIESGOS'!$H450,"C",'MAPA DE RIESGOS'!$AF450),"")</f>
        <v/>
      </c>
      <c r="AG62" s="370" t="str">
        <f>IF(AND('MAPA DE RIESGOS'!$AP451="Alta",'MAPA DE RIESGOS'!$AR451="Menor"),CONCATENATE("R",'MAPA DE RIESGOS'!$H451,"C",'MAPA DE RIESGOS'!$AF451),"")</f>
        <v/>
      </c>
      <c r="AH62" s="370" t="str">
        <f>IF(AND('MAPA DE RIESGOS'!$AP452="Alta",'MAPA DE RIESGOS'!$AR452="Menor"),CONCATENATE("R",'MAPA DE RIESGOS'!$H452,"C",'MAPA DE RIESGOS'!$AF452),"")</f>
        <v/>
      </c>
      <c r="AI62" s="370" t="str">
        <f>IF(AND('MAPA DE RIESGOS'!$AP453="Alta",'MAPA DE RIESGOS'!$AR453="Menor"),CONCATENATE("R",'MAPA DE RIESGOS'!$H453,"C",'MAPA DE RIESGOS'!$AF453),"")</f>
        <v/>
      </c>
      <c r="AJ62" s="370" t="str">
        <f>IF(AND('MAPA DE RIESGOS'!$AP454="Alta",'MAPA DE RIESGOS'!$AR454="Menor"),CONCATENATE("R",'MAPA DE RIESGOS'!$H454,"C",'MAPA DE RIESGOS'!$AF454),"")</f>
        <v/>
      </c>
      <c r="AK62" s="370" t="str">
        <f>IF(AND('MAPA DE RIESGOS'!$AP455="Alta",'MAPA DE RIESGOS'!$AR455="Menor"),CONCATENATE("R",'MAPA DE RIESGOS'!$H455,"C",'MAPA DE RIESGOS'!$AF455),"")</f>
        <v/>
      </c>
      <c r="AL62" s="370" t="str">
        <f>IF(AND('MAPA DE RIESGOS'!$AP456="Alta",'MAPA DE RIESGOS'!$AR456="Menor"),CONCATENATE("R",'MAPA DE RIESGOS'!$H456,"C",'MAPA DE RIESGOS'!$AF456),"")</f>
        <v/>
      </c>
      <c r="AM62" s="370" t="str">
        <f>IF(AND('MAPA DE RIESGOS'!$AP457="Alta",'MAPA DE RIESGOS'!$AR457="Menor"),CONCATENATE("R",'MAPA DE RIESGOS'!$H457,"C",'MAPA DE RIESGOS'!$AF457),"")</f>
        <v/>
      </c>
      <c r="AN62" s="370" t="str">
        <f>IF(AND('MAPA DE RIESGOS'!$AP458="Alta",'MAPA DE RIESGOS'!$AR458="Menor"),CONCATENATE("R",'MAPA DE RIESGOS'!$H458,"C",'MAPA DE RIESGOS'!$AF458),"")</f>
        <v/>
      </c>
      <c r="AO62" s="370" t="str">
        <f>IF(AND('MAPA DE RIESGOS'!$AP459="Alta",'MAPA DE RIESGOS'!$AR459="Menor"),CONCATENATE("R",'MAPA DE RIESGOS'!$H459,"C",'MAPA DE RIESGOS'!$AF459),"")</f>
        <v/>
      </c>
      <c r="AP62" s="370" t="str">
        <f>IF(AND('MAPA DE RIESGOS'!$AP460="Alta",'MAPA DE RIESGOS'!$AR460="Menor"),CONCATENATE("R",'MAPA DE RIESGOS'!$H460,"C",'MAPA DE RIESGOS'!$AF460),"")</f>
        <v/>
      </c>
      <c r="AQ62" s="370" t="str">
        <f>IF(AND('MAPA DE RIESGOS'!$AP461="Alta",'MAPA DE RIESGOS'!$AR461="Menor"),CONCATENATE("R",'MAPA DE RIESGOS'!$H461,"C",'MAPA DE RIESGOS'!$AF461),"")</f>
        <v/>
      </c>
      <c r="AR62" s="370" t="str">
        <f>IF(AND('MAPA DE RIESGOS'!$AP462="Alta",'MAPA DE RIESGOS'!$AR462="Menor"),CONCATENATE("R",'MAPA DE RIESGOS'!$H462,"C",'MAPA DE RIESGOS'!$AF462),"")</f>
        <v/>
      </c>
      <c r="AS62" s="371" t="str">
        <f>IF(AND('MAPA DE RIESGOS'!$AP463="Alta",'MAPA DE RIESGOS'!$AR463="Menor"),CONCATENATE("R",'MAPA DE RIESGOS'!$H463,"C",'MAPA DE RIESGOS'!$AF463),"")</f>
        <v/>
      </c>
      <c r="AT62" s="357" t="str">
        <f>IF(AND('MAPA DE RIESGOS'!$AP446="Alta",'MAPA DE RIESGOS'!$AR446="Moderado"),CONCATENATE("R",'MAPA DE RIESGOS'!$H446,"C",'MAPA DE RIESGOS'!$AF446),"")</f>
        <v/>
      </c>
      <c r="AU62" s="357" t="str">
        <f>IF(AND('MAPA DE RIESGOS'!$AP447="Alta",'MAPA DE RIESGOS'!$AR447="Moderado"),CONCATENATE("R",'MAPA DE RIESGOS'!$H447,"C",'MAPA DE RIESGOS'!$AF447),"")</f>
        <v/>
      </c>
      <c r="AV62" s="357" t="str">
        <f>IF(AND('MAPA DE RIESGOS'!$AP448="Alta",'MAPA DE RIESGOS'!$AR448="Moderado"),CONCATENATE("R",'MAPA DE RIESGOS'!$H448,"C",'MAPA DE RIESGOS'!$AF448),"")</f>
        <v/>
      </c>
      <c r="AW62" s="357" t="str">
        <f>IF(AND('MAPA DE RIESGOS'!$AP449="Alta",'MAPA DE RIESGOS'!$AR449="Moderado"),CONCATENATE("R",'MAPA DE RIESGOS'!$H449,"C",'MAPA DE RIESGOS'!$AF449),"")</f>
        <v/>
      </c>
      <c r="AX62" s="357" t="str">
        <f>IF(AND('MAPA DE RIESGOS'!$AP450="Alta",'MAPA DE RIESGOS'!$AR450="Moderado"),CONCATENATE("R",'MAPA DE RIESGOS'!$H450,"C",'MAPA DE RIESGOS'!$AF450),"")</f>
        <v/>
      </c>
      <c r="AY62" s="357" t="str">
        <f>IF(AND('MAPA DE RIESGOS'!$AP451="Alta",'MAPA DE RIESGOS'!$AR451="Moderado"),CONCATENATE("R",'MAPA DE RIESGOS'!$H451,"C",'MAPA DE RIESGOS'!$AF451),"")</f>
        <v/>
      </c>
      <c r="AZ62" s="357" t="str">
        <f>IF(AND('MAPA DE RIESGOS'!$AP452="Alta",'MAPA DE RIESGOS'!$AR452="Moderado"),CONCATENATE("R",'MAPA DE RIESGOS'!$H452,"C",'MAPA DE RIESGOS'!$AF452),"")</f>
        <v/>
      </c>
      <c r="BA62" s="357" t="str">
        <f>IF(AND('MAPA DE RIESGOS'!$AP453="Alta",'MAPA DE RIESGOS'!$AR453="Moderado"),CONCATENATE("R",'MAPA DE RIESGOS'!$H453,"C",'MAPA DE RIESGOS'!$AF453),"")</f>
        <v/>
      </c>
      <c r="BB62" s="357" t="str">
        <f>IF(AND('MAPA DE RIESGOS'!$AP454="Alta",'MAPA DE RIESGOS'!$AR454="Moderado"),CONCATENATE("R",'MAPA DE RIESGOS'!$H454,"C",'MAPA DE RIESGOS'!$AF454),"")</f>
        <v/>
      </c>
      <c r="BC62" s="357" t="str">
        <f>IF(AND('MAPA DE RIESGOS'!$AP455="Alta",'MAPA DE RIESGOS'!$AR455="Moderado"),CONCATENATE("R",'MAPA DE RIESGOS'!$H455,"C",'MAPA DE RIESGOS'!$AF455),"")</f>
        <v/>
      </c>
      <c r="BD62" s="357" t="str">
        <f>IF(AND('MAPA DE RIESGOS'!$AP456="Alta",'MAPA DE RIESGOS'!$AR456="Moderado"),CONCATENATE("R",'MAPA DE RIESGOS'!$H456,"C",'MAPA DE RIESGOS'!$AF456),"")</f>
        <v/>
      </c>
      <c r="BE62" s="357" t="str">
        <f>IF(AND('MAPA DE RIESGOS'!$AP457="Alta",'MAPA DE RIESGOS'!$AR457="Moderado"),CONCATENATE("R",'MAPA DE RIESGOS'!$H457,"C",'MAPA DE RIESGOS'!$AF457),"")</f>
        <v/>
      </c>
      <c r="BF62" s="357" t="str">
        <f>IF(AND('MAPA DE RIESGOS'!$AP458="Alta",'MAPA DE RIESGOS'!$AR458="Moderado"),CONCATENATE("R",'MAPA DE RIESGOS'!$H458,"C",'MAPA DE RIESGOS'!$AF458),"")</f>
        <v/>
      </c>
      <c r="BG62" s="357" t="str">
        <f>IF(AND('MAPA DE RIESGOS'!$AP459="Alta",'MAPA DE RIESGOS'!$AR459="Moderado"),CONCATENATE("R",'MAPA DE RIESGOS'!$H459,"C",'MAPA DE RIESGOS'!$AF459),"")</f>
        <v/>
      </c>
      <c r="BH62" s="357" t="str">
        <f>IF(AND('MAPA DE RIESGOS'!$AP460="Alta",'MAPA DE RIESGOS'!$AR460="Moderado"),CONCATENATE("R",'MAPA DE RIESGOS'!$H460,"C",'MAPA DE RIESGOS'!$AF460),"")</f>
        <v/>
      </c>
      <c r="BI62" s="357" t="str">
        <f>IF(AND('MAPA DE RIESGOS'!$AP461="Alta",'MAPA DE RIESGOS'!$AR461="Moderado"),CONCATENATE("R",'MAPA DE RIESGOS'!$H461,"C",'MAPA DE RIESGOS'!$AF461),"")</f>
        <v/>
      </c>
      <c r="BJ62" s="357" t="str">
        <f>IF(AND('MAPA DE RIESGOS'!$AP462="Alta",'MAPA DE RIESGOS'!$AR462="Moderado"),CONCATENATE("R",'MAPA DE RIESGOS'!$H462,"C",'MAPA DE RIESGOS'!$AF462),"")</f>
        <v/>
      </c>
      <c r="BK62" s="358" t="str">
        <f>IF(AND('MAPA DE RIESGOS'!$AP463="Alta",'MAPA DE RIESGOS'!$AR463="Moderado"),CONCATENATE("R",'MAPA DE RIESGOS'!$H463,"C",'MAPA DE RIESGOS'!$AF463),"")</f>
        <v/>
      </c>
      <c r="BL62" s="357" t="str">
        <f>IF(AND('MAPA DE RIESGOS'!$AP446="Alta",'MAPA DE RIESGOS'!$AR446="Mayor"),CONCATENATE("R",'MAPA DE RIESGOS'!$H446,"C",'MAPA DE RIESGOS'!$AF446),"")</f>
        <v/>
      </c>
      <c r="BM62" s="357" t="str">
        <f>IF(AND('MAPA DE RIESGOS'!$AP447="Alta",'MAPA DE RIESGOS'!$AR447="Mayor"),CONCATENATE("R",'MAPA DE RIESGOS'!$H447,"C",'MAPA DE RIESGOS'!$AF447),"")</f>
        <v/>
      </c>
      <c r="BN62" s="357" t="str">
        <f>IF(AND('MAPA DE RIESGOS'!$AP448="Alta",'MAPA DE RIESGOS'!$AR448="Mayor"),CONCATENATE("R",'MAPA DE RIESGOS'!$H448,"C",'MAPA DE RIESGOS'!$AF448),"")</f>
        <v/>
      </c>
      <c r="BO62" s="357" t="str">
        <f>IF(AND('MAPA DE RIESGOS'!$AP449="Alta",'MAPA DE RIESGOS'!$AR449="Mayor"),CONCATENATE("R",'MAPA DE RIESGOS'!$H449,"C",'MAPA DE RIESGOS'!$AF449),"")</f>
        <v/>
      </c>
      <c r="BP62" s="357" t="str">
        <f>IF(AND('MAPA DE RIESGOS'!$AP450="Alta",'MAPA DE RIESGOS'!$AR450="Mayor"),CONCATENATE("R",'MAPA DE RIESGOS'!$H450,"C",'MAPA DE RIESGOS'!$AF450),"")</f>
        <v/>
      </c>
      <c r="BQ62" s="357" t="str">
        <f>IF(AND('MAPA DE RIESGOS'!$AP451="Alta",'MAPA DE RIESGOS'!$AR451="Mayor"),CONCATENATE("R",'MAPA DE RIESGOS'!$H451,"C",'MAPA DE RIESGOS'!$AF451),"")</f>
        <v/>
      </c>
      <c r="BR62" s="357" t="str">
        <f>IF(AND('MAPA DE RIESGOS'!$AP452="Alta",'MAPA DE RIESGOS'!$AR452="Mayor"),CONCATENATE("R",'MAPA DE RIESGOS'!$H452,"C",'MAPA DE RIESGOS'!$AF452),"")</f>
        <v/>
      </c>
      <c r="BS62" s="357" t="str">
        <f>IF(AND('MAPA DE RIESGOS'!$AP453="Alta",'MAPA DE RIESGOS'!$AR453="Mayor"),CONCATENATE("R",'MAPA DE RIESGOS'!$H453,"C",'MAPA DE RIESGOS'!$AF453),"")</f>
        <v/>
      </c>
      <c r="BT62" s="357" t="str">
        <f>IF(AND('MAPA DE RIESGOS'!$AP454="Alta",'MAPA DE RIESGOS'!$AR454="Mayor"),CONCATENATE("R",'MAPA DE RIESGOS'!$H454,"C",'MAPA DE RIESGOS'!$AF454),"")</f>
        <v/>
      </c>
      <c r="BU62" s="357" t="str">
        <f>IF(AND('MAPA DE RIESGOS'!$AP455="Alta",'MAPA DE RIESGOS'!$AR455="Mayor"),CONCATENATE("R",'MAPA DE RIESGOS'!$H455,"C",'MAPA DE RIESGOS'!$AF455),"")</f>
        <v/>
      </c>
      <c r="BV62" s="357" t="str">
        <f>IF(AND('MAPA DE RIESGOS'!$AP456="Alta",'MAPA DE RIESGOS'!$AR456="Mayor"),CONCATENATE("R",'MAPA DE RIESGOS'!$H456,"C",'MAPA DE RIESGOS'!$AF456),"")</f>
        <v/>
      </c>
      <c r="BW62" s="357" t="str">
        <f>IF(AND('MAPA DE RIESGOS'!$AP457="Alta",'MAPA DE RIESGOS'!$AR457="Mayor"),CONCATENATE("R",'MAPA DE RIESGOS'!$H457,"C",'MAPA DE RIESGOS'!$AF457),"")</f>
        <v/>
      </c>
      <c r="BX62" s="357" t="str">
        <f>IF(AND('MAPA DE RIESGOS'!$AP458="Alta",'MAPA DE RIESGOS'!$AR458="Mayor"),CONCATENATE("R",'MAPA DE RIESGOS'!$H458,"C",'MAPA DE RIESGOS'!$AF458),"")</f>
        <v/>
      </c>
      <c r="BY62" s="357" t="str">
        <f>IF(AND('MAPA DE RIESGOS'!$AP459="Alta",'MAPA DE RIESGOS'!$AR459="Mayor"),CONCATENATE("R",'MAPA DE RIESGOS'!$H459,"C",'MAPA DE RIESGOS'!$AF459),"")</f>
        <v/>
      </c>
      <c r="BZ62" s="357" t="str">
        <f>IF(AND('MAPA DE RIESGOS'!$AP460="Alta",'MAPA DE RIESGOS'!$AR460="Mayor"),CONCATENATE("R",'MAPA DE RIESGOS'!$H460,"C",'MAPA DE RIESGOS'!$AF460),"")</f>
        <v/>
      </c>
      <c r="CA62" s="357" t="str">
        <f>IF(AND('MAPA DE RIESGOS'!$AP461="Alta",'MAPA DE RIESGOS'!$AR461="Mayor"),CONCATENATE("R",'MAPA DE RIESGOS'!$H461,"C",'MAPA DE RIESGOS'!$AF461),"")</f>
        <v/>
      </c>
      <c r="CB62" s="357" t="str">
        <f>IF(AND('MAPA DE RIESGOS'!$AP462="Alta",'MAPA DE RIESGOS'!$AR462="Mayor"),CONCATENATE("R",'MAPA DE RIESGOS'!$H462,"C",'MAPA DE RIESGOS'!$AF462),"")</f>
        <v/>
      </c>
      <c r="CC62" s="358" t="str">
        <f>IF(AND('MAPA DE RIESGOS'!$AP463="Alta",'MAPA DE RIESGOS'!$AR463="Mayor"),CONCATENATE("R",'MAPA DE RIESGOS'!$H463,"C",'MAPA DE RIESGOS'!$AF463),"")</f>
        <v/>
      </c>
      <c r="CD62" s="359" t="str">
        <f>IF(AND('MAPA DE RIESGOS'!$AP446="Alta",'MAPA DE RIESGOS'!$AR446="Catastrófico"),CONCATENATE("R",'MAPA DE RIESGOS'!$H446,"C",'MAPA DE RIESGOS'!$AF446),"")</f>
        <v/>
      </c>
      <c r="CE62" s="359" t="str">
        <f>IF(AND('MAPA DE RIESGOS'!$AP447="Alta",'MAPA DE RIESGOS'!$AR447="Catastrófico"),CONCATENATE("R",'MAPA DE RIESGOS'!$H447,"C",'MAPA DE RIESGOS'!$AF447),"")</f>
        <v/>
      </c>
      <c r="CF62" s="359" t="str">
        <f>IF(AND('MAPA DE RIESGOS'!$AP448="Alta",'MAPA DE RIESGOS'!$AR448="Catastrófico"),CONCATENATE("R",'MAPA DE RIESGOS'!$H448,"C",'MAPA DE RIESGOS'!$AF448),"")</f>
        <v/>
      </c>
      <c r="CG62" s="359" t="str">
        <f>IF(AND('MAPA DE RIESGOS'!$AP449="Alta",'MAPA DE RIESGOS'!$AR449="Catastrófico"),CONCATENATE("R",'MAPA DE RIESGOS'!$H449,"C",'MAPA DE RIESGOS'!$AF449),"")</f>
        <v/>
      </c>
      <c r="CH62" s="359" t="str">
        <f>IF(AND('MAPA DE RIESGOS'!$AP450="Alta",'MAPA DE RIESGOS'!$AR450="Catastrófico"),CONCATENATE("R",'MAPA DE RIESGOS'!$H450,"C",'MAPA DE RIESGOS'!$AF450),"")</f>
        <v/>
      </c>
      <c r="CI62" s="359" t="str">
        <f>IF(AND('MAPA DE RIESGOS'!$AP451="Alta",'MAPA DE RIESGOS'!$AR451="Catastrófico"),CONCATENATE("R",'MAPA DE RIESGOS'!$H451,"C",'MAPA DE RIESGOS'!$AF451),"")</f>
        <v/>
      </c>
      <c r="CJ62" s="359" t="str">
        <f>IF(AND('MAPA DE RIESGOS'!$AP452="Alta",'MAPA DE RIESGOS'!$AR452="Catastrófico"),CONCATENATE("R",'MAPA DE RIESGOS'!$H452,"C",'MAPA DE RIESGOS'!$AF452),"")</f>
        <v/>
      </c>
      <c r="CK62" s="359" t="str">
        <f>IF(AND('MAPA DE RIESGOS'!$AP453="Alta",'MAPA DE RIESGOS'!$AR453="Catastrófico"),CONCATENATE("R",'MAPA DE RIESGOS'!$H453,"C",'MAPA DE RIESGOS'!$AF453),"")</f>
        <v/>
      </c>
      <c r="CL62" s="359" t="str">
        <f>IF(AND('MAPA DE RIESGOS'!$AP454="Alta",'MAPA DE RIESGOS'!$AR454="Catastrófico"),CONCATENATE("R",'MAPA DE RIESGOS'!$H454,"C",'MAPA DE RIESGOS'!$AF454),"")</f>
        <v/>
      </c>
      <c r="CM62" s="359" t="str">
        <f>IF(AND('MAPA DE RIESGOS'!$AP455="Alta",'MAPA DE RIESGOS'!$AR455="Catastrófico"),CONCATENATE("R",'MAPA DE RIESGOS'!$H455,"C",'MAPA DE RIESGOS'!$AF455),"")</f>
        <v/>
      </c>
      <c r="CN62" s="359" t="str">
        <f>IF(AND('MAPA DE RIESGOS'!$AP456="Alta",'MAPA DE RIESGOS'!$AR456="Catastrófico"),CONCATENATE("R",'MAPA DE RIESGOS'!$H456,"C",'MAPA DE RIESGOS'!$AF456),"")</f>
        <v/>
      </c>
      <c r="CO62" s="359" t="str">
        <f>IF(AND('MAPA DE RIESGOS'!$AP457="Alta",'MAPA DE RIESGOS'!$AR457="Catastrófico"),CONCATENATE("R",'MAPA DE RIESGOS'!$H457,"C",'MAPA DE RIESGOS'!$AF457),"")</f>
        <v/>
      </c>
      <c r="CP62" s="359" t="str">
        <f>IF(AND('MAPA DE RIESGOS'!$AP458="Alta",'MAPA DE RIESGOS'!$AR458="Catastrófico"),CONCATENATE("R",'MAPA DE RIESGOS'!$H458,"C",'MAPA DE RIESGOS'!$AF458),"")</f>
        <v/>
      </c>
      <c r="CQ62" s="359" t="str">
        <f>IF(AND('MAPA DE RIESGOS'!$AP459="Alta",'MAPA DE RIESGOS'!$AR459="Catastrófico"),CONCATENATE("R",'MAPA DE RIESGOS'!$H459,"C",'MAPA DE RIESGOS'!$AF459),"")</f>
        <v/>
      </c>
      <c r="CR62" s="359" t="str">
        <f>IF(AND('MAPA DE RIESGOS'!$AP460="Alta",'MAPA DE RIESGOS'!$AR460="Catastrófico"),CONCATENATE("R",'MAPA DE RIESGOS'!$H460,"C",'MAPA DE RIESGOS'!$AF460),"")</f>
        <v/>
      </c>
      <c r="CS62" s="359" t="str">
        <f>IF(AND('MAPA DE RIESGOS'!$AP461="Alta",'MAPA DE RIESGOS'!$AR461="Catastrófico"),CONCATENATE("R",'MAPA DE RIESGOS'!$H461,"C",'MAPA DE RIESGOS'!$AF461),"")</f>
        <v/>
      </c>
      <c r="CT62" s="359" t="str">
        <f>IF(AND('MAPA DE RIESGOS'!$AP462="Alta",'MAPA DE RIESGOS'!$AR462="Catastrófico"),CONCATENATE("R",'MAPA DE RIESGOS'!$H462,"C",'MAPA DE RIESGOS'!$AF462),"")</f>
        <v/>
      </c>
      <c r="CU62" s="360" t="str">
        <f>IF(AND('MAPA DE RIESGOS'!$AP463="Alta",'MAPA DE RIESGOS'!$AR463="Catastrófico"),CONCATENATE("R",'MAPA DE RIESGOS'!$H463,"C",'MAPA DE RIESGOS'!$AF463),"")</f>
        <v/>
      </c>
      <c r="CV62" s="67"/>
      <c r="CW62" s="771"/>
      <c r="CX62" s="772"/>
      <c r="CY62" s="772"/>
      <c r="CZ62" s="772"/>
      <c r="DA62" s="772"/>
      <c r="DB62" s="773"/>
    </row>
    <row r="63" spans="2:106" ht="32.5" customHeight="1">
      <c r="B63" s="749"/>
      <c r="C63" s="749"/>
      <c r="D63" s="750"/>
      <c r="E63" s="738"/>
      <c r="F63" s="739"/>
      <c r="G63" s="739"/>
      <c r="H63" s="739"/>
      <c r="I63" s="739"/>
      <c r="J63" s="369" t="str">
        <f>IF(AND('MAPA DE RIESGOS'!$AP464="Alta",'MAPA DE RIESGOS'!$AR464="Leve"),CONCATENATE("R",'MAPA DE RIESGOS'!$H464,"C",'MAPA DE RIESGOS'!$AF464),"")</f>
        <v/>
      </c>
      <c r="K63" s="370" t="str">
        <f>IF(AND('MAPA DE RIESGOS'!$AP465="Alta",'MAPA DE RIESGOS'!$AR465="Leve"),CONCATENATE("R",'MAPA DE RIESGOS'!$H465,"C",'MAPA DE RIESGOS'!$AF465),"")</f>
        <v/>
      </c>
      <c r="L63" s="370" t="str">
        <f>IF(AND('MAPA DE RIESGOS'!$AP466="Alta",'MAPA DE RIESGOS'!$AR466="Leve"),CONCATENATE("R",'MAPA DE RIESGOS'!$H466,"C",'MAPA DE RIESGOS'!$AF466),"")</f>
        <v/>
      </c>
      <c r="M63" s="370" t="str">
        <f>IF(AND('MAPA DE RIESGOS'!$AP467="Alta",'MAPA DE RIESGOS'!$AR467="Leve"),CONCATENATE("R",'MAPA DE RIESGOS'!$H467,"C",'MAPA DE RIESGOS'!$AF467),"")</f>
        <v/>
      </c>
      <c r="N63" s="370" t="str">
        <f>IF(AND('MAPA DE RIESGOS'!$AP468="Alta",'MAPA DE RIESGOS'!$AR468="Leve"),CONCATENATE("R",'MAPA DE RIESGOS'!$H468,"C",'MAPA DE RIESGOS'!$AF468),"")</f>
        <v/>
      </c>
      <c r="O63" s="370" t="str">
        <f>IF(AND('MAPA DE RIESGOS'!$AP469="Alta",'MAPA DE RIESGOS'!$AR469="Leve"),CONCATENATE("R",'MAPA DE RIESGOS'!$H469,"C",'MAPA DE RIESGOS'!$AF469),"")</f>
        <v/>
      </c>
      <c r="P63" s="370" t="str">
        <f>IF(AND('MAPA DE RIESGOS'!$AP470="Alta",'MAPA DE RIESGOS'!$AR470="Leve"),CONCATENATE("R",'MAPA DE RIESGOS'!$H470,"C",'MAPA DE RIESGOS'!$AF470),"")</f>
        <v/>
      </c>
      <c r="Q63" s="370" t="str">
        <f>IF(AND('MAPA DE RIESGOS'!$AP471="Alta",'MAPA DE RIESGOS'!$AR471="Leve"),CONCATENATE("R",'MAPA DE RIESGOS'!$H471,"C",'MAPA DE RIESGOS'!$AF471),"")</f>
        <v/>
      </c>
      <c r="R63" s="370" t="str">
        <f>IF(AND('MAPA DE RIESGOS'!$AP472="Alta",'MAPA DE RIESGOS'!$AR472="Leve"),CONCATENATE("R",'MAPA DE RIESGOS'!$H472,"C",'MAPA DE RIESGOS'!$AF472),"")</f>
        <v/>
      </c>
      <c r="S63" s="370" t="str">
        <f>IF(AND('MAPA DE RIESGOS'!$AP473="Alta",'MAPA DE RIESGOS'!$AR473="Leve"),CONCATENATE("R",'MAPA DE RIESGOS'!$H473,"C",'MAPA DE RIESGOS'!$AF473),"")</f>
        <v/>
      </c>
      <c r="T63" s="370" t="str">
        <f>IF(AND('MAPA DE RIESGOS'!$AP474="Alta",'MAPA DE RIESGOS'!$AR474="Leve"),CONCATENATE("R",'MAPA DE RIESGOS'!$H474,"C",'MAPA DE RIESGOS'!$AF474),"")</f>
        <v/>
      </c>
      <c r="U63" s="370" t="str">
        <f>IF(AND('MAPA DE RIESGOS'!$AP475="Alta",'MAPA DE RIESGOS'!$AR475="Leve"),CONCATENATE("R",'MAPA DE RIESGOS'!$H475,"C",'MAPA DE RIESGOS'!$AF475),"")</f>
        <v/>
      </c>
      <c r="V63" s="370" t="str">
        <f>IF(AND('MAPA DE RIESGOS'!$AP476="Alta",'MAPA DE RIESGOS'!$AR476="Leve"),CONCATENATE("R",'MAPA DE RIESGOS'!$H476,"C",'MAPA DE RIESGOS'!$AF476),"")</f>
        <v/>
      </c>
      <c r="W63" s="370" t="str">
        <f>IF(AND('MAPA DE RIESGOS'!$AP477="Alta",'MAPA DE RIESGOS'!$AR477="Leve"),CONCATENATE("R",'MAPA DE RIESGOS'!$H477,"C",'MAPA DE RIESGOS'!$AF477),"")</f>
        <v/>
      </c>
      <c r="X63" s="370" t="str">
        <f>IF(AND('MAPA DE RIESGOS'!$AP478="Alta",'MAPA DE RIESGOS'!$AR478="Leve"),CONCATENATE("R",'MAPA DE RIESGOS'!$H478,"C",'MAPA DE RIESGOS'!$AF478),"")</f>
        <v/>
      </c>
      <c r="Y63" s="370" t="str">
        <f>IF(AND('MAPA DE RIESGOS'!$AP479="Alta",'MAPA DE RIESGOS'!$AR479="Leve"),CONCATENATE("R",'MAPA DE RIESGOS'!$H479,"C",'MAPA DE RIESGOS'!$AF479),"")</f>
        <v/>
      </c>
      <c r="Z63" s="370" t="str">
        <f>IF(AND('MAPA DE RIESGOS'!$AP480="Alta",'MAPA DE RIESGOS'!$AR480="Leve"),CONCATENATE("R",'MAPA DE RIESGOS'!$H480,"C",'MAPA DE RIESGOS'!$AF480),"")</f>
        <v/>
      </c>
      <c r="AA63" s="370" t="str">
        <f>IF(AND('MAPA DE RIESGOS'!$AP481="Alta",'MAPA DE RIESGOS'!$AR481="Leve"),CONCATENATE("R",'MAPA DE RIESGOS'!$H481,"C",'MAPA DE RIESGOS'!$AF481),"")</f>
        <v/>
      </c>
      <c r="AB63" s="369" t="str">
        <f>IF(AND('MAPA DE RIESGOS'!$AP464="Alta",'MAPA DE RIESGOS'!$AR464="Menor"),CONCATENATE("R",'MAPA DE RIESGOS'!$H464,"C",'MAPA DE RIESGOS'!$AF464),"")</f>
        <v/>
      </c>
      <c r="AC63" s="370" t="str">
        <f>IF(AND('MAPA DE RIESGOS'!$AP465="Alta",'MAPA DE RIESGOS'!$AR465="Menor"),CONCATENATE("R",'MAPA DE RIESGOS'!$H465,"C",'MAPA DE RIESGOS'!$AF465),"")</f>
        <v/>
      </c>
      <c r="AD63" s="370" t="str">
        <f>IF(AND('MAPA DE RIESGOS'!$AP466="Alta",'MAPA DE RIESGOS'!$AR466="Menor"),CONCATENATE("R",'MAPA DE RIESGOS'!$H466,"C",'MAPA DE RIESGOS'!$AF466),"")</f>
        <v/>
      </c>
      <c r="AE63" s="370" t="str">
        <f>IF(AND('MAPA DE RIESGOS'!$AP467="Alta",'MAPA DE RIESGOS'!$AR467="Menor"),CONCATENATE("R",'MAPA DE RIESGOS'!$H467,"C",'MAPA DE RIESGOS'!$AF467),"")</f>
        <v/>
      </c>
      <c r="AF63" s="370" t="str">
        <f>IF(AND('MAPA DE RIESGOS'!$AP468="Alta",'MAPA DE RIESGOS'!$AR468="Menor"),CONCATENATE("R",'MAPA DE RIESGOS'!$H468,"C",'MAPA DE RIESGOS'!$AF468),"")</f>
        <v/>
      </c>
      <c r="AG63" s="370" t="str">
        <f>IF(AND('MAPA DE RIESGOS'!$AP469="Alta",'MAPA DE RIESGOS'!$AR469="Menor"),CONCATENATE("R",'MAPA DE RIESGOS'!$H469,"C",'MAPA DE RIESGOS'!$AF469),"")</f>
        <v/>
      </c>
      <c r="AH63" s="370" t="str">
        <f>IF(AND('MAPA DE RIESGOS'!$AP470="Alta",'MAPA DE RIESGOS'!$AR470="Menor"),CONCATENATE("R",'MAPA DE RIESGOS'!$H470,"C",'MAPA DE RIESGOS'!$AF470),"")</f>
        <v/>
      </c>
      <c r="AI63" s="370" t="str">
        <f>IF(AND('MAPA DE RIESGOS'!$AP471="Alta",'MAPA DE RIESGOS'!$AR471="Menor"),CONCATENATE("R",'MAPA DE RIESGOS'!$H471,"C",'MAPA DE RIESGOS'!$AF471),"")</f>
        <v/>
      </c>
      <c r="AJ63" s="370" t="str">
        <f>IF(AND('MAPA DE RIESGOS'!$AP472="Alta",'MAPA DE RIESGOS'!$AR472="Menor"),CONCATENATE("R",'MAPA DE RIESGOS'!$H472,"C",'MAPA DE RIESGOS'!$AF472),"")</f>
        <v/>
      </c>
      <c r="AK63" s="370" t="str">
        <f>IF(AND('MAPA DE RIESGOS'!$AP473="Alta",'MAPA DE RIESGOS'!$AR473="Menor"),CONCATENATE("R",'MAPA DE RIESGOS'!$H473,"C",'MAPA DE RIESGOS'!$AF473),"")</f>
        <v/>
      </c>
      <c r="AL63" s="370" t="str">
        <f>IF(AND('MAPA DE RIESGOS'!$AP474="Alta",'MAPA DE RIESGOS'!$AR474="Menor"),CONCATENATE("R",'MAPA DE RIESGOS'!$H474,"C",'MAPA DE RIESGOS'!$AF474),"")</f>
        <v/>
      </c>
      <c r="AM63" s="370" t="str">
        <f>IF(AND('MAPA DE RIESGOS'!$AP475="Alta",'MAPA DE RIESGOS'!$AR475="Menor"),CONCATENATE("R",'MAPA DE RIESGOS'!$H475,"C",'MAPA DE RIESGOS'!$AF475),"")</f>
        <v/>
      </c>
      <c r="AN63" s="370" t="str">
        <f>IF(AND('MAPA DE RIESGOS'!$AP476="Alta",'MAPA DE RIESGOS'!$AR476="Menor"),CONCATENATE("R",'MAPA DE RIESGOS'!$H476,"C",'MAPA DE RIESGOS'!$AF476),"")</f>
        <v/>
      </c>
      <c r="AO63" s="370" t="str">
        <f>IF(AND('MAPA DE RIESGOS'!$AP477="Alta",'MAPA DE RIESGOS'!$AR477="Menor"),CONCATENATE("R",'MAPA DE RIESGOS'!$H477,"C",'MAPA DE RIESGOS'!$AF477),"")</f>
        <v/>
      </c>
      <c r="AP63" s="370" t="str">
        <f>IF(AND('MAPA DE RIESGOS'!$AP478="Alta",'MAPA DE RIESGOS'!$AR478="Menor"),CONCATENATE("R",'MAPA DE RIESGOS'!$H478,"C",'MAPA DE RIESGOS'!$AF478),"")</f>
        <v/>
      </c>
      <c r="AQ63" s="370" t="str">
        <f>IF(AND('MAPA DE RIESGOS'!$AP479="Alta",'MAPA DE RIESGOS'!$AR479="Menor"),CONCATENATE("R",'MAPA DE RIESGOS'!$H479,"C",'MAPA DE RIESGOS'!$AF479),"")</f>
        <v/>
      </c>
      <c r="AR63" s="370" t="str">
        <f>IF(AND('MAPA DE RIESGOS'!$AP480="Alta",'MAPA DE RIESGOS'!$AR480="Menor"),CONCATENATE("R",'MAPA DE RIESGOS'!$H480,"C",'MAPA DE RIESGOS'!$AF480),"")</f>
        <v/>
      </c>
      <c r="AS63" s="371" t="str">
        <f>IF(AND('MAPA DE RIESGOS'!$AP481="Alta",'MAPA DE RIESGOS'!$AR481="Menor"),CONCATENATE("R",'MAPA DE RIESGOS'!$H481,"C",'MAPA DE RIESGOS'!$AF481),"")</f>
        <v/>
      </c>
      <c r="AT63" s="357" t="str">
        <f>IF(AND('MAPA DE RIESGOS'!$AP464="Alta",'MAPA DE RIESGOS'!$AR464="Moderado"),CONCATENATE("R",'MAPA DE RIESGOS'!$H464,"C",'MAPA DE RIESGOS'!$AF464),"")</f>
        <v/>
      </c>
      <c r="AU63" s="357" t="str">
        <f>IF(AND('MAPA DE RIESGOS'!$AP465="Alta",'MAPA DE RIESGOS'!$AR465="Moderado"),CONCATENATE("R",'MAPA DE RIESGOS'!$H465,"C",'MAPA DE RIESGOS'!$AF465),"")</f>
        <v/>
      </c>
      <c r="AV63" s="357" t="str">
        <f>IF(AND('MAPA DE RIESGOS'!$AP466="Alta",'MAPA DE RIESGOS'!$AR466="Moderado"),CONCATENATE("R",'MAPA DE RIESGOS'!$H466,"C",'MAPA DE RIESGOS'!$AF466),"")</f>
        <v/>
      </c>
      <c r="AW63" s="357" t="str">
        <f>IF(AND('MAPA DE RIESGOS'!$AP467="Alta",'MAPA DE RIESGOS'!$AR467="Moderado"),CONCATENATE("R",'MAPA DE RIESGOS'!$H467,"C",'MAPA DE RIESGOS'!$AF467),"")</f>
        <v/>
      </c>
      <c r="AX63" s="357" t="str">
        <f>IF(AND('MAPA DE RIESGOS'!$AP468="Alta",'MAPA DE RIESGOS'!$AR468="Moderado"),CONCATENATE("R",'MAPA DE RIESGOS'!$H468,"C",'MAPA DE RIESGOS'!$AF468),"")</f>
        <v/>
      </c>
      <c r="AY63" s="357" t="str">
        <f>IF(AND('MAPA DE RIESGOS'!$AP469="Alta",'MAPA DE RIESGOS'!$AR469="Moderado"),CONCATENATE("R",'MAPA DE RIESGOS'!$H469,"C",'MAPA DE RIESGOS'!$AF469),"")</f>
        <v/>
      </c>
      <c r="AZ63" s="357" t="str">
        <f>IF(AND('MAPA DE RIESGOS'!$AP470="Alta",'MAPA DE RIESGOS'!$AR470="Moderado"),CONCATENATE("R",'MAPA DE RIESGOS'!$H470,"C",'MAPA DE RIESGOS'!$AF470),"")</f>
        <v/>
      </c>
      <c r="BA63" s="357" t="str">
        <f>IF(AND('MAPA DE RIESGOS'!$AP471="Alta",'MAPA DE RIESGOS'!$AR471="Moderado"),CONCATENATE("R",'MAPA DE RIESGOS'!$H471,"C",'MAPA DE RIESGOS'!$AF471),"")</f>
        <v/>
      </c>
      <c r="BB63" s="357" t="str">
        <f>IF(AND('MAPA DE RIESGOS'!$AP472="Alta",'MAPA DE RIESGOS'!$AR472="Moderado"),CONCATENATE("R",'MAPA DE RIESGOS'!$H472,"C",'MAPA DE RIESGOS'!$AF472),"")</f>
        <v/>
      </c>
      <c r="BC63" s="357" t="str">
        <f>IF(AND('MAPA DE RIESGOS'!$AP473="Alta",'MAPA DE RIESGOS'!$AR473="Moderado"),CONCATENATE("R",'MAPA DE RIESGOS'!$H473,"C",'MAPA DE RIESGOS'!$AF473),"")</f>
        <v/>
      </c>
      <c r="BD63" s="357" t="str">
        <f>IF(AND('MAPA DE RIESGOS'!$AP474="Alta",'MAPA DE RIESGOS'!$AR474="Moderado"),CONCATENATE("R",'MAPA DE RIESGOS'!$H474,"C",'MAPA DE RIESGOS'!$AF474),"")</f>
        <v/>
      </c>
      <c r="BE63" s="357" t="str">
        <f>IF(AND('MAPA DE RIESGOS'!$AP475="Alta",'MAPA DE RIESGOS'!$AR475="Moderado"),CONCATENATE("R",'MAPA DE RIESGOS'!$H475,"C",'MAPA DE RIESGOS'!$AF475),"")</f>
        <v/>
      </c>
      <c r="BF63" s="357" t="str">
        <f>IF(AND('MAPA DE RIESGOS'!$AP476="Alta",'MAPA DE RIESGOS'!$AR476="Moderado"),CONCATENATE("R",'MAPA DE RIESGOS'!$H476,"C",'MAPA DE RIESGOS'!$AF476),"")</f>
        <v/>
      </c>
      <c r="BG63" s="357" t="str">
        <f>IF(AND('MAPA DE RIESGOS'!$AP477="Alta",'MAPA DE RIESGOS'!$AR477="Moderado"),CONCATENATE("R",'MAPA DE RIESGOS'!$H477,"C",'MAPA DE RIESGOS'!$AF477),"")</f>
        <v/>
      </c>
      <c r="BH63" s="357" t="str">
        <f>IF(AND('MAPA DE RIESGOS'!$AP478="Alta",'MAPA DE RIESGOS'!$AR478="Moderado"),CONCATENATE("R",'MAPA DE RIESGOS'!$H478,"C",'MAPA DE RIESGOS'!$AF478),"")</f>
        <v/>
      </c>
      <c r="BI63" s="357" t="str">
        <f>IF(AND('MAPA DE RIESGOS'!$AP479="Alta",'MAPA DE RIESGOS'!$AR479="Moderado"),CONCATENATE("R",'MAPA DE RIESGOS'!$H479,"C",'MAPA DE RIESGOS'!$AF479),"")</f>
        <v/>
      </c>
      <c r="BJ63" s="357" t="str">
        <f>IF(AND('MAPA DE RIESGOS'!$AP480="Alta",'MAPA DE RIESGOS'!$AR480="Moderado"),CONCATENATE("R",'MAPA DE RIESGOS'!$H480,"C",'MAPA DE RIESGOS'!$AF480),"")</f>
        <v/>
      </c>
      <c r="BK63" s="358" t="str">
        <f>IF(AND('MAPA DE RIESGOS'!$AP481="Alta",'MAPA DE RIESGOS'!$AR481="Moderado"),CONCATENATE("R",'MAPA DE RIESGOS'!$H481,"C",'MAPA DE RIESGOS'!$AF481),"")</f>
        <v/>
      </c>
      <c r="BL63" s="357" t="str">
        <f>IF(AND('MAPA DE RIESGOS'!$AP464="Alta",'MAPA DE RIESGOS'!$AR464="Mayor"),CONCATENATE("R",'MAPA DE RIESGOS'!$H464,"C",'MAPA DE RIESGOS'!$AF464),"")</f>
        <v/>
      </c>
      <c r="BM63" s="357" t="str">
        <f>IF(AND('MAPA DE RIESGOS'!$AP465="Alta",'MAPA DE RIESGOS'!$AR465="Mayor"),CONCATENATE("R",'MAPA DE RIESGOS'!$H465,"C",'MAPA DE RIESGOS'!$AF465),"")</f>
        <v/>
      </c>
      <c r="BN63" s="357" t="str">
        <f>IF(AND('MAPA DE RIESGOS'!$AP466="Alta",'MAPA DE RIESGOS'!$AR466="Mayor"),CONCATENATE("R",'MAPA DE RIESGOS'!$H466,"C",'MAPA DE RIESGOS'!$AF466),"")</f>
        <v/>
      </c>
      <c r="BO63" s="357" t="str">
        <f>IF(AND('MAPA DE RIESGOS'!$AP467="Alta",'MAPA DE RIESGOS'!$AR467="Mayor"),CONCATENATE("R",'MAPA DE RIESGOS'!$H467,"C",'MAPA DE RIESGOS'!$AF467),"")</f>
        <v/>
      </c>
      <c r="BP63" s="357" t="str">
        <f>IF(AND('MAPA DE RIESGOS'!$AP468="Alta",'MAPA DE RIESGOS'!$AR468="Mayor"),CONCATENATE("R",'MAPA DE RIESGOS'!$H468,"C",'MAPA DE RIESGOS'!$AF468),"")</f>
        <v/>
      </c>
      <c r="BQ63" s="357" t="str">
        <f>IF(AND('MAPA DE RIESGOS'!$AP469="Alta",'MAPA DE RIESGOS'!$AR469="Mayor"),CONCATENATE("R",'MAPA DE RIESGOS'!$H469,"C",'MAPA DE RIESGOS'!$AF469),"")</f>
        <v/>
      </c>
      <c r="BR63" s="357" t="str">
        <f>IF(AND('MAPA DE RIESGOS'!$AP470="Alta",'MAPA DE RIESGOS'!$AR470="Mayor"),CONCATENATE("R",'MAPA DE RIESGOS'!$H470,"C",'MAPA DE RIESGOS'!$AF470),"")</f>
        <v/>
      </c>
      <c r="BS63" s="357" t="str">
        <f>IF(AND('MAPA DE RIESGOS'!$AP471="Alta",'MAPA DE RIESGOS'!$AR471="Mayor"),CONCATENATE("R",'MAPA DE RIESGOS'!$H471,"C",'MAPA DE RIESGOS'!$AF471),"")</f>
        <v/>
      </c>
      <c r="BT63" s="357" t="str">
        <f>IF(AND('MAPA DE RIESGOS'!$AP472="Alta",'MAPA DE RIESGOS'!$AR472="Mayor"),CONCATENATE("R",'MAPA DE RIESGOS'!$H472,"C",'MAPA DE RIESGOS'!$AF472),"")</f>
        <v/>
      </c>
      <c r="BU63" s="357" t="str">
        <f>IF(AND('MAPA DE RIESGOS'!$AP473="Alta",'MAPA DE RIESGOS'!$AR473="Mayor"),CONCATENATE("R",'MAPA DE RIESGOS'!$H473,"C",'MAPA DE RIESGOS'!$AF473),"")</f>
        <v/>
      </c>
      <c r="BV63" s="357" t="str">
        <f>IF(AND('MAPA DE RIESGOS'!$AP474="Alta",'MAPA DE RIESGOS'!$AR474="Mayor"),CONCATENATE("R",'MAPA DE RIESGOS'!$H474,"C",'MAPA DE RIESGOS'!$AF474),"")</f>
        <v/>
      </c>
      <c r="BW63" s="357" t="str">
        <f>IF(AND('MAPA DE RIESGOS'!$AP475="Alta",'MAPA DE RIESGOS'!$AR475="Mayor"),CONCATENATE("R",'MAPA DE RIESGOS'!$H475,"C",'MAPA DE RIESGOS'!$AF475),"")</f>
        <v/>
      </c>
      <c r="BX63" s="357" t="str">
        <f>IF(AND('MAPA DE RIESGOS'!$AP476="Alta",'MAPA DE RIESGOS'!$AR476="Mayor"),CONCATENATE("R",'MAPA DE RIESGOS'!$H476,"C",'MAPA DE RIESGOS'!$AF476),"")</f>
        <v/>
      </c>
      <c r="BY63" s="357" t="str">
        <f>IF(AND('MAPA DE RIESGOS'!$AP477="Alta",'MAPA DE RIESGOS'!$AR477="Mayor"),CONCATENATE("R",'MAPA DE RIESGOS'!$H477,"C",'MAPA DE RIESGOS'!$AF477),"")</f>
        <v/>
      </c>
      <c r="BZ63" s="357" t="str">
        <f>IF(AND('MAPA DE RIESGOS'!$AP478="Alta",'MAPA DE RIESGOS'!$AR478="Mayor"),CONCATENATE("R",'MAPA DE RIESGOS'!$H478,"C",'MAPA DE RIESGOS'!$AF478),"")</f>
        <v/>
      </c>
      <c r="CA63" s="357" t="str">
        <f>IF(AND('MAPA DE RIESGOS'!$AP479="Alta",'MAPA DE RIESGOS'!$AR479="Mayor"),CONCATENATE("R",'MAPA DE RIESGOS'!$H479,"C",'MAPA DE RIESGOS'!$AF479),"")</f>
        <v/>
      </c>
      <c r="CB63" s="357" t="str">
        <f>IF(AND('MAPA DE RIESGOS'!$AP480="Alta",'MAPA DE RIESGOS'!$AR480="Mayor"),CONCATENATE("R",'MAPA DE RIESGOS'!$H480,"C",'MAPA DE RIESGOS'!$AF480),"")</f>
        <v/>
      </c>
      <c r="CC63" s="358" t="str">
        <f>IF(AND('MAPA DE RIESGOS'!$AP481="Alta",'MAPA DE RIESGOS'!$AR481="Mayor"),CONCATENATE("R",'MAPA DE RIESGOS'!$H481,"C",'MAPA DE RIESGOS'!$AF481),"")</f>
        <v/>
      </c>
      <c r="CD63" s="359" t="str">
        <f>IF(AND('MAPA DE RIESGOS'!$AP464="Alta",'MAPA DE RIESGOS'!$AR464="Catastrófico"),CONCATENATE("R",'MAPA DE RIESGOS'!$H464,"C",'MAPA DE RIESGOS'!$AF464),"")</f>
        <v/>
      </c>
      <c r="CE63" s="359" t="str">
        <f>IF(AND('MAPA DE RIESGOS'!$AP465="Alta",'MAPA DE RIESGOS'!$AR465="Catastrófico"),CONCATENATE("R",'MAPA DE RIESGOS'!$H465,"C",'MAPA DE RIESGOS'!$AF465),"")</f>
        <v/>
      </c>
      <c r="CF63" s="359" t="str">
        <f>IF(AND('MAPA DE RIESGOS'!$AP466="Alta",'MAPA DE RIESGOS'!$AR466="Catastrófico"),CONCATENATE("R",'MAPA DE RIESGOS'!$H466,"C",'MAPA DE RIESGOS'!$AF466),"")</f>
        <v/>
      </c>
      <c r="CG63" s="359" t="str">
        <f>IF(AND('MAPA DE RIESGOS'!$AP467="Alta",'MAPA DE RIESGOS'!$AR467="Catastrófico"),CONCATENATE("R",'MAPA DE RIESGOS'!$H467,"C",'MAPA DE RIESGOS'!$AF467),"")</f>
        <v/>
      </c>
      <c r="CH63" s="359" t="str">
        <f>IF(AND('MAPA DE RIESGOS'!$AP468="Alta",'MAPA DE RIESGOS'!$AR468="Catastrófico"),CONCATENATE("R",'MAPA DE RIESGOS'!$H468,"C",'MAPA DE RIESGOS'!$AF468),"")</f>
        <v/>
      </c>
      <c r="CI63" s="359" t="str">
        <f>IF(AND('MAPA DE RIESGOS'!$AP469="Alta",'MAPA DE RIESGOS'!$AR469="Catastrófico"),CONCATENATE("R",'MAPA DE RIESGOS'!$H469,"C",'MAPA DE RIESGOS'!$AF469),"")</f>
        <v/>
      </c>
      <c r="CJ63" s="359" t="str">
        <f>IF(AND('MAPA DE RIESGOS'!$AP470="Alta",'MAPA DE RIESGOS'!$AR470="Catastrófico"),CONCATENATE("R",'MAPA DE RIESGOS'!$H470,"C",'MAPA DE RIESGOS'!$AF470),"")</f>
        <v/>
      </c>
      <c r="CK63" s="359" t="str">
        <f>IF(AND('MAPA DE RIESGOS'!$AP471="Alta",'MAPA DE RIESGOS'!$AR471="Catastrófico"),CONCATENATE("R",'MAPA DE RIESGOS'!$H471,"C",'MAPA DE RIESGOS'!$AF471),"")</f>
        <v/>
      </c>
      <c r="CL63" s="359" t="str">
        <f>IF(AND('MAPA DE RIESGOS'!$AP472="Alta",'MAPA DE RIESGOS'!$AR472="Catastrófico"),CONCATENATE("R",'MAPA DE RIESGOS'!$H472,"C",'MAPA DE RIESGOS'!$AF472),"")</f>
        <v/>
      </c>
      <c r="CM63" s="359" t="str">
        <f>IF(AND('MAPA DE RIESGOS'!$AP473="Alta",'MAPA DE RIESGOS'!$AR473="Catastrófico"),CONCATENATE("R",'MAPA DE RIESGOS'!$H473,"C",'MAPA DE RIESGOS'!$AF473),"")</f>
        <v/>
      </c>
      <c r="CN63" s="359" t="str">
        <f>IF(AND('MAPA DE RIESGOS'!$AP474="Alta",'MAPA DE RIESGOS'!$AR474="Catastrófico"),CONCATENATE("R",'MAPA DE RIESGOS'!$H474,"C",'MAPA DE RIESGOS'!$AF474),"")</f>
        <v/>
      </c>
      <c r="CO63" s="359" t="str">
        <f>IF(AND('MAPA DE RIESGOS'!$AP475="Alta",'MAPA DE RIESGOS'!$AR475="Catastrófico"),CONCATENATE("R",'MAPA DE RIESGOS'!$H475,"C",'MAPA DE RIESGOS'!$AF475),"")</f>
        <v/>
      </c>
      <c r="CP63" s="359" t="str">
        <f>IF(AND('MAPA DE RIESGOS'!$AP476="Alta",'MAPA DE RIESGOS'!$AR476="Catastrófico"),CONCATENATE("R",'MAPA DE RIESGOS'!$H476,"C",'MAPA DE RIESGOS'!$AF476),"")</f>
        <v/>
      </c>
      <c r="CQ63" s="359" t="str">
        <f>IF(AND('MAPA DE RIESGOS'!$AP477="Alta",'MAPA DE RIESGOS'!$AR477="Catastrófico"),CONCATENATE("R",'MAPA DE RIESGOS'!$H477,"C",'MAPA DE RIESGOS'!$AF477),"")</f>
        <v/>
      </c>
      <c r="CR63" s="359" t="str">
        <f>IF(AND('MAPA DE RIESGOS'!$AP478="Alta",'MAPA DE RIESGOS'!$AR478="Catastrófico"),CONCATENATE("R",'MAPA DE RIESGOS'!$H478,"C",'MAPA DE RIESGOS'!$AF478),"")</f>
        <v/>
      </c>
      <c r="CS63" s="359" t="str">
        <f>IF(AND('MAPA DE RIESGOS'!$AP479="Alta",'MAPA DE RIESGOS'!$AR479="Catastrófico"),CONCATENATE("R",'MAPA DE RIESGOS'!$H479,"C",'MAPA DE RIESGOS'!$AF479),"")</f>
        <v/>
      </c>
      <c r="CT63" s="359" t="str">
        <f>IF(AND('MAPA DE RIESGOS'!$AP480="Alta",'MAPA DE RIESGOS'!$AR480="Catastrófico"),CONCATENATE("R",'MAPA DE RIESGOS'!$H480,"C",'MAPA DE RIESGOS'!$AF480),"")</f>
        <v/>
      </c>
      <c r="CU63" s="360" t="str">
        <f>IF(AND('MAPA DE RIESGOS'!$AP481="Alta",'MAPA DE RIESGOS'!$AR481="Catastrófico"),CONCATENATE("R",'MAPA DE RIESGOS'!$H481,"C",'MAPA DE RIESGOS'!$AF481),"")</f>
        <v/>
      </c>
      <c r="CV63" s="67"/>
      <c r="CW63" s="771"/>
      <c r="CX63" s="772"/>
      <c r="CY63" s="772"/>
      <c r="CZ63" s="772"/>
      <c r="DA63" s="772"/>
      <c r="DB63" s="773"/>
    </row>
    <row r="64" spans="2:106" ht="32.5" customHeight="1">
      <c r="B64" s="749"/>
      <c r="C64" s="749"/>
      <c r="D64" s="750"/>
      <c r="E64" s="738"/>
      <c r="F64" s="739"/>
      <c r="G64" s="739"/>
      <c r="H64" s="739"/>
      <c r="I64" s="739"/>
      <c r="J64" s="369" t="str">
        <f>IF(AND('MAPA DE RIESGOS'!$AP482="Alta",'MAPA DE RIESGOS'!$AR482="Leve"),CONCATENATE("R",'MAPA DE RIESGOS'!$H482,"C",'MAPA DE RIESGOS'!$AF482),"")</f>
        <v/>
      </c>
      <c r="K64" s="370" t="str">
        <f>IF(AND('MAPA DE RIESGOS'!$AP483="Alta",'MAPA DE RIESGOS'!$AR483="Leve"),CONCATENATE("R",'MAPA DE RIESGOS'!$H483,"C",'MAPA DE RIESGOS'!$AF483),"")</f>
        <v/>
      </c>
      <c r="L64" s="370" t="str">
        <f>IF(AND('MAPA DE RIESGOS'!$AP484="Alta",'MAPA DE RIESGOS'!$AR484="Leve"),CONCATENATE("R",'MAPA DE RIESGOS'!$H484,"C",'MAPA DE RIESGOS'!$AF484),"")</f>
        <v/>
      </c>
      <c r="M64" s="370" t="str">
        <f>IF(AND('MAPA DE RIESGOS'!$AP485="Alta",'MAPA DE RIESGOS'!$AR485="Leve"),CONCATENATE("R",'MAPA DE RIESGOS'!$H485,"C",'MAPA DE RIESGOS'!$AF485),"")</f>
        <v/>
      </c>
      <c r="N64" s="370" t="str">
        <f>IF(AND('MAPA DE RIESGOS'!$AP486="Alta",'MAPA DE RIESGOS'!$AR486="Leve"),CONCATENATE("R",'MAPA DE RIESGOS'!$H486,"C",'MAPA DE RIESGOS'!$AF486),"")</f>
        <v/>
      </c>
      <c r="O64" s="370" t="str">
        <f>IF(AND('MAPA DE RIESGOS'!$AP487="Alta",'MAPA DE RIESGOS'!$AR487="Leve"),CONCATENATE("R",'MAPA DE RIESGOS'!$H487,"C",'MAPA DE RIESGOS'!$AF487),"")</f>
        <v/>
      </c>
      <c r="P64" s="370" t="str">
        <f>IF(AND('MAPA DE RIESGOS'!$AP488="Alta",'MAPA DE RIESGOS'!$AR488="Leve"),CONCATENATE("R",'MAPA DE RIESGOS'!$H488,"C",'MAPA DE RIESGOS'!$AF488),"")</f>
        <v/>
      </c>
      <c r="Q64" s="370" t="str">
        <f>IF(AND('MAPA DE RIESGOS'!$AP489="Alta",'MAPA DE RIESGOS'!$AR489="Leve"),CONCATENATE("R",'MAPA DE RIESGOS'!$H489,"C",'MAPA DE RIESGOS'!$AF489),"")</f>
        <v/>
      </c>
      <c r="R64" s="370" t="str">
        <f>IF(AND('MAPA DE RIESGOS'!$AP490="Alta",'MAPA DE RIESGOS'!$AR490="Leve"),CONCATENATE("R",'MAPA DE RIESGOS'!$H490,"C",'MAPA DE RIESGOS'!$AF490),"")</f>
        <v/>
      </c>
      <c r="S64" s="370" t="str">
        <f>IF(AND('MAPA DE RIESGOS'!$AP491="Alta",'MAPA DE RIESGOS'!$AR491="Leve"),CONCATENATE("R",'MAPA DE RIESGOS'!$H491,"C",'MAPA DE RIESGOS'!$AF491),"")</f>
        <v/>
      </c>
      <c r="T64" s="370" t="str">
        <f>IF(AND('MAPA DE RIESGOS'!$AP492="Alta",'MAPA DE RIESGOS'!$AR492="Leve"),CONCATENATE("R",'MAPA DE RIESGOS'!$H492,"C",'MAPA DE RIESGOS'!$AF492),"")</f>
        <v/>
      </c>
      <c r="U64" s="370" t="str">
        <f>IF(AND('MAPA DE RIESGOS'!$AP493="Alta",'MAPA DE RIESGOS'!$AR493="Leve"),CONCATENATE("R",'MAPA DE RIESGOS'!$H493,"C",'MAPA DE RIESGOS'!$AF493),"")</f>
        <v/>
      </c>
      <c r="V64" s="370" t="str">
        <f>IF(AND('MAPA DE RIESGOS'!$AP494="Alta",'MAPA DE RIESGOS'!$AR494="Leve"),CONCATENATE("R",'MAPA DE RIESGOS'!$H494,"C",'MAPA DE RIESGOS'!$AF494),"")</f>
        <v/>
      </c>
      <c r="W64" s="370" t="str">
        <f>IF(AND('MAPA DE RIESGOS'!$AP495="Alta",'MAPA DE RIESGOS'!$AR495="Leve"),CONCATENATE("R",'MAPA DE RIESGOS'!$H495,"C",'MAPA DE RIESGOS'!$AF495),"")</f>
        <v/>
      </c>
      <c r="X64" s="370" t="str">
        <f>IF(AND('MAPA DE RIESGOS'!$AP496="Alta",'MAPA DE RIESGOS'!$AR496="Leve"),CONCATENATE("R",'MAPA DE RIESGOS'!$H496,"C",'MAPA DE RIESGOS'!$AF496),"")</f>
        <v/>
      </c>
      <c r="Y64" s="370" t="str">
        <f>IF(AND('MAPA DE RIESGOS'!$AP497="Alta",'MAPA DE RIESGOS'!$AR497="Leve"),CONCATENATE("R",'MAPA DE RIESGOS'!$H497,"C",'MAPA DE RIESGOS'!$AF497),"")</f>
        <v/>
      </c>
      <c r="Z64" s="370" t="str">
        <f>IF(AND('MAPA DE RIESGOS'!$AP498="Alta",'MAPA DE RIESGOS'!$AR498="Leve"),CONCATENATE("R",'MAPA DE RIESGOS'!$H498,"C",'MAPA DE RIESGOS'!$AF498),"")</f>
        <v/>
      </c>
      <c r="AA64" s="370" t="str">
        <f>IF(AND('MAPA DE RIESGOS'!$AP499="Alta",'MAPA DE RIESGOS'!$AR499="Leve"),CONCATENATE("R",'MAPA DE RIESGOS'!$H499,"C",'MAPA DE RIESGOS'!$AF499),"")</f>
        <v/>
      </c>
      <c r="AB64" s="369" t="str">
        <f>IF(AND('MAPA DE RIESGOS'!$AP482="Alta",'MAPA DE RIESGOS'!$AR482="Menor"),CONCATENATE("R",'MAPA DE RIESGOS'!$H482,"C",'MAPA DE RIESGOS'!$AF482),"")</f>
        <v/>
      </c>
      <c r="AC64" s="370" t="str">
        <f>IF(AND('MAPA DE RIESGOS'!$AP483="Alta",'MAPA DE RIESGOS'!$AR483="Menor"),CONCATENATE("R",'MAPA DE RIESGOS'!$H483,"C",'MAPA DE RIESGOS'!$AF483),"")</f>
        <v/>
      </c>
      <c r="AD64" s="370" t="str">
        <f>IF(AND('MAPA DE RIESGOS'!$AP484="Alta",'MAPA DE RIESGOS'!$AR484="Menor"),CONCATENATE("R",'MAPA DE RIESGOS'!$H484,"C",'MAPA DE RIESGOS'!$AF484),"")</f>
        <v/>
      </c>
      <c r="AE64" s="370" t="str">
        <f>IF(AND('MAPA DE RIESGOS'!$AP485="Alta",'MAPA DE RIESGOS'!$AR485="Menor"),CONCATENATE("R",'MAPA DE RIESGOS'!$H485,"C",'MAPA DE RIESGOS'!$AF485),"")</f>
        <v/>
      </c>
      <c r="AF64" s="370" t="str">
        <f>IF(AND('MAPA DE RIESGOS'!$AP486="Alta",'MAPA DE RIESGOS'!$AR486="Menor"),CONCATENATE("R",'MAPA DE RIESGOS'!$H486,"C",'MAPA DE RIESGOS'!$AF486),"")</f>
        <v/>
      </c>
      <c r="AG64" s="370" t="str">
        <f>IF(AND('MAPA DE RIESGOS'!$AP487="Alta",'MAPA DE RIESGOS'!$AR487="Menor"),CONCATENATE("R",'MAPA DE RIESGOS'!$H487,"C",'MAPA DE RIESGOS'!$AF487),"")</f>
        <v/>
      </c>
      <c r="AH64" s="370" t="str">
        <f>IF(AND('MAPA DE RIESGOS'!$AP488="Alta",'MAPA DE RIESGOS'!$AR488="Menor"),CONCATENATE("R",'MAPA DE RIESGOS'!$H488,"C",'MAPA DE RIESGOS'!$AF488),"")</f>
        <v/>
      </c>
      <c r="AI64" s="370" t="str">
        <f>IF(AND('MAPA DE RIESGOS'!$AP489="Alta",'MAPA DE RIESGOS'!$AR489="Menor"),CONCATENATE("R",'MAPA DE RIESGOS'!$H489,"C",'MAPA DE RIESGOS'!$AF489),"")</f>
        <v/>
      </c>
      <c r="AJ64" s="370" t="str">
        <f>IF(AND('MAPA DE RIESGOS'!$AP490="Alta",'MAPA DE RIESGOS'!$AR490="Menor"),CONCATENATE("R",'MAPA DE RIESGOS'!$H490,"C",'MAPA DE RIESGOS'!$AF490),"")</f>
        <v/>
      </c>
      <c r="AK64" s="370" t="str">
        <f>IF(AND('MAPA DE RIESGOS'!$AP491="Alta",'MAPA DE RIESGOS'!$AR491="Menor"),CONCATENATE("R",'MAPA DE RIESGOS'!$H491,"C",'MAPA DE RIESGOS'!$AF491),"")</f>
        <v/>
      </c>
      <c r="AL64" s="370" t="str">
        <f>IF(AND('MAPA DE RIESGOS'!$AP492="Alta",'MAPA DE RIESGOS'!$AR492="Menor"),CONCATENATE("R",'MAPA DE RIESGOS'!$H492,"C",'MAPA DE RIESGOS'!$AF492),"")</f>
        <v/>
      </c>
      <c r="AM64" s="370" t="str">
        <f>IF(AND('MAPA DE RIESGOS'!$AP493="Alta",'MAPA DE RIESGOS'!$AR493="Menor"),CONCATENATE("R",'MAPA DE RIESGOS'!$H493,"C",'MAPA DE RIESGOS'!$AF493),"")</f>
        <v/>
      </c>
      <c r="AN64" s="370" t="str">
        <f>IF(AND('MAPA DE RIESGOS'!$AP494="Alta",'MAPA DE RIESGOS'!$AR494="Menor"),CONCATENATE("R",'MAPA DE RIESGOS'!$H494,"C",'MAPA DE RIESGOS'!$AF494),"")</f>
        <v/>
      </c>
      <c r="AO64" s="370" t="str">
        <f>IF(AND('MAPA DE RIESGOS'!$AP495="Alta",'MAPA DE RIESGOS'!$AR495="Menor"),CONCATENATE("R",'MAPA DE RIESGOS'!$H495,"C",'MAPA DE RIESGOS'!$AF495),"")</f>
        <v/>
      </c>
      <c r="AP64" s="370" t="str">
        <f>IF(AND('MAPA DE RIESGOS'!$AP496="Alta",'MAPA DE RIESGOS'!$AR496="Menor"),CONCATENATE("R",'MAPA DE RIESGOS'!$H496,"C",'MAPA DE RIESGOS'!$AF496),"")</f>
        <v/>
      </c>
      <c r="AQ64" s="370" t="str">
        <f>IF(AND('MAPA DE RIESGOS'!$AP497="Alta",'MAPA DE RIESGOS'!$AR497="Menor"),CONCATENATE("R",'MAPA DE RIESGOS'!$H497,"C",'MAPA DE RIESGOS'!$AF497),"")</f>
        <v/>
      </c>
      <c r="AR64" s="370" t="str">
        <f>IF(AND('MAPA DE RIESGOS'!$AP498="Alta",'MAPA DE RIESGOS'!$AR498="Menor"),CONCATENATE("R",'MAPA DE RIESGOS'!$H498,"C",'MAPA DE RIESGOS'!$AF498),"")</f>
        <v/>
      </c>
      <c r="AS64" s="371" t="str">
        <f>IF(AND('MAPA DE RIESGOS'!$AP499="Alta",'MAPA DE RIESGOS'!$AR499="Menor"),CONCATENATE("R",'MAPA DE RIESGOS'!$H499,"C",'MAPA DE RIESGOS'!$AF499),"")</f>
        <v/>
      </c>
      <c r="AT64" s="357" t="str">
        <f>IF(AND('MAPA DE RIESGOS'!$AP482="Alta",'MAPA DE RIESGOS'!$AR482="Moderado"),CONCATENATE("R",'MAPA DE RIESGOS'!$H482,"C",'MAPA DE RIESGOS'!$AF482),"")</f>
        <v/>
      </c>
      <c r="AU64" s="357" t="str">
        <f>IF(AND('MAPA DE RIESGOS'!$AP483="Alta",'MAPA DE RIESGOS'!$AR483="Moderado"),CONCATENATE("R",'MAPA DE RIESGOS'!$H483,"C",'MAPA DE RIESGOS'!$AF483),"")</f>
        <v/>
      </c>
      <c r="AV64" s="357" t="str">
        <f>IF(AND('MAPA DE RIESGOS'!$AP484="Alta",'MAPA DE RIESGOS'!$AR484="Moderado"),CONCATENATE("R",'MAPA DE RIESGOS'!$H484,"C",'MAPA DE RIESGOS'!$AF484),"")</f>
        <v/>
      </c>
      <c r="AW64" s="357" t="str">
        <f>IF(AND('MAPA DE RIESGOS'!$AP485="Alta",'MAPA DE RIESGOS'!$AR485="Moderado"),CONCATENATE("R",'MAPA DE RIESGOS'!$H485,"C",'MAPA DE RIESGOS'!$AF485),"")</f>
        <v/>
      </c>
      <c r="AX64" s="357" t="str">
        <f>IF(AND('MAPA DE RIESGOS'!$AP486="Alta",'MAPA DE RIESGOS'!$AR486="Moderado"),CONCATENATE("R",'MAPA DE RIESGOS'!$H486,"C",'MAPA DE RIESGOS'!$AF486),"")</f>
        <v/>
      </c>
      <c r="AY64" s="357" t="str">
        <f>IF(AND('MAPA DE RIESGOS'!$AP487="Alta",'MAPA DE RIESGOS'!$AR487="Moderado"),CONCATENATE("R",'MAPA DE RIESGOS'!$H487,"C",'MAPA DE RIESGOS'!$AF487),"")</f>
        <v/>
      </c>
      <c r="AZ64" s="357" t="str">
        <f>IF(AND('MAPA DE RIESGOS'!$AP488="Alta",'MAPA DE RIESGOS'!$AR488="Moderado"),CONCATENATE("R",'MAPA DE RIESGOS'!$H488,"C",'MAPA DE RIESGOS'!$AF488),"")</f>
        <v/>
      </c>
      <c r="BA64" s="357" t="str">
        <f>IF(AND('MAPA DE RIESGOS'!$AP489="Alta",'MAPA DE RIESGOS'!$AR489="Moderado"),CONCATENATE("R",'MAPA DE RIESGOS'!$H489,"C",'MAPA DE RIESGOS'!$AF489),"")</f>
        <v/>
      </c>
      <c r="BB64" s="357" t="str">
        <f>IF(AND('MAPA DE RIESGOS'!$AP490="Alta",'MAPA DE RIESGOS'!$AR490="Moderado"),CONCATENATE("R",'MAPA DE RIESGOS'!$H490,"C",'MAPA DE RIESGOS'!$AF490),"")</f>
        <v/>
      </c>
      <c r="BC64" s="357" t="str">
        <f>IF(AND('MAPA DE RIESGOS'!$AP491="Alta",'MAPA DE RIESGOS'!$AR491="Moderado"),CONCATENATE("R",'MAPA DE RIESGOS'!$H491,"C",'MAPA DE RIESGOS'!$AF491),"")</f>
        <v/>
      </c>
      <c r="BD64" s="357" t="str">
        <f>IF(AND('MAPA DE RIESGOS'!$AP492="Alta",'MAPA DE RIESGOS'!$AR492="Moderado"),CONCATENATE("R",'MAPA DE RIESGOS'!$H492,"C",'MAPA DE RIESGOS'!$AF492),"")</f>
        <v/>
      </c>
      <c r="BE64" s="357" t="str">
        <f>IF(AND('MAPA DE RIESGOS'!$AP493="Alta",'MAPA DE RIESGOS'!$AR493="Moderado"),CONCATENATE("R",'MAPA DE RIESGOS'!$H493,"C",'MAPA DE RIESGOS'!$AF493),"")</f>
        <v/>
      </c>
      <c r="BF64" s="357" t="str">
        <f>IF(AND('MAPA DE RIESGOS'!$AP494="Alta",'MAPA DE RIESGOS'!$AR494="Moderado"),CONCATENATE("R",'MAPA DE RIESGOS'!$H494,"C",'MAPA DE RIESGOS'!$AF494),"")</f>
        <v/>
      </c>
      <c r="BG64" s="357" t="str">
        <f>IF(AND('MAPA DE RIESGOS'!$AP495="Alta",'MAPA DE RIESGOS'!$AR495="Moderado"),CONCATENATE("R",'MAPA DE RIESGOS'!$H495,"C",'MAPA DE RIESGOS'!$AF495),"")</f>
        <v/>
      </c>
      <c r="BH64" s="357" t="str">
        <f>IF(AND('MAPA DE RIESGOS'!$AP496="Alta",'MAPA DE RIESGOS'!$AR496="Moderado"),CONCATENATE("R",'MAPA DE RIESGOS'!$H496,"C",'MAPA DE RIESGOS'!$AF496),"")</f>
        <v/>
      </c>
      <c r="BI64" s="357" t="str">
        <f>IF(AND('MAPA DE RIESGOS'!$AP497="Alta",'MAPA DE RIESGOS'!$AR497="Moderado"),CONCATENATE("R",'MAPA DE RIESGOS'!$H497,"C",'MAPA DE RIESGOS'!$AF497),"")</f>
        <v/>
      </c>
      <c r="BJ64" s="357" t="str">
        <f>IF(AND('MAPA DE RIESGOS'!$AP498="Alta",'MAPA DE RIESGOS'!$AR498="Moderado"),CONCATENATE("R",'MAPA DE RIESGOS'!$H498,"C",'MAPA DE RIESGOS'!$AF498),"")</f>
        <v/>
      </c>
      <c r="BK64" s="358" t="str">
        <f>IF(AND('MAPA DE RIESGOS'!$AP499="Alta",'MAPA DE RIESGOS'!$AR499="Moderado"),CONCATENATE("R",'MAPA DE RIESGOS'!$H499,"C",'MAPA DE RIESGOS'!$AF499),"")</f>
        <v/>
      </c>
      <c r="BL64" s="357" t="str">
        <f>IF(AND('MAPA DE RIESGOS'!$AP482="Alta",'MAPA DE RIESGOS'!$AR482="Mayor"),CONCATENATE("R",'MAPA DE RIESGOS'!$H482,"C",'MAPA DE RIESGOS'!$AF482),"")</f>
        <v/>
      </c>
      <c r="BM64" s="357" t="str">
        <f>IF(AND('MAPA DE RIESGOS'!$AP483="Alta",'MAPA DE RIESGOS'!$AR483="Mayor"),CONCATENATE("R",'MAPA DE RIESGOS'!$H483,"C",'MAPA DE RIESGOS'!$AF483),"")</f>
        <v/>
      </c>
      <c r="BN64" s="357" t="str">
        <f>IF(AND('MAPA DE RIESGOS'!$AP484="Alta",'MAPA DE RIESGOS'!$AR484="Mayor"),CONCATENATE("R",'MAPA DE RIESGOS'!$H484,"C",'MAPA DE RIESGOS'!$AF484),"")</f>
        <v/>
      </c>
      <c r="BO64" s="357" t="str">
        <f>IF(AND('MAPA DE RIESGOS'!$AP485="Alta",'MAPA DE RIESGOS'!$AR485="Mayor"),CONCATENATE("R",'MAPA DE RIESGOS'!$H485,"C",'MAPA DE RIESGOS'!$AF485),"")</f>
        <v/>
      </c>
      <c r="BP64" s="357" t="str">
        <f>IF(AND('MAPA DE RIESGOS'!$AP486="Alta",'MAPA DE RIESGOS'!$AR486="Mayor"),CONCATENATE("R",'MAPA DE RIESGOS'!$H486,"C",'MAPA DE RIESGOS'!$AF486),"")</f>
        <v/>
      </c>
      <c r="BQ64" s="357" t="str">
        <f>IF(AND('MAPA DE RIESGOS'!$AP487="Alta",'MAPA DE RIESGOS'!$AR487="Mayor"),CONCATENATE("R",'MAPA DE RIESGOS'!$H487,"C",'MAPA DE RIESGOS'!$AF487),"")</f>
        <v/>
      </c>
      <c r="BR64" s="357" t="str">
        <f>IF(AND('MAPA DE RIESGOS'!$AP488="Alta",'MAPA DE RIESGOS'!$AR488="Mayor"),CONCATENATE("R",'MAPA DE RIESGOS'!$H488,"C",'MAPA DE RIESGOS'!$AF488),"")</f>
        <v/>
      </c>
      <c r="BS64" s="357" t="str">
        <f>IF(AND('MAPA DE RIESGOS'!$AP489="Alta",'MAPA DE RIESGOS'!$AR489="Mayor"),CONCATENATE("R",'MAPA DE RIESGOS'!$H489,"C",'MAPA DE RIESGOS'!$AF489),"")</f>
        <v/>
      </c>
      <c r="BT64" s="357" t="str">
        <f>IF(AND('MAPA DE RIESGOS'!$AP490="Alta",'MAPA DE RIESGOS'!$AR490="Mayor"),CONCATENATE("R",'MAPA DE RIESGOS'!$H490,"C",'MAPA DE RIESGOS'!$AF490),"")</f>
        <v/>
      </c>
      <c r="BU64" s="357" t="str">
        <f>IF(AND('MAPA DE RIESGOS'!$AP491="Alta",'MAPA DE RIESGOS'!$AR491="Mayor"),CONCATENATE("R",'MAPA DE RIESGOS'!$H491,"C",'MAPA DE RIESGOS'!$AF491),"")</f>
        <v/>
      </c>
      <c r="BV64" s="357" t="str">
        <f>IF(AND('MAPA DE RIESGOS'!$AP492="Alta",'MAPA DE RIESGOS'!$AR492="Mayor"),CONCATENATE("R",'MAPA DE RIESGOS'!$H492,"C",'MAPA DE RIESGOS'!$AF492),"")</f>
        <v/>
      </c>
      <c r="BW64" s="357" t="str">
        <f>IF(AND('MAPA DE RIESGOS'!$AP493="Alta",'MAPA DE RIESGOS'!$AR493="Mayor"),CONCATENATE("R",'MAPA DE RIESGOS'!$H493,"C",'MAPA DE RIESGOS'!$AF493),"")</f>
        <v/>
      </c>
      <c r="BX64" s="357" t="str">
        <f>IF(AND('MAPA DE RIESGOS'!$AP494="Alta",'MAPA DE RIESGOS'!$AR494="Mayor"),CONCATENATE("R",'MAPA DE RIESGOS'!$H494,"C",'MAPA DE RIESGOS'!$AF494),"")</f>
        <v/>
      </c>
      <c r="BY64" s="357" t="str">
        <f>IF(AND('MAPA DE RIESGOS'!$AP495="Alta",'MAPA DE RIESGOS'!$AR495="Mayor"),CONCATENATE("R",'MAPA DE RIESGOS'!$H495,"C",'MAPA DE RIESGOS'!$AF495),"")</f>
        <v/>
      </c>
      <c r="BZ64" s="357" t="str">
        <f>IF(AND('MAPA DE RIESGOS'!$AP496="Alta",'MAPA DE RIESGOS'!$AR496="Mayor"),CONCATENATE("R",'MAPA DE RIESGOS'!$H496,"C",'MAPA DE RIESGOS'!$AF496),"")</f>
        <v/>
      </c>
      <c r="CA64" s="357" t="str">
        <f>IF(AND('MAPA DE RIESGOS'!$AP497="Alta",'MAPA DE RIESGOS'!$AR497="Mayor"),CONCATENATE("R",'MAPA DE RIESGOS'!$H497,"C",'MAPA DE RIESGOS'!$AF497),"")</f>
        <v/>
      </c>
      <c r="CB64" s="357" t="str">
        <f>IF(AND('MAPA DE RIESGOS'!$AP498="Alta",'MAPA DE RIESGOS'!$AR498="Mayor"),CONCATENATE("R",'MAPA DE RIESGOS'!$H498,"C",'MAPA DE RIESGOS'!$AF498),"")</f>
        <v/>
      </c>
      <c r="CC64" s="358" t="str">
        <f>IF(AND('MAPA DE RIESGOS'!$AP499="Alta",'MAPA DE RIESGOS'!$AR499="Mayor"),CONCATENATE("R",'MAPA DE RIESGOS'!$H499,"C",'MAPA DE RIESGOS'!$AF499),"")</f>
        <v/>
      </c>
      <c r="CD64" s="359" t="str">
        <f>IF(AND('MAPA DE RIESGOS'!$AP482="Alta",'MAPA DE RIESGOS'!$AR482="Catastrófico"),CONCATENATE("R",'MAPA DE RIESGOS'!$H482,"C",'MAPA DE RIESGOS'!$AF482),"")</f>
        <v/>
      </c>
      <c r="CE64" s="359" t="str">
        <f>IF(AND('MAPA DE RIESGOS'!$AP483="Alta",'MAPA DE RIESGOS'!$AR483="Catastrófico"),CONCATENATE("R",'MAPA DE RIESGOS'!$H483,"C",'MAPA DE RIESGOS'!$AF483),"")</f>
        <v/>
      </c>
      <c r="CF64" s="359" t="str">
        <f>IF(AND('MAPA DE RIESGOS'!$AP484="Alta",'MAPA DE RIESGOS'!$AR484="Catastrófico"),CONCATENATE("R",'MAPA DE RIESGOS'!$H484,"C",'MAPA DE RIESGOS'!$AF484),"")</f>
        <v/>
      </c>
      <c r="CG64" s="359" t="str">
        <f>IF(AND('MAPA DE RIESGOS'!$AP485="Alta",'MAPA DE RIESGOS'!$AR485="Catastrófico"),CONCATENATE("R",'MAPA DE RIESGOS'!$H485,"C",'MAPA DE RIESGOS'!$AF485),"")</f>
        <v/>
      </c>
      <c r="CH64" s="359" t="str">
        <f>IF(AND('MAPA DE RIESGOS'!$AP486="Alta",'MAPA DE RIESGOS'!$AR486="Catastrófico"),CONCATENATE("R",'MAPA DE RIESGOS'!$H486,"C",'MAPA DE RIESGOS'!$AF486),"")</f>
        <v/>
      </c>
      <c r="CI64" s="359" t="str">
        <f>IF(AND('MAPA DE RIESGOS'!$AP487="Alta",'MAPA DE RIESGOS'!$AR487="Catastrófico"),CONCATENATE("R",'MAPA DE RIESGOS'!$H487,"C",'MAPA DE RIESGOS'!$AF487),"")</f>
        <v/>
      </c>
      <c r="CJ64" s="359" t="str">
        <f>IF(AND('MAPA DE RIESGOS'!$AP488="Alta",'MAPA DE RIESGOS'!$AR488="Catastrófico"),CONCATENATE("R",'MAPA DE RIESGOS'!$H488,"C",'MAPA DE RIESGOS'!$AF488),"")</f>
        <v/>
      </c>
      <c r="CK64" s="359" t="str">
        <f>IF(AND('MAPA DE RIESGOS'!$AP489="Alta",'MAPA DE RIESGOS'!$AR489="Catastrófico"),CONCATENATE("R",'MAPA DE RIESGOS'!$H489,"C",'MAPA DE RIESGOS'!$AF489),"")</f>
        <v/>
      </c>
      <c r="CL64" s="359" t="str">
        <f>IF(AND('MAPA DE RIESGOS'!$AP490="Alta",'MAPA DE RIESGOS'!$AR490="Catastrófico"),CONCATENATE("R",'MAPA DE RIESGOS'!$H490,"C",'MAPA DE RIESGOS'!$AF490),"")</f>
        <v/>
      </c>
      <c r="CM64" s="359" t="str">
        <f>IF(AND('MAPA DE RIESGOS'!$AP491="Alta",'MAPA DE RIESGOS'!$AR491="Catastrófico"),CONCATENATE("R",'MAPA DE RIESGOS'!$H491,"C",'MAPA DE RIESGOS'!$AF491),"")</f>
        <v/>
      </c>
      <c r="CN64" s="359" t="str">
        <f>IF(AND('MAPA DE RIESGOS'!$AP492="Alta",'MAPA DE RIESGOS'!$AR492="Catastrófico"),CONCATENATE("R",'MAPA DE RIESGOS'!$H492,"C",'MAPA DE RIESGOS'!$AF492),"")</f>
        <v/>
      </c>
      <c r="CO64" s="359" t="str">
        <f>IF(AND('MAPA DE RIESGOS'!$AP493="Alta",'MAPA DE RIESGOS'!$AR493="Catastrófico"),CONCATENATE("R",'MAPA DE RIESGOS'!$H493,"C",'MAPA DE RIESGOS'!$AF493),"")</f>
        <v/>
      </c>
      <c r="CP64" s="359" t="str">
        <f>IF(AND('MAPA DE RIESGOS'!$AP494="Alta",'MAPA DE RIESGOS'!$AR494="Catastrófico"),CONCATENATE("R",'MAPA DE RIESGOS'!$H494,"C",'MAPA DE RIESGOS'!$AF494),"")</f>
        <v/>
      </c>
      <c r="CQ64" s="359" t="str">
        <f>IF(AND('MAPA DE RIESGOS'!$AP495="Alta",'MAPA DE RIESGOS'!$AR495="Catastrófico"),CONCATENATE("R",'MAPA DE RIESGOS'!$H495,"C",'MAPA DE RIESGOS'!$AF495),"")</f>
        <v/>
      </c>
      <c r="CR64" s="359" t="str">
        <f>IF(AND('MAPA DE RIESGOS'!$AP496="Alta",'MAPA DE RIESGOS'!$AR496="Catastrófico"),CONCATENATE("R",'MAPA DE RIESGOS'!$H496,"C",'MAPA DE RIESGOS'!$AF496),"")</f>
        <v/>
      </c>
      <c r="CS64" s="359" t="str">
        <f>IF(AND('MAPA DE RIESGOS'!$AP497="Alta",'MAPA DE RIESGOS'!$AR497="Catastrófico"),CONCATENATE("R",'MAPA DE RIESGOS'!$H497,"C",'MAPA DE RIESGOS'!$AF497),"")</f>
        <v/>
      </c>
      <c r="CT64" s="359" t="str">
        <f>IF(AND('MAPA DE RIESGOS'!$AP498="Alta",'MAPA DE RIESGOS'!$AR498="Catastrófico"),CONCATENATE("R",'MAPA DE RIESGOS'!$H498,"C",'MAPA DE RIESGOS'!$AF498),"")</f>
        <v/>
      </c>
      <c r="CU64" s="360" t="str">
        <f>IF(AND('MAPA DE RIESGOS'!$AP499="Alta",'MAPA DE RIESGOS'!$AR499="Catastrófico"),CONCATENATE("R",'MAPA DE RIESGOS'!$H499,"C",'MAPA DE RIESGOS'!$AF499),"")</f>
        <v/>
      </c>
      <c r="CV64" s="67"/>
      <c r="CW64" s="771"/>
      <c r="CX64" s="772"/>
      <c r="CY64" s="772"/>
      <c r="CZ64" s="772"/>
      <c r="DA64" s="772"/>
      <c r="DB64" s="773"/>
    </row>
    <row r="65" spans="2:106" ht="32.5" customHeight="1">
      <c r="B65" s="749"/>
      <c r="C65" s="749"/>
      <c r="D65" s="750"/>
      <c r="E65" s="738"/>
      <c r="F65" s="739"/>
      <c r="G65" s="739"/>
      <c r="H65" s="739"/>
      <c r="I65" s="739"/>
      <c r="J65" s="369" t="str">
        <f>IF(AND('MAPA DE RIESGOS'!$AP500="Alta",'MAPA DE RIESGOS'!$AR500="Leve"),CONCATENATE("R",'MAPA DE RIESGOS'!$H500,"C",'MAPA DE RIESGOS'!$AF500),"")</f>
        <v/>
      </c>
      <c r="K65" s="370" t="str">
        <f>IF(AND('MAPA DE RIESGOS'!$AP501="Alta",'MAPA DE RIESGOS'!$AR501="Leve"),CONCATENATE("R",'MAPA DE RIESGOS'!$H501,"C",'MAPA DE RIESGOS'!$AF501),"")</f>
        <v/>
      </c>
      <c r="L65" s="370" t="str">
        <f>IF(AND('MAPA DE RIESGOS'!$AP502="Alta",'MAPA DE RIESGOS'!$AR502="Leve"),CONCATENATE("R",'MAPA DE RIESGOS'!$H502,"C",'MAPA DE RIESGOS'!$AF502),"")</f>
        <v/>
      </c>
      <c r="M65" s="370" t="str">
        <f>IF(AND('MAPA DE RIESGOS'!$AP503="Alta",'MAPA DE RIESGOS'!$AR503="Leve"),CONCATENATE("R",'MAPA DE RIESGOS'!$H503,"C",'MAPA DE RIESGOS'!$AF503),"")</f>
        <v/>
      </c>
      <c r="N65" s="370" t="str">
        <f>IF(AND('MAPA DE RIESGOS'!$AP504="Alta",'MAPA DE RIESGOS'!$AR504="Leve"),CONCATENATE("R",'MAPA DE RIESGOS'!$H504,"C",'MAPA DE RIESGOS'!$AF504),"")</f>
        <v/>
      </c>
      <c r="O65" s="370" t="str">
        <f>IF(AND('MAPA DE RIESGOS'!$AP505="Alta",'MAPA DE RIESGOS'!$AR505="Leve"),CONCATENATE("R",'MAPA DE RIESGOS'!$H505,"C",'MAPA DE RIESGOS'!$AF505),"")</f>
        <v/>
      </c>
      <c r="P65" s="370" t="str">
        <f>IF(AND('MAPA DE RIESGOS'!$AP506="Alta",'MAPA DE RIESGOS'!$AR506="Leve"),CONCATENATE("R",'MAPA DE RIESGOS'!$H506,"C",'MAPA DE RIESGOS'!$AF506),"")</f>
        <v/>
      </c>
      <c r="Q65" s="370" t="str">
        <f>IF(AND('MAPA DE RIESGOS'!$AP507="Alta",'MAPA DE RIESGOS'!$AR507="Leve"),CONCATENATE("R",'MAPA DE RIESGOS'!$H507,"C",'MAPA DE RIESGOS'!$AF507),"")</f>
        <v/>
      </c>
      <c r="R65" s="370" t="str">
        <f>IF(AND('MAPA DE RIESGOS'!$AP508="Alta",'MAPA DE RIESGOS'!$AR508="Leve"),CONCATENATE("R",'MAPA DE RIESGOS'!$H508,"C",'MAPA DE RIESGOS'!$AF508),"")</f>
        <v/>
      </c>
      <c r="S65" s="370" t="str">
        <f>IF(AND('MAPA DE RIESGOS'!$AP509="Alta",'MAPA DE RIESGOS'!$AR509="Leve"),CONCATENATE("R",'MAPA DE RIESGOS'!$H509,"C",'MAPA DE RIESGOS'!$AF509),"")</f>
        <v/>
      </c>
      <c r="T65" s="370" t="str">
        <f>IF(AND('MAPA DE RIESGOS'!$AP510="Alta",'MAPA DE RIESGOS'!$AR510="Leve"),CONCATENATE("R",'MAPA DE RIESGOS'!$H510,"C",'MAPA DE RIESGOS'!$AF510),"")</f>
        <v/>
      </c>
      <c r="U65" s="370" t="str">
        <f>IF(AND('MAPA DE RIESGOS'!$AP511="Alta",'MAPA DE RIESGOS'!$AR511="Leve"),CONCATENATE("R",'MAPA DE RIESGOS'!$H511,"C",'MAPA DE RIESGOS'!$AF511),"")</f>
        <v/>
      </c>
      <c r="V65" s="370" t="str">
        <f>IF(AND('MAPA DE RIESGOS'!$AP512="Alta",'MAPA DE RIESGOS'!$AR512="Leve"),CONCATENATE("R",'MAPA DE RIESGOS'!$H512,"C",'MAPA DE RIESGOS'!$AF512),"")</f>
        <v/>
      </c>
      <c r="W65" s="370" t="str">
        <f>IF(AND('MAPA DE RIESGOS'!$AP513="Alta",'MAPA DE RIESGOS'!$AR513="Leve"),CONCATENATE("R",'MAPA DE RIESGOS'!$H513,"C",'MAPA DE RIESGOS'!$AF513),"")</f>
        <v/>
      </c>
      <c r="X65" s="370" t="str">
        <f>IF(AND('MAPA DE RIESGOS'!$AP514="Alta",'MAPA DE RIESGOS'!$AR514="Leve"),CONCATENATE("R",'MAPA DE RIESGOS'!$H514,"C",'MAPA DE RIESGOS'!$AF514),"")</f>
        <v/>
      </c>
      <c r="Y65" s="370" t="str">
        <f>IF(AND('MAPA DE RIESGOS'!$AP515="Alta",'MAPA DE RIESGOS'!$AR515="Leve"),CONCATENATE("R",'MAPA DE RIESGOS'!$H515,"C",'MAPA DE RIESGOS'!$AF515),"")</f>
        <v/>
      </c>
      <c r="Z65" s="370" t="str">
        <f>IF(AND('MAPA DE RIESGOS'!$AP516="Alta",'MAPA DE RIESGOS'!$AR516="Leve"),CONCATENATE("R",'MAPA DE RIESGOS'!$H516,"C",'MAPA DE RIESGOS'!$AF516),"")</f>
        <v/>
      </c>
      <c r="AA65" s="370" t="str">
        <f>IF(AND('MAPA DE RIESGOS'!$AP517="Alta",'MAPA DE RIESGOS'!$AR517="Leve"),CONCATENATE("R",'MAPA DE RIESGOS'!$H517,"C",'MAPA DE RIESGOS'!$AF517),"")</f>
        <v/>
      </c>
      <c r="AB65" s="369" t="str">
        <f>IF(AND('MAPA DE RIESGOS'!$AP500="Alta",'MAPA DE RIESGOS'!$AR500="Menor"),CONCATENATE("R",'MAPA DE RIESGOS'!$H500,"C",'MAPA DE RIESGOS'!$AF500),"")</f>
        <v/>
      </c>
      <c r="AC65" s="370" t="str">
        <f>IF(AND('MAPA DE RIESGOS'!$AP501="Alta",'MAPA DE RIESGOS'!$AR501="Menor"),CONCATENATE("R",'MAPA DE RIESGOS'!$H501,"C",'MAPA DE RIESGOS'!$AF501),"")</f>
        <v/>
      </c>
      <c r="AD65" s="370" t="str">
        <f>IF(AND('MAPA DE RIESGOS'!$AP502="Alta",'MAPA DE RIESGOS'!$AR502="Menor"),CONCATENATE("R",'MAPA DE RIESGOS'!$H502,"C",'MAPA DE RIESGOS'!$AF502),"")</f>
        <v/>
      </c>
      <c r="AE65" s="370" t="str">
        <f>IF(AND('MAPA DE RIESGOS'!$AP503="Alta",'MAPA DE RIESGOS'!$AR503="Menor"),CONCATENATE("R",'MAPA DE RIESGOS'!$H503,"C",'MAPA DE RIESGOS'!$AF503),"")</f>
        <v/>
      </c>
      <c r="AF65" s="370" t="str">
        <f>IF(AND('MAPA DE RIESGOS'!$AP504="Alta",'MAPA DE RIESGOS'!$AR504="Menor"),CONCATENATE("R",'MAPA DE RIESGOS'!$H504,"C",'MAPA DE RIESGOS'!$AF504),"")</f>
        <v/>
      </c>
      <c r="AG65" s="370" t="str">
        <f>IF(AND('MAPA DE RIESGOS'!$AP505="Alta",'MAPA DE RIESGOS'!$AR505="Menor"),CONCATENATE("R",'MAPA DE RIESGOS'!$H505,"C",'MAPA DE RIESGOS'!$AF505),"")</f>
        <v/>
      </c>
      <c r="AH65" s="370" t="str">
        <f>IF(AND('MAPA DE RIESGOS'!$AP506="Alta",'MAPA DE RIESGOS'!$AR506="Menor"),CONCATENATE("R",'MAPA DE RIESGOS'!$H506,"C",'MAPA DE RIESGOS'!$AF506),"")</f>
        <v/>
      </c>
      <c r="AI65" s="370" t="str">
        <f>IF(AND('MAPA DE RIESGOS'!$AP507="Alta",'MAPA DE RIESGOS'!$AR507="Menor"),CONCATENATE("R",'MAPA DE RIESGOS'!$H507,"C",'MAPA DE RIESGOS'!$AF507),"")</f>
        <v/>
      </c>
      <c r="AJ65" s="370" t="str">
        <f>IF(AND('MAPA DE RIESGOS'!$AP508="Alta",'MAPA DE RIESGOS'!$AR508="Menor"),CONCATENATE("R",'MAPA DE RIESGOS'!$H508,"C",'MAPA DE RIESGOS'!$AF508),"")</f>
        <v/>
      </c>
      <c r="AK65" s="370" t="str">
        <f>IF(AND('MAPA DE RIESGOS'!$AP509="Alta",'MAPA DE RIESGOS'!$AR509="Menor"),CONCATENATE("R",'MAPA DE RIESGOS'!$H509,"C",'MAPA DE RIESGOS'!$AF509),"")</f>
        <v/>
      </c>
      <c r="AL65" s="370" t="str">
        <f>IF(AND('MAPA DE RIESGOS'!$AP510="Alta",'MAPA DE RIESGOS'!$AR510="Menor"),CONCATENATE("R",'MAPA DE RIESGOS'!$H510,"C",'MAPA DE RIESGOS'!$AF510),"")</f>
        <v/>
      </c>
      <c r="AM65" s="370" t="str">
        <f>IF(AND('MAPA DE RIESGOS'!$AP511="Alta",'MAPA DE RIESGOS'!$AR511="Menor"),CONCATENATE("R",'MAPA DE RIESGOS'!$H511,"C",'MAPA DE RIESGOS'!$AF511),"")</f>
        <v/>
      </c>
      <c r="AN65" s="370" t="str">
        <f>IF(AND('MAPA DE RIESGOS'!$AP512="Alta",'MAPA DE RIESGOS'!$AR512="Menor"),CONCATENATE("R",'MAPA DE RIESGOS'!$H512,"C",'MAPA DE RIESGOS'!$AF512),"")</f>
        <v/>
      </c>
      <c r="AO65" s="370" t="str">
        <f>IF(AND('MAPA DE RIESGOS'!$AP513="Alta",'MAPA DE RIESGOS'!$AR513="Menor"),CONCATENATE("R",'MAPA DE RIESGOS'!$H513,"C",'MAPA DE RIESGOS'!$AF513),"")</f>
        <v/>
      </c>
      <c r="AP65" s="370" t="str">
        <f>IF(AND('MAPA DE RIESGOS'!$AP514="Alta",'MAPA DE RIESGOS'!$AR514="Menor"),CONCATENATE("R",'MAPA DE RIESGOS'!$H514,"C",'MAPA DE RIESGOS'!$AF514),"")</f>
        <v/>
      </c>
      <c r="AQ65" s="370" t="str">
        <f>IF(AND('MAPA DE RIESGOS'!$AP515="Alta",'MAPA DE RIESGOS'!$AR515="Menor"),CONCATENATE("R",'MAPA DE RIESGOS'!$H515,"C",'MAPA DE RIESGOS'!$AF515),"")</f>
        <v/>
      </c>
      <c r="AR65" s="370" t="str">
        <f>IF(AND('MAPA DE RIESGOS'!$AP516="Alta",'MAPA DE RIESGOS'!$AR516="Menor"),CONCATENATE("R",'MAPA DE RIESGOS'!$H516,"C",'MAPA DE RIESGOS'!$AF516),"")</f>
        <v/>
      </c>
      <c r="AS65" s="371" t="str">
        <f>IF(AND('MAPA DE RIESGOS'!$AP517="Alta",'MAPA DE RIESGOS'!$AR517="Menor"),CONCATENATE("R",'MAPA DE RIESGOS'!$H517,"C",'MAPA DE RIESGOS'!$AF517),"")</f>
        <v/>
      </c>
      <c r="AT65" s="357" t="str">
        <f>IF(AND('MAPA DE RIESGOS'!$AP500="Alta",'MAPA DE RIESGOS'!$AR500="Moderado"),CONCATENATE("R",'MAPA DE RIESGOS'!$H500,"C",'MAPA DE RIESGOS'!$AF500),"")</f>
        <v/>
      </c>
      <c r="AU65" s="357" t="str">
        <f>IF(AND('MAPA DE RIESGOS'!$AP501="Alta",'MAPA DE RIESGOS'!$AR501="Moderado"),CONCATENATE("R",'MAPA DE RIESGOS'!$H501,"C",'MAPA DE RIESGOS'!$AF501),"")</f>
        <v/>
      </c>
      <c r="AV65" s="357" t="str">
        <f>IF(AND('MAPA DE RIESGOS'!$AP502="Alta",'MAPA DE RIESGOS'!$AR502="Moderado"),CONCATENATE("R",'MAPA DE RIESGOS'!$H502,"C",'MAPA DE RIESGOS'!$AF502),"")</f>
        <v/>
      </c>
      <c r="AW65" s="357" t="str">
        <f>IF(AND('MAPA DE RIESGOS'!$AP503="Alta",'MAPA DE RIESGOS'!$AR503="Moderado"),CONCATENATE("R",'MAPA DE RIESGOS'!$H503,"C",'MAPA DE RIESGOS'!$AF503),"")</f>
        <v/>
      </c>
      <c r="AX65" s="357" t="str">
        <f>IF(AND('MAPA DE RIESGOS'!$AP504="Alta",'MAPA DE RIESGOS'!$AR504="Moderado"),CONCATENATE("R",'MAPA DE RIESGOS'!$H504,"C",'MAPA DE RIESGOS'!$AF504),"")</f>
        <v/>
      </c>
      <c r="AY65" s="357" t="str">
        <f>IF(AND('MAPA DE RIESGOS'!$AP505="Alta",'MAPA DE RIESGOS'!$AR505="Moderado"),CONCATENATE("R",'MAPA DE RIESGOS'!$H505,"C",'MAPA DE RIESGOS'!$AF505),"")</f>
        <v/>
      </c>
      <c r="AZ65" s="357" t="str">
        <f>IF(AND('MAPA DE RIESGOS'!$AP506="Alta",'MAPA DE RIESGOS'!$AR506="Moderado"),CONCATENATE("R",'MAPA DE RIESGOS'!$H506,"C",'MAPA DE RIESGOS'!$AF506),"")</f>
        <v/>
      </c>
      <c r="BA65" s="357" t="str">
        <f>IF(AND('MAPA DE RIESGOS'!$AP507="Alta",'MAPA DE RIESGOS'!$AR507="Moderado"),CONCATENATE("R",'MAPA DE RIESGOS'!$H507,"C",'MAPA DE RIESGOS'!$AF507),"")</f>
        <v/>
      </c>
      <c r="BB65" s="357" t="str">
        <f>IF(AND('MAPA DE RIESGOS'!$AP508="Alta",'MAPA DE RIESGOS'!$AR508="Moderado"),CONCATENATE("R",'MAPA DE RIESGOS'!$H508,"C",'MAPA DE RIESGOS'!$AF508),"")</f>
        <v/>
      </c>
      <c r="BC65" s="357" t="str">
        <f>IF(AND('MAPA DE RIESGOS'!$AP509="Alta",'MAPA DE RIESGOS'!$AR509="Moderado"),CONCATENATE("R",'MAPA DE RIESGOS'!$H509,"C",'MAPA DE RIESGOS'!$AF509),"")</f>
        <v/>
      </c>
      <c r="BD65" s="357" t="str">
        <f>IF(AND('MAPA DE RIESGOS'!$AP510="Alta",'MAPA DE RIESGOS'!$AR510="Moderado"),CONCATENATE("R",'MAPA DE RIESGOS'!$H510,"C",'MAPA DE RIESGOS'!$AF510),"")</f>
        <v/>
      </c>
      <c r="BE65" s="357" t="str">
        <f>IF(AND('MAPA DE RIESGOS'!$AP511="Alta",'MAPA DE RIESGOS'!$AR511="Moderado"),CONCATENATE("R",'MAPA DE RIESGOS'!$H511,"C",'MAPA DE RIESGOS'!$AF511),"")</f>
        <v/>
      </c>
      <c r="BF65" s="357" t="str">
        <f>IF(AND('MAPA DE RIESGOS'!$AP512="Alta",'MAPA DE RIESGOS'!$AR512="Moderado"),CONCATENATE("R",'MAPA DE RIESGOS'!$H512,"C",'MAPA DE RIESGOS'!$AF512),"")</f>
        <v/>
      </c>
      <c r="BG65" s="357" t="str">
        <f>IF(AND('MAPA DE RIESGOS'!$AP513="Alta",'MAPA DE RIESGOS'!$AR513="Moderado"),CONCATENATE("R",'MAPA DE RIESGOS'!$H513,"C",'MAPA DE RIESGOS'!$AF513),"")</f>
        <v/>
      </c>
      <c r="BH65" s="357" t="str">
        <f>IF(AND('MAPA DE RIESGOS'!$AP514="Alta",'MAPA DE RIESGOS'!$AR514="Moderado"),CONCATENATE("R",'MAPA DE RIESGOS'!$H514,"C",'MAPA DE RIESGOS'!$AF514),"")</f>
        <v/>
      </c>
      <c r="BI65" s="357" t="str">
        <f>IF(AND('MAPA DE RIESGOS'!$AP515="Alta",'MAPA DE RIESGOS'!$AR515="Moderado"),CONCATENATE("R",'MAPA DE RIESGOS'!$H515,"C",'MAPA DE RIESGOS'!$AF515),"")</f>
        <v/>
      </c>
      <c r="BJ65" s="357" t="str">
        <f>IF(AND('MAPA DE RIESGOS'!$AP516="Alta",'MAPA DE RIESGOS'!$AR516="Moderado"),CONCATENATE("R",'MAPA DE RIESGOS'!$H516,"C",'MAPA DE RIESGOS'!$AF516),"")</f>
        <v/>
      </c>
      <c r="BK65" s="358" t="str">
        <f>IF(AND('MAPA DE RIESGOS'!$AP517="Alta",'MAPA DE RIESGOS'!$AR517="Moderado"),CONCATENATE("R",'MAPA DE RIESGOS'!$H517,"C",'MAPA DE RIESGOS'!$AF517),"")</f>
        <v/>
      </c>
      <c r="BL65" s="357" t="str">
        <f>IF(AND('MAPA DE RIESGOS'!$AP500="Alta",'MAPA DE RIESGOS'!$AR500="Mayor"),CONCATENATE("R",'MAPA DE RIESGOS'!$H500,"C",'MAPA DE RIESGOS'!$AF500),"")</f>
        <v/>
      </c>
      <c r="BM65" s="357" t="str">
        <f>IF(AND('MAPA DE RIESGOS'!$AP501="Alta",'MAPA DE RIESGOS'!$AR501="Mayor"),CONCATENATE("R",'MAPA DE RIESGOS'!$H501,"C",'MAPA DE RIESGOS'!$AF501),"")</f>
        <v/>
      </c>
      <c r="BN65" s="357" t="str">
        <f>IF(AND('MAPA DE RIESGOS'!$AP502="Alta",'MAPA DE RIESGOS'!$AR502="Mayor"),CONCATENATE("R",'MAPA DE RIESGOS'!$H502,"C",'MAPA DE RIESGOS'!$AF502),"")</f>
        <v/>
      </c>
      <c r="BO65" s="357" t="str">
        <f>IF(AND('MAPA DE RIESGOS'!$AP503="Alta",'MAPA DE RIESGOS'!$AR503="Mayor"),CONCATENATE("R",'MAPA DE RIESGOS'!$H503,"C",'MAPA DE RIESGOS'!$AF503),"")</f>
        <v/>
      </c>
      <c r="BP65" s="357" t="str">
        <f>IF(AND('MAPA DE RIESGOS'!$AP504="Alta",'MAPA DE RIESGOS'!$AR504="Mayor"),CONCATENATE("R",'MAPA DE RIESGOS'!$H504,"C",'MAPA DE RIESGOS'!$AF504),"")</f>
        <v/>
      </c>
      <c r="BQ65" s="357" t="str">
        <f>IF(AND('MAPA DE RIESGOS'!$AP505="Alta",'MAPA DE RIESGOS'!$AR505="Mayor"),CONCATENATE("R",'MAPA DE RIESGOS'!$H505,"C",'MAPA DE RIESGOS'!$AF505),"")</f>
        <v/>
      </c>
      <c r="BR65" s="357" t="str">
        <f>IF(AND('MAPA DE RIESGOS'!$AP506="Alta",'MAPA DE RIESGOS'!$AR506="Mayor"),CONCATENATE("R",'MAPA DE RIESGOS'!$H506,"C",'MAPA DE RIESGOS'!$AF506),"")</f>
        <v/>
      </c>
      <c r="BS65" s="357" t="str">
        <f>IF(AND('MAPA DE RIESGOS'!$AP507="Alta",'MAPA DE RIESGOS'!$AR507="Mayor"),CONCATENATE("R",'MAPA DE RIESGOS'!$H507,"C",'MAPA DE RIESGOS'!$AF507),"")</f>
        <v/>
      </c>
      <c r="BT65" s="357" t="str">
        <f>IF(AND('MAPA DE RIESGOS'!$AP508="Alta",'MAPA DE RIESGOS'!$AR508="Mayor"),CONCATENATE("R",'MAPA DE RIESGOS'!$H508,"C",'MAPA DE RIESGOS'!$AF508),"")</f>
        <v/>
      </c>
      <c r="BU65" s="357" t="str">
        <f>IF(AND('MAPA DE RIESGOS'!$AP509="Alta",'MAPA DE RIESGOS'!$AR509="Mayor"),CONCATENATE("R",'MAPA DE RIESGOS'!$H509,"C",'MAPA DE RIESGOS'!$AF509),"")</f>
        <v/>
      </c>
      <c r="BV65" s="357" t="str">
        <f>IF(AND('MAPA DE RIESGOS'!$AP510="Alta",'MAPA DE RIESGOS'!$AR510="Mayor"),CONCATENATE("R",'MAPA DE RIESGOS'!$H510,"C",'MAPA DE RIESGOS'!$AF510),"")</f>
        <v/>
      </c>
      <c r="BW65" s="357" t="str">
        <f>IF(AND('MAPA DE RIESGOS'!$AP511="Alta",'MAPA DE RIESGOS'!$AR511="Mayor"),CONCATENATE("R",'MAPA DE RIESGOS'!$H511,"C",'MAPA DE RIESGOS'!$AF511),"")</f>
        <v/>
      </c>
      <c r="BX65" s="357" t="str">
        <f>IF(AND('MAPA DE RIESGOS'!$AP512="Alta",'MAPA DE RIESGOS'!$AR512="Mayor"),CONCATENATE("R",'MAPA DE RIESGOS'!$H512,"C",'MAPA DE RIESGOS'!$AF512),"")</f>
        <v/>
      </c>
      <c r="BY65" s="357" t="str">
        <f>IF(AND('MAPA DE RIESGOS'!$AP513="Alta",'MAPA DE RIESGOS'!$AR513="Mayor"),CONCATENATE("R",'MAPA DE RIESGOS'!$H513,"C",'MAPA DE RIESGOS'!$AF513),"")</f>
        <v/>
      </c>
      <c r="BZ65" s="357" t="str">
        <f>IF(AND('MAPA DE RIESGOS'!$AP514="Alta",'MAPA DE RIESGOS'!$AR514="Mayor"),CONCATENATE("R",'MAPA DE RIESGOS'!$H514,"C",'MAPA DE RIESGOS'!$AF514),"")</f>
        <v/>
      </c>
      <c r="CA65" s="357" t="str">
        <f>IF(AND('MAPA DE RIESGOS'!$AP515="Alta",'MAPA DE RIESGOS'!$AR515="Mayor"),CONCATENATE("R",'MAPA DE RIESGOS'!$H515,"C",'MAPA DE RIESGOS'!$AF515),"")</f>
        <v/>
      </c>
      <c r="CB65" s="357" t="str">
        <f>IF(AND('MAPA DE RIESGOS'!$AP516="Alta",'MAPA DE RIESGOS'!$AR516="Mayor"),CONCATENATE("R",'MAPA DE RIESGOS'!$H516,"C",'MAPA DE RIESGOS'!$AF516),"")</f>
        <v/>
      </c>
      <c r="CC65" s="358" t="str">
        <f>IF(AND('MAPA DE RIESGOS'!$AP517="Alta",'MAPA DE RIESGOS'!$AR517="Mayor"),CONCATENATE("R",'MAPA DE RIESGOS'!$H517,"C",'MAPA DE RIESGOS'!$AF517),"")</f>
        <v/>
      </c>
      <c r="CD65" s="359" t="str">
        <f>IF(AND('MAPA DE RIESGOS'!$AP500="Alta",'MAPA DE RIESGOS'!$AR500="Catastrófico"),CONCATENATE("R",'MAPA DE RIESGOS'!$H500,"C",'MAPA DE RIESGOS'!$AF500),"")</f>
        <v/>
      </c>
      <c r="CE65" s="359" t="str">
        <f>IF(AND('MAPA DE RIESGOS'!$AP501="Alta",'MAPA DE RIESGOS'!$AR501="Catastrófico"),CONCATENATE("R",'MAPA DE RIESGOS'!$H501,"C",'MAPA DE RIESGOS'!$AF501),"")</f>
        <v/>
      </c>
      <c r="CF65" s="359" t="str">
        <f>IF(AND('MAPA DE RIESGOS'!$AP502="Alta",'MAPA DE RIESGOS'!$AR502="Catastrófico"),CONCATENATE("R",'MAPA DE RIESGOS'!$H502,"C",'MAPA DE RIESGOS'!$AF502),"")</f>
        <v/>
      </c>
      <c r="CG65" s="359" t="str">
        <f>IF(AND('MAPA DE RIESGOS'!$AP503="Alta",'MAPA DE RIESGOS'!$AR503="Catastrófico"),CONCATENATE("R",'MAPA DE RIESGOS'!$H503,"C",'MAPA DE RIESGOS'!$AF503),"")</f>
        <v/>
      </c>
      <c r="CH65" s="359" t="str">
        <f>IF(AND('MAPA DE RIESGOS'!$AP504="Alta",'MAPA DE RIESGOS'!$AR504="Catastrófico"),CONCATENATE("R",'MAPA DE RIESGOS'!$H504,"C",'MAPA DE RIESGOS'!$AF504),"")</f>
        <v/>
      </c>
      <c r="CI65" s="359" t="str">
        <f>IF(AND('MAPA DE RIESGOS'!$AP505="Alta",'MAPA DE RIESGOS'!$AR505="Catastrófico"),CONCATENATE("R",'MAPA DE RIESGOS'!$H505,"C",'MAPA DE RIESGOS'!$AF505),"")</f>
        <v/>
      </c>
      <c r="CJ65" s="359" t="str">
        <f>IF(AND('MAPA DE RIESGOS'!$AP506="Alta",'MAPA DE RIESGOS'!$AR506="Catastrófico"),CONCATENATE("R",'MAPA DE RIESGOS'!$H506,"C",'MAPA DE RIESGOS'!$AF506),"")</f>
        <v/>
      </c>
      <c r="CK65" s="359" t="str">
        <f>IF(AND('MAPA DE RIESGOS'!$AP507="Alta",'MAPA DE RIESGOS'!$AR507="Catastrófico"),CONCATENATE("R",'MAPA DE RIESGOS'!$H507,"C",'MAPA DE RIESGOS'!$AF507),"")</f>
        <v/>
      </c>
      <c r="CL65" s="359" t="str">
        <f>IF(AND('MAPA DE RIESGOS'!$AP508="Alta",'MAPA DE RIESGOS'!$AR508="Catastrófico"),CONCATENATE("R",'MAPA DE RIESGOS'!$H508,"C",'MAPA DE RIESGOS'!$AF508),"")</f>
        <v/>
      </c>
      <c r="CM65" s="359" t="str">
        <f>IF(AND('MAPA DE RIESGOS'!$AP509="Alta",'MAPA DE RIESGOS'!$AR509="Catastrófico"),CONCATENATE("R",'MAPA DE RIESGOS'!$H509,"C",'MAPA DE RIESGOS'!$AF509),"")</f>
        <v/>
      </c>
      <c r="CN65" s="359" t="str">
        <f>IF(AND('MAPA DE RIESGOS'!$AP510="Alta",'MAPA DE RIESGOS'!$AR510="Catastrófico"),CONCATENATE("R",'MAPA DE RIESGOS'!$H510,"C",'MAPA DE RIESGOS'!$AF510),"")</f>
        <v/>
      </c>
      <c r="CO65" s="359" t="str">
        <f>IF(AND('MAPA DE RIESGOS'!$AP511="Alta",'MAPA DE RIESGOS'!$AR511="Catastrófico"),CONCATENATE("R",'MAPA DE RIESGOS'!$H511,"C",'MAPA DE RIESGOS'!$AF511),"")</f>
        <v/>
      </c>
      <c r="CP65" s="359" t="str">
        <f>IF(AND('MAPA DE RIESGOS'!$AP512="Alta",'MAPA DE RIESGOS'!$AR512="Catastrófico"),CONCATENATE("R",'MAPA DE RIESGOS'!$H512,"C",'MAPA DE RIESGOS'!$AF512),"")</f>
        <v/>
      </c>
      <c r="CQ65" s="359" t="str">
        <f>IF(AND('MAPA DE RIESGOS'!$AP513="Alta",'MAPA DE RIESGOS'!$AR513="Catastrófico"),CONCATENATE("R",'MAPA DE RIESGOS'!$H513,"C",'MAPA DE RIESGOS'!$AF513),"")</f>
        <v/>
      </c>
      <c r="CR65" s="359" t="str">
        <f>IF(AND('MAPA DE RIESGOS'!$AP514="Alta",'MAPA DE RIESGOS'!$AR514="Catastrófico"),CONCATENATE("R",'MAPA DE RIESGOS'!$H514,"C",'MAPA DE RIESGOS'!$AF514),"")</f>
        <v/>
      </c>
      <c r="CS65" s="359" t="str">
        <f>IF(AND('MAPA DE RIESGOS'!$AP515="Alta",'MAPA DE RIESGOS'!$AR515="Catastrófico"),CONCATENATE("R",'MAPA DE RIESGOS'!$H515,"C",'MAPA DE RIESGOS'!$AF515),"")</f>
        <v/>
      </c>
      <c r="CT65" s="359" t="str">
        <f>IF(AND('MAPA DE RIESGOS'!$AP516="Alta",'MAPA DE RIESGOS'!$AR516="Catastrófico"),CONCATENATE("R",'MAPA DE RIESGOS'!$H516,"C",'MAPA DE RIESGOS'!$AF516),"")</f>
        <v/>
      </c>
      <c r="CU65" s="360" t="str">
        <f>IF(AND('MAPA DE RIESGOS'!$AP517="Alta",'MAPA DE RIESGOS'!$AR517="Catastrófico"),CONCATENATE("R",'MAPA DE RIESGOS'!$H517,"C",'MAPA DE RIESGOS'!$AF517),"")</f>
        <v/>
      </c>
      <c r="CV65" s="67"/>
      <c r="CW65" s="771"/>
      <c r="CX65" s="772"/>
      <c r="CY65" s="772"/>
      <c r="CZ65" s="772"/>
      <c r="DA65" s="772"/>
      <c r="DB65" s="773"/>
    </row>
    <row r="66" spans="2:106" ht="32.5" customHeight="1">
      <c r="B66" s="749"/>
      <c r="C66" s="749"/>
      <c r="D66" s="750"/>
      <c r="E66" s="738"/>
      <c r="F66" s="739"/>
      <c r="G66" s="739"/>
      <c r="H66" s="739"/>
      <c r="I66" s="739"/>
      <c r="J66" s="369" t="str">
        <f>IF(AND('MAPA DE RIESGOS'!$AP518="Alta",'MAPA DE RIESGOS'!$AR518="Leve"),CONCATENATE("R",'MAPA DE RIESGOS'!$H518,"C",'MAPA DE RIESGOS'!$AF518),"")</f>
        <v/>
      </c>
      <c r="K66" s="370" t="str">
        <f>IF(AND('MAPA DE RIESGOS'!$AP519="Alta",'MAPA DE RIESGOS'!$AR519="Leve"),CONCATENATE("R",'MAPA DE RIESGOS'!$H519,"C",'MAPA DE RIESGOS'!$AF519),"")</f>
        <v/>
      </c>
      <c r="L66" s="370" t="str">
        <f>IF(AND('MAPA DE RIESGOS'!$AP520="Alta",'MAPA DE RIESGOS'!$AR520="Leve"),CONCATENATE("R",'MAPA DE RIESGOS'!$H520,"C",'MAPA DE RIESGOS'!$AF520),"")</f>
        <v/>
      </c>
      <c r="M66" s="370" t="str">
        <f>IF(AND('MAPA DE RIESGOS'!$AP521="Alta",'MAPA DE RIESGOS'!$AR521="Leve"),CONCATENATE("R",'MAPA DE RIESGOS'!$H521,"C",'MAPA DE RIESGOS'!$AF521),"")</f>
        <v/>
      </c>
      <c r="N66" s="370" t="str">
        <f>IF(AND('MAPA DE RIESGOS'!$AP522="Alta",'MAPA DE RIESGOS'!$AR522="Leve"),CONCATENATE("R",'MAPA DE RIESGOS'!$H522,"C",'MAPA DE RIESGOS'!$AF522),"")</f>
        <v/>
      </c>
      <c r="O66" s="370" t="str">
        <f>IF(AND('MAPA DE RIESGOS'!$AP523="Alta",'MAPA DE RIESGOS'!$AR523="Leve"),CONCATENATE("R",'MAPA DE RIESGOS'!$H523,"C",'MAPA DE RIESGOS'!$AF523),"")</f>
        <v/>
      </c>
      <c r="P66" s="370" t="str">
        <f>IF(AND('MAPA DE RIESGOS'!$AP524="Alta",'MAPA DE RIESGOS'!$AR524="Leve"),CONCATENATE("R",'MAPA DE RIESGOS'!$H524,"C",'MAPA DE RIESGOS'!$AF524),"")</f>
        <v/>
      </c>
      <c r="Q66" s="370" t="str">
        <f>IF(AND('MAPA DE RIESGOS'!$AP525="Alta",'MAPA DE RIESGOS'!$AR525="Leve"),CONCATENATE("R",'MAPA DE RIESGOS'!$H525,"C",'MAPA DE RIESGOS'!$AF525),"")</f>
        <v/>
      </c>
      <c r="R66" s="370" t="str">
        <f>IF(AND('MAPA DE RIESGOS'!$AP526="Alta",'MAPA DE RIESGOS'!$AR526="Leve"),CONCATENATE("R",'MAPA DE RIESGOS'!$H526,"C",'MAPA DE RIESGOS'!$AF526),"")</f>
        <v/>
      </c>
      <c r="S66" s="370" t="str">
        <f>IF(AND('MAPA DE RIESGOS'!$AP527="Alta",'MAPA DE RIESGOS'!$AR527="Leve"),CONCATENATE("R",'MAPA DE RIESGOS'!$H527,"C",'MAPA DE RIESGOS'!$AF527),"")</f>
        <v/>
      </c>
      <c r="T66" s="370" t="str">
        <f>IF(AND('MAPA DE RIESGOS'!$AP528="Alta",'MAPA DE RIESGOS'!$AR528="Leve"),CONCATENATE("R",'MAPA DE RIESGOS'!$H528,"C",'MAPA DE RIESGOS'!$AF528),"")</f>
        <v/>
      </c>
      <c r="U66" s="370" t="str">
        <f>IF(AND('MAPA DE RIESGOS'!$AP529="Alta",'MAPA DE RIESGOS'!$AR529="Leve"),CONCATENATE("R",'MAPA DE RIESGOS'!$H529,"C",'MAPA DE RIESGOS'!$AF529),"")</f>
        <v/>
      </c>
      <c r="V66" s="370" t="str">
        <f>IF(AND('MAPA DE RIESGOS'!$AP530="Alta",'MAPA DE RIESGOS'!$AR530="Leve"),CONCATENATE("R",'MAPA DE RIESGOS'!$H530,"C",'MAPA DE RIESGOS'!$AF530),"")</f>
        <v/>
      </c>
      <c r="W66" s="370" t="str">
        <f>IF(AND('MAPA DE RIESGOS'!$AP531="Alta",'MAPA DE RIESGOS'!$AR531="Leve"),CONCATENATE("R",'MAPA DE RIESGOS'!$H531,"C",'MAPA DE RIESGOS'!$AF531),"")</f>
        <v/>
      </c>
      <c r="X66" s="370" t="str">
        <f>IF(AND('MAPA DE RIESGOS'!$AP532="Alta",'MAPA DE RIESGOS'!$AR532="Leve"),CONCATENATE("R",'MAPA DE RIESGOS'!$H532,"C",'MAPA DE RIESGOS'!$AF532),"")</f>
        <v/>
      </c>
      <c r="Y66" s="370" t="str">
        <f>IF(AND('MAPA DE RIESGOS'!$AP533="Alta",'MAPA DE RIESGOS'!$AR533="Leve"),CONCATENATE("R",'MAPA DE RIESGOS'!$H533,"C",'MAPA DE RIESGOS'!$AF533),"")</f>
        <v/>
      </c>
      <c r="Z66" s="370" t="str">
        <f>IF(AND('MAPA DE RIESGOS'!$AP534="Alta",'MAPA DE RIESGOS'!$AR534="Leve"),CONCATENATE("R",'MAPA DE RIESGOS'!$H534,"C",'MAPA DE RIESGOS'!$AF534),"")</f>
        <v/>
      </c>
      <c r="AA66" s="370" t="str">
        <f>IF(AND('MAPA DE RIESGOS'!$AP535="Alta",'MAPA DE RIESGOS'!$AR535="Leve"),CONCATENATE("R",'MAPA DE RIESGOS'!$H535,"C",'MAPA DE RIESGOS'!$AF535),"")</f>
        <v/>
      </c>
      <c r="AB66" s="369" t="str">
        <f>IF(AND('MAPA DE RIESGOS'!$AP518="Alta",'MAPA DE RIESGOS'!$AR518="Menor"),CONCATENATE("R",'MAPA DE RIESGOS'!$H518,"C",'MAPA DE RIESGOS'!$AF518),"")</f>
        <v/>
      </c>
      <c r="AC66" s="370" t="str">
        <f>IF(AND('MAPA DE RIESGOS'!$AP519="Alta",'MAPA DE RIESGOS'!$AR519="Menor"),CONCATENATE("R",'MAPA DE RIESGOS'!$H519,"C",'MAPA DE RIESGOS'!$AF519),"")</f>
        <v/>
      </c>
      <c r="AD66" s="370" t="str">
        <f>IF(AND('MAPA DE RIESGOS'!$AP520="Alta",'MAPA DE RIESGOS'!$AR520="Menor"),CONCATENATE("R",'MAPA DE RIESGOS'!$H520,"C",'MAPA DE RIESGOS'!$AF520),"")</f>
        <v/>
      </c>
      <c r="AE66" s="370" t="str">
        <f>IF(AND('MAPA DE RIESGOS'!$AP521="Alta",'MAPA DE RIESGOS'!$AR521="Menor"),CONCATENATE("R",'MAPA DE RIESGOS'!$H521,"C",'MAPA DE RIESGOS'!$AF521),"")</f>
        <v/>
      </c>
      <c r="AF66" s="370" t="str">
        <f>IF(AND('MAPA DE RIESGOS'!$AP522="Alta",'MAPA DE RIESGOS'!$AR522="Menor"),CONCATENATE("R",'MAPA DE RIESGOS'!$H522,"C",'MAPA DE RIESGOS'!$AF522),"")</f>
        <v/>
      </c>
      <c r="AG66" s="370" t="str">
        <f>IF(AND('MAPA DE RIESGOS'!$AP523="Alta",'MAPA DE RIESGOS'!$AR523="Menor"),CONCATENATE("R",'MAPA DE RIESGOS'!$H523,"C",'MAPA DE RIESGOS'!$AF523),"")</f>
        <v/>
      </c>
      <c r="AH66" s="370" t="str">
        <f>IF(AND('MAPA DE RIESGOS'!$AP524="Alta",'MAPA DE RIESGOS'!$AR524="Menor"),CONCATENATE("R",'MAPA DE RIESGOS'!$H524,"C",'MAPA DE RIESGOS'!$AF524),"")</f>
        <v/>
      </c>
      <c r="AI66" s="370" t="str">
        <f>IF(AND('MAPA DE RIESGOS'!$AP525="Alta",'MAPA DE RIESGOS'!$AR525="Menor"),CONCATENATE("R",'MAPA DE RIESGOS'!$H525,"C",'MAPA DE RIESGOS'!$AF525),"")</f>
        <v/>
      </c>
      <c r="AJ66" s="370" t="str">
        <f>IF(AND('MAPA DE RIESGOS'!$AP526="Alta",'MAPA DE RIESGOS'!$AR526="Menor"),CONCATENATE("R",'MAPA DE RIESGOS'!$H526,"C",'MAPA DE RIESGOS'!$AF526),"")</f>
        <v/>
      </c>
      <c r="AK66" s="370" t="str">
        <f>IF(AND('MAPA DE RIESGOS'!$AP527="Alta",'MAPA DE RIESGOS'!$AR527="Menor"),CONCATENATE("R",'MAPA DE RIESGOS'!$H527,"C",'MAPA DE RIESGOS'!$AF527),"")</f>
        <v/>
      </c>
      <c r="AL66" s="370" t="str">
        <f>IF(AND('MAPA DE RIESGOS'!$AP528="Alta",'MAPA DE RIESGOS'!$AR528="Menor"),CONCATENATE("R",'MAPA DE RIESGOS'!$H528,"C",'MAPA DE RIESGOS'!$AF528),"")</f>
        <v/>
      </c>
      <c r="AM66" s="370" t="str">
        <f>IF(AND('MAPA DE RIESGOS'!$AP529="Alta",'MAPA DE RIESGOS'!$AR529="Menor"),CONCATENATE("R",'MAPA DE RIESGOS'!$H529,"C",'MAPA DE RIESGOS'!$AF529),"")</f>
        <v/>
      </c>
      <c r="AN66" s="370" t="str">
        <f>IF(AND('MAPA DE RIESGOS'!$AP530="Alta",'MAPA DE RIESGOS'!$AR530="Menor"),CONCATENATE("R",'MAPA DE RIESGOS'!$H530,"C",'MAPA DE RIESGOS'!$AF530),"")</f>
        <v/>
      </c>
      <c r="AO66" s="370" t="str">
        <f>IF(AND('MAPA DE RIESGOS'!$AP531="Alta",'MAPA DE RIESGOS'!$AR531="Menor"),CONCATENATE("R",'MAPA DE RIESGOS'!$H531,"C",'MAPA DE RIESGOS'!$AF531),"")</f>
        <v/>
      </c>
      <c r="AP66" s="370" t="str">
        <f>IF(AND('MAPA DE RIESGOS'!$AP532="Alta",'MAPA DE RIESGOS'!$AR532="Menor"),CONCATENATE("R",'MAPA DE RIESGOS'!$H532,"C",'MAPA DE RIESGOS'!$AF532),"")</f>
        <v/>
      </c>
      <c r="AQ66" s="370" t="str">
        <f>IF(AND('MAPA DE RIESGOS'!$AP533="Alta",'MAPA DE RIESGOS'!$AR533="Menor"),CONCATENATE("R",'MAPA DE RIESGOS'!$H533,"C",'MAPA DE RIESGOS'!$AF533),"")</f>
        <v/>
      </c>
      <c r="AR66" s="370" t="str">
        <f>IF(AND('MAPA DE RIESGOS'!$AP534="Alta",'MAPA DE RIESGOS'!$AR534="Menor"),CONCATENATE("R",'MAPA DE RIESGOS'!$H534,"C",'MAPA DE RIESGOS'!$AF534),"")</f>
        <v/>
      </c>
      <c r="AS66" s="371" t="str">
        <f>IF(AND('MAPA DE RIESGOS'!$AP535="Alta",'MAPA DE RIESGOS'!$AR535="Menor"),CONCATENATE("R",'MAPA DE RIESGOS'!$H535,"C",'MAPA DE RIESGOS'!$AF535),"")</f>
        <v/>
      </c>
      <c r="AT66" s="357" t="str">
        <f>IF(AND('MAPA DE RIESGOS'!$AP518="Alta",'MAPA DE RIESGOS'!$AR518="Moderado"),CONCATENATE("R",'MAPA DE RIESGOS'!$H518,"C",'MAPA DE RIESGOS'!$AF518),"")</f>
        <v/>
      </c>
      <c r="AU66" s="357" t="str">
        <f>IF(AND('MAPA DE RIESGOS'!$AP519="Alta",'MAPA DE RIESGOS'!$AR519="Moderado"),CONCATENATE("R",'MAPA DE RIESGOS'!$H519,"C",'MAPA DE RIESGOS'!$AF519),"")</f>
        <v/>
      </c>
      <c r="AV66" s="357" t="str">
        <f>IF(AND('MAPA DE RIESGOS'!$AP520="Alta",'MAPA DE RIESGOS'!$AR520="Moderado"),CONCATENATE("R",'MAPA DE RIESGOS'!$H520,"C",'MAPA DE RIESGOS'!$AF520),"")</f>
        <v/>
      </c>
      <c r="AW66" s="357" t="str">
        <f>IF(AND('MAPA DE RIESGOS'!$AP521="Alta",'MAPA DE RIESGOS'!$AR521="Moderado"),CONCATENATE("R",'MAPA DE RIESGOS'!$H521,"C",'MAPA DE RIESGOS'!$AF521),"")</f>
        <v/>
      </c>
      <c r="AX66" s="357" t="str">
        <f>IF(AND('MAPA DE RIESGOS'!$AP522="Alta",'MAPA DE RIESGOS'!$AR522="Moderado"),CONCATENATE("R",'MAPA DE RIESGOS'!$H522,"C",'MAPA DE RIESGOS'!$AF522),"")</f>
        <v/>
      </c>
      <c r="AY66" s="357" t="str">
        <f>IF(AND('MAPA DE RIESGOS'!$AP523="Alta",'MAPA DE RIESGOS'!$AR523="Moderado"),CONCATENATE("R",'MAPA DE RIESGOS'!$H523,"C",'MAPA DE RIESGOS'!$AF523),"")</f>
        <v/>
      </c>
      <c r="AZ66" s="357" t="str">
        <f>IF(AND('MAPA DE RIESGOS'!$AP524="Alta",'MAPA DE RIESGOS'!$AR524="Moderado"),CONCATENATE("R",'MAPA DE RIESGOS'!$H524,"C",'MAPA DE RIESGOS'!$AF524),"")</f>
        <v/>
      </c>
      <c r="BA66" s="357" t="str">
        <f>IF(AND('MAPA DE RIESGOS'!$AP525="Alta",'MAPA DE RIESGOS'!$AR525="Moderado"),CONCATENATE("R",'MAPA DE RIESGOS'!$H525,"C",'MAPA DE RIESGOS'!$AF525),"")</f>
        <v/>
      </c>
      <c r="BB66" s="357" t="str">
        <f>IF(AND('MAPA DE RIESGOS'!$AP526="Alta",'MAPA DE RIESGOS'!$AR526="Moderado"),CONCATENATE("R",'MAPA DE RIESGOS'!$H526,"C",'MAPA DE RIESGOS'!$AF526),"")</f>
        <v/>
      </c>
      <c r="BC66" s="357" t="str">
        <f>IF(AND('MAPA DE RIESGOS'!$AP527="Alta",'MAPA DE RIESGOS'!$AR527="Moderado"),CONCATENATE("R",'MAPA DE RIESGOS'!$H527,"C",'MAPA DE RIESGOS'!$AF527),"")</f>
        <v/>
      </c>
      <c r="BD66" s="357" t="str">
        <f>IF(AND('MAPA DE RIESGOS'!$AP528="Alta",'MAPA DE RIESGOS'!$AR528="Moderado"),CONCATENATE("R",'MAPA DE RIESGOS'!$H528,"C",'MAPA DE RIESGOS'!$AF528),"")</f>
        <v/>
      </c>
      <c r="BE66" s="357" t="str">
        <f>IF(AND('MAPA DE RIESGOS'!$AP529="Alta",'MAPA DE RIESGOS'!$AR529="Moderado"),CONCATENATE("R",'MAPA DE RIESGOS'!$H529,"C",'MAPA DE RIESGOS'!$AF529),"")</f>
        <v/>
      </c>
      <c r="BF66" s="357" t="str">
        <f>IF(AND('MAPA DE RIESGOS'!$AP530="Alta",'MAPA DE RIESGOS'!$AR530="Moderado"),CONCATENATE("R",'MAPA DE RIESGOS'!$H530,"C",'MAPA DE RIESGOS'!$AF530),"")</f>
        <v/>
      </c>
      <c r="BG66" s="357" t="str">
        <f>IF(AND('MAPA DE RIESGOS'!$AP531="Alta",'MAPA DE RIESGOS'!$AR531="Moderado"),CONCATENATE("R",'MAPA DE RIESGOS'!$H531,"C",'MAPA DE RIESGOS'!$AF531),"")</f>
        <v/>
      </c>
      <c r="BH66" s="357" t="str">
        <f>IF(AND('MAPA DE RIESGOS'!$AP532="Alta",'MAPA DE RIESGOS'!$AR532="Moderado"),CONCATENATE("R",'MAPA DE RIESGOS'!$H532,"C",'MAPA DE RIESGOS'!$AF532),"")</f>
        <v/>
      </c>
      <c r="BI66" s="357" t="str">
        <f>IF(AND('MAPA DE RIESGOS'!$AP533="Alta",'MAPA DE RIESGOS'!$AR533="Moderado"),CONCATENATE("R",'MAPA DE RIESGOS'!$H533,"C",'MAPA DE RIESGOS'!$AF533),"")</f>
        <v/>
      </c>
      <c r="BJ66" s="357" t="str">
        <f>IF(AND('MAPA DE RIESGOS'!$AP534="Alta",'MAPA DE RIESGOS'!$AR534="Moderado"),CONCATENATE("R",'MAPA DE RIESGOS'!$H534,"C",'MAPA DE RIESGOS'!$AF534),"")</f>
        <v/>
      </c>
      <c r="BK66" s="358" t="str">
        <f>IF(AND('MAPA DE RIESGOS'!$AP535="Alta",'MAPA DE RIESGOS'!$AR535="Moderado"),CONCATENATE("R",'MAPA DE RIESGOS'!$H535,"C",'MAPA DE RIESGOS'!$AF535),"")</f>
        <v/>
      </c>
      <c r="BL66" s="357" t="str">
        <f>IF(AND('MAPA DE RIESGOS'!$AP518="Alta",'MAPA DE RIESGOS'!$AR518="Mayor"),CONCATENATE("R",'MAPA DE RIESGOS'!$H518,"C",'MAPA DE RIESGOS'!$AF518),"")</f>
        <v/>
      </c>
      <c r="BM66" s="357" t="str">
        <f>IF(AND('MAPA DE RIESGOS'!$AP519="Alta",'MAPA DE RIESGOS'!$AR519="Mayor"),CONCATENATE("R",'MAPA DE RIESGOS'!$H519,"C",'MAPA DE RIESGOS'!$AF519),"")</f>
        <v/>
      </c>
      <c r="BN66" s="357" t="str">
        <f>IF(AND('MAPA DE RIESGOS'!$AP520="Alta",'MAPA DE RIESGOS'!$AR520="Mayor"),CONCATENATE("R",'MAPA DE RIESGOS'!$H520,"C",'MAPA DE RIESGOS'!$AF520),"")</f>
        <v/>
      </c>
      <c r="BO66" s="357" t="str">
        <f>IF(AND('MAPA DE RIESGOS'!$AP521="Alta",'MAPA DE RIESGOS'!$AR521="Mayor"),CONCATENATE("R",'MAPA DE RIESGOS'!$H521,"C",'MAPA DE RIESGOS'!$AF521),"")</f>
        <v/>
      </c>
      <c r="BP66" s="357" t="str">
        <f>IF(AND('MAPA DE RIESGOS'!$AP522="Alta",'MAPA DE RIESGOS'!$AR522="Mayor"),CONCATENATE("R",'MAPA DE RIESGOS'!$H522,"C",'MAPA DE RIESGOS'!$AF522),"")</f>
        <v/>
      </c>
      <c r="BQ66" s="357" t="str">
        <f>IF(AND('MAPA DE RIESGOS'!$AP523="Alta",'MAPA DE RIESGOS'!$AR523="Mayor"),CONCATENATE("R",'MAPA DE RIESGOS'!$H523,"C",'MAPA DE RIESGOS'!$AF523),"")</f>
        <v/>
      </c>
      <c r="BR66" s="357" t="str">
        <f>IF(AND('MAPA DE RIESGOS'!$AP524="Alta",'MAPA DE RIESGOS'!$AR524="Mayor"),CONCATENATE("R",'MAPA DE RIESGOS'!$H524,"C",'MAPA DE RIESGOS'!$AF524),"")</f>
        <v/>
      </c>
      <c r="BS66" s="357" t="str">
        <f>IF(AND('MAPA DE RIESGOS'!$AP525="Alta",'MAPA DE RIESGOS'!$AR525="Mayor"),CONCATENATE("R",'MAPA DE RIESGOS'!$H525,"C",'MAPA DE RIESGOS'!$AF525),"")</f>
        <v/>
      </c>
      <c r="BT66" s="357" t="str">
        <f>IF(AND('MAPA DE RIESGOS'!$AP526="Alta",'MAPA DE RIESGOS'!$AR526="Mayor"),CONCATENATE("R",'MAPA DE RIESGOS'!$H526,"C",'MAPA DE RIESGOS'!$AF526),"")</f>
        <v/>
      </c>
      <c r="BU66" s="357" t="str">
        <f>IF(AND('MAPA DE RIESGOS'!$AP527="Alta",'MAPA DE RIESGOS'!$AR527="Mayor"),CONCATENATE("R",'MAPA DE RIESGOS'!$H527,"C",'MAPA DE RIESGOS'!$AF527),"")</f>
        <v/>
      </c>
      <c r="BV66" s="357" t="str">
        <f>IF(AND('MAPA DE RIESGOS'!$AP528="Alta",'MAPA DE RIESGOS'!$AR528="Mayor"),CONCATENATE("R",'MAPA DE RIESGOS'!$H528,"C",'MAPA DE RIESGOS'!$AF528),"")</f>
        <v/>
      </c>
      <c r="BW66" s="357" t="str">
        <f>IF(AND('MAPA DE RIESGOS'!$AP529="Alta",'MAPA DE RIESGOS'!$AR529="Mayor"),CONCATENATE("R",'MAPA DE RIESGOS'!$H529,"C",'MAPA DE RIESGOS'!$AF529),"")</f>
        <v/>
      </c>
      <c r="BX66" s="357" t="str">
        <f>IF(AND('MAPA DE RIESGOS'!$AP530="Alta",'MAPA DE RIESGOS'!$AR530="Mayor"),CONCATENATE("R",'MAPA DE RIESGOS'!$H530,"C",'MAPA DE RIESGOS'!$AF530),"")</f>
        <v/>
      </c>
      <c r="BY66" s="357" t="str">
        <f>IF(AND('MAPA DE RIESGOS'!$AP531="Alta",'MAPA DE RIESGOS'!$AR531="Mayor"),CONCATENATE("R",'MAPA DE RIESGOS'!$H531,"C",'MAPA DE RIESGOS'!$AF531),"")</f>
        <v/>
      </c>
      <c r="BZ66" s="357" t="str">
        <f>IF(AND('MAPA DE RIESGOS'!$AP532="Alta",'MAPA DE RIESGOS'!$AR532="Mayor"),CONCATENATE("R",'MAPA DE RIESGOS'!$H532,"C",'MAPA DE RIESGOS'!$AF532),"")</f>
        <v/>
      </c>
      <c r="CA66" s="357" t="str">
        <f>IF(AND('MAPA DE RIESGOS'!$AP533="Alta",'MAPA DE RIESGOS'!$AR533="Mayor"),CONCATENATE("R",'MAPA DE RIESGOS'!$H533,"C",'MAPA DE RIESGOS'!$AF533),"")</f>
        <v/>
      </c>
      <c r="CB66" s="357" t="str">
        <f>IF(AND('MAPA DE RIESGOS'!$AP534="Alta",'MAPA DE RIESGOS'!$AR534="Mayor"),CONCATENATE("R",'MAPA DE RIESGOS'!$H534,"C",'MAPA DE RIESGOS'!$AF534),"")</f>
        <v/>
      </c>
      <c r="CC66" s="358" t="str">
        <f>IF(AND('MAPA DE RIESGOS'!$AP535="Alta",'MAPA DE RIESGOS'!$AR535="Mayor"),CONCATENATE("R",'MAPA DE RIESGOS'!$H535,"C",'MAPA DE RIESGOS'!$AF535),"")</f>
        <v/>
      </c>
      <c r="CD66" s="359" t="str">
        <f>IF(AND('MAPA DE RIESGOS'!$AP518="Alta",'MAPA DE RIESGOS'!$AR518="Catastrófico"),CONCATENATE("R",'MAPA DE RIESGOS'!$H518,"C",'MAPA DE RIESGOS'!$AF518),"")</f>
        <v/>
      </c>
      <c r="CE66" s="359" t="str">
        <f>IF(AND('MAPA DE RIESGOS'!$AP519="Alta",'MAPA DE RIESGOS'!$AR519="Catastrófico"),CONCATENATE("R",'MAPA DE RIESGOS'!$H519,"C",'MAPA DE RIESGOS'!$AF519),"")</f>
        <v/>
      </c>
      <c r="CF66" s="359" t="str">
        <f>IF(AND('MAPA DE RIESGOS'!$AP520="Alta",'MAPA DE RIESGOS'!$AR520="Catastrófico"),CONCATENATE("R",'MAPA DE RIESGOS'!$H520,"C",'MAPA DE RIESGOS'!$AF520),"")</f>
        <v/>
      </c>
      <c r="CG66" s="359" t="str">
        <f>IF(AND('MAPA DE RIESGOS'!$AP521="Alta",'MAPA DE RIESGOS'!$AR521="Catastrófico"),CONCATENATE("R",'MAPA DE RIESGOS'!$H521,"C",'MAPA DE RIESGOS'!$AF521),"")</f>
        <v/>
      </c>
      <c r="CH66" s="359" t="str">
        <f>IF(AND('MAPA DE RIESGOS'!$AP522="Alta",'MAPA DE RIESGOS'!$AR522="Catastrófico"),CONCATENATE("R",'MAPA DE RIESGOS'!$H522,"C",'MAPA DE RIESGOS'!$AF522),"")</f>
        <v/>
      </c>
      <c r="CI66" s="359" t="str">
        <f>IF(AND('MAPA DE RIESGOS'!$AP523="Alta",'MAPA DE RIESGOS'!$AR523="Catastrófico"),CONCATENATE("R",'MAPA DE RIESGOS'!$H523,"C",'MAPA DE RIESGOS'!$AF523),"")</f>
        <v/>
      </c>
      <c r="CJ66" s="359" t="str">
        <f>IF(AND('MAPA DE RIESGOS'!$AP524="Alta",'MAPA DE RIESGOS'!$AR524="Catastrófico"),CONCATENATE("R",'MAPA DE RIESGOS'!$H524,"C",'MAPA DE RIESGOS'!$AF524),"")</f>
        <v/>
      </c>
      <c r="CK66" s="359" t="str">
        <f>IF(AND('MAPA DE RIESGOS'!$AP525="Alta",'MAPA DE RIESGOS'!$AR525="Catastrófico"),CONCATENATE("R",'MAPA DE RIESGOS'!$H525,"C",'MAPA DE RIESGOS'!$AF525),"")</f>
        <v/>
      </c>
      <c r="CL66" s="359" t="str">
        <f>IF(AND('MAPA DE RIESGOS'!$AP526="Alta",'MAPA DE RIESGOS'!$AR526="Catastrófico"),CONCATENATE("R",'MAPA DE RIESGOS'!$H526,"C",'MAPA DE RIESGOS'!$AF526),"")</f>
        <v/>
      </c>
      <c r="CM66" s="359" t="str">
        <f>IF(AND('MAPA DE RIESGOS'!$AP527="Alta",'MAPA DE RIESGOS'!$AR527="Catastrófico"),CONCATENATE("R",'MAPA DE RIESGOS'!$H527,"C",'MAPA DE RIESGOS'!$AF527),"")</f>
        <v/>
      </c>
      <c r="CN66" s="359" t="str">
        <f>IF(AND('MAPA DE RIESGOS'!$AP528="Alta",'MAPA DE RIESGOS'!$AR528="Catastrófico"),CONCATENATE("R",'MAPA DE RIESGOS'!$H528,"C",'MAPA DE RIESGOS'!$AF528),"")</f>
        <v/>
      </c>
      <c r="CO66" s="359" t="str">
        <f>IF(AND('MAPA DE RIESGOS'!$AP529="Alta",'MAPA DE RIESGOS'!$AR529="Catastrófico"),CONCATENATE("R",'MAPA DE RIESGOS'!$H529,"C",'MAPA DE RIESGOS'!$AF529),"")</f>
        <v/>
      </c>
      <c r="CP66" s="359" t="str">
        <f>IF(AND('MAPA DE RIESGOS'!$AP530="Alta",'MAPA DE RIESGOS'!$AR530="Catastrófico"),CONCATENATE("R",'MAPA DE RIESGOS'!$H530,"C",'MAPA DE RIESGOS'!$AF530),"")</f>
        <v/>
      </c>
      <c r="CQ66" s="359" t="str">
        <f>IF(AND('MAPA DE RIESGOS'!$AP531="Alta",'MAPA DE RIESGOS'!$AR531="Catastrófico"),CONCATENATE("R",'MAPA DE RIESGOS'!$H531,"C",'MAPA DE RIESGOS'!$AF531),"")</f>
        <v/>
      </c>
      <c r="CR66" s="359" t="str">
        <f>IF(AND('MAPA DE RIESGOS'!$AP532="Alta",'MAPA DE RIESGOS'!$AR532="Catastrófico"),CONCATENATE("R",'MAPA DE RIESGOS'!$H532,"C",'MAPA DE RIESGOS'!$AF532),"")</f>
        <v/>
      </c>
      <c r="CS66" s="359" t="str">
        <f>IF(AND('MAPA DE RIESGOS'!$AP533="Alta",'MAPA DE RIESGOS'!$AR533="Catastrófico"),CONCATENATE("R",'MAPA DE RIESGOS'!$H533,"C",'MAPA DE RIESGOS'!$AF533),"")</f>
        <v/>
      </c>
      <c r="CT66" s="359" t="str">
        <f>IF(AND('MAPA DE RIESGOS'!$AP534="Alta",'MAPA DE RIESGOS'!$AR534="Catastrófico"),CONCATENATE("R",'MAPA DE RIESGOS'!$H534,"C",'MAPA DE RIESGOS'!$AF534),"")</f>
        <v/>
      </c>
      <c r="CU66" s="360" t="str">
        <f>IF(AND('MAPA DE RIESGOS'!$AP535="Alta",'MAPA DE RIESGOS'!$AR535="Catastrófico"),CONCATENATE("R",'MAPA DE RIESGOS'!$H535,"C",'MAPA DE RIESGOS'!$AF535),"")</f>
        <v/>
      </c>
      <c r="CV66" s="67"/>
      <c r="CW66" s="771"/>
      <c r="CX66" s="772"/>
      <c r="CY66" s="772"/>
      <c r="CZ66" s="772"/>
      <c r="DA66" s="772"/>
      <c r="DB66" s="773"/>
    </row>
    <row r="67" spans="2:106" ht="32.5" customHeight="1">
      <c r="B67" s="749"/>
      <c r="C67" s="749"/>
      <c r="D67" s="750"/>
      <c r="E67" s="738"/>
      <c r="F67" s="739"/>
      <c r="G67" s="739"/>
      <c r="H67" s="739"/>
      <c r="I67" s="739"/>
      <c r="J67" s="369" t="str">
        <f>IF(AND('MAPA DE RIESGOS'!$AP536="Alta",'MAPA DE RIESGOS'!$AR536="Leve"),CONCATENATE("R",'MAPA DE RIESGOS'!$H536,"C",'MAPA DE RIESGOS'!$AF536),"")</f>
        <v/>
      </c>
      <c r="K67" s="370" t="str">
        <f>IF(AND('MAPA DE RIESGOS'!$AP537="Alta",'MAPA DE RIESGOS'!$AR537="Leve"),CONCATENATE("R",'MAPA DE RIESGOS'!$H537,"C",'MAPA DE RIESGOS'!$AF537),"")</f>
        <v/>
      </c>
      <c r="L67" s="370" t="str">
        <f>IF(AND('MAPA DE RIESGOS'!$AP538="Alta",'MAPA DE RIESGOS'!$AR538="Leve"),CONCATENATE("R",'MAPA DE RIESGOS'!$H538,"C",'MAPA DE RIESGOS'!$AF538),"")</f>
        <v/>
      </c>
      <c r="M67" s="370" t="str">
        <f>IF(AND('MAPA DE RIESGOS'!$AP539="Alta",'MAPA DE RIESGOS'!$AR539="Leve"),CONCATENATE("R",'MAPA DE RIESGOS'!$H539,"C",'MAPA DE RIESGOS'!$AF539),"")</f>
        <v/>
      </c>
      <c r="N67" s="370" t="str">
        <f>IF(AND('MAPA DE RIESGOS'!$AP540="Alta",'MAPA DE RIESGOS'!$AR540="Leve"),CONCATENATE("R",'MAPA DE RIESGOS'!$H540,"C",'MAPA DE RIESGOS'!$AF540),"")</f>
        <v/>
      </c>
      <c r="O67" s="370" t="str">
        <f>IF(AND('MAPA DE RIESGOS'!$AP541="Alta",'MAPA DE RIESGOS'!$AR541="Leve"),CONCATENATE("R",'MAPA DE RIESGOS'!$H541,"C",'MAPA DE RIESGOS'!$AF541),"")</f>
        <v/>
      </c>
      <c r="P67" s="370" t="str">
        <f>IF(AND('MAPA DE RIESGOS'!$AP542="Alta",'MAPA DE RIESGOS'!$AR542="Leve"),CONCATENATE("R",'MAPA DE RIESGOS'!$H542,"C",'MAPA DE RIESGOS'!$AF542),"")</f>
        <v/>
      </c>
      <c r="Q67" s="370" t="str">
        <f>IF(AND('MAPA DE RIESGOS'!$AP543="Alta",'MAPA DE RIESGOS'!$AR543="Leve"),CONCATENATE("R",'MAPA DE RIESGOS'!$H543,"C",'MAPA DE RIESGOS'!$AF543),"")</f>
        <v/>
      </c>
      <c r="R67" s="370" t="str">
        <f>IF(AND('MAPA DE RIESGOS'!$AP544="Alta",'MAPA DE RIESGOS'!$AR544="Leve"),CONCATENATE("R",'MAPA DE RIESGOS'!$H544,"C",'MAPA DE RIESGOS'!$AF544),"")</f>
        <v/>
      </c>
      <c r="S67" s="370" t="str">
        <f>IF(AND('MAPA DE RIESGOS'!$AP545="Alta",'MAPA DE RIESGOS'!$AR545="Leve"),CONCATENATE("R",'MAPA DE RIESGOS'!$H545,"C",'MAPA DE RIESGOS'!$AF545),"")</f>
        <v/>
      </c>
      <c r="T67" s="370" t="str">
        <f>IF(AND('MAPA DE RIESGOS'!$AP546="Alta",'MAPA DE RIESGOS'!$AR546="Leve"),CONCATENATE("R",'MAPA DE RIESGOS'!$H546,"C",'MAPA DE RIESGOS'!$AF546),"")</f>
        <v/>
      </c>
      <c r="U67" s="370" t="str">
        <f>IF(AND('MAPA DE RIESGOS'!$AP547="Alta",'MAPA DE RIESGOS'!$AR547="Leve"),CONCATENATE("R",'MAPA DE RIESGOS'!$H547,"C",'MAPA DE RIESGOS'!$AF547),"")</f>
        <v/>
      </c>
      <c r="V67" s="370" t="str">
        <f>IF(AND('MAPA DE RIESGOS'!$AP548="Alta",'MAPA DE RIESGOS'!$AR548="Leve"),CONCATENATE("R",'MAPA DE RIESGOS'!$H548,"C",'MAPA DE RIESGOS'!$AF548),"")</f>
        <v/>
      </c>
      <c r="W67" s="370" t="str">
        <f>IF(AND('MAPA DE RIESGOS'!$AP549="Alta",'MAPA DE RIESGOS'!$AR549="Leve"),CONCATENATE("R",'MAPA DE RIESGOS'!$H549,"C",'MAPA DE RIESGOS'!$AF549),"")</f>
        <v/>
      </c>
      <c r="X67" s="370" t="str">
        <f>IF(AND('MAPA DE RIESGOS'!$AP550="Alta",'MAPA DE RIESGOS'!$AR550="Leve"),CONCATENATE("R",'MAPA DE RIESGOS'!$H550,"C",'MAPA DE RIESGOS'!$AF550),"")</f>
        <v/>
      </c>
      <c r="Y67" s="370" t="str">
        <f>IF(AND('MAPA DE RIESGOS'!$AP551="Alta",'MAPA DE RIESGOS'!$AR551="Leve"),CONCATENATE("R",'MAPA DE RIESGOS'!$H551,"C",'MAPA DE RIESGOS'!$AF551),"")</f>
        <v/>
      </c>
      <c r="Z67" s="370" t="str">
        <f>IF(AND('MAPA DE RIESGOS'!$AP552="Alta",'MAPA DE RIESGOS'!$AR552="Leve"),CONCATENATE("R",'MAPA DE RIESGOS'!$H552,"C",'MAPA DE RIESGOS'!$AF552),"")</f>
        <v/>
      </c>
      <c r="AA67" s="370" t="str">
        <f>IF(AND('MAPA DE RIESGOS'!$AP553="Alta",'MAPA DE RIESGOS'!$AR553="Leve"),CONCATENATE("R",'MAPA DE RIESGOS'!$H553,"C",'MAPA DE RIESGOS'!$AF553),"")</f>
        <v/>
      </c>
      <c r="AB67" s="369" t="str">
        <f>IF(AND('MAPA DE RIESGOS'!$AP536="Alta",'MAPA DE RIESGOS'!$AR536="Menor"),CONCATENATE("R",'MAPA DE RIESGOS'!$H536,"C",'MAPA DE RIESGOS'!$AF536),"")</f>
        <v/>
      </c>
      <c r="AC67" s="370" t="str">
        <f>IF(AND('MAPA DE RIESGOS'!$AP537="Alta",'MAPA DE RIESGOS'!$AR537="Menor"),CONCATENATE("R",'MAPA DE RIESGOS'!$H537,"C",'MAPA DE RIESGOS'!$AF537),"")</f>
        <v/>
      </c>
      <c r="AD67" s="370" t="str">
        <f>IF(AND('MAPA DE RIESGOS'!$AP538="Alta",'MAPA DE RIESGOS'!$AR538="Menor"),CONCATENATE("R",'MAPA DE RIESGOS'!$H538,"C",'MAPA DE RIESGOS'!$AF538),"")</f>
        <v/>
      </c>
      <c r="AE67" s="370" t="str">
        <f>IF(AND('MAPA DE RIESGOS'!$AP539="Alta",'MAPA DE RIESGOS'!$AR539="Menor"),CONCATENATE("R",'MAPA DE RIESGOS'!$H539,"C",'MAPA DE RIESGOS'!$AF539),"")</f>
        <v/>
      </c>
      <c r="AF67" s="370" t="str">
        <f>IF(AND('MAPA DE RIESGOS'!$AP540="Alta",'MAPA DE RIESGOS'!$AR540="Menor"),CONCATENATE("R",'MAPA DE RIESGOS'!$H540,"C",'MAPA DE RIESGOS'!$AF540),"")</f>
        <v/>
      </c>
      <c r="AG67" s="370" t="str">
        <f>IF(AND('MAPA DE RIESGOS'!$AP541="Alta",'MAPA DE RIESGOS'!$AR541="Menor"),CONCATENATE("R",'MAPA DE RIESGOS'!$H541,"C",'MAPA DE RIESGOS'!$AF541),"")</f>
        <v/>
      </c>
      <c r="AH67" s="370" t="str">
        <f>IF(AND('MAPA DE RIESGOS'!$AP542="Alta",'MAPA DE RIESGOS'!$AR542="Menor"),CONCATENATE("R",'MAPA DE RIESGOS'!$H542,"C",'MAPA DE RIESGOS'!$AF542),"")</f>
        <v/>
      </c>
      <c r="AI67" s="370" t="str">
        <f>IF(AND('MAPA DE RIESGOS'!$AP543="Alta",'MAPA DE RIESGOS'!$AR543="Menor"),CONCATENATE("R",'MAPA DE RIESGOS'!$H543,"C",'MAPA DE RIESGOS'!$AF543),"")</f>
        <v/>
      </c>
      <c r="AJ67" s="370" t="str">
        <f>IF(AND('MAPA DE RIESGOS'!$AP544="Alta",'MAPA DE RIESGOS'!$AR544="Menor"),CONCATENATE("R",'MAPA DE RIESGOS'!$H544,"C",'MAPA DE RIESGOS'!$AF544),"")</f>
        <v/>
      </c>
      <c r="AK67" s="370" t="str">
        <f>IF(AND('MAPA DE RIESGOS'!$AP545="Alta",'MAPA DE RIESGOS'!$AR545="Menor"),CONCATENATE("R",'MAPA DE RIESGOS'!$H545,"C",'MAPA DE RIESGOS'!$AF545),"")</f>
        <v/>
      </c>
      <c r="AL67" s="370" t="str">
        <f>IF(AND('MAPA DE RIESGOS'!$AP546="Alta",'MAPA DE RIESGOS'!$AR546="Menor"),CONCATENATE("R",'MAPA DE RIESGOS'!$H546,"C",'MAPA DE RIESGOS'!$AF546),"")</f>
        <v/>
      </c>
      <c r="AM67" s="370" t="str">
        <f>IF(AND('MAPA DE RIESGOS'!$AP547="Alta",'MAPA DE RIESGOS'!$AR547="Menor"),CONCATENATE("R",'MAPA DE RIESGOS'!$H547,"C",'MAPA DE RIESGOS'!$AF547),"")</f>
        <v/>
      </c>
      <c r="AN67" s="370" t="str">
        <f>IF(AND('MAPA DE RIESGOS'!$AP548="Alta",'MAPA DE RIESGOS'!$AR548="Menor"),CONCATENATE("R",'MAPA DE RIESGOS'!$H548,"C",'MAPA DE RIESGOS'!$AF548),"")</f>
        <v/>
      </c>
      <c r="AO67" s="370" t="str">
        <f>IF(AND('MAPA DE RIESGOS'!$AP549="Alta",'MAPA DE RIESGOS'!$AR549="Menor"),CONCATENATE("R",'MAPA DE RIESGOS'!$H549,"C",'MAPA DE RIESGOS'!$AF549),"")</f>
        <v/>
      </c>
      <c r="AP67" s="370" t="str">
        <f>IF(AND('MAPA DE RIESGOS'!$AP550="Alta",'MAPA DE RIESGOS'!$AR550="Menor"),CONCATENATE("R",'MAPA DE RIESGOS'!$H550,"C",'MAPA DE RIESGOS'!$AF550),"")</f>
        <v/>
      </c>
      <c r="AQ67" s="370" t="str">
        <f>IF(AND('MAPA DE RIESGOS'!$AP551="Alta",'MAPA DE RIESGOS'!$AR551="Menor"),CONCATENATE("R",'MAPA DE RIESGOS'!$H551,"C",'MAPA DE RIESGOS'!$AF551),"")</f>
        <v/>
      </c>
      <c r="AR67" s="370" t="str">
        <f>IF(AND('MAPA DE RIESGOS'!$AP552="Alta",'MAPA DE RIESGOS'!$AR552="Menor"),CONCATENATE("R",'MAPA DE RIESGOS'!$H552,"C",'MAPA DE RIESGOS'!$AF552),"")</f>
        <v/>
      </c>
      <c r="AS67" s="371" t="str">
        <f>IF(AND('MAPA DE RIESGOS'!$AP553="Alta",'MAPA DE RIESGOS'!$AR553="Menor"),CONCATENATE("R",'MAPA DE RIESGOS'!$H553,"C",'MAPA DE RIESGOS'!$AF553),"")</f>
        <v/>
      </c>
      <c r="AT67" s="357" t="str">
        <f>IF(AND('MAPA DE RIESGOS'!$AP536="Alta",'MAPA DE RIESGOS'!$AR536="Moderado"),CONCATENATE("R",'MAPA DE RIESGOS'!$H536,"C",'MAPA DE RIESGOS'!$AF536),"")</f>
        <v/>
      </c>
      <c r="AU67" s="357" t="str">
        <f>IF(AND('MAPA DE RIESGOS'!$AP537="Alta",'MAPA DE RIESGOS'!$AR537="Moderado"),CONCATENATE("R",'MAPA DE RIESGOS'!$H537,"C",'MAPA DE RIESGOS'!$AF537),"")</f>
        <v/>
      </c>
      <c r="AV67" s="357" t="str">
        <f>IF(AND('MAPA DE RIESGOS'!$AP538="Alta",'MAPA DE RIESGOS'!$AR538="Moderado"),CONCATENATE("R",'MAPA DE RIESGOS'!$H538,"C",'MAPA DE RIESGOS'!$AF538),"")</f>
        <v/>
      </c>
      <c r="AW67" s="357" t="str">
        <f>IF(AND('MAPA DE RIESGOS'!$AP539="Alta",'MAPA DE RIESGOS'!$AR539="Moderado"),CONCATENATE("R",'MAPA DE RIESGOS'!$H539,"C",'MAPA DE RIESGOS'!$AF539),"")</f>
        <v/>
      </c>
      <c r="AX67" s="357" t="str">
        <f>IF(AND('MAPA DE RIESGOS'!$AP540="Alta",'MAPA DE RIESGOS'!$AR540="Moderado"),CONCATENATE("R",'MAPA DE RIESGOS'!$H540,"C",'MAPA DE RIESGOS'!$AF540),"")</f>
        <v/>
      </c>
      <c r="AY67" s="357" t="str">
        <f>IF(AND('MAPA DE RIESGOS'!$AP541="Alta",'MAPA DE RIESGOS'!$AR541="Moderado"),CONCATENATE("R",'MAPA DE RIESGOS'!$H541,"C",'MAPA DE RIESGOS'!$AF541),"")</f>
        <v/>
      </c>
      <c r="AZ67" s="357" t="str">
        <f>IF(AND('MAPA DE RIESGOS'!$AP542="Alta",'MAPA DE RIESGOS'!$AR542="Moderado"),CONCATENATE("R",'MAPA DE RIESGOS'!$H542,"C",'MAPA DE RIESGOS'!$AF542),"")</f>
        <v/>
      </c>
      <c r="BA67" s="357" t="str">
        <f>IF(AND('MAPA DE RIESGOS'!$AP543="Alta",'MAPA DE RIESGOS'!$AR543="Moderado"),CONCATENATE("R",'MAPA DE RIESGOS'!$H543,"C",'MAPA DE RIESGOS'!$AF543),"")</f>
        <v/>
      </c>
      <c r="BB67" s="357" t="str">
        <f>IF(AND('MAPA DE RIESGOS'!$AP544="Alta",'MAPA DE RIESGOS'!$AR544="Moderado"),CONCATENATE("R",'MAPA DE RIESGOS'!$H544,"C",'MAPA DE RIESGOS'!$AF544),"")</f>
        <v/>
      </c>
      <c r="BC67" s="357" t="str">
        <f>IF(AND('MAPA DE RIESGOS'!$AP545="Alta",'MAPA DE RIESGOS'!$AR545="Moderado"),CONCATENATE("R",'MAPA DE RIESGOS'!$H545,"C",'MAPA DE RIESGOS'!$AF545),"")</f>
        <v/>
      </c>
      <c r="BD67" s="357" t="str">
        <f>IF(AND('MAPA DE RIESGOS'!$AP546="Alta",'MAPA DE RIESGOS'!$AR546="Moderado"),CONCATENATE("R",'MAPA DE RIESGOS'!$H546,"C",'MAPA DE RIESGOS'!$AF546),"")</f>
        <v/>
      </c>
      <c r="BE67" s="357" t="str">
        <f>IF(AND('MAPA DE RIESGOS'!$AP547="Alta",'MAPA DE RIESGOS'!$AR547="Moderado"),CONCATENATE("R",'MAPA DE RIESGOS'!$H547,"C",'MAPA DE RIESGOS'!$AF547),"")</f>
        <v/>
      </c>
      <c r="BF67" s="357" t="str">
        <f>IF(AND('MAPA DE RIESGOS'!$AP548="Alta",'MAPA DE RIESGOS'!$AR548="Moderado"),CONCATENATE("R",'MAPA DE RIESGOS'!$H548,"C",'MAPA DE RIESGOS'!$AF548),"")</f>
        <v/>
      </c>
      <c r="BG67" s="357" t="str">
        <f>IF(AND('MAPA DE RIESGOS'!$AP549="Alta",'MAPA DE RIESGOS'!$AR549="Moderado"),CONCATENATE("R",'MAPA DE RIESGOS'!$H549,"C",'MAPA DE RIESGOS'!$AF549),"")</f>
        <v/>
      </c>
      <c r="BH67" s="357" t="str">
        <f>IF(AND('MAPA DE RIESGOS'!$AP550="Alta",'MAPA DE RIESGOS'!$AR550="Moderado"),CONCATENATE("R",'MAPA DE RIESGOS'!$H550,"C",'MAPA DE RIESGOS'!$AF550),"")</f>
        <v/>
      </c>
      <c r="BI67" s="357" t="str">
        <f>IF(AND('MAPA DE RIESGOS'!$AP551="Alta",'MAPA DE RIESGOS'!$AR551="Moderado"),CONCATENATE("R",'MAPA DE RIESGOS'!$H551,"C",'MAPA DE RIESGOS'!$AF551),"")</f>
        <v/>
      </c>
      <c r="BJ67" s="357" t="str">
        <f>IF(AND('MAPA DE RIESGOS'!$AP552="Alta",'MAPA DE RIESGOS'!$AR552="Moderado"),CONCATENATE("R",'MAPA DE RIESGOS'!$H552,"C",'MAPA DE RIESGOS'!$AF552),"")</f>
        <v/>
      </c>
      <c r="BK67" s="358" t="str">
        <f>IF(AND('MAPA DE RIESGOS'!$AP553="Alta",'MAPA DE RIESGOS'!$AR553="Moderado"),CONCATENATE("R",'MAPA DE RIESGOS'!$H553,"C",'MAPA DE RIESGOS'!$AF553),"")</f>
        <v/>
      </c>
      <c r="BL67" s="357" t="str">
        <f>IF(AND('MAPA DE RIESGOS'!$AP536="Alta",'MAPA DE RIESGOS'!$AR536="Mayor"),CONCATENATE("R",'MAPA DE RIESGOS'!$H536,"C",'MAPA DE RIESGOS'!$AF536),"")</f>
        <v/>
      </c>
      <c r="BM67" s="357" t="str">
        <f>IF(AND('MAPA DE RIESGOS'!$AP537="Alta",'MAPA DE RIESGOS'!$AR537="Mayor"),CONCATENATE("R",'MAPA DE RIESGOS'!$H537,"C",'MAPA DE RIESGOS'!$AF537),"")</f>
        <v/>
      </c>
      <c r="BN67" s="357" t="str">
        <f>IF(AND('MAPA DE RIESGOS'!$AP538="Alta",'MAPA DE RIESGOS'!$AR538="Mayor"),CONCATENATE("R",'MAPA DE RIESGOS'!$H538,"C",'MAPA DE RIESGOS'!$AF538),"")</f>
        <v/>
      </c>
      <c r="BO67" s="357" t="str">
        <f>IF(AND('MAPA DE RIESGOS'!$AP539="Alta",'MAPA DE RIESGOS'!$AR539="Mayor"),CONCATENATE("R",'MAPA DE RIESGOS'!$H539,"C",'MAPA DE RIESGOS'!$AF539),"")</f>
        <v/>
      </c>
      <c r="BP67" s="357" t="str">
        <f>IF(AND('MAPA DE RIESGOS'!$AP540="Alta",'MAPA DE RIESGOS'!$AR540="Mayor"),CONCATENATE("R",'MAPA DE RIESGOS'!$H540,"C",'MAPA DE RIESGOS'!$AF540),"")</f>
        <v/>
      </c>
      <c r="BQ67" s="357" t="str">
        <f>IF(AND('MAPA DE RIESGOS'!$AP541="Alta",'MAPA DE RIESGOS'!$AR541="Mayor"),CONCATENATE("R",'MAPA DE RIESGOS'!$H541,"C",'MAPA DE RIESGOS'!$AF541),"")</f>
        <v/>
      </c>
      <c r="BR67" s="357" t="str">
        <f>IF(AND('MAPA DE RIESGOS'!$AP542="Alta",'MAPA DE RIESGOS'!$AR542="Mayor"),CONCATENATE("R",'MAPA DE RIESGOS'!$H542,"C",'MAPA DE RIESGOS'!$AF542),"")</f>
        <v/>
      </c>
      <c r="BS67" s="357" t="str">
        <f>IF(AND('MAPA DE RIESGOS'!$AP543="Alta",'MAPA DE RIESGOS'!$AR543="Mayor"),CONCATENATE("R",'MAPA DE RIESGOS'!$H543,"C",'MAPA DE RIESGOS'!$AF543),"")</f>
        <v/>
      </c>
      <c r="BT67" s="357" t="str">
        <f>IF(AND('MAPA DE RIESGOS'!$AP544="Alta",'MAPA DE RIESGOS'!$AR544="Mayor"),CONCATENATE("R",'MAPA DE RIESGOS'!$H544,"C",'MAPA DE RIESGOS'!$AF544),"")</f>
        <v/>
      </c>
      <c r="BU67" s="357" t="str">
        <f>IF(AND('MAPA DE RIESGOS'!$AP545="Alta",'MAPA DE RIESGOS'!$AR545="Mayor"),CONCATENATE("R",'MAPA DE RIESGOS'!$H545,"C",'MAPA DE RIESGOS'!$AF545),"")</f>
        <v/>
      </c>
      <c r="BV67" s="357" t="str">
        <f>IF(AND('MAPA DE RIESGOS'!$AP546="Alta",'MAPA DE RIESGOS'!$AR546="Mayor"),CONCATENATE("R",'MAPA DE RIESGOS'!$H546,"C",'MAPA DE RIESGOS'!$AF546),"")</f>
        <v/>
      </c>
      <c r="BW67" s="357" t="str">
        <f>IF(AND('MAPA DE RIESGOS'!$AP547="Alta",'MAPA DE RIESGOS'!$AR547="Mayor"),CONCATENATE("R",'MAPA DE RIESGOS'!$H547,"C",'MAPA DE RIESGOS'!$AF547),"")</f>
        <v/>
      </c>
      <c r="BX67" s="357" t="str">
        <f>IF(AND('MAPA DE RIESGOS'!$AP548="Alta",'MAPA DE RIESGOS'!$AR548="Mayor"),CONCATENATE("R",'MAPA DE RIESGOS'!$H548,"C",'MAPA DE RIESGOS'!$AF548),"")</f>
        <v/>
      </c>
      <c r="BY67" s="357" t="str">
        <f>IF(AND('MAPA DE RIESGOS'!$AP549="Alta",'MAPA DE RIESGOS'!$AR549="Mayor"),CONCATENATE("R",'MAPA DE RIESGOS'!$H549,"C",'MAPA DE RIESGOS'!$AF549),"")</f>
        <v/>
      </c>
      <c r="BZ67" s="357" t="str">
        <f>IF(AND('MAPA DE RIESGOS'!$AP550="Alta",'MAPA DE RIESGOS'!$AR550="Mayor"),CONCATENATE("R",'MAPA DE RIESGOS'!$H550,"C",'MAPA DE RIESGOS'!$AF550),"")</f>
        <v/>
      </c>
      <c r="CA67" s="357" t="str">
        <f>IF(AND('MAPA DE RIESGOS'!$AP551="Alta",'MAPA DE RIESGOS'!$AR551="Mayor"),CONCATENATE("R",'MAPA DE RIESGOS'!$H551,"C",'MAPA DE RIESGOS'!$AF551),"")</f>
        <v/>
      </c>
      <c r="CB67" s="357" t="str">
        <f>IF(AND('MAPA DE RIESGOS'!$AP552="Alta",'MAPA DE RIESGOS'!$AR552="Mayor"),CONCATENATE("R",'MAPA DE RIESGOS'!$H552,"C",'MAPA DE RIESGOS'!$AF552),"")</f>
        <v/>
      </c>
      <c r="CC67" s="358" t="str">
        <f>IF(AND('MAPA DE RIESGOS'!$AP553="Alta",'MAPA DE RIESGOS'!$AR553="Mayor"),CONCATENATE("R",'MAPA DE RIESGOS'!$H553,"C",'MAPA DE RIESGOS'!$AF553),"")</f>
        <v/>
      </c>
      <c r="CD67" s="359" t="str">
        <f>IF(AND('MAPA DE RIESGOS'!$AP536="Alta",'MAPA DE RIESGOS'!$AR536="Catastrófico"),CONCATENATE("R",'MAPA DE RIESGOS'!$H536,"C",'MAPA DE RIESGOS'!$AF536),"")</f>
        <v/>
      </c>
      <c r="CE67" s="359" t="str">
        <f>IF(AND('MAPA DE RIESGOS'!$AP537="Alta",'MAPA DE RIESGOS'!$AR537="Catastrófico"),CONCATENATE("R",'MAPA DE RIESGOS'!$H537,"C",'MAPA DE RIESGOS'!$AF537),"")</f>
        <v/>
      </c>
      <c r="CF67" s="359" t="str">
        <f>IF(AND('MAPA DE RIESGOS'!$AP538="Alta",'MAPA DE RIESGOS'!$AR538="Catastrófico"),CONCATENATE("R",'MAPA DE RIESGOS'!$H538,"C",'MAPA DE RIESGOS'!$AF538),"")</f>
        <v/>
      </c>
      <c r="CG67" s="359" t="str">
        <f>IF(AND('MAPA DE RIESGOS'!$AP539="Alta",'MAPA DE RIESGOS'!$AR539="Catastrófico"),CONCATENATE("R",'MAPA DE RIESGOS'!$H539,"C",'MAPA DE RIESGOS'!$AF539),"")</f>
        <v/>
      </c>
      <c r="CH67" s="359" t="str">
        <f>IF(AND('MAPA DE RIESGOS'!$AP540="Alta",'MAPA DE RIESGOS'!$AR540="Catastrófico"),CONCATENATE("R",'MAPA DE RIESGOS'!$H540,"C",'MAPA DE RIESGOS'!$AF540),"")</f>
        <v/>
      </c>
      <c r="CI67" s="359" t="str">
        <f>IF(AND('MAPA DE RIESGOS'!$AP541="Alta",'MAPA DE RIESGOS'!$AR541="Catastrófico"),CONCATENATE("R",'MAPA DE RIESGOS'!$H541,"C",'MAPA DE RIESGOS'!$AF541),"")</f>
        <v/>
      </c>
      <c r="CJ67" s="359" t="str">
        <f>IF(AND('MAPA DE RIESGOS'!$AP542="Alta",'MAPA DE RIESGOS'!$AR542="Catastrófico"),CONCATENATE("R",'MAPA DE RIESGOS'!$H542,"C",'MAPA DE RIESGOS'!$AF542),"")</f>
        <v/>
      </c>
      <c r="CK67" s="359" t="str">
        <f>IF(AND('MAPA DE RIESGOS'!$AP543="Alta",'MAPA DE RIESGOS'!$AR543="Catastrófico"),CONCATENATE("R",'MAPA DE RIESGOS'!$H543,"C",'MAPA DE RIESGOS'!$AF543),"")</f>
        <v/>
      </c>
      <c r="CL67" s="359" t="str">
        <f>IF(AND('MAPA DE RIESGOS'!$AP544="Alta",'MAPA DE RIESGOS'!$AR544="Catastrófico"),CONCATENATE("R",'MAPA DE RIESGOS'!$H544,"C",'MAPA DE RIESGOS'!$AF544),"")</f>
        <v/>
      </c>
      <c r="CM67" s="359" t="str">
        <f>IF(AND('MAPA DE RIESGOS'!$AP545="Alta",'MAPA DE RIESGOS'!$AR545="Catastrófico"),CONCATENATE("R",'MAPA DE RIESGOS'!$H545,"C",'MAPA DE RIESGOS'!$AF545),"")</f>
        <v/>
      </c>
      <c r="CN67" s="359" t="str">
        <f>IF(AND('MAPA DE RIESGOS'!$AP546="Alta",'MAPA DE RIESGOS'!$AR546="Catastrófico"),CONCATENATE("R",'MAPA DE RIESGOS'!$H546,"C",'MAPA DE RIESGOS'!$AF546),"")</f>
        <v/>
      </c>
      <c r="CO67" s="359" t="str">
        <f>IF(AND('MAPA DE RIESGOS'!$AP547="Alta",'MAPA DE RIESGOS'!$AR547="Catastrófico"),CONCATENATE("R",'MAPA DE RIESGOS'!$H547,"C",'MAPA DE RIESGOS'!$AF547),"")</f>
        <v/>
      </c>
      <c r="CP67" s="359" t="str">
        <f>IF(AND('MAPA DE RIESGOS'!$AP548="Alta",'MAPA DE RIESGOS'!$AR548="Catastrófico"),CONCATENATE("R",'MAPA DE RIESGOS'!$H548,"C",'MAPA DE RIESGOS'!$AF548),"")</f>
        <v/>
      </c>
      <c r="CQ67" s="359" t="str">
        <f>IF(AND('MAPA DE RIESGOS'!$AP549="Alta",'MAPA DE RIESGOS'!$AR549="Catastrófico"),CONCATENATE("R",'MAPA DE RIESGOS'!$H549,"C",'MAPA DE RIESGOS'!$AF549),"")</f>
        <v/>
      </c>
      <c r="CR67" s="359" t="str">
        <f>IF(AND('MAPA DE RIESGOS'!$AP550="Alta",'MAPA DE RIESGOS'!$AR550="Catastrófico"),CONCATENATE("R",'MAPA DE RIESGOS'!$H550,"C",'MAPA DE RIESGOS'!$AF550),"")</f>
        <v/>
      </c>
      <c r="CS67" s="359" t="str">
        <f>IF(AND('MAPA DE RIESGOS'!$AP551="Alta",'MAPA DE RIESGOS'!$AR551="Catastrófico"),CONCATENATE("R",'MAPA DE RIESGOS'!$H551,"C",'MAPA DE RIESGOS'!$AF551),"")</f>
        <v/>
      </c>
      <c r="CT67" s="359" t="str">
        <f>IF(AND('MAPA DE RIESGOS'!$AP552="Alta",'MAPA DE RIESGOS'!$AR552="Catastrófico"),CONCATENATE("R",'MAPA DE RIESGOS'!$H552,"C",'MAPA DE RIESGOS'!$AF552),"")</f>
        <v/>
      </c>
      <c r="CU67" s="360" t="str">
        <f>IF(AND('MAPA DE RIESGOS'!$AP553="Alta",'MAPA DE RIESGOS'!$AR553="Catastrófico"),CONCATENATE("R",'MAPA DE RIESGOS'!$H553,"C",'MAPA DE RIESGOS'!$AF553),"")</f>
        <v/>
      </c>
      <c r="CV67" s="67"/>
      <c r="CW67" s="771"/>
      <c r="CX67" s="772"/>
      <c r="CY67" s="772"/>
      <c r="CZ67" s="772"/>
      <c r="DA67" s="772"/>
      <c r="DB67" s="773"/>
    </row>
    <row r="68" spans="2:106" ht="32.5" customHeight="1">
      <c r="B68" s="749"/>
      <c r="C68" s="749"/>
      <c r="D68" s="750"/>
      <c r="E68" s="738"/>
      <c r="F68" s="739"/>
      <c r="G68" s="739"/>
      <c r="H68" s="739"/>
      <c r="I68" s="739"/>
      <c r="J68" s="369" t="str">
        <f>IF(AND('MAPA DE RIESGOS'!$AP554="Alta",'MAPA DE RIESGOS'!$AR554="Leve"),CONCATENATE("R",'MAPA DE RIESGOS'!$H554,"C",'MAPA DE RIESGOS'!$AF554),"")</f>
        <v/>
      </c>
      <c r="K68" s="370" t="str">
        <f>IF(AND('MAPA DE RIESGOS'!$AP555="Alta",'MAPA DE RIESGOS'!$AR555="Leve"),CONCATENATE("R",'MAPA DE RIESGOS'!$H555,"C",'MAPA DE RIESGOS'!$AF555),"")</f>
        <v/>
      </c>
      <c r="L68" s="370" t="str">
        <f>IF(AND('MAPA DE RIESGOS'!$AP556="Alta",'MAPA DE RIESGOS'!$AR556="Leve"),CONCATENATE("R",'MAPA DE RIESGOS'!$H556,"C",'MAPA DE RIESGOS'!$AF556),"")</f>
        <v/>
      </c>
      <c r="M68" s="370" t="str">
        <f>IF(AND('MAPA DE RIESGOS'!$AP557="Alta",'MAPA DE RIESGOS'!$AR557="Leve"),CONCATENATE("R",'MAPA DE RIESGOS'!$H557,"C",'MAPA DE RIESGOS'!$AF557),"")</f>
        <v/>
      </c>
      <c r="N68" s="370" t="str">
        <f>IF(AND('MAPA DE RIESGOS'!$AP558="Alta",'MAPA DE RIESGOS'!$AR558="Leve"),CONCATENATE("R",'MAPA DE RIESGOS'!$H558,"C",'MAPA DE RIESGOS'!$AF558),"")</f>
        <v/>
      </c>
      <c r="O68" s="370" t="str">
        <f>IF(AND('MAPA DE RIESGOS'!$AP559="Alta",'MAPA DE RIESGOS'!$AR559="Leve"),CONCATENATE("R",'MAPA DE RIESGOS'!$H559,"C",'MAPA DE RIESGOS'!$AF559),"")</f>
        <v/>
      </c>
      <c r="P68" s="370" t="str">
        <f>IF(AND('MAPA DE RIESGOS'!$AP560="Alta",'MAPA DE RIESGOS'!$AR560="Leve"),CONCATENATE("R",'MAPA DE RIESGOS'!$H560,"C",'MAPA DE RIESGOS'!$AF560),"")</f>
        <v/>
      </c>
      <c r="Q68" s="370" t="str">
        <f>IF(AND('MAPA DE RIESGOS'!$AP561="Alta",'MAPA DE RIESGOS'!$AR561="Leve"),CONCATENATE("R",'MAPA DE RIESGOS'!$H561,"C",'MAPA DE RIESGOS'!$AF561),"")</f>
        <v/>
      </c>
      <c r="R68" s="370" t="str">
        <f>IF(AND('MAPA DE RIESGOS'!$AP562="Alta",'MAPA DE RIESGOS'!$AR562="Leve"),CONCATENATE("R",'MAPA DE RIESGOS'!$H562,"C",'MAPA DE RIESGOS'!$AF562),"")</f>
        <v/>
      </c>
      <c r="S68" s="370" t="str">
        <f>IF(AND('MAPA DE RIESGOS'!$AP563="Alta",'MAPA DE RIESGOS'!$AR563="Leve"),CONCATENATE("R",'MAPA DE RIESGOS'!$H563,"C",'MAPA DE RIESGOS'!$AF563),"")</f>
        <v/>
      </c>
      <c r="T68" s="370" t="str">
        <f>IF(AND('MAPA DE RIESGOS'!$AP564="Alta",'MAPA DE RIESGOS'!$AR564="Leve"),CONCATENATE("R",'MAPA DE RIESGOS'!$H564,"C",'MAPA DE RIESGOS'!$AF564),"")</f>
        <v/>
      </c>
      <c r="U68" s="370" t="str">
        <f>IF(AND('MAPA DE RIESGOS'!$AP565="Alta",'MAPA DE RIESGOS'!$AR565="Leve"),CONCATENATE("R",'MAPA DE RIESGOS'!$H565,"C",'MAPA DE RIESGOS'!$AF565),"")</f>
        <v/>
      </c>
      <c r="V68" s="370" t="str">
        <f>IF(AND('MAPA DE RIESGOS'!$AP566="Alta",'MAPA DE RIESGOS'!$AR566="Leve"),CONCATENATE("R",'MAPA DE RIESGOS'!$H566,"C",'MAPA DE RIESGOS'!$AF566),"")</f>
        <v/>
      </c>
      <c r="W68" s="370" t="str">
        <f>IF(AND('MAPA DE RIESGOS'!$AP567="Alta",'MAPA DE RIESGOS'!$AR567="Leve"),CONCATENATE("R",'MAPA DE RIESGOS'!$H567,"C",'MAPA DE RIESGOS'!$AF567),"")</f>
        <v/>
      </c>
      <c r="X68" s="370" t="str">
        <f>IF(AND('MAPA DE RIESGOS'!$AP568="Alta",'MAPA DE RIESGOS'!$AR568="Leve"),CONCATENATE("R",'MAPA DE RIESGOS'!$H568,"C",'MAPA DE RIESGOS'!$AF568),"")</f>
        <v/>
      </c>
      <c r="Y68" s="370" t="str">
        <f>IF(AND('MAPA DE RIESGOS'!$AP569="Alta",'MAPA DE RIESGOS'!$AR569="Leve"),CONCATENATE("R",'MAPA DE RIESGOS'!$H569,"C",'MAPA DE RIESGOS'!$AF569),"")</f>
        <v/>
      </c>
      <c r="Z68" s="370" t="str">
        <f>IF(AND('MAPA DE RIESGOS'!$AP570="Alta",'MAPA DE RIESGOS'!$AR570="Leve"),CONCATENATE("R",'MAPA DE RIESGOS'!$H570,"C",'MAPA DE RIESGOS'!$AF570),"")</f>
        <v/>
      </c>
      <c r="AA68" s="370" t="str">
        <f>IF(AND('MAPA DE RIESGOS'!$AP571="Alta",'MAPA DE RIESGOS'!$AR571="Leve"),CONCATENATE("R",'MAPA DE RIESGOS'!$H571,"C",'MAPA DE RIESGOS'!$AF571),"")</f>
        <v/>
      </c>
      <c r="AB68" s="369" t="str">
        <f>IF(AND('MAPA DE RIESGOS'!$AP554="Alta",'MAPA DE RIESGOS'!$AR554="Menor"),CONCATENATE("R",'MAPA DE RIESGOS'!$H554,"C",'MAPA DE RIESGOS'!$AF554),"")</f>
        <v/>
      </c>
      <c r="AC68" s="370" t="str">
        <f>IF(AND('MAPA DE RIESGOS'!$AP555="Alta",'MAPA DE RIESGOS'!$AR555="Menor"),CONCATENATE("R",'MAPA DE RIESGOS'!$H555,"C",'MAPA DE RIESGOS'!$AF555),"")</f>
        <v/>
      </c>
      <c r="AD68" s="370" t="str">
        <f>IF(AND('MAPA DE RIESGOS'!$AP556="Alta",'MAPA DE RIESGOS'!$AR556="Menor"),CONCATENATE("R",'MAPA DE RIESGOS'!$H556,"C",'MAPA DE RIESGOS'!$AF556),"")</f>
        <v/>
      </c>
      <c r="AE68" s="370" t="str">
        <f>IF(AND('MAPA DE RIESGOS'!$AP557="Alta",'MAPA DE RIESGOS'!$AR557="Menor"),CONCATENATE("R",'MAPA DE RIESGOS'!$H557,"C",'MAPA DE RIESGOS'!$AF557),"")</f>
        <v/>
      </c>
      <c r="AF68" s="370" t="str">
        <f>IF(AND('MAPA DE RIESGOS'!$AP558="Alta",'MAPA DE RIESGOS'!$AR558="Menor"),CONCATENATE("R",'MAPA DE RIESGOS'!$H558,"C",'MAPA DE RIESGOS'!$AF558),"")</f>
        <v/>
      </c>
      <c r="AG68" s="370" t="str">
        <f>IF(AND('MAPA DE RIESGOS'!$AP559="Alta",'MAPA DE RIESGOS'!$AR559="Menor"),CONCATENATE("R",'MAPA DE RIESGOS'!$H559,"C",'MAPA DE RIESGOS'!$AF559),"")</f>
        <v/>
      </c>
      <c r="AH68" s="370" t="str">
        <f>IF(AND('MAPA DE RIESGOS'!$AP560="Alta",'MAPA DE RIESGOS'!$AR560="Menor"),CONCATENATE("R",'MAPA DE RIESGOS'!$H560,"C",'MAPA DE RIESGOS'!$AF560),"")</f>
        <v/>
      </c>
      <c r="AI68" s="370" t="str">
        <f>IF(AND('MAPA DE RIESGOS'!$AP561="Alta",'MAPA DE RIESGOS'!$AR561="Menor"),CONCATENATE("R",'MAPA DE RIESGOS'!$H561,"C",'MAPA DE RIESGOS'!$AF561),"")</f>
        <v/>
      </c>
      <c r="AJ68" s="370" t="str">
        <f>IF(AND('MAPA DE RIESGOS'!$AP562="Alta",'MAPA DE RIESGOS'!$AR562="Menor"),CONCATENATE("R",'MAPA DE RIESGOS'!$H562,"C",'MAPA DE RIESGOS'!$AF562),"")</f>
        <v/>
      </c>
      <c r="AK68" s="370" t="str">
        <f>IF(AND('MAPA DE RIESGOS'!$AP563="Alta",'MAPA DE RIESGOS'!$AR563="Menor"),CONCATENATE("R",'MAPA DE RIESGOS'!$H563,"C",'MAPA DE RIESGOS'!$AF563),"")</f>
        <v/>
      </c>
      <c r="AL68" s="370" t="str">
        <f>IF(AND('MAPA DE RIESGOS'!$AP564="Alta",'MAPA DE RIESGOS'!$AR564="Menor"),CONCATENATE("R",'MAPA DE RIESGOS'!$H564,"C",'MAPA DE RIESGOS'!$AF564),"")</f>
        <v/>
      </c>
      <c r="AM68" s="370" t="str">
        <f>IF(AND('MAPA DE RIESGOS'!$AP565="Alta",'MAPA DE RIESGOS'!$AR565="Menor"),CONCATENATE("R",'MAPA DE RIESGOS'!$H565,"C",'MAPA DE RIESGOS'!$AF565),"")</f>
        <v/>
      </c>
      <c r="AN68" s="370" t="str">
        <f>IF(AND('MAPA DE RIESGOS'!$AP566="Alta",'MAPA DE RIESGOS'!$AR566="Menor"),CONCATENATE("R",'MAPA DE RIESGOS'!$H566,"C",'MAPA DE RIESGOS'!$AF566),"")</f>
        <v/>
      </c>
      <c r="AO68" s="370" t="str">
        <f>IF(AND('MAPA DE RIESGOS'!$AP567="Alta",'MAPA DE RIESGOS'!$AR567="Menor"),CONCATENATE("R",'MAPA DE RIESGOS'!$H567,"C",'MAPA DE RIESGOS'!$AF567),"")</f>
        <v/>
      </c>
      <c r="AP68" s="370" t="str">
        <f>IF(AND('MAPA DE RIESGOS'!$AP568="Alta",'MAPA DE RIESGOS'!$AR568="Menor"),CONCATENATE("R",'MAPA DE RIESGOS'!$H568,"C",'MAPA DE RIESGOS'!$AF568),"")</f>
        <v/>
      </c>
      <c r="AQ68" s="370" t="str">
        <f>IF(AND('MAPA DE RIESGOS'!$AP569="Alta",'MAPA DE RIESGOS'!$AR569="Menor"),CONCATENATE("R",'MAPA DE RIESGOS'!$H569,"C",'MAPA DE RIESGOS'!$AF569),"")</f>
        <v/>
      </c>
      <c r="AR68" s="370" t="str">
        <f>IF(AND('MAPA DE RIESGOS'!$AP570="Alta",'MAPA DE RIESGOS'!$AR570="Menor"),CONCATENATE("R",'MAPA DE RIESGOS'!$H570,"C",'MAPA DE RIESGOS'!$AF570),"")</f>
        <v/>
      </c>
      <c r="AS68" s="371" t="str">
        <f>IF(AND('MAPA DE RIESGOS'!$AP571="Alta",'MAPA DE RIESGOS'!$AR571="Menor"),CONCATENATE("R",'MAPA DE RIESGOS'!$H571,"C",'MAPA DE RIESGOS'!$AF571),"")</f>
        <v/>
      </c>
      <c r="AT68" s="357" t="str">
        <f>IF(AND('MAPA DE RIESGOS'!$AP554="Alta",'MAPA DE RIESGOS'!$AR554="Moderado"),CONCATENATE("R",'MAPA DE RIESGOS'!$H554,"C",'MAPA DE RIESGOS'!$AF554),"")</f>
        <v/>
      </c>
      <c r="AU68" s="357" t="str">
        <f>IF(AND('MAPA DE RIESGOS'!$AP555="Alta",'MAPA DE RIESGOS'!$AR555="Moderado"),CONCATENATE("R",'MAPA DE RIESGOS'!$H555,"C",'MAPA DE RIESGOS'!$AF555),"")</f>
        <v/>
      </c>
      <c r="AV68" s="357" t="str">
        <f>IF(AND('MAPA DE RIESGOS'!$AP556="Alta",'MAPA DE RIESGOS'!$AR556="Moderado"),CONCATENATE("R",'MAPA DE RIESGOS'!$H556,"C",'MAPA DE RIESGOS'!$AF556),"")</f>
        <v/>
      </c>
      <c r="AW68" s="357" t="str">
        <f>IF(AND('MAPA DE RIESGOS'!$AP557="Alta",'MAPA DE RIESGOS'!$AR557="Moderado"),CONCATENATE("R",'MAPA DE RIESGOS'!$H557,"C",'MAPA DE RIESGOS'!$AF557),"")</f>
        <v/>
      </c>
      <c r="AX68" s="357" t="str">
        <f>IF(AND('MAPA DE RIESGOS'!$AP558="Alta",'MAPA DE RIESGOS'!$AR558="Moderado"),CONCATENATE("R",'MAPA DE RIESGOS'!$H558,"C",'MAPA DE RIESGOS'!$AF558),"")</f>
        <v/>
      </c>
      <c r="AY68" s="357" t="str">
        <f>IF(AND('MAPA DE RIESGOS'!$AP559="Alta",'MAPA DE RIESGOS'!$AR559="Moderado"),CONCATENATE("R",'MAPA DE RIESGOS'!$H559,"C",'MAPA DE RIESGOS'!$AF559),"")</f>
        <v/>
      </c>
      <c r="AZ68" s="357" t="str">
        <f>IF(AND('MAPA DE RIESGOS'!$AP560="Alta",'MAPA DE RIESGOS'!$AR560="Moderado"),CONCATENATE("R",'MAPA DE RIESGOS'!$H560,"C",'MAPA DE RIESGOS'!$AF560),"")</f>
        <v/>
      </c>
      <c r="BA68" s="357" t="str">
        <f>IF(AND('MAPA DE RIESGOS'!$AP561="Alta",'MAPA DE RIESGOS'!$AR561="Moderado"),CONCATENATE("R",'MAPA DE RIESGOS'!$H561,"C",'MAPA DE RIESGOS'!$AF561),"")</f>
        <v/>
      </c>
      <c r="BB68" s="357" t="str">
        <f>IF(AND('MAPA DE RIESGOS'!$AP562="Alta",'MAPA DE RIESGOS'!$AR562="Moderado"),CONCATENATE("R",'MAPA DE RIESGOS'!$H562,"C",'MAPA DE RIESGOS'!$AF562),"")</f>
        <v/>
      </c>
      <c r="BC68" s="357" t="str">
        <f>IF(AND('MAPA DE RIESGOS'!$AP563="Alta",'MAPA DE RIESGOS'!$AR563="Moderado"),CONCATENATE("R",'MAPA DE RIESGOS'!$H563,"C",'MAPA DE RIESGOS'!$AF563),"")</f>
        <v/>
      </c>
      <c r="BD68" s="357" t="str">
        <f>IF(AND('MAPA DE RIESGOS'!$AP564="Alta",'MAPA DE RIESGOS'!$AR564="Moderado"),CONCATENATE("R",'MAPA DE RIESGOS'!$H564,"C",'MAPA DE RIESGOS'!$AF564),"")</f>
        <v/>
      </c>
      <c r="BE68" s="357" t="str">
        <f>IF(AND('MAPA DE RIESGOS'!$AP565="Alta",'MAPA DE RIESGOS'!$AR565="Moderado"),CONCATENATE("R",'MAPA DE RIESGOS'!$H565,"C",'MAPA DE RIESGOS'!$AF565),"")</f>
        <v/>
      </c>
      <c r="BF68" s="357" t="str">
        <f>IF(AND('MAPA DE RIESGOS'!$AP566="Alta",'MAPA DE RIESGOS'!$AR566="Moderado"),CONCATENATE("R",'MAPA DE RIESGOS'!$H566,"C",'MAPA DE RIESGOS'!$AF566),"")</f>
        <v/>
      </c>
      <c r="BG68" s="357" t="str">
        <f>IF(AND('MAPA DE RIESGOS'!$AP567="Alta",'MAPA DE RIESGOS'!$AR567="Moderado"),CONCATENATE("R",'MAPA DE RIESGOS'!$H567,"C",'MAPA DE RIESGOS'!$AF567),"")</f>
        <v/>
      </c>
      <c r="BH68" s="357" t="str">
        <f>IF(AND('MAPA DE RIESGOS'!$AP568="Alta",'MAPA DE RIESGOS'!$AR568="Moderado"),CONCATENATE("R",'MAPA DE RIESGOS'!$H568,"C",'MAPA DE RIESGOS'!$AF568),"")</f>
        <v/>
      </c>
      <c r="BI68" s="357" t="str">
        <f>IF(AND('MAPA DE RIESGOS'!$AP569="Alta",'MAPA DE RIESGOS'!$AR569="Moderado"),CONCATENATE("R",'MAPA DE RIESGOS'!$H569,"C",'MAPA DE RIESGOS'!$AF569),"")</f>
        <v/>
      </c>
      <c r="BJ68" s="357" t="str">
        <f>IF(AND('MAPA DE RIESGOS'!$AP570="Alta",'MAPA DE RIESGOS'!$AR570="Moderado"),CONCATENATE("R",'MAPA DE RIESGOS'!$H570,"C",'MAPA DE RIESGOS'!$AF570),"")</f>
        <v/>
      </c>
      <c r="BK68" s="358" t="str">
        <f>IF(AND('MAPA DE RIESGOS'!$AP571="Alta",'MAPA DE RIESGOS'!$AR571="Moderado"),CONCATENATE("R",'MAPA DE RIESGOS'!$H571,"C",'MAPA DE RIESGOS'!$AF571),"")</f>
        <v/>
      </c>
      <c r="BL68" s="357" t="str">
        <f>IF(AND('MAPA DE RIESGOS'!$AP554="Alta",'MAPA DE RIESGOS'!$AR554="Mayor"),CONCATENATE("R",'MAPA DE RIESGOS'!$H554,"C",'MAPA DE RIESGOS'!$AF554),"")</f>
        <v/>
      </c>
      <c r="BM68" s="357" t="str">
        <f>IF(AND('MAPA DE RIESGOS'!$AP555="Alta",'MAPA DE RIESGOS'!$AR555="Mayor"),CONCATENATE("R",'MAPA DE RIESGOS'!$H555,"C",'MAPA DE RIESGOS'!$AF555),"")</f>
        <v/>
      </c>
      <c r="BN68" s="357" t="str">
        <f>IF(AND('MAPA DE RIESGOS'!$AP556="Alta",'MAPA DE RIESGOS'!$AR556="Mayor"),CONCATENATE("R",'MAPA DE RIESGOS'!$H556,"C",'MAPA DE RIESGOS'!$AF556),"")</f>
        <v/>
      </c>
      <c r="BO68" s="357" t="str">
        <f>IF(AND('MAPA DE RIESGOS'!$AP557="Alta",'MAPA DE RIESGOS'!$AR557="Mayor"),CONCATENATE("R",'MAPA DE RIESGOS'!$H557,"C",'MAPA DE RIESGOS'!$AF557),"")</f>
        <v/>
      </c>
      <c r="BP68" s="357" t="str">
        <f>IF(AND('MAPA DE RIESGOS'!$AP558="Alta",'MAPA DE RIESGOS'!$AR558="Mayor"),CONCATENATE("R",'MAPA DE RIESGOS'!$H558,"C",'MAPA DE RIESGOS'!$AF558),"")</f>
        <v/>
      </c>
      <c r="BQ68" s="357" t="str">
        <f>IF(AND('MAPA DE RIESGOS'!$AP559="Alta",'MAPA DE RIESGOS'!$AR559="Mayor"),CONCATENATE("R",'MAPA DE RIESGOS'!$H559,"C",'MAPA DE RIESGOS'!$AF559),"")</f>
        <v/>
      </c>
      <c r="BR68" s="357" t="str">
        <f>IF(AND('MAPA DE RIESGOS'!$AP560="Alta",'MAPA DE RIESGOS'!$AR560="Mayor"),CONCATENATE("R",'MAPA DE RIESGOS'!$H560,"C",'MAPA DE RIESGOS'!$AF560),"")</f>
        <v/>
      </c>
      <c r="BS68" s="357" t="str">
        <f>IF(AND('MAPA DE RIESGOS'!$AP561="Alta",'MAPA DE RIESGOS'!$AR561="Mayor"),CONCATENATE("R",'MAPA DE RIESGOS'!$H561,"C",'MAPA DE RIESGOS'!$AF561),"")</f>
        <v/>
      </c>
      <c r="BT68" s="357" t="str">
        <f>IF(AND('MAPA DE RIESGOS'!$AP562="Alta",'MAPA DE RIESGOS'!$AR562="Mayor"),CONCATENATE("R",'MAPA DE RIESGOS'!$H562,"C",'MAPA DE RIESGOS'!$AF562),"")</f>
        <v/>
      </c>
      <c r="BU68" s="357" t="str">
        <f>IF(AND('MAPA DE RIESGOS'!$AP563="Alta",'MAPA DE RIESGOS'!$AR563="Mayor"),CONCATENATE("R",'MAPA DE RIESGOS'!$H563,"C",'MAPA DE RIESGOS'!$AF563),"")</f>
        <v/>
      </c>
      <c r="BV68" s="357" t="str">
        <f>IF(AND('MAPA DE RIESGOS'!$AP564="Alta",'MAPA DE RIESGOS'!$AR564="Mayor"),CONCATENATE("R",'MAPA DE RIESGOS'!$H564,"C",'MAPA DE RIESGOS'!$AF564),"")</f>
        <v/>
      </c>
      <c r="BW68" s="357" t="str">
        <f>IF(AND('MAPA DE RIESGOS'!$AP565="Alta",'MAPA DE RIESGOS'!$AR565="Mayor"),CONCATENATE("R",'MAPA DE RIESGOS'!$H565,"C",'MAPA DE RIESGOS'!$AF565),"")</f>
        <v/>
      </c>
      <c r="BX68" s="357" t="str">
        <f>IF(AND('MAPA DE RIESGOS'!$AP566="Alta",'MAPA DE RIESGOS'!$AR566="Mayor"),CONCATENATE("R",'MAPA DE RIESGOS'!$H566,"C",'MAPA DE RIESGOS'!$AF566),"")</f>
        <v/>
      </c>
      <c r="BY68" s="357" t="str">
        <f>IF(AND('MAPA DE RIESGOS'!$AP567="Alta",'MAPA DE RIESGOS'!$AR567="Mayor"),CONCATENATE("R",'MAPA DE RIESGOS'!$H567,"C",'MAPA DE RIESGOS'!$AF567),"")</f>
        <v/>
      </c>
      <c r="BZ68" s="357" t="str">
        <f>IF(AND('MAPA DE RIESGOS'!$AP568="Alta",'MAPA DE RIESGOS'!$AR568="Mayor"),CONCATENATE("R",'MAPA DE RIESGOS'!$H568,"C",'MAPA DE RIESGOS'!$AF568),"")</f>
        <v/>
      </c>
      <c r="CA68" s="357" t="str">
        <f>IF(AND('MAPA DE RIESGOS'!$AP569="Alta",'MAPA DE RIESGOS'!$AR569="Mayor"),CONCATENATE("R",'MAPA DE RIESGOS'!$H569,"C",'MAPA DE RIESGOS'!$AF569),"")</f>
        <v/>
      </c>
      <c r="CB68" s="357" t="str">
        <f>IF(AND('MAPA DE RIESGOS'!$AP570="Alta",'MAPA DE RIESGOS'!$AR570="Mayor"),CONCATENATE("R",'MAPA DE RIESGOS'!$H570,"C",'MAPA DE RIESGOS'!$AF570),"")</f>
        <v/>
      </c>
      <c r="CC68" s="358" t="str">
        <f>IF(AND('MAPA DE RIESGOS'!$AP571="Alta",'MAPA DE RIESGOS'!$AR571="Mayor"),CONCATENATE("R",'MAPA DE RIESGOS'!$H571,"C",'MAPA DE RIESGOS'!$AF571),"")</f>
        <v/>
      </c>
      <c r="CD68" s="359" t="str">
        <f>IF(AND('MAPA DE RIESGOS'!$AP554="Alta",'MAPA DE RIESGOS'!$AR554="Catastrófico"),CONCATENATE("R",'MAPA DE RIESGOS'!$H554,"C",'MAPA DE RIESGOS'!$AF554),"")</f>
        <v/>
      </c>
      <c r="CE68" s="359" t="str">
        <f>IF(AND('MAPA DE RIESGOS'!$AP555="Alta",'MAPA DE RIESGOS'!$AR555="Catastrófico"),CONCATENATE("R",'MAPA DE RIESGOS'!$H555,"C",'MAPA DE RIESGOS'!$AF555),"")</f>
        <v/>
      </c>
      <c r="CF68" s="359" t="str">
        <f>IF(AND('MAPA DE RIESGOS'!$AP556="Alta",'MAPA DE RIESGOS'!$AR556="Catastrófico"),CONCATENATE("R",'MAPA DE RIESGOS'!$H556,"C",'MAPA DE RIESGOS'!$AF556),"")</f>
        <v/>
      </c>
      <c r="CG68" s="359" t="str">
        <f>IF(AND('MAPA DE RIESGOS'!$AP557="Alta",'MAPA DE RIESGOS'!$AR557="Catastrófico"),CONCATENATE("R",'MAPA DE RIESGOS'!$H557,"C",'MAPA DE RIESGOS'!$AF557),"")</f>
        <v/>
      </c>
      <c r="CH68" s="359" t="str">
        <f>IF(AND('MAPA DE RIESGOS'!$AP558="Alta",'MAPA DE RIESGOS'!$AR558="Catastrófico"),CONCATENATE("R",'MAPA DE RIESGOS'!$H558,"C",'MAPA DE RIESGOS'!$AF558),"")</f>
        <v/>
      </c>
      <c r="CI68" s="359" t="str">
        <f>IF(AND('MAPA DE RIESGOS'!$AP559="Alta",'MAPA DE RIESGOS'!$AR559="Catastrófico"),CONCATENATE("R",'MAPA DE RIESGOS'!$H559,"C",'MAPA DE RIESGOS'!$AF559),"")</f>
        <v/>
      </c>
      <c r="CJ68" s="359" t="str">
        <f>IF(AND('MAPA DE RIESGOS'!$AP560="Alta",'MAPA DE RIESGOS'!$AR560="Catastrófico"),CONCATENATE("R",'MAPA DE RIESGOS'!$H560,"C",'MAPA DE RIESGOS'!$AF560),"")</f>
        <v/>
      </c>
      <c r="CK68" s="359" t="str">
        <f>IF(AND('MAPA DE RIESGOS'!$AP561="Alta",'MAPA DE RIESGOS'!$AR561="Catastrófico"),CONCATENATE("R",'MAPA DE RIESGOS'!$H561,"C",'MAPA DE RIESGOS'!$AF561),"")</f>
        <v/>
      </c>
      <c r="CL68" s="359" t="str">
        <f>IF(AND('MAPA DE RIESGOS'!$AP562="Alta",'MAPA DE RIESGOS'!$AR562="Catastrófico"),CONCATENATE("R",'MAPA DE RIESGOS'!$H562,"C",'MAPA DE RIESGOS'!$AF562),"")</f>
        <v/>
      </c>
      <c r="CM68" s="359" t="str">
        <f>IF(AND('MAPA DE RIESGOS'!$AP563="Alta",'MAPA DE RIESGOS'!$AR563="Catastrófico"),CONCATENATE("R",'MAPA DE RIESGOS'!$H563,"C",'MAPA DE RIESGOS'!$AF563),"")</f>
        <v/>
      </c>
      <c r="CN68" s="359" t="str">
        <f>IF(AND('MAPA DE RIESGOS'!$AP564="Alta",'MAPA DE RIESGOS'!$AR564="Catastrófico"),CONCATENATE("R",'MAPA DE RIESGOS'!$H564,"C",'MAPA DE RIESGOS'!$AF564),"")</f>
        <v/>
      </c>
      <c r="CO68" s="359" t="str">
        <f>IF(AND('MAPA DE RIESGOS'!$AP565="Alta",'MAPA DE RIESGOS'!$AR565="Catastrófico"),CONCATENATE("R",'MAPA DE RIESGOS'!$H565,"C",'MAPA DE RIESGOS'!$AF565),"")</f>
        <v/>
      </c>
      <c r="CP68" s="359" t="str">
        <f>IF(AND('MAPA DE RIESGOS'!$AP566="Alta",'MAPA DE RIESGOS'!$AR566="Catastrófico"),CONCATENATE("R",'MAPA DE RIESGOS'!$H566,"C",'MAPA DE RIESGOS'!$AF566),"")</f>
        <v/>
      </c>
      <c r="CQ68" s="359" t="str">
        <f>IF(AND('MAPA DE RIESGOS'!$AP567="Alta",'MAPA DE RIESGOS'!$AR567="Catastrófico"),CONCATENATE("R",'MAPA DE RIESGOS'!$H567,"C",'MAPA DE RIESGOS'!$AF567),"")</f>
        <v/>
      </c>
      <c r="CR68" s="359" t="str">
        <f>IF(AND('MAPA DE RIESGOS'!$AP568="Alta",'MAPA DE RIESGOS'!$AR568="Catastrófico"),CONCATENATE("R",'MAPA DE RIESGOS'!$H568,"C",'MAPA DE RIESGOS'!$AF568),"")</f>
        <v/>
      </c>
      <c r="CS68" s="359" t="str">
        <f>IF(AND('MAPA DE RIESGOS'!$AP569="Alta",'MAPA DE RIESGOS'!$AR569="Catastrófico"),CONCATENATE("R",'MAPA DE RIESGOS'!$H569,"C",'MAPA DE RIESGOS'!$AF569),"")</f>
        <v/>
      </c>
      <c r="CT68" s="359" t="str">
        <f>IF(AND('MAPA DE RIESGOS'!$AP570="Alta",'MAPA DE RIESGOS'!$AR570="Catastrófico"),CONCATENATE("R",'MAPA DE RIESGOS'!$H570,"C",'MAPA DE RIESGOS'!$AF570),"")</f>
        <v/>
      </c>
      <c r="CU68" s="360" t="str">
        <f>IF(AND('MAPA DE RIESGOS'!$AP571="Alta",'MAPA DE RIESGOS'!$AR571="Catastrófico"),CONCATENATE("R",'MAPA DE RIESGOS'!$H571,"C",'MAPA DE RIESGOS'!$AF571),"")</f>
        <v/>
      </c>
      <c r="CV68" s="67"/>
      <c r="CW68" s="771"/>
      <c r="CX68" s="772"/>
      <c r="CY68" s="772"/>
      <c r="CZ68" s="772"/>
      <c r="DA68" s="772"/>
      <c r="DB68" s="773"/>
    </row>
    <row r="69" spans="2:106" ht="32.5" customHeight="1">
      <c r="B69" s="749"/>
      <c r="C69" s="749"/>
      <c r="D69" s="750"/>
      <c r="E69" s="738"/>
      <c r="F69" s="739"/>
      <c r="G69" s="739"/>
      <c r="H69" s="739"/>
      <c r="I69" s="739"/>
      <c r="J69" s="369" t="str">
        <f>IF(AND('MAPA DE RIESGOS'!$AP572="Alta",'MAPA DE RIESGOS'!$AR572="Leve"),CONCATENATE("R",'MAPA DE RIESGOS'!$H572,"C",'MAPA DE RIESGOS'!$AF572),"")</f>
        <v/>
      </c>
      <c r="K69" s="370" t="str">
        <f>IF(AND('MAPA DE RIESGOS'!$AP573="Alta",'MAPA DE RIESGOS'!$AR573="Leve"),CONCATENATE("R",'MAPA DE RIESGOS'!$H573,"C",'MAPA DE RIESGOS'!$AF573),"")</f>
        <v/>
      </c>
      <c r="L69" s="370" t="str">
        <f>IF(AND('MAPA DE RIESGOS'!$AP574="Alta",'MAPA DE RIESGOS'!$AR574="Leve"),CONCATENATE("R",'MAPA DE RIESGOS'!$H574,"C",'MAPA DE RIESGOS'!$AF574),"")</f>
        <v/>
      </c>
      <c r="M69" s="370" t="str">
        <f>IF(AND('MAPA DE RIESGOS'!$AP575="Alta",'MAPA DE RIESGOS'!$AR575="Leve"),CONCATENATE("R",'MAPA DE RIESGOS'!$H575,"C",'MAPA DE RIESGOS'!$AF575),"")</f>
        <v/>
      </c>
      <c r="N69" s="370" t="str">
        <f>IF(AND('MAPA DE RIESGOS'!$AP576="Alta",'MAPA DE RIESGOS'!$AR576="Leve"),CONCATENATE("R",'MAPA DE RIESGOS'!$H576,"C",'MAPA DE RIESGOS'!$AF576),"")</f>
        <v/>
      </c>
      <c r="O69" s="370" t="str">
        <f>IF(AND('MAPA DE RIESGOS'!$AP577="Alta",'MAPA DE RIESGOS'!$AR577="Leve"),CONCATENATE("R",'MAPA DE RIESGOS'!$H577,"C",'MAPA DE RIESGOS'!$AF577),"")</f>
        <v/>
      </c>
      <c r="P69" s="370" t="str">
        <f>IF(AND('MAPA DE RIESGOS'!$AP578="Alta",'MAPA DE RIESGOS'!$AR578="Leve"),CONCATENATE("R",'MAPA DE RIESGOS'!$H578,"C",'MAPA DE RIESGOS'!$AF578),"")</f>
        <v/>
      </c>
      <c r="Q69" s="370" t="str">
        <f>IF(AND('MAPA DE RIESGOS'!$AP579="Alta",'MAPA DE RIESGOS'!$AR579="Leve"),CONCATENATE("R",'MAPA DE RIESGOS'!$H579,"C",'MAPA DE RIESGOS'!$AF579),"")</f>
        <v/>
      </c>
      <c r="R69" s="370" t="str">
        <f>IF(AND('MAPA DE RIESGOS'!$AP580="Alta",'MAPA DE RIESGOS'!$AR580="Leve"),CONCATENATE("R",'MAPA DE RIESGOS'!$H580,"C",'MAPA DE RIESGOS'!$AF580),"")</f>
        <v/>
      </c>
      <c r="S69" s="370" t="str">
        <f>IF(AND('MAPA DE RIESGOS'!$AP581="Alta",'MAPA DE RIESGOS'!$AR581="Leve"),CONCATENATE("R",'MAPA DE RIESGOS'!$H581,"C",'MAPA DE RIESGOS'!$AF581),"")</f>
        <v/>
      </c>
      <c r="T69" s="370" t="str">
        <f>IF(AND('MAPA DE RIESGOS'!$AP582="Alta",'MAPA DE RIESGOS'!$AR582="Leve"),CONCATENATE("R",'MAPA DE RIESGOS'!$H582,"C",'MAPA DE RIESGOS'!$AF582),"")</f>
        <v/>
      </c>
      <c r="U69" s="370" t="str">
        <f>IF(AND('MAPA DE RIESGOS'!$AP583="Alta",'MAPA DE RIESGOS'!$AR583="Leve"),CONCATENATE("R",'MAPA DE RIESGOS'!$H583,"C",'MAPA DE RIESGOS'!$AF583),"")</f>
        <v/>
      </c>
      <c r="V69" s="370" t="str">
        <f>IF(AND('MAPA DE RIESGOS'!$AP584="Alta",'MAPA DE RIESGOS'!$AR584="Leve"),CONCATENATE("R",'MAPA DE RIESGOS'!$H584,"C",'MAPA DE RIESGOS'!$AF584),"")</f>
        <v/>
      </c>
      <c r="W69" s="370" t="str">
        <f>IF(AND('MAPA DE RIESGOS'!$AP585="Alta",'MAPA DE RIESGOS'!$AR585="Leve"),CONCATENATE("R",'MAPA DE RIESGOS'!$H585,"C",'MAPA DE RIESGOS'!$AF585),"")</f>
        <v/>
      </c>
      <c r="X69" s="370" t="str">
        <f>IF(AND('MAPA DE RIESGOS'!$AP586="Alta",'MAPA DE RIESGOS'!$AR586="Leve"),CONCATENATE("R",'MAPA DE RIESGOS'!$H586,"C",'MAPA DE RIESGOS'!$AF586),"")</f>
        <v/>
      </c>
      <c r="Y69" s="370" t="str">
        <f>IF(AND('MAPA DE RIESGOS'!$AP587="Alta",'MAPA DE RIESGOS'!$AR587="Leve"),CONCATENATE("R",'MAPA DE RIESGOS'!$H587,"C",'MAPA DE RIESGOS'!$AF587),"")</f>
        <v/>
      </c>
      <c r="Z69" s="370" t="str">
        <f>IF(AND('MAPA DE RIESGOS'!$AP588="Alta",'MAPA DE RIESGOS'!$AR588="Leve"),CONCATENATE("R",'MAPA DE RIESGOS'!$H588,"C",'MAPA DE RIESGOS'!$AF588),"")</f>
        <v/>
      </c>
      <c r="AA69" s="370" t="str">
        <f>IF(AND('MAPA DE RIESGOS'!$AP589="Alta",'MAPA DE RIESGOS'!$AR589="Leve"),CONCATENATE("R",'MAPA DE RIESGOS'!$H589,"C",'MAPA DE RIESGOS'!$AF589),"")</f>
        <v/>
      </c>
      <c r="AB69" s="369" t="str">
        <f>IF(AND('MAPA DE RIESGOS'!$AP572="Alta",'MAPA DE RIESGOS'!$AR572="Menor"),CONCATENATE("R",'MAPA DE RIESGOS'!$H572,"C",'MAPA DE RIESGOS'!$AF572),"")</f>
        <v/>
      </c>
      <c r="AC69" s="370" t="str">
        <f>IF(AND('MAPA DE RIESGOS'!$AP573="Alta",'MAPA DE RIESGOS'!$AR573="Menor"),CONCATENATE("R",'MAPA DE RIESGOS'!$H573,"C",'MAPA DE RIESGOS'!$AF573),"")</f>
        <v/>
      </c>
      <c r="AD69" s="370" t="str">
        <f>IF(AND('MAPA DE RIESGOS'!$AP574="Alta",'MAPA DE RIESGOS'!$AR574="Menor"),CONCATENATE("R",'MAPA DE RIESGOS'!$H574,"C",'MAPA DE RIESGOS'!$AF574),"")</f>
        <v/>
      </c>
      <c r="AE69" s="370" t="str">
        <f>IF(AND('MAPA DE RIESGOS'!$AP575="Alta",'MAPA DE RIESGOS'!$AR575="Menor"),CONCATENATE("R",'MAPA DE RIESGOS'!$H575,"C",'MAPA DE RIESGOS'!$AF575),"")</f>
        <v/>
      </c>
      <c r="AF69" s="370" t="str">
        <f>IF(AND('MAPA DE RIESGOS'!$AP576="Alta",'MAPA DE RIESGOS'!$AR576="Menor"),CONCATENATE("R",'MAPA DE RIESGOS'!$H576,"C",'MAPA DE RIESGOS'!$AF576),"")</f>
        <v/>
      </c>
      <c r="AG69" s="370" t="str">
        <f>IF(AND('MAPA DE RIESGOS'!$AP577="Alta",'MAPA DE RIESGOS'!$AR577="Menor"),CONCATENATE("R",'MAPA DE RIESGOS'!$H577,"C",'MAPA DE RIESGOS'!$AF577),"")</f>
        <v/>
      </c>
      <c r="AH69" s="370" t="str">
        <f>IF(AND('MAPA DE RIESGOS'!$AP578="Alta",'MAPA DE RIESGOS'!$AR578="Menor"),CONCATENATE("R",'MAPA DE RIESGOS'!$H578,"C",'MAPA DE RIESGOS'!$AF578),"")</f>
        <v/>
      </c>
      <c r="AI69" s="370" t="str">
        <f>IF(AND('MAPA DE RIESGOS'!$AP579="Alta",'MAPA DE RIESGOS'!$AR579="Menor"),CONCATENATE("R",'MAPA DE RIESGOS'!$H579,"C",'MAPA DE RIESGOS'!$AF579),"")</f>
        <v/>
      </c>
      <c r="AJ69" s="370" t="str">
        <f>IF(AND('MAPA DE RIESGOS'!$AP580="Alta",'MAPA DE RIESGOS'!$AR580="Menor"),CONCATENATE("R",'MAPA DE RIESGOS'!$H580,"C",'MAPA DE RIESGOS'!$AF580),"")</f>
        <v/>
      </c>
      <c r="AK69" s="370" t="str">
        <f>IF(AND('MAPA DE RIESGOS'!$AP581="Alta",'MAPA DE RIESGOS'!$AR581="Menor"),CONCATENATE("R",'MAPA DE RIESGOS'!$H581,"C",'MAPA DE RIESGOS'!$AF581),"")</f>
        <v/>
      </c>
      <c r="AL69" s="370" t="str">
        <f>IF(AND('MAPA DE RIESGOS'!$AP582="Alta",'MAPA DE RIESGOS'!$AR582="Menor"),CONCATENATE("R",'MAPA DE RIESGOS'!$H582,"C",'MAPA DE RIESGOS'!$AF582),"")</f>
        <v/>
      </c>
      <c r="AM69" s="370" t="str">
        <f>IF(AND('MAPA DE RIESGOS'!$AP583="Alta",'MAPA DE RIESGOS'!$AR583="Menor"),CONCATENATE("R",'MAPA DE RIESGOS'!$H583,"C",'MAPA DE RIESGOS'!$AF583),"")</f>
        <v/>
      </c>
      <c r="AN69" s="370" t="str">
        <f>IF(AND('MAPA DE RIESGOS'!$AP584="Alta",'MAPA DE RIESGOS'!$AR584="Menor"),CONCATENATE("R",'MAPA DE RIESGOS'!$H584,"C",'MAPA DE RIESGOS'!$AF584),"")</f>
        <v/>
      </c>
      <c r="AO69" s="370" t="str">
        <f>IF(AND('MAPA DE RIESGOS'!$AP585="Alta",'MAPA DE RIESGOS'!$AR585="Menor"),CONCATENATE("R",'MAPA DE RIESGOS'!$H585,"C",'MAPA DE RIESGOS'!$AF585),"")</f>
        <v/>
      </c>
      <c r="AP69" s="370" t="str">
        <f>IF(AND('MAPA DE RIESGOS'!$AP586="Alta",'MAPA DE RIESGOS'!$AR586="Menor"),CONCATENATE("R",'MAPA DE RIESGOS'!$H586,"C",'MAPA DE RIESGOS'!$AF586),"")</f>
        <v/>
      </c>
      <c r="AQ69" s="370" t="str">
        <f>IF(AND('MAPA DE RIESGOS'!$AP587="Alta",'MAPA DE RIESGOS'!$AR587="Menor"),CONCATENATE("R",'MAPA DE RIESGOS'!$H587,"C",'MAPA DE RIESGOS'!$AF587),"")</f>
        <v/>
      </c>
      <c r="AR69" s="370" t="str">
        <f>IF(AND('MAPA DE RIESGOS'!$AP588="Alta",'MAPA DE RIESGOS'!$AR588="Menor"),CONCATENATE("R",'MAPA DE RIESGOS'!$H588,"C",'MAPA DE RIESGOS'!$AF588),"")</f>
        <v/>
      </c>
      <c r="AS69" s="371" t="str">
        <f>IF(AND('MAPA DE RIESGOS'!$AP589="Alta",'MAPA DE RIESGOS'!$AR589="Menor"),CONCATENATE("R",'MAPA DE RIESGOS'!$H589,"C",'MAPA DE RIESGOS'!$AF589),"")</f>
        <v/>
      </c>
      <c r="AT69" s="357" t="str">
        <f>IF(AND('MAPA DE RIESGOS'!$AP572="Alta",'MAPA DE RIESGOS'!$AR572="Moderado"),CONCATENATE("R",'MAPA DE RIESGOS'!$H572,"C",'MAPA DE RIESGOS'!$AF572),"")</f>
        <v/>
      </c>
      <c r="AU69" s="357" t="str">
        <f>IF(AND('MAPA DE RIESGOS'!$AP573="Alta",'MAPA DE RIESGOS'!$AR573="Moderado"),CONCATENATE("R",'MAPA DE RIESGOS'!$H573,"C",'MAPA DE RIESGOS'!$AF573),"")</f>
        <v/>
      </c>
      <c r="AV69" s="357" t="str">
        <f>IF(AND('MAPA DE RIESGOS'!$AP574="Alta",'MAPA DE RIESGOS'!$AR574="Moderado"),CONCATENATE("R",'MAPA DE RIESGOS'!$H574,"C",'MAPA DE RIESGOS'!$AF574),"")</f>
        <v/>
      </c>
      <c r="AW69" s="357" t="str">
        <f>IF(AND('MAPA DE RIESGOS'!$AP575="Alta",'MAPA DE RIESGOS'!$AR575="Moderado"),CONCATENATE("R",'MAPA DE RIESGOS'!$H575,"C",'MAPA DE RIESGOS'!$AF575),"")</f>
        <v/>
      </c>
      <c r="AX69" s="357" t="str">
        <f>IF(AND('MAPA DE RIESGOS'!$AP576="Alta",'MAPA DE RIESGOS'!$AR576="Moderado"),CONCATENATE("R",'MAPA DE RIESGOS'!$H576,"C",'MAPA DE RIESGOS'!$AF576),"")</f>
        <v/>
      </c>
      <c r="AY69" s="357" t="str">
        <f>IF(AND('MAPA DE RIESGOS'!$AP577="Alta",'MAPA DE RIESGOS'!$AR577="Moderado"),CONCATENATE("R",'MAPA DE RIESGOS'!$H577,"C",'MAPA DE RIESGOS'!$AF577),"")</f>
        <v/>
      </c>
      <c r="AZ69" s="357" t="str">
        <f>IF(AND('MAPA DE RIESGOS'!$AP578="Alta",'MAPA DE RIESGOS'!$AR578="Moderado"),CONCATENATE("R",'MAPA DE RIESGOS'!$H578,"C",'MAPA DE RIESGOS'!$AF578),"")</f>
        <v/>
      </c>
      <c r="BA69" s="357" t="str">
        <f>IF(AND('MAPA DE RIESGOS'!$AP579="Alta",'MAPA DE RIESGOS'!$AR579="Moderado"),CONCATENATE("R",'MAPA DE RIESGOS'!$H579,"C",'MAPA DE RIESGOS'!$AF579),"")</f>
        <v/>
      </c>
      <c r="BB69" s="357" t="str">
        <f>IF(AND('MAPA DE RIESGOS'!$AP580="Alta",'MAPA DE RIESGOS'!$AR580="Moderado"),CONCATENATE("R",'MAPA DE RIESGOS'!$H580,"C",'MAPA DE RIESGOS'!$AF580),"")</f>
        <v/>
      </c>
      <c r="BC69" s="357" t="str">
        <f>IF(AND('MAPA DE RIESGOS'!$AP581="Alta",'MAPA DE RIESGOS'!$AR581="Moderado"),CONCATENATE("R",'MAPA DE RIESGOS'!$H581,"C",'MAPA DE RIESGOS'!$AF581),"")</f>
        <v/>
      </c>
      <c r="BD69" s="357" t="str">
        <f>IF(AND('MAPA DE RIESGOS'!$AP582="Alta",'MAPA DE RIESGOS'!$AR582="Moderado"),CONCATENATE("R",'MAPA DE RIESGOS'!$H582,"C",'MAPA DE RIESGOS'!$AF582),"")</f>
        <v/>
      </c>
      <c r="BE69" s="357" t="str">
        <f>IF(AND('MAPA DE RIESGOS'!$AP583="Alta",'MAPA DE RIESGOS'!$AR583="Moderado"),CONCATENATE("R",'MAPA DE RIESGOS'!$H583,"C",'MAPA DE RIESGOS'!$AF583),"")</f>
        <v/>
      </c>
      <c r="BF69" s="357" t="str">
        <f>IF(AND('MAPA DE RIESGOS'!$AP584="Alta",'MAPA DE RIESGOS'!$AR584="Moderado"),CONCATENATE("R",'MAPA DE RIESGOS'!$H584,"C",'MAPA DE RIESGOS'!$AF584),"")</f>
        <v/>
      </c>
      <c r="BG69" s="357" t="str">
        <f>IF(AND('MAPA DE RIESGOS'!$AP585="Alta",'MAPA DE RIESGOS'!$AR585="Moderado"),CONCATENATE("R",'MAPA DE RIESGOS'!$H585,"C",'MAPA DE RIESGOS'!$AF585),"")</f>
        <v/>
      </c>
      <c r="BH69" s="357" t="str">
        <f>IF(AND('MAPA DE RIESGOS'!$AP586="Alta",'MAPA DE RIESGOS'!$AR586="Moderado"),CONCATENATE("R",'MAPA DE RIESGOS'!$H586,"C",'MAPA DE RIESGOS'!$AF586),"")</f>
        <v/>
      </c>
      <c r="BI69" s="357" t="str">
        <f>IF(AND('MAPA DE RIESGOS'!$AP587="Alta",'MAPA DE RIESGOS'!$AR587="Moderado"),CONCATENATE("R",'MAPA DE RIESGOS'!$H587,"C",'MAPA DE RIESGOS'!$AF587),"")</f>
        <v/>
      </c>
      <c r="BJ69" s="357" t="str">
        <f>IF(AND('MAPA DE RIESGOS'!$AP588="Alta",'MAPA DE RIESGOS'!$AR588="Moderado"),CONCATENATE("R",'MAPA DE RIESGOS'!$H588,"C",'MAPA DE RIESGOS'!$AF588),"")</f>
        <v/>
      </c>
      <c r="BK69" s="358" t="str">
        <f>IF(AND('MAPA DE RIESGOS'!$AP589="Alta",'MAPA DE RIESGOS'!$AR589="Moderado"),CONCATENATE("R",'MAPA DE RIESGOS'!$H589,"C",'MAPA DE RIESGOS'!$AF589),"")</f>
        <v/>
      </c>
      <c r="BL69" s="357" t="str">
        <f>IF(AND('MAPA DE RIESGOS'!$AP572="Alta",'MAPA DE RIESGOS'!$AR572="Mayor"),CONCATENATE("R",'MAPA DE RIESGOS'!$H572,"C",'MAPA DE RIESGOS'!$AF572),"")</f>
        <v/>
      </c>
      <c r="BM69" s="357" t="str">
        <f>IF(AND('MAPA DE RIESGOS'!$AP573="Alta",'MAPA DE RIESGOS'!$AR573="Mayor"),CONCATENATE("R",'MAPA DE RIESGOS'!$H573,"C",'MAPA DE RIESGOS'!$AF573),"")</f>
        <v/>
      </c>
      <c r="BN69" s="357" t="str">
        <f>IF(AND('MAPA DE RIESGOS'!$AP574="Alta",'MAPA DE RIESGOS'!$AR574="Mayor"),CONCATENATE("R",'MAPA DE RIESGOS'!$H574,"C",'MAPA DE RIESGOS'!$AF574),"")</f>
        <v/>
      </c>
      <c r="BO69" s="357" t="str">
        <f>IF(AND('MAPA DE RIESGOS'!$AP575="Alta",'MAPA DE RIESGOS'!$AR575="Mayor"),CONCATENATE("R",'MAPA DE RIESGOS'!$H575,"C",'MAPA DE RIESGOS'!$AF575),"")</f>
        <v/>
      </c>
      <c r="BP69" s="357" t="str">
        <f>IF(AND('MAPA DE RIESGOS'!$AP576="Alta",'MAPA DE RIESGOS'!$AR576="Mayor"),CONCATENATE("R",'MAPA DE RIESGOS'!$H576,"C",'MAPA DE RIESGOS'!$AF576),"")</f>
        <v/>
      </c>
      <c r="BQ69" s="357" t="str">
        <f>IF(AND('MAPA DE RIESGOS'!$AP577="Alta",'MAPA DE RIESGOS'!$AR577="Mayor"),CONCATENATE("R",'MAPA DE RIESGOS'!$H577,"C",'MAPA DE RIESGOS'!$AF577),"")</f>
        <v/>
      </c>
      <c r="BR69" s="357" t="str">
        <f>IF(AND('MAPA DE RIESGOS'!$AP578="Alta",'MAPA DE RIESGOS'!$AR578="Mayor"),CONCATENATE("R",'MAPA DE RIESGOS'!$H578,"C",'MAPA DE RIESGOS'!$AF578),"")</f>
        <v/>
      </c>
      <c r="BS69" s="357" t="str">
        <f>IF(AND('MAPA DE RIESGOS'!$AP579="Alta",'MAPA DE RIESGOS'!$AR579="Mayor"),CONCATENATE("R",'MAPA DE RIESGOS'!$H579,"C",'MAPA DE RIESGOS'!$AF579),"")</f>
        <v/>
      </c>
      <c r="BT69" s="357" t="str">
        <f>IF(AND('MAPA DE RIESGOS'!$AP580="Alta",'MAPA DE RIESGOS'!$AR580="Mayor"),CONCATENATE("R",'MAPA DE RIESGOS'!$H580,"C",'MAPA DE RIESGOS'!$AF580),"")</f>
        <v/>
      </c>
      <c r="BU69" s="357" t="str">
        <f>IF(AND('MAPA DE RIESGOS'!$AP581="Alta",'MAPA DE RIESGOS'!$AR581="Mayor"),CONCATENATE("R",'MAPA DE RIESGOS'!$H581,"C",'MAPA DE RIESGOS'!$AF581),"")</f>
        <v/>
      </c>
      <c r="BV69" s="357" t="str">
        <f>IF(AND('MAPA DE RIESGOS'!$AP582="Alta",'MAPA DE RIESGOS'!$AR582="Mayor"),CONCATENATE("R",'MAPA DE RIESGOS'!$H582,"C",'MAPA DE RIESGOS'!$AF582),"")</f>
        <v/>
      </c>
      <c r="BW69" s="357" t="str">
        <f>IF(AND('MAPA DE RIESGOS'!$AP583="Alta",'MAPA DE RIESGOS'!$AR583="Mayor"),CONCATENATE("R",'MAPA DE RIESGOS'!$H583,"C",'MAPA DE RIESGOS'!$AF583),"")</f>
        <v/>
      </c>
      <c r="BX69" s="357" t="str">
        <f>IF(AND('MAPA DE RIESGOS'!$AP584="Alta",'MAPA DE RIESGOS'!$AR584="Mayor"),CONCATENATE("R",'MAPA DE RIESGOS'!$H584,"C",'MAPA DE RIESGOS'!$AF584),"")</f>
        <v/>
      </c>
      <c r="BY69" s="357" t="str">
        <f>IF(AND('MAPA DE RIESGOS'!$AP585="Alta",'MAPA DE RIESGOS'!$AR585="Mayor"),CONCATENATE("R",'MAPA DE RIESGOS'!$H585,"C",'MAPA DE RIESGOS'!$AF585),"")</f>
        <v/>
      </c>
      <c r="BZ69" s="357" t="str">
        <f>IF(AND('MAPA DE RIESGOS'!$AP586="Alta",'MAPA DE RIESGOS'!$AR586="Mayor"),CONCATENATE("R",'MAPA DE RIESGOS'!$H586,"C",'MAPA DE RIESGOS'!$AF586),"")</f>
        <v/>
      </c>
      <c r="CA69" s="357" t="str">
        <f>IF(AND('MAPA DE RIESGOS'!$AP587="Alta",'MAPA DE RIESGOS'!$AR587="Mayor"),CONCATENATE("R",'MAPA DE RIESGOS'!$H587,"C",'MAPA DE RIESGOS'!$AF587),"")</f>
        <v/>
      </c>
      <c r="CB69" s="357" t="str">
        <f>IF(AND('MAPA DE RIESGOS'!$AP588="Alta",'MAPA DE RIESGOS'!$AR588="Mayor"),CONCATENATE("R",'MAPA DE RIESGOS'!$H588,"C",'MAPA DE RIESGOS'!$AF588),"")</f>
        <v/>
      </c>
      <c r="CC69" s="358" t="str">
        <f>IF(AND('MAPA DE RIESGOS'!$AP589="Alta",'MAPA DE RIESGOS'!$AR589="Mayor"),CONCATENATE("R",'MAPA DE RIESGOS'!$H589,"C",'MAPA DE RIESGOS'!$AF589),"")</f>
        <v/>
      </c>
      <c r="CD69" s="359" t="str">
        <f>IF(AND('MAPA DE RIESGOS'!$AP572="Alta",'MAPA DE RIESGOS'!$AR572="Catastrófico"),CONCATENATE("R",'MAPA DE RIESGOS'!$H572,"C",'MAPA DE RIESGOS'!$AF572),"")</f>
        <v/>
      </c>
      <c r="CE69" s="359" t="str">
        <f>IF(AND('MAPA DE RIESGOS'!$AP573="Alta",'MAPA DE RIESGOS'!$AR573="Catastrófico"),CONCATENATE("R",'MAPA DE RIESGOS'!$H573,"C",'MAPA DE RIESGOS'!$AF573),"")</f>
        <v/>
      </c>
      <c r="CF69" s="359" t="str">
        <f>IF(AND('MAPA DE RIESGOS'!$AP574="Alta",'MAPA DE RIESGOS'!$AR574="Catastrófico"),CONCATENATE("R",'MAPA DE RIESGOS'!$H574,"C",'MAPA DE RIESGOS'!$AF574),"")</f>
        <v/>
      </c>
      <c r="CG69" s="359" t="str">
        <f>IF(AND('MAPA DE RIESGOS'!$AP575="Alta",'MAPA DE RIESGOS'!$AR575="Catastrófico"),CONCATENATE("R",'MAPA DE RIESGOS'!$H575,"C",'MAPA DE RIESGOS'!$AF575),"")</f>
        <v/>
      </c>
      <c r="CH69" s="359" t="str">
        <f>IF(AND('MAPA DE RIESGOS'!$AP576="Alta",'MAPA DE RIESGOS'!$AR576="Catastrófico"),CONCATENATE("R",'MAPA DE RIESGOS'!$H576,"C",'MAPA DE RIESGOS'!$AF576),"")</f>
        <v/>
      </c>
      <c r="CI69" s="359" t="str">
        <f>IF(AND('MAPA DE RIESGOS'!$AP577="Alta",'MAPA DE RIESGOS'!$AR577="Catastrófico"),CONCATENATE("R",'MAPA DE RIESGOS'!$H577,"C",'MAPA DE RIESGOS'!$AF577),"")</f>
        <v/>
      </c>
      <c r="CJ69" s="359" t="str">
        <f>IF(AND('MAPA DE RIESGOS'!$AP578="Alta",'MAPA DE RIESGOS'!$AR578="Catastrófico"),CONCATENATE("R",'MAPA DE RIESGOS'!$H578,"C",'MAPA DE RIESGOS'!$AF578),"")</f>
        <v/>
      </c>
      <c r="CK69" s="359" t="str">
        <f>IF(AND('MAPA DE RIESGOS'!$AP579="Alta",'MAPA DE RIESGOS'!$AR579="Catastrófico"),CONCATENATE("R",'MAPA DE RIESGOS'!$H579,"C",'MAPA DE RIESGOS'!$AF579),"")</f>
        <v/>
      </c>
      <c r="CL69" s="359" t="str">
        <f>IF(AND('MAPA DE RIESGOS'!$AP580="Alta",'MAPA DE RIESGOS'!$AR580="Catastrófico"),CONCATENATE("R",'MAPA DE RIESGOS'!$H580,"C",'MAPA DE RIESGOS'!$AF580),"")</f>
        <v/>
      </c>
      <c r="CM69" s="359" t="str">
        <f>IF(AND('MAPA DE RIESGOS'!$AP581="Alta",'MAPA DE RIESGOS'!$AR581="Catastrófico"),CONCATENATE("R",'MAPA DE RIESGOS'!$H581,"C",'MAPA DE RIESGOS'!$AF581),"")</f>
        <v/>
      </c>
      <c r="CN69" s="359" t="str">
        <f>IF(AND('MAPA DE RIESGOS'!$AP582="Alta",'MAPA DE RIESGOS'!$AR582="Catastrófico"),CONCATENATE("R",'MAPA DE RIESGOS'!$H582,"C",'MAPA DE RIESGOS'!$AF582),"")</f>
        <v/>
      </c>
      <c r="CO69" s="359" t="str">
        <f>IF(AND('MAPA DE RIESGOS'!$AP583="Alta",'MAPA DE RIESGOS'!$AR583="Catastrófico"),CONCATENATE("R",'MAPA DE RIESGOS'!$H583,"C",'MAPA DE RIESGOS'!$AF583),"")</f>
        <v/>
      </c>
      <c r="CP69" s="359" t="str">
        <f>IF(AND('MAPA DE RIESGOS'!$AP584="Alta",'MAPA DE RIESGOS'!$AR584="Catastrófico"),CONCATENATE("R",'MAPA DE RIESGOS'!$H584,"C",'MAPA DE RIESGOS'!$AF584),"")</f>
        <v/>
      </c>
      <c r="CQ69" s="359" t="str">
        <f>IF(AND('MAPA DE RIESGOS'!$AP585="Alta",'MAPA DE RIESGOS'!$AR585="Catastrófico"),CONCATENATE("R",'MAPA DE RIESGOS'!$H585,"C",'MAPA DE RIESGOS'!$AF585),"")</f>
        <v/>
      </c>
      <c r="CR69" s="359" t="str">
        <f>IF(AND('MAPA DE RIESGOS'!$AP586="Alta",'MAPA DE RIESGOS'!$AR586="Catastrófico"),CONCATENATE("R",'MAPA DE RIESGOS'!$H586,"C",'MAPA DE RIESGOS'!$AF586),"")</f>
        <v/>
      </c>
      <c r="CS69" s="359" t="str">
        <f>IF(AND('MAPA DE RIESGOS'!$AP587="Alta",'MAPA DE RIESGOS'!$AR587="Catastrófico"),CONCATENATE("R",'MAPA DE RIESGOS'!$H587,"C",'MAPA DE RIESGOS'!$AF587),"")</f>
        <v/>
      </c>
      <c r="CT69" s="359" t="str">
        <f>IF(AND('MAPA DE RIESGOS'!$AP588="Alta",'MAPA DE RIESGOS'!$AR588="Catastrófico"),CONCATENATE("R",'MAPA DE RIESGOS'!$H588,"C",'MAPA DE RIESGOS'!$AF588),"")</f>
        <v/>
      </c>
      <c r="CU69" s="360" t="str">
        <f>IF(AND('MAPA DE RIESGOS'!$AP589="Alta",'MAPA DE RIESGOS'!$AR589="Catastrófico"),CONCATENATE("R",'MAPA DE RIESGOS'!$H589,"C",'MAPA DE RIESGOS'!$AF589),"")</f>
        <v/>
      </c>
      <c r="CV69" s="67"/>
      <c r="CW69" s="771"/>
      <c r="CX69" s="772"/>
      <c r="CY69" s="772"/>
      <c r="CZ69" s="772"/>
      <c r="DA69" s="772"/>
      <c r="DB69" s="773"/>
    </row>
    <row r="70" spans="2:106" ht="32.5" customHeight="1">
      <c r="B70" s="749"/>
      <c r="C70" s="749"/>
      <c r="D70" s="750"/>
      <c r="E70" s="738"/>
      <c r="F70" s="739"/>
      <c r="G70" s="739"/>
      <c r="H70" s="739"/>
      <c r="I70" s="739"/>
      <c r="J70" s="369" t="str">
        <f>IF(AND('MAPA DE RIESGOS'!$AP590="Alta",'MAPA DE RIESGOS'!$AR590="Leve"),CONCATENATE("R",'MAPA DE RIESGOS'!$H590,"C",'MAPA DE RIESGOS'!$AF590),"")</f>
        <v/>
      </c>
      <c r="K70" s="370" t="str">
        <f>IF(AND('MAPA DE RIESGOS'!$AP591="Alta",'MAPA DE RIESGOS'!$AR591="Leve"),CONCATENATE("R",'MAPA DE RIESGOS'!$H591,"C",'MAPA DE RIESGOS'!$AF591),"")</f>
        <v/>
      </c>
      <c r="L70" s="370" t="str">
        <f>IF(AND('MAPA DE RIESGOS'!$AP592="Alta",'MAPA DE RIESGOS'!$AR592="Leve"),CONCATENATE("R",'MAPA DE RIESGOS'!$H592,"C",'MAPA DE RIESGOS'!$AF592),"")</f>
        <v/>
      </c>
      <c r="M70" s="370" t="str">
        <f>IF(AND('MAPA DE RIESGOS'!$AP593="Alta",'MAPA DE RIESGOS'!$AR593="Leve"),CONCATENATE("R",'MAPA DE RIESGOS'!$H593,"C",'MAPA DE RIESGOS'!$AF593),"")</f>
        <v/>
      </c>
      <c r="N70" s="370" t="str">
        <f>IF(AND('MAPA DE RIESGOS'!$AP594="Alta",'MAPA DE RIESGOS'!$AR594="Leve"),CONCATENATE("R",'MAPA DE RIESGOS'!$H594,"C",'MAPA DE RIESGOS'!$AF594),"")</f>
        <v/>
      </c>
      <c r="O70" s="370" t="str">
        <f>IF(AND('MAPA DE RIESGOS'!$AP595="Alta",'MAPA DE RIESGOS'!$AR595="Leve"),CONCATENATE("R",'MAPA DE RIESGOS'!$H595,"C",'MAPA DE RIESGOS'!$AF595),"")</f>
        <v/>
      </c>
      <c r="P70" s="370" t="str">
        <f>IF(AND('MAPA DE RIESGOS'!$AP596="Alta",'MAPA DE RIESGOS'!$AR596="Leve"),CONCATENATE("R",'MAPA DE RIESGOS'!$H596,"C",'MAPA DE RIESGOS'!$AF596),"")</f>
        <v/>
      </c>
      <c r="Q70" s="370" t="str">
        <f>IF(AND('MAPA DE RIESGOS'!$AP597="Alta",'MAPA DE RIESGOS'!$AR597="Leve"),CONCATENATE("R",'MAPA DE RIESGOS'!$H597,"C",'MAPA DE RIESGOS'!$AF597),"")</f>
        <v/>
      </c>
      <c r="R70" s="370" t="str">
        <f>IF(AND('MAPA DE RIESGOS'!$AP598="Alta",'MAPA DE RIESGOS'!$AR598="Leve"),CONCATENATE("R",'MAPA DE RIESGOS'!$H598,"C",'MAPA DE RIESGOS'!$AF598),"")</f>
        <v/>
      </c>
      <c r="S70" s="370" t="str">
        <f>IF(AND('MAPA DE RIESGOS'!$AP599="Alta",'MAPA DE RIESGOS'!$AR599="Leve"),CONCATENATE("R",'MAPA DE RIESGOS'!$H599,"C",'MAPA DE RIESGOS'!$AF599),"")</f>
        <v/>
      </c>
      <c r="T70" s="370" t="str">
        <f>IF(AND('MAPA DE RIESGOS'!$AP600="Alta",'MAPA DE RIESGOS'!$AR600="Leve"),CONCATENATE("R",'MAPA DE RIESGOS'!$H600,"C",'MAPA DE RIESGOS'!$AF600),"")</f>
        <v/>
      </c>
      <c r="U70" s="370" t="str">
        <f>IF(AND('MAPA DE RIESGOS'!$AP601="Alta",'MAPA DE RIESGOS'!$AR601="Leve"),CONCATENATE("R",'MAPA DE RIESGOS'!$H601,"C",'MAPA DE RIESGOS'!$AF601),"")</f>
        <v/>
      </c>
      <c r="V70" s="370" t="str">
        <f>IF(AND('MAPA DE RIESGOS'!$AP602="Alta",'MAPA DE RIESGOS'!$AR602="Leve"),CONCATENATE("R",'MAPA DE RIESGOS'!$H602,"C",'MAPA DE RIESGOS'!$AF602),"")</f>
        <v/>
      </c>
      <c r="W70" s="370" t="str">
        <f>IF(AND('MAPA DE RIESGOS'!$AP603="Alta",'MAPA DE RIESGOS'!$AR603="Leve"),CONCATENATE("R",'MAPA DE RIESGOS'!$H603,"C",'MAPA DE RIESGOS'!$AF603),"")</f>
        <v/>
      </c>
      <c r="X70" s="370" t="str">
        <f>IF(AND('MAPA DE RIESGOS'!$AP604="Alta",'MAPA DE RIESGOS'!$AR604="Leve"),CONCATENATE("R",'MAPA DE RIESGOS'!$H604,"C",'MAPA DE RIESGOS'!$AF604),"")</f>
        <v/>
      </c>
      <c r="Y70" s="370" t="str">
        <f>IF(AND('MAPA DE RIESGOS'!$AP605="Alta",'MAPA DE RIESGOS'!$AR605="Leve"),CONCATENATE("R",'MAPA DE RIESGOS'!$H605,"C",'MAPA DE RIESGOS'!$AF605),"")</f>
        <v/>
      </c>
      <c r="Z70" s="370" t="str">
        <f>IF(AND('MAPA DE RIESGOS'!$AP606="Alta",'MAPA DE RIESGOS'!$AR606="Leve"),CONCATENATE("R",'MAPA DE RIESGOS'!$H606,"C",'MAPA DE RIESGOS'!$AF606),"")</f>
        <v/>
      </c>
      <c r="AA70" s="370" t="str">
        <f>IF(AND('MAPA DE RIESGOS'!$AP607="Alta",'MAPA DE RIESGOS'!$AR607="Leve"),CONCATENATE("R",'MAPA DE RIESGOS'!$H607,"C",'MAPA DE RIESGOS'!$AF607),"")</f>
        <v/>
      </c>
      <c r="AB70" s="369" t="str">
        <f>IF(AND('MAPA DE RIESGOS'!$AP590="Alta",'MAPA DE RIESGOS'!$AR590="Menor"),CONCATENATE("R",'MAPA DE RIESGOS'!$H590,"C",'MAPA DE RIESGOS'!$AF590),"")</f>
        <v/>
      </c>
      <c r="AC70" s="370" t="str">
        <f>IF(AND('MAPA DE RIESGOS'!$AP591="Alta",'MAPA DE RIESGOS'!$AR591="Menor"),CONCATENATE("R",'MAPA DE RIESGOS'!$H591,"C",'MAPA DE RIESGOS'!$AF591),"")</f>
        <v/>
      </c>
      <c r="AD70" s="370" t="str">
        <f>IF(AND('MAPA DE RIESGOS'!$AP592="Alta",'MAPA DE RIESGOS'!$AR592="Menor"),CONCATENATE("R",'MAPA DE RIESGOS'!$H592,"C",'MAPA DE RIESGOS'!$AF592),"")</f>
        <v/>
      </c>
      <c r="AE70" s="370" t="str">
        <f>IF(AND('MAPA DE RIESGOS'!$AP593="Alta",'MAPA DE RIESGOS'!$AR593="Menor"),CONCATENATE("R",'MAPA DE RIESGOS'!$H593,"C",'MAPA DE RIESGOS'!$AF593),"")</f>
        <v/>
      </c>
      <c r="AF70" s="370" t="str">
        <f>IF(AND('MAPA DE RIESGOS'!$AP594="Alta",'MAPA DE RIESGOS'!$AR594="Menor"),CONCATENATE("R",'MAPA DE RIESGOS'!$H594,"C",'MAPA DE RIESGOS'!$AF594),"")</f>
        <v/>
      </c>
      <c r="AG70" s="370" t="str">
        <f>IF(AND('MAPA DE RIESGOS'!$AP595="Alta",'MAPA DE RIESGOS'!$AR595="Menor"),CONCATENATE("R",'MAPA DE RIESGOS'!$H595,"C",'MAPA DE RIESGOS'!$AF595),"")</f>
        <v/>
      </c>
      <c r="AH70" s="370" t="str">
        <f>IF(AND('MAPA DE RIESGOS'!$AP596="Alta",'MAPA DE RIESGOS'!$AR596="Menor"),CONCATENATE("R",'MAPA DE RIESGOS'!$H596,"C",'MAPA DE RIESGOS'!$AF596),"")</f>
        <v/>
      </c>
      <c r="AI70" s="370" t="str">
        <f>IF(AND('MAPA DE RIESGOS'!$AP597="Alta",'MAPA DE RIESGOS'!$AR597="Menor"),CONCATENATE("R",'MAPA DE RIESGOS'!$H597,"C",'MAPA DE RIESGOS'!$AF597),"")</f>
        <v/>
      </c>
      <c r="AJ70" s="370" t="str">
        <f>IF(AND('MAPA DE RIESGOS'!$AP598="Alta",'MAPA DE RIESGOS'!$AR598="Menor"),CONCATENATE("R",'MAPA DE RIESGOS'!$H598,"C",'MAPA DE RIESGOS'!$AF598),"")</f>
        <v/>
      </c>
      <c r="AK70" s="370" t="str">
        <f>IF(AND('MAPA DE RIESGOS'!$AP599="Alta",'MAPA DE RIESGOS'!$AR599="Menor"),CONCATENATE("R",'MAPA DE RIESGOS'!$H599,"C",'MAPA DE RIESGOS'!$AF599),"")</f>
        <v/>
      </c>
      <c r="AL70" s="370" t="str">
        <f>IF(AND('MAPA DE RIESGOS'!$AP600="Alta",'MAPA DE RIESGOS'!$AR600="Menor"),CONCATENATE("R",'MAPA DE RIESGOS'!$H600,"C",'MAPA DE RIESGOS'!$AF600),"")</f>
        <v/>
      </c>
      <c r="AM70" s="370" t="str">
        <f>IF(AND('MAPA DE RIESGOS'!$AP601="Alta",'MAPA DE RIESGOS'!$AR601="Menor"),CONCATENATE("R",'MAPA DE RIESGOS'!$H601,"C",'MAPA DE RIESGOS'!$AF601),"")</f>
        <v/>
      </c>
      <c r="AN70" s="370" t="str">
        <f>IF(AND('MAPA DE RIESGOS'!$AP602="Alta",'MAPA DE RIESGOS'!$AR602="Menor"),CONCATENATE("R",'MAPA DE RIESGOS'!$H602,"C",'MAPA DE RIESGOS'!$AF602),"")</f>
        <v/>
      </c>
      <c r="AO70" s="370" t="str">
        <f>IF(AND('MAPA DE RIESGOS'!$AP603="Alta",'MAPA DE RIESGOS'!$AR603="Menor"),CONCATENATE("R",'MAPA DE RIESGOS'!$H603,"C",'MAPA DE RIESGOS'!$AF603),"")</f>
        <v/>
      </c>
      <c r="AP70" s="370" t="str">
        <f>IF(AND('MAPA DE RIESGOS'!$AP604="Alta",'MAPA DE RIESGOS'!$AR604="Menor"),CONCATENATE("R",'MAPA DE RIESGOS'!$H604,"C",'MAPA DE RIESGOS'!$AF604),"")</f>
        <v/>
      </c>
      <c r="AQ70" s="370" t="str">
        <f>IF(AND('MAPA DE RIESGOS'!$AP605="Alta",'MAPA DE RIESGOS'!$AR605="Menor"),CONCATENATE("R",'MAPA DE RIESGOS'!$H605,"C",'MAPA DE RIESGOS'!$AF605),"")</f>
        <v/>
      </c>
      <c r="AR70" s="370" t="str">
        <f>IF(AND('MAPA DE RIESGOS'!$AP606="Alta",'MAPA DE RIESGOS'!$AR606="Menor"),CONCATENATE("R",'MAPA DE RIESGOS'!$H606,"C",'MAPA DE RIESGOS'!$AF606),"")</f>
        <v/>
      </c>
      <c r="AS70" s="371" t="str">
        <f>IF(AND('MAPA DE RIESGOS'!$AP607="Alta",'MAPA DE RIESGOS'!$AR607="Menor"),CONCATENATE("R",'MAPA DE RIESGOS'!$H607,"C",'MAPA DE RIESGOS'!$AF607),"")</f>
        <v/>
      </c>
      <c r="AT70" s="357" t="str">
        <f>IF(AND('MAPA DE RIESGOS'!$AP590="Alta",'MAPA DE RIESGOS'!$AR590="Moderado"),CONCATENATE("R",'MAPA DE RIESGOS'!$H590,"C",'MAPA DE RIESGOS'!$AF590),"")</f>
        <v/>
      </c>
      <c r="AU70" s="357" t="str">
        <f>IF(AND('MAPA DE RIESGOS'!$AP591="Alta",'MAPA DE RIESGOS'!$AR591="Moderado"),CONCATENATE("R",'MAPA DE RIESGOS'!$H591,"C",'MAPA DE RIESGOS'!$AF591),"")</f>
        <v/>
      </c>
      <c r="AV70" s="357" t="str">
        <f>IF(AND('MAPA DE RIESGOS'!$AP592="Alta",'MAPA DE RIESGOS'!$AR592="Moderado"),CONCATENATE("R",'MAPA DE RIESGOS'!$H592,"C",'MAPA DE RIESGOS'!$AF592),"")</f>
        <v/>
      </c>
      <c r="AW70" s="357" t="str">
        <f>IF(AND('MAPA DE RIESGOS'!$AP593="Alta",'MAPA DE RIESGOS'!$AR593="Moderado"),CONCATENATE("R",'MAPA DE RIESGOS'!$H593,"C",'MAPA DE RIESGOS'!$AF593),"")</f>
        <v/>
      </c>
      <c r="AX70" s="357" t="str">
        <f>IF(AND('MAPA DE RIESGOS'!$AP594="Alta",'MAPA DE RIESGOS'!$AR594="Moderado"),CONCATENATE("R",'MAPA DE RIESGOS'!$H594,"C",'MAPA DE RIESGOS'!$AF594),"")</f>
        <v/>
      </c>
      <c r="AY70" s="357" t="str">
        <f>IF(AND('MAPA DE RIESGOS'!$AP595="Alta",'MAPA DE RIESGOS'!$AR595="Moderado"),CONCATENATE("R",'MAPA DE RIESGOS'!$H595,"C",'MAPA DE RIESGOS'!$AF595),"")</f>
        <v/>
      </c>
      <c r="AZ70" s="357" t="str">
        <f>IF(AND('MAPA DE RIESGOS'!$AP596="Alta",'MAPA DE RIESGOS'!$AR596="Moderado"),CONCATENATE("R",'MAPA DE RIESGOS'!$H596,"C",'MAPA DE RIESGOS'!$AF596),"")</f>
        <v/>
      </c>
      <c r="BA70" s="357" t="str">
        <f>IF(AND('MAPA DE RIESGOS'!$AP597="Alta",'MAPA DE RIESGOS'!$AR597="Moderado"),CONCATENATE("R",'MAPA DE RIESGOS'!$H597,"C",'MAPA DE RIESGOS'!$AF597),"")</f>
        <v/>
      </c>
      <c r="BB70" s="357" t="str">
        <f>IF(AND('MAPA DE RIESGOS'!$AP598="Alta",'MAPA DE RIESGOS'!$AR598="Moderado"),CONCATENATE("R",'MAPA DE RIESGOS'!$H598,"C",'MAPA DE RIESGOS'!$AF598),"")</f>
        <v/>
      </c>
      <c r="BC70" s="357" t="str">
        <f>IF(AND('MAPA DE RIESGOS'!$AP599="Alta",'MAPA DE RIESGOS'!$AR599="Moderado"),CONCATENATE("R",'MAPA DE RIESGOS'!$H599,"C",'MAPA DE RIESGOS'!$AF599),"")</f>
        <v/>
      </c>
      <c r="BD70" s="357" t="str">
        <f>IF(AND('MAPA DE RIESGOS'!$AP600="Alta",'MAPA DE RIESGOS'!$AR600="Moderado"),CONCATENATE("R",'MAPA DE RIESGOS'!$H600,"C",'MAPA DE RIESGOS'!$AF600),"")</f>
        <v/>
      </c>
      <c r="BE70" s="357" t="str">
        <f>IF(AND('MAPA DE RIESGOS'!$AP601="Alta",'MAPA DE RIESGOS'!$AR601="Moderado"),CONCATENATE("R",'MAPA DE RIESGOS'!$H601,"C",'MAPA DE RIESGOS'!$AF601),"")</f>
        <v/>
      </c>
      <c r="BF70" s="357" t="str">
        <f>IF(AND('MAPA DE RIESGOS'!$AP602="Alta",'MAPA DE RIESGOS'!$AR602="Moderado"),CONCATENATE("R",'MAPA DE RIESGOS'!$H602,"C",'MAPA DE RIESGOS'!$AF602),"")</f>
        <v/>
      </c>
      <c r="BG70" s="357" t="str">
        <f>IF(AND('MAPA DE RIESGOS'!$AP603="Alta",'MAPA DE RIESGOS'!$AR603="Moderado"),CONCATENATE("R",'MAPA DE RIESGOS'!$H603,"C",'MAPA DE RIESGOS'!$AF603),"")</f>
        <v/>
      </c>
      <c r="BH70" s="357" t="str">
        <f>IF(AND('MAPA DE RIESGOS'!$AP604="Alta",'MAPA DE RIESGOS'!$AR604="Moderado"),CONCATENATE("R",'MAPA DE RIESGOS'!$H604,"C",'MAPA DE RIESGOS'!$AF604),"")</f>
        <v/>
      </c>
      <c r="BI70" s="357" t="str">
        <f>IF(AND('MAPA DE RIESGOS'!$AP605="Alta",'MAPA DE RIESGOS'!$AR605="Moderado"),CONCATENATE("R",'MAPA DE RIESGOS'!$H605,"C",'MAPA DE RIESGOS'!$AF605),"")</f>
        <v/>
      </c>
      <c r="BJ70" s="357" t="str">
        <f>IF(AND('MAPA DE RIESGOS'!$AP606="Alta",'MAPA DE RIESGOS'!$AR606="Moderado"),CONCATENATE("R",'MAPA DE RIESGOS'!$H606,"C",'MAPA DE RIESGOS'!$AF606),"")</f>
        <v/>
      </c>
      <c r="BK70" s="358" t="str">
        <f>IF(AND('MAPA DE RIESGOS'!$AP607="Alta",'MAPA DE RIESGOS'!$AR607="Moderado"),CONCATENATE("R",'MAPA DE RIESGOS'!$H607,"C",'MAPA DE RIESGOS'!$AF607),"")</f>
        <v/>
      </c>
      <c r="BL70" s="357" t="str">
        <f>IF(AND('MAPA DE RIESGOS'!$AP590="Alta",'MAPA DE RIESGOS'!$AR590="Mayor"),CONCATENATE("R",'MAPA DE RIESGOS'!$H590,"C",'MAPA DE RIESGOS'!$AF590),"")</f>
        <v/>
      </c>
      <c r="BM70" s="357" t="str">
        <f>IF(AND('MAPA DE RIESGOS'!$AP591="Alta",'MAPA DE RIESGOS'!$AR591="Mayor"),CONCATENATE("R",'MAPA DE RIESGOS'!$H591,"C",'MAPA DE RIESGOS'!$AF591),"")</f>
        <v/>
      </c>
      <c r="BN70" s="357" t="str">
        <f>IF(AND('MAPA DE RIESGOS'!$AP592="Alta",'MAPA DE RIESGOS'!$AR592="Mayor"),CONCATENATE("R",'MAPA DE RIESGOS'!$H592,"C",'MAPA DE RIESGOS'!$AF592),"")</f>
        <v/>
      </c>
      <c r="BO70" s="357" t="str">
        <f>IF(AND('MAPA DE RIESGOS'!$AP593="Alta",'MAPA DE RIESGOS'!$AR593="Mayor"),CONCATENATE("R",'MAPA DE RIESGOS'!$H593,"C",'MAPA DE RIESGOS'!$AF593),"")</f>
        <v/>
      </c>
      <c r="BP70" s="357" t="str">
        <f>IF(AND('MAPA DE RIESGOS'!$AP594="Alta",'MAPA DE RIESGOS'!$AR594="Mayor"),CONCATENATE("R",'MAPA DE RIESGOS'!$H594,"C",'MAPA DE RIESGOS'!$AF594),"")</f>
        <v/>
      </c>
      <c r="BQ70" s="357" t="str">
        <f>IF(AND('MAPA DE RIESGOS'!$AP595="Alta",'MAPA DE RIESGOS'!$AR595="Mayor"),CONCATENATE("R",'MAPA DE RIESGOS'!$H595,"C",'MAPA DE RIESGOS'!$AF595),"")</f>
        <v/>
      </c>
      <c r="BR70" s="357" t="str">
        <f>IF(AND('MAPA DE RIESGOS'!$AP596="Alta",'MAPA DE RIESGOS'!$AR596="Mayor"),CONCATENATE("R",'MAPA DE RIESGOS'!$H596,"C",'MAPA DE RIESGOS'!$AF596),"")</f>
        <v/>
      </c>
      <c r="BS70" s="357" t="str">
        <f>IF(AND('MAPA DE RIESGOS'!$AP597="Alta",'MAPA DE RIESGOS'!$AR597="Mayor"),CONCATENATE("R",'MAPA DE RIESGOS'!$H597,"C",'MAPA DE RIESGOS'!$AF597),"")</f>
        <v/>
      </c>
      <c r="BT70" s="357" t="str">
        <f>IF(AND('MAPA DE RIESGOS'!$AP598="Alta",'MAPA DE RIESGOS'!$AR598="Mayor"),CONCATENATE("R",'MAPA DE RIESGOS'!$H598,"C",'MAPA DE RIESGOS'!$AF598),"")</f>
        <v/>
      </c>
      <c r="BU70" s="357" t="str">
        <f>IF(AND('MAPA DE RIESGOS'!$AP599="Alta",'MAPA DE RIESGOS'!$AR599="Mayor"),CONCATENATE("R",'MAPA DE RIESGOS'!$H599,"C",'MAPA DE RIESGOS'!$AF599),"")</f>
        <v/>
      </c>
      <c r="BV70" s="357" t="str">
        <f>IF(AND('MAPA DE RIESGOS'!$AP600="Alta",'MAPA DE RIESGOS'!$AR600="Mayor"),CONCATENATE("R",'MAPA DE RIESGOS'!$H600,"C",'MAPA DE RIESGOS'!$AF600),"")</f>
        <v/>
      </c>
      <c r="BW70" s="357" t="str">
        <f>IF(AND('MAPA DE RIESGOS'!$AP601="Alta",'MAPA DE RIESGOS'!$AR601="Mayor"),CONCATENATE("R",'MAPA DE RIESGOS'!$H601,"C",'MAPA DE RIESGOS'!$AF601),"")</f>
        <v/>
      </c>
      <c r="BX70" s="357" t="str">
        <f>IF(AND('MAPA DE RIESGOS'!$AP602="Alta",'MAPA DE RIESGOS'!$AR602="Mayor"),CONCATENATE("R",'MAPA DE RIESGOS'!$H602,"C",'MAPA DE RIESGOS'!$AF602),"")</f>
        <v/>
      </c>
      <c r="BY70" s="357" t="str">
        <f>IF(AND('MAPA DE RIESGOS'!$AP603="Alta",'MAPA DE RIESGOS'!$AR603="Mayor"),CONCATENATE("R",'MAPA DE RIESGOS'!$H603,"C",'MAPA DE RIESGOS'!$AF603),"")</f>
        <v/>
      </c>
      <c r="BZ70" s="357" t="str">
        <f>IF(AND('MAPA DE RIESGOS'!$AP604="Alta",'MAPA DE RIESGOS'!$AR604="Mayor"),CONCATENATE("R",'MAPA DE RIESGOS'!$H604,"C",'MAPA DE RIESGOS'!$AF604),"")</f>
        <v/>
      </c>
      <c r="CA70" s="357" t="str">
        <f>IF(AND('MAPA DE RIESGOS'!$AP605="Alta",'MAPA DE RIESGOS'!$AR605="Mayor"),CONCATENATE("R",'MAPA DE RIESGOS'!$H605,"C",'MAPA DE RIESGOS'!$AF605),"")</f>
        <v/>
      </c>
      <c r="CB70" s="357" t="str">
        <f>IF(AND('MAPA DE RIESGOS'!$AP606="Alta",'MAPA DE RIESGOS'!$AR606="Mayor"),CONCATENATE("R",'MAPA DE RIESGOS'!$H606,"C",'MAPA DE RIESGOS'!$AF606),"")</f>
        <v/>
      </c>
      <c r="CC70" s="358" t="str">
        <f>IF(AND('MAPA DE RIESGOS'!$AP607="Alta",'MAPA DE RIESGOS'!$AR607="Mayor"),CONCATENATE("R",'MAPA DE RIESGOS'!$H607,"C",'MAPA DE RIESGOS'!$AF607),"")</f>
        <v/>
      </c>
      <c r="CD70" s="359" t="str">
        <f>IF(AND('MAPA DE RIESGOS'!$AP590="Alta",'MAPA DE RIESGOS'!$AR590="Catastrófico"),CONCATENATE("R",'MAPA DE RIESGOS'!$H590,"C",'MAPA DE RIESGOS'!$AF590),"")</f>
        <v/>
      </c>
      <c r="CE70" s="359" t="str">
        <f>IF(AND('MAPA DE RIESGOS'!$AP591="Alta",'MAPA DE RIESGOS'!$AR591="Catastrófico"),CONCATENATE("R",'MAPA DE RIESGOS'!$H591,"C",'MAPA DE RIESGOS'!$AF591),"")</f>
        <v/>
      </c>
      <c r="CF70" s="359" t="str">
        <f>IF(AND('MAPA DE RIESGOS'!$AP592="Alta",'MAPA DE RIESGOS'!$AR592="Catastrófico"),CONCATENATE("R",'MAPA DE RIESGOS'!$H592,"C",'MAPA DE RIESGOS'!$AF592),"")</f>
        <v/>
      </c>
      <c r="CG70" s="359" t="str">
        <f>IF(AND('MAPA DE RIESGOS'!$AP593="Alta",'MAPA DE RIESGOS'!$AR593="Catastrófico"),CONCATENATE("R",'MAPA DE RIESGOS'!$H593,"C",'MAPA DE RIESGOS'!$AF593),"")</f>
        <v/>
      </c>
      <c r="CH70" s="359" t="str">
        <f>IF(AND('MAPA DE RIESGOS'!$AP594="Alta",'MAPA DE RIESGOS'!$AR594="Catastrófico"),CONCATENATE("R",'MAPA DE RIESGOS'!$H594,"C",'MAPA DE RIESGOS'!$AF594),"")</f>
        <v/>
      </c>
      <c r="CI70" s="359" t="str">
        <f>IF(AND('MAPA DE RIESGOS'!$AP595="Alta",'MAPA DE RIESGOS'!$AR595="Catastrófico"),CONCATENATE("R",'MAPA DE RIESGOS'!$H595,"C",'MAPA DE RIESGOS'!$AF595),"")</f>
        <v/>
      </c>
      <c r="CJ70" s="359" t="str">
        <f>IF(AND('MAPA DE RIESGOS'!$AP596="Alta",'MAPA DE RIESGOS'!$AR596="Catastrófico"),CONCATENATE("R",'MAPA DE RIESGOS'!$H596,"C",'MAPA DE RIESGOS'!$AF596),"")</f>
        <v/>
      </c>
      <c r="CK70" s="359" t="str">
        <f>IF(AND('MAPA DE RIESGOS'!$AP597="Alta",'MAPA DE RIESGOS'!$AR597="Catastrófico"),CONCATENATE("R",'MAPA DE RIESGOS'!$H597,"C",'MAPA DE RIESGOS'!$AF597),"")</f>
        <v/>
      </c>
      <c r="CL70" s="359" t="str">
        <f>IF(AND('MAPA DE RIESGOS'!$AP598="Alta",'MAPA DE RIESGOS'!$AR598="Catastrófico"),CONCATENATE("R",'MAPA DE RIESGOS'!$H598,"C",'MAPA DE RIESGOS'!$AF598),"")</f>
        <v/>
      </c>
      <c r="CM70" s="359" t="str">
        <f>IF(AND('MAPA DE RIESGOS'!$AP599="Alta",'MAPA DE RIESGOS'!$AR599="Catastrófico"),CONCATENATE("R",'MAPA DE RIESGOS'!$H599,"C",'MAPA DE RIESGOS'!$AF599),"")</f>
        <v/>
      </c>
      <c r="CN70" s="359" t="str">
        <f>IF(AND('MAPA DE RIESGOS'!$AP600="Alta",'MAPA DE RIESGOS'!$AR600="Catastrófico"),CONCATENATE("R",'MAPA DE RIESGOS'!$H600,"C",'MAPA DE RIESGOS'!$AF600),"")</f>
        <v/>
      </c>
      <c r="CO70" s="359" t="str">
        <f>IF(AND('MAPA DE RIESGOS'!$AP601="Alta",'MAPA DE RIESGOS'!$AR601="Catastrófico"),CONCATENATE("R",'MAPA DE RIESGOS'!$H601,"C",'MAPA DE RIESGOS'!$AF601),"")</f>
        <v/>
      </c>
      <c r="CP70" s="359" t="str">
        <f>IF(AND('MAPA DE RIESGOS'!$AP602="Alta",'MAPA DE RIESGOS'!$AR602="Catastrófico"),CONCATENATE("R",'MAPA DE RIESGOS'!$H602,"C",'MAPA DE RIESGOS'!$AF602),"")</f>
        <v/>
      </c>
      <c r="CQ70" s="359" t="str">
        <f>IF(AND('MAPA DE RIESGOS'!$AP603="Alta",'MAPA DE RIESGOS'!$AR603="Catastrófico"),CONCATENATE("R",'MAPA DE RIESGOS'!$H603,"C",'MAPA DE RIESGOS'!$AF603),"")</f>
        <v/>
      </c>
      <c r="CR70" s="359" t="str">
        <f>IF(AND('MAPA DE RIESGOS'!$AP604="Alta",'MAPA DE RIESGOS'!$AR604="Catastrófico"),CONCATENATE("R",'MAPA DE RIESGOS'!$H604,"C",'MAPA DE RIESGOS'!$AF604),"")</f>
        <v/>
      </c>
      <c r="CS70" s="359" t="str">
        <f>IF(AND('MAPA DE RIESGOS'!$AP605="Alta",'MAPA DE RIESGOS'!$AR605="Catastrófico"),CONCATENATE("R",'MAPA DE RIESGOS'!$H605,"C",'MAPA DE RIESGOS'!$AF605),"")</f>
        <v/>
      </c>
      <c r="CT70" s="359" t="str">
        <f>IF(AND('MAPA DE RIESGOS'!$AP606="Alta",'MAPA DE RIESGOS'!$AR606="Catastrófico"),CONCATENATE("R",'MAPA DE RIESGOS'!$H606,"C",'MAPA DE RIESGOS'!$AF606),"")</f>
        <v/>
      </c>
      <c r="CU70" s="360" t="str">
        <f>IF(AND('MAPA DE RIESGOS'!$AP607="Alta",'MAPA DE RIESGOS'!$AR607="Catastrófico"),CONCATENATE("R",'MAPA DE RIESGOS'!$H607,"C",'MAPA DE RIESGOS'!$AF607),"")</f>
        <v/>
      </c>
      <c r="CV70" s="67"/>
      <c r="CW70" s="771"/>
      <c r="CX70" s="772"/>
      <c r="CY70" s="772"/>
      <c r="CZ70" s="772"/>
      <c r="DA70" s="772"/>
      <c r="DB70" s="773"/>
    </row>
    <row r="71" spans="2:106" ht="32.5" customHeight="1">
      <c r="B71" s="749"/>
      <c r="C71" s="749"/>
      <c r="D71" s="750"/>
      <c r="E71" s="738"/>
      <c r="F71" s="739"/>
      <c r="G71" s="739"/>
      <c r="H71" s="739"/>
      <c r="I71" s="739"/>
      <c r="J71" s="369" t="str">
        <f>IF(AND('MAPA DE RIESGOS'!$AP608="Alta",'MAPA DE RIESGOS'!$AR608="Leve"),CONCATENATE("R",'MAPA DE RIESGOS'!$H608,"C",'MAPA DE RIESGOS'!$AF608),"")</f>
        <v/>
      </c>
      <c r="K71" s="370" t="str">
        <f>IF(AND('MAPA DE RIESGOS'!$AP609="Alta",'MAPA DE RIESGOS'!$AR609="Leve"),CONCATENATE("R",'MAPA DE RIESGOS'!$H609,"C",'MAPA DE RIESGOS'!$AF609),"")</f>
        <v/>
      </c>
      <c r="L71" s="370" t="str">
        <f>IF(AND('MAPA DE RIESGOS'!$AP610="Alta",'MAPA DE RIESGOS'!$AR610="Leve"),CONCATENATE("R",'MAPA DE RIESGOS'!$H610,"C",'MAPA DE RIESGOS'!$AF610),"")</f>
        <v/>
      </c>
      <c r="M71" s="370" t="str">
        <f>IF(AND('MAPA DE RIESGOS'!$AP611="Alta",'MAPA DE RIESGOS'!$AR611="Leve"),CONCATENATE("R",'MAPA DE RIESGOS'!$H611,"C",'MAPA DE RIESGOS'!$AF611),"")</f>
        <v/>
      </c>
      <c r="N71" s="370" t="str">
        <f>IF(AND('MAPA DE RIESGOS'!$AP612="Alta",'MAPA DE RIESGOS'!$AR612="Leve"),CONCATENATE("R",'MAPA DE RIESGOS'!$H612,"C",'MAPA DE RIESGOS'!$AF612),"")</f>
        <v/>
      </c>
      <c r="O71" s="370" t="str">
        <f>IF(AND('MAPA DE RIESGOS'!$AP613="Alta",'MAPA DE RIESGOS'!$AR613="Leve"),CONCATENATE("R",'MAPA DE RIESGOS'!$H613,"C",'MAPA DE RIESGOS'!$AF613),"")</f>
        <v/>
      </c>
      <c r="P71" s="370" t="str">
        <f>IF(AND('MAPA DE RIESGOS'!$AP614="Alta",'MAPA DE RIESGOS'!$AR614="Leve"),CONCATENATE("R",'MAPA DE RIESGOS'!$H614,"C",'MAPA DE RIESGOS'!$AF614),"")</f>
        <v/>
      </c>
      <c r="Q71" s="370" t="str">
        <f>IF(AND('MAPA DE RIESGOS'!$AP615="Alta",'MAPA DE RIESGOS'!$AR615="Leve"),CONCATENATE("R",'MAPA DE RIESGOS'!$H615,"C",'MAPA DE RIESGOS'!$AF615),"")</f>
        <v/>
      </c>
      <c r="R71" s="370" t="str">
        <f>IF(AND('MAPA DE RIESGOS'!$AP616="Alta",'MAPA DE RIESGOS'!$AR616="Leve"),CONCATENATE("R",'MAPA DE RIESGOS'!$H616,"C",'MAPA DE RIESGOS'!$AF616),"")</f>
        <v/>
      </c>
      <c r="S71" s="370" t="str">
        <f>IF(AND('MAPA DE RIESGOS'!$AP617="Alta",'MAPA DE RIESGOS'!$AR617="Leve"),CONCATENATE("R",'MAPA DE RIESGOS'!$H617,"C",'MAPA DE RIESGOS'!$AF617),"")</f>
        <v/>
      </c>
      <c r="T71" s="370" t="str">
        <f>IF(AND('MAPA DE RIESGOS'!$AP618="Alta",'MAPA DE RIESGOS'!$AR618="Leve"),CONCATENATE("R",'MAPA DE RIESGOS'!$H618,"C",'MAPA DE RIESGOS'!$AF618),"")</f>
        <v/>
      </c>
      <c r="U71" s="370" t="str">
        <f>IF(AND('MAPA DE RIESGOS'!$AP619="Alta",'MAPA DE RIESGOS'!$AR619="Leve"),CONCATENATE("R",'MAPA DE RIESGOS'!$H619,"C",'MAPA DE RIESGOS'!$AF619),"")</f>
        <v/>
      </c>
      <c r="V71" s="370" t="str">
        <f>IF(AND('MAPA DE RIESGOS'!$AP620="Alta",'MAPA DE RIESGOS'!$AR620="Leve"),CONCATENATE("R",'MAPA DE RIESGOS'!$H620,"C",'MAPA DE RIESGOS'!$AF620),"")</f>
        <v/>
      </c>
      <c r="W71" s="370" t="str">
        <f>IF(AND('MAPA DE RIESGOS'!$AP621="Alta",'MAPA DE RIESGOS'!$AR621="Leve"),CONCATENATE("R",'MAPA DE RIESGOS'!$H621,"C",'MAPA DE RIESGOS'!$AF621),"")</f>
        <v/>
      </c>
      <c r="X71" s="370" t="str">
        <f>IF(AND('MAPA DE RIESGOS'!$AP622="Alta",'MAPA DE RIESGOS'!$AR622="Leve"),CONCATENATE("R",'MAPA DE RIESGOS'!$H622,"C",'MAPA DE RIESGOS'!$AF622),"")</f>
        <v/>
      </c>
      <c r="Y71" s="370" t="str">
        <f>IF(AND('MAPA DE RIESGOS'!$AP623="Alta",'MAPA DE RIESGOS'!$AR623="Leve"),CONCATENATE("R",'MAPA DE RIESGOS'!$H623,"C",'MAPA DE RIESGOS'!$AF623),"")</f>
        <v/>
      </c>
      <c r="Z71" s="370" t="str">
        <f>IF(AND('MAPA DE RIESGOS'!$AP624="Alta",'MAPA DE RIESGOS'!$AR624="Leve"),CONCATENATE("R",'MAPA DE RIESGOS'!$H624,"C",'MAPA DE RIESGOS'!$AF624),"")</f>
        <v/>
      </c>
      <c r="AA71" s="370" t="str">
        <f>IF(AND('MAPA DE RIESGOS'!$AP625="Alta",'MAPA DE RIESGOS'!$AR625="Leve"),CONCATENATE("R",'MAPA DE RIESGOS'!$H625,"C",'MAPA DE RIESGOS'!$AF625),"")</f>
        <v/>
      </c>
      <c r="AB71" s="369" t="str">
        <f>IF(AND('MAPA DE RIESGOS'!$AP608="Alta",'MAPA DE RIESGOS'!$AR608="Menor"),CONCATENATE("R",'MAPA DE RIESGOS'!$H608,"C",'MAPA DE RIESGOS'!$AF608),"")</f>
        <v/>
      </c>
      <c r="AC71" s="370" t="str">
        <f>IF(AND('MAPA DE RIESGOS'!$AP609="Alta",'MAPA DE RIESGOS'!$AR609="Menor"),CONCATENATE("R",'MAPA DE RIESGOS'!$H609,"C",'MAPA DE RIESGOS'!$AF609),"")</f>
        <v/>
      </c>
      <c r="AD71" s="370" t="str">
        <f>IF(AND('MAPA DE RIESGOS'!$AP610="Alta",'MAPA DE RIESGOS'!$AR610="Menor"),CONCATENATE("R",'MAPA DE RIESGOS'!$H610,"C",'MAPA DE RIESGOS'!$AF610),"")</f>
        <v/>
      </c>
      <c r="AE71" s="370" t="str">
        <f>IF(AND('MAPA DE RIESGOS'!$AP611="Alta",'MAPA DE RIESGOS'!$AR611="Menor"),CONCATENATE("R",'MAPA DE RIESGOS'!$H611,"C",'MAPA DE RIESGOS'!$AF611),"")</f>
        <v/>
      </c>
      <c r="AF71" s="370" t="str">
        <f>IF(AND('MAPA DE RIESGOS'!$AP612="Alta",'MAPA DE RIESGOS'!$AR612="Menor"),CONCATENATE("R",'MAPA DE RIESGOS'!$H612,"C",'MAPA DE RIESGOS'!$AF612),"")</f>
        <v/>
      </c>
      <c r="AG71" s="370" t="str">
        <f>IF(AND('MAPA DE RIESGOS'!$AP613="Alta",'MAPA DE RIESGOS'!$AR613="Menor"),CONCATENATE("R",'MAPA DE RIESGOS'!$H613,"C",'MAPA DE RIESGOS'!$AF613),"")</f>
        <v/>
      </c>
      <c r="AH71" s="370" t="str">
        <f>IF(AND('MAPA DE RIESGOS'!$AP614="Alta",'MAPA DE RIESGOS'!$AR614="Menor"),CONCATENATE("R",'MAPA DE RIESGOS'!$H614,"C",'MAPA DE RIESGOS'!$AF614),"")</f>
        <v/>
      </c>
      <c r="AI71" s="370" t="str">
        <f>IF(AND('MAPA DE RIESGOS'!$AP615="Alta",'MAPA DE RIESGOS'!$AR615="Menor"),CONCATENATE("R",'MAPA DE RIESGOS'!$H615,"C",'MAPA DE RIESGOS'!$AF615),"")</f>
        <v/>
      </c>
      <c r="AJ71" s="370" t="str">
        <f>IF(AND('MAPA DE RIESGOS'!$AP616="Alta",'MAPA DE RIESGOS'!$AR616="Menor"),CONCATENATE("R",'MAPA DE RIESGOS'!$H616,"C",'MAPA DE RIESGOS'!$AF616),"")</f>
        <v/>
      </c>
      <c r="AK71" s="370" t="str">
        <f>IF(AND('MAPA DE RIESGOS'!$AP617="Alta",'MAPA DE RIESGOS'!$AR617="Menor"),CONCATENATE("R",'MAPA DE RIESGOS'!$H617,"C",'MAPA DE RIESGOS'!$AF617),"")</f>
        <v/>
      </c>
      <c r="AL71" s="370" t="str">
        <f>IF(AND('MAPA DE RIESGOS'!$AP618="Alta",'MAPA DE RIESGOS'!$AR618="Menor"),CONCATENATE("R",'MAPA DE RIESGOS'!$H618,"C",'MAPA DE RIESGOS'!$AF618),"")</f>
        <v/>
      </c>
      <c r="AM71" s="370" t="str">
        <f>IF(AND('MAPA DE RIESGOS'!$AP619="Alta",'MAPA DE RIESGOS'!$AR619="Menor"),CONCATENATE("R",'MAPA DE RIESGOS'!$H619,"C",'MAPA DE RIESGOS'!$AF619),"")</f>
        <v/>
      </c>
      <c r="AN71" s="370" t="str">
        <f>IF(AND('MAPA DE RIESGOS'!$AP620="Alta",'MAPA DE RIESGOS'!$AR620="Menor"),CONCATENATE("R",'MAPA DE RIESGOS'!$H620,"C",'MAPA DE RIESGOS'!$AF620),"")</f>
        <v/>
      </c>
      <c r="AO71" s="370" t="str">
        <f>IF(AND('MAPA DE RIESGOS'!$AP621="Alta",'MAPA DE RIESGOS'!$AR621="Menor"),CONCATENATE("R",'MAPA DE RIESGOS'!$H621,"C",'MAPA DE RIESGOS'!$AF621),"")</f>
        <v/>
      </c>
      <c r="AP71" s="370" t="str">
        <f>IF(AND('MAPA DE RIESGOS'!$AP622="Alta",'MAPA DE RIESGOS'!$AR622="Menor"),CONCATENATE("R",'MAPA DE RIESGOS'!$H622,"C",'MAPA DE RIESGOS'!$AF622),"")</f>
        <v/>
      </c>
      <c r="AQ71" s="370" t="str">
        <f>IF(AND('MAPA DE RIESGOS'!$AP623="Alta",'MAPA DE RIESGOS'!$AR623="Menor"),CONCATENATE("R",'MAPA DE RIESGOS'!$H623,"C",'MAPA DE RIESGOS'!$AF623),"")</f>
        <v/>
      </c>
      <c r="AR71" s="370" t="str">
        <f>IF(AND('MAPA DE RIESGOS'!$AP624="Alta",'MAPA DE RIESGOS'!$AR624="Menor"),CONCATENATE("R",'MAPA DE RIESGOS'!$H624,"C",'MAPA DE RIESGOS'!$AF624),"")</f>
        <v/>
      </c>
      <c r="AS71" s="371" t="str">
        <f>IF(AND('MAPA DE RIESGOS'!$AP625="Alta",'MAPA DE RIESGOS'!$AR625="Menor"),CONCATENATE("R",'MAPA DE RIESGOS'!$H625,"C",'MAPA DE RIESGOS'!$AF625),"")</f>
        <v/>
      </c>
      <c r="AT71" s="357" t="str">
        <f>IF(AND('MAPA DE RIESGOS'!$AP608="Alta",'MAPA DE RIESGOS'!$AR608="Moderado"),CONCATENATE("R",'MAPA DE RIESGOS'!$H608,"C",'MAPA DE RIESGOS'!$AF608),"")</f>
        <v/>
      </c>
      <c r="AU71" s="357" t="str">
        <f>IF(AND('MAPA DE RIESGOS'!$AP609="Alta",'MAPA DE RIESGOS'!$AR609="Moderado"),CONCATENATE("R",'MAPA DE RIESGOS'!$H609,"C",'MAPA DE RIESGOS'!$AF609),"")</f>
        <v/>
      </c>
      <c r="AV71" s="357" t="str">
        <f>IF(AND('MAPA DE RIESGOS'!$AP610="Alta",'MAPA DE RIESGOS'!$AR610="Moderado"),CONCATENATE("R",'MAPA DE RIESGOS'!$H610,"C",'MAPA DE RIESGOS'!$AF610),"")</f>
        <v/>
      </c>
      <c r="AW71" s="357" t="str">
        <f>IF(AND('MAPA DE RIESGOS'!$AP611="Alta",'MAPA DE RIESGOS'!$AR611="Moderado"),CONCATENATE("R",'MAPA DE RIESGOS'!$H611,"C",'MAPA DE RIESGOS'!$AF611),"")</f>
        <v/>
      </c>
      <c r="AX71" s="357" t="str">
        <f>IF(AND('MAPA DE RIESGOS'!$AP612="Alta",'MAPA DE RIESGOS'!$AR612="Moderado"),CONCATENATE("R",'MAPA DE RIESGOS'!$H612,"C",'MAPA DE RIESGOS'!$AF612),"")</f>
        <v/>
      </c>
      <c r="AY71" s="357" t="str">
        <f>IF(AND('MAPA DE RIESGOS'!$AP613="Alta",'MAPA DE RIESGOS'!$AR613="Moderado"),CONCATENATE("R",'MAPA DE RIESGOS'!$H613,"C",'MAPA DE RIESGOS'!$AF613),"")</f>
        <v/>
      </c>
      <c r="AZ71" s="357" t="str">
        <f>IF(AND('MAPA DE RIESGOS'!$AP614="Alta",'MAPA DE RIESGOS'!$AR614="Moderado"),CONCATENATE("R",'MAPA DE RIESGOS'!$H614,"C",'MAPA DE RIESGOS'!$AF614),"")</f>
        <v/>
      </c>
      <c r="BA71" s="357" t="str">
        <f>IF(AND('MAPA DE RIESGOS'!$AP615="Alta",'MAPA DE RIESGOS'!$AR615="Moderado"),CONCATENATE("R",'MAPA DE RIESGOS'!$H615,"C",'MAPA DE RIESGOS'!$AF615),"")</f>
        <v/>
      </c>
      <c r="BB71" s="357" t="str">
        <f>IF(AND('MAPA DE RIESGOS'!$AP616="Alta",'MAPA DE RIESGOS'!$AR616="Moderado"),CONCATENATE("R",'MAPA DE RIESGOS'!$H616,"C",'MAPA DE RIESGOS'!$AF616),"")</f>
        <v/>
      </c>
      <c r="BC71" s="357" t="str">
        <f>IF(AND('MAPA DE RIESGOS'!$AP617="Alta",'MAPA DE RIESGOS'!$AR617="Moderado"),CONCATENATE("R",'MAPA DE RIESGOS'!$H617,"C",'MAPA DE RIESGOS'!$AF617),"")</f>
        <v/>
      </c>
      <c r="BD71" s="357" t="str">
        <f>IF(AND('MAPA DE RIESGOS'!$AP618="Alta",'MAPA DE RIESGOS'!$AR618="Moderado"),CONCATENATE("R",'MAPA DE RIESGOS'!$H618,"C",'MAPA DE RIESGOS'!$AF618),"")</f>
        <v/>
      </c>
      <c r="BE71" s="357" t="str">
        <f>IF(AND('MAPA DE RIESGOS'!$AP619="Alta",'MAPA DE RIESGOS'!$AR619="Moderado"),CONCATENATE("R",'MAPA DE RIESGOS'!$H619,"C",'MAPA DE RIESGOS'!$AF619),"")</f>
        <v/>
      </c>
      <c r="BF71" s="357" t="str">
        <f>IF(AND('MAPA DE RIESGOS'!$AP620="Alta",'MAPA DE RIESGOS'!$AR620="Moderado"),CONCATENATE("R",'MAPA DE RIESGOS'!$H620,"C",'MAPA DE RIESGOS'!$AF620),"")</f>
        <v/>
      </c>
      <c r="BG71" s="357" t="str">
        <f>IF(AND('MAPA DE RIESGOS'!$AP621="Alta",'MAPA DE RIESGOS'!$AR621="Moderado"),CONCATENATE("R",'MAPA DE RIESGOS'!$H621,"C",'MAPA DE RIESGOS'!$AF621),"")</f>
        <v/>
      </c>
      <c r="BH71" s="357" t="str">
        <f>IF(AND('MAPA DE RIESGOS'!$AP622="Alta",'MAPA DE RIESGOS'!$AR622="Moderado"),CONCATENATE("R",'MAPA DE RIESGOS'!$H622,"C",'MAPA DE RIESGOS'!$AF622),"")</f>
        <v/>
      </c>
      <c r="BI71" s="357" t="str">
        <f>IF(AND('MAPA DE RIESGOS'!$AP623="Alta",'MAPA DE RIESGOS'!$AR623="Moderado"),CONCATENATE("R",'MAPA DE RIESGOS'!$H623,"C",'MAPA DE RIESGOS'!$AF623),"")</f>
        <v/>
      </c>
      <c r="BJ71" s="357" t="str">
        <f>IF(AND('MAPA DE RIESGOS'!$AP624="Alta",'MAPA DE RIESGOS'!$AR624="Moderado"),CONCATENATE("R",'MAPA DE RIESGOS'!$H624,"C",'MAPA DE RIESGOS'!$AF624),"")</f>
        <v/>
      </c>
      <c r="BK71" s="358" t="str">
        <f>IF(AND('MAPA DE RIESGOS'!$AP625="Alta",'MAPA DE RIESGOS'!$AR625="Moderado"),CONCATENATE("R",'MAPA DE RIESGOS'!$H625,"C",'MAPA DE RIESGOS'!$AF625),"")</f>
        <v/>
      </c>
      <c r="BL71" s="357" t="str">
        <f>IF(AND('MAPA DE RIESGOS'!$AP608="Alta",'MAPA DE RIESGOS'!$AR608="Mayor"),CONCATENATE("R",'MAPA DE RIESGOS'!$H608,"C",'MAPA DE RIESGOS'!$AF608),"")</f>
        <v/>
      </c>
      <c r="BM71" s="357" t="str">
        <f>IF(AND('MAPA DE RIESGOS'!$AP609="Alta",'MAPA DE RIESGOS'!$AR609="Mayor"),CONCATENATE("R",'MAPA DE RIESGOS'!$H609,"C",'MAPA DE RIESGOS'!$AF609),"")</f>
        <v/>
      </c>
      <c r="BN71" s="357" t="str">
        <f>IF(AND('MAPA DE RIESGOS'!$AP610="Alta",'MAPA DE RIESGOS'!$AR610="Mayor"),CONCATENATE("R",'MAPA DE RIESGOS'!$H610,"C",'MAPA DE RIESGOS'!$AF610),"")</f>
        <v/>
      </c>
      <c r="BO71" s="357" t="str">
        <f>IF(AND('MAPA DE RIESGOS'!$AP611="Alta",'MAPA DE RIESGOS'!$AR611="Mayor"),CONCATENATE("R",'MAPA DE RIESGOS'!$H611,"C",'MAPA DE RIESGOS'!$AF611),"")</f>
        <v/>
      </c>
      <c r="BP71" s="357" t="str">
        <f>IF(AND('MAPA DE RIESGOS'!$AP612="Alta",'MAPA DE RIESGOS'!$AR612="Mayor"),CONCATENATE("R",'MAPA DE RIESGOS'!$H612,"C",'MAPA DE RIESGOS'!$AF612),"")</f>
        <v/>
      </c>
      <c r="BQ71" s="357" t="str">
        <f>IF(AND('MAPA DE RIESGOS'!$AP613="Alta",'MAPA DE RIESGOS'!$AR613="Mayor"),CONCATENATE("R",'MAPA DE RIESGOS'!$H613,"C",'MAPA DE RIESGOS'!$AF613),"")</f>
        <v/>
      </c>
      <c r="BR71" s="357" t="str">
        <f>IF(AND('MAPA DE RIESGOS'!$AP614="Alta",'MAPA DE RIESGOS'!$AR614="Mayor"),CONCATENATE("R",'MAPA DE RIESGOS'!$H614,"C",'MAPA DE RIESGOS'!$AF614),"")</f>
        <v/>
      </c>
      <c r="BS71" s="357" t="str">
        <f>IF(AND('MAPA DE RIESGOS'!$AP615="Alta",'MAPA DE RIESGOS'!$AR615="Mayor"),CONCATENATE("R",'MAPA DE RIESGOS'!$H615,"C",'MAPA DE RIESGOS'!$AF615),"")</f>
        <v/>
      </c>
      <c r="BT71" s="357" t="str">
        <f>IF(AND('MAPA DE RIESGOS'!$AP616="Alta",'MAPA DE RIESGOS'!$AR616="Mayor"),CONCATENATE("R",'MAPA DE RIESGOS'!$H616,"C",'MAPA DE RIESGOS'!$AF616),"")</f>
        <v/>
      </c>
      <c r="BU71" s="357" t="str">
        <f>IF(AND('MAPA DE RIESGOS'!$AP617="Alta",'MAPA DE RIESGOS'!$AR617="Mayor"),CONCATENATE("R",'MAPA DE RIESGOS'!$H617,"C",'MAPA DE RIESGOS'!$AF617),"")</f>
        <v/>
      </c>
      <c r="BV71" s="357" t="str">
        <f>IF(AND('MAPA DE RIESGOS'!$AP618="Alta",'MAPA DE RIESGOS'!$AR618="Mayor"),CONCATENATE("R",'MAPA DE RIESGOS'!$H618,"C",'MAPA DE RIESGOS'!$AF618),"")</f>
        <v/>
      </c>
      <c r="BW71" s="357" t="str">
        <f>IF(AND('MAPA DE RIESGOS'!$AP619="Alta",'MAPA DE RIESGOS'!$AR619="Mayor"),CONCATENATE("R",'MAPA DE RIESGOS'!$H619,"C",'MAPA DE RIESGOS'!$AF619),"")</f>
        <v/>
      </c>
      <c r="BX71" s="357" t="str">
        <f>IF(AND('MAPA DE RIESGOS'!$AP620="Alta",'MAPA DE RIESGOS'!$AR620="Mayor"),CONCATENATE("R",'MAPA DE RIESGOS'!$H620,"C",'MAPA DE RIESGOS'!$AF620),"")</f>
        <v/>
      </c>
      <c r="BY71" s="357" t="str">
        <f>IF(AND('MAPA DE RIESGOS'!$AP621="Alta",'MAPA DE RIESGOS'!$AR621="Mayor"),CONCATENATE("R",'MAPA DE RIESGOS'!$H621,"C",'MAPA DE RIESGOS'!$AF621),"")</f>
        <v/>
      </c>
      <c r="BZ71" s="357" t="str">
        <f>IF(AND('MAPA DE RIESGOS'!$AP622="Alta",'MAPA DE RIESGOS'!$AR622="Mayor"),CONCATENATE("R",'MAPA DE RIESGOS'!$H622,"C",'MAPA DE RIESGOS'!$AF622),"")</f>
        <v/>
      </c>
      <c r="CA71" s="357" t="str">
        <f>IF(AND('MAPA DE RIESGOS'!$AP623="Alta",'MAPA DE RIESGOS'!$AR623="Mayor"),CONCATENATE("R",'MAPA DE RIESGOS'!$H623,"C",'MAPA DE RIESGOS'!$AF623),"")</f>
        <v/>
      </c>
      <c r="CB71" s="357" t="str">
        <f>IF(AND('MAPA DE RIESGOS'!$AP624="Alta",'MAPA DE RIESGOS'!$AR624="Mayor"),CONCATENATE("R",'MAPA DE RIESGOS'!$H624,"C",'MAPA DE RIESGOS'!$AF624),"")</f>
        <v/>
      </c>
      <c r="CC71" s="358" t="str">
        <f>IF(AND('MAPA DE RIESGOS'!$AP625="Alta",'MAPA DE RIESGOS'!$AR625="Mayor"),CONCATENATE("R",'MAPA DE RIESGOS'!$H625,"C",'MAPA DE RIESGOS'!$AF625),"")</f>
        <v/>
      </c>
      <c r="CD71" s="359" t="str">
        <f>IF(AND('MAPA DE RIESGOS'!$AP608="Alta",'MAPA DE RIESGOS'!$AR608="Catastrófico"),CONCATENATE("R",'MAPA DE RIESGOS'!$H608,"C",'MAPA DE RIESGOS'!$AF608),"")</f>
        <v/>
      </c>
      <c r="CE71" s="359" t="str">
        <f>IF(AND('MAPA DE RIESGOS'!$AP609="Alta",'MAPA DE RIESGOS'!$AR609="Catastrófico"),CONCATENATE("R",'MAPA DE RIESGOS'!$H609,"C",'MAPA DE RIESGOS'!$AF609),"")</f>
        <v/>
      </c>
      <c r="CF71" s="359" t="str">
        <f>IF(AND('MAPA DE RIESGOS'!$AP610="Alta",'MAPA DE RIESGOS'!$AR610="Catastrófico"),CONCATENATE("R",'MAPA DE RIESGOS'!$H610,"C",'MAPA DE RIESGOS'!$AF610),"")</f>
        <v/>
      </c>
      <c r="CG71" s="359" t="str">
        <f>IF(AND('MAPA DE RIESGOS'!$AP611="Alta",'MAPA DE RIESGOS'!$AR611="Catastrófico"),CONCATENATE("R",'MAPA DE RIESGOS'!$H611,"C",'MAPA DE RIESGOS'!$AF611),"")</f>
        <v/>
      </c>
      <c r="CH71" s="359" t="str">
        <f>IF(AND('MAPA DE RIESGOS'!$AP612="Alta",'MAPA DE RIESGOS'!$AR612="Catastrófico"),CONCATENATE("R",'MAPA DE RIESGOS'!$H612,"C",'MAPA DE RIESGOS'!$AF612),"")</f>
        <v/>
      </c>
      <c r="CI71" s="359" t="str">
        <f>IF(AND('MAPA DE RIESGOS'!$AP613="Alta",'MAPA DE RIESGOS'!$AR613="Catastrófico"),CONCATENATE("R",'MAPA DE RIESGOS'!$H613,"C",'MAPA DE RIESGOS'!$AF613),"")</f>
        <v/>
      </c>
      <c r="CJ71" s="359" t="str">
        <f>IF(AND('MAPA DE RIESGOS'!$AP614="Alta",'MAPA DE RIESGOS'!$AR614="Catastrófico"),CONCATENATE("R",'MAPA DE RIESGOS'!$H614,"C",'MAPA DE RIESGOS'!$AF614),"")</f>
        <v/>
      </c>
      <c r="CK71" s="359" t="str">
        <f>IF(AND('MAPA DE RIESGOS'!$AP615="Alta",'MAPA DE RIESGOS'!$AR615="Catastrófico"),CONCATENATE("R",'MAPA DE RIESGOS'!$H615,"C",'MAPA DE RIESGOS'!$AF615),"")</f>
        <v/>
      </c>
      <c r="CL71" s="359" t="str">
        <f>IF(AND('MAPA DE RIESGOS'!$AP616="Alta",'MAPA DE RIESGOS'!$AR616="Catastrófico"),CONCATENATE("R",'MAPA DE RIESGOS'!$H616,"C",'MAPA DE RIESGOS'!$AF616),"")</f>
        <v/>
      </c>
      <c r="CM71" s="359" t="str">
        <f>IF(AND('MAPA DE RIESGOS'!$AP617="Alta",'MAPA DE RIESGOS'!$AR617="Catastrófico"),CONCATENATE("R",'MAPA DE RIESGOS'!$H617,"C",'MAPA DE RIESGOS'!$AF617),"")</f>
        <v/>
      </c>
      <c r="CN71" s="359" t="str">
        <f>IF(AND('MAPA DE RIESGOS'!$AP618="Alta",'MAPA DE RIESGOS'!$AR618="Catastrófico"),CONCATENATE("R",'MAPA DE RIESGOS'!$H618,"C",'MAPA DE RIESGOS'!$AF618),"")</f>
        <v/>
      </c>
      <c r="CO71" s="359" t="str">
        <f>IF(AND('MAPA DE RIESGOS'!$AP619="Alta",'MAPA DE RIESGOS'!$AR619="Catastrófico"),CONCATENATE("R",'MAPA DE RIESGOS'!$H619,"C",'MAPA DE RIESGOS'!$AF619),"")</f>
        <v/>
      </c>
      <c r="CP71" s="359" t="str">
        <f>IF(AND('MAPA DE RIESGOS'!$AP620="Alta",'MAPA DE RIESGOS'!$AR620="Catastrófico"),CONCATENATE("R",'MAPA DE RIESGOS'!$H620,"C",'MAPA DE RIESGOS'!$AF620),"")</f>
        <v/>
      </c>
      <c r="CQ71" s="359" t="str">
        <f>IF(AND('MAPA DE RIESGOS'!$AP621="Alta",'MAPA DE RIESGOS'!$AR621="Catastrófico"),CONCATENATE("R",'MAPA DE RIESGOS'!$H621,"C",'MAPA DE RIESGOS'!$AF621),"")</f>
        <v/>
      </c>
      <c r="CR71" s="359" t="str">
        <f>IF(AND('MAPA DE RIESGOS'!$AP622="Alta",'MAPA DE RIESGOS'!$AR622="Catastrófico"),CONCATENATE("R",'MAPA DE RIESGOS'!$H622,"C",'MAPA DE RIESGOS'!$AF622),"")</f>
        <v/>
      </c>
      <c r="CS71" s="359" t="str">
        <f>IF(AND('MAPA DE RIESGOS'!$AP623="Alta",'MAPA DE RIESGOS'!$AR623="Catastrófico"),CONCATENATE("R",'MAPA DE RIESGOS'!$H623,"C",'MAPA DE RIESGOS'!$AF623),"")</f>
        <v/>
      </c>
      <c r="CT71" s="359" t="str">
        <f>IF(AND('MAPA DE RIESGOS'!$AP624="Alta",'MAPA DE RIESGOS'!$AR624="Catastrófico"),CONCATENATE("R",'MAPA DE RIESGOS'!$H624,"C",'MAPA DE RIESGOS'!$AF624),"")</f>
        <v/>
      </c>
      <c r="CU71" s="360" t="str">
        <f>IF(AND('MAPA DE RIESGOS'!$AP625="Alta",'MAPA DE RIESGOS'!$AR625="Catastrófico"),CONCATENATE("R",'MAPA DE RIESGOS'!$H625,"C",'MAPA DE RIESGOS'!$AF625),"")</f>
        <v/>
      </c>
      <c r="CV71" s="67"/>
      <c r="CW71" s="771"/>
      <c r="CX71" s="772"/>
      <c r="CY71" s="772"/>
      <c r="CZ71" s="772"/>
      <c r="DA71" s="772"/>
      <c r="DB71" s="773"/>
    </row>
    <row r="72" spans="2:106" ht="32.5" customHeight="1">
      <c r="B72" s="749"/>
      <c r="C72" s="749"/>
      <c r="D72" s="750"/>
      <c r="E72" s="738"/>
      <c r="F72" s="739"/>
      <c r="G72" s="739"/>
      <c r="H72" s="739"/>
      <c r="I72" s="739"/>
      <c r="J72" s="369" t="str">
        <f>IF(AND('MAPA DE RIESGOS'!$AP626="Alta",'MAPA DE RIESGOS'!$AR626="Leve"),CONCATENATE("R",'MAPA DE RIESGOS'!$H626,"C",'MAPA DE RIESGOS'!$AF626),"")</f>
        <v/>
      </c>
      <c r="K72" s="370" t="str">
        <f>IF(AND('MAPA DE RIESGOS'!$AP627="Alta",'MAPA DE RIESGOS'!$AR627="Leve"),CONCATENATE("R",'MAPA DE RIESGOS'!$H627,"C",'MAPA DE RIESGOS'!$AF627),"")</f>
        <v/>
      </c>
      <c r="L72" s="370" t="str">
        <f>IF(AND('MAPA DE RIESGOS'!$AP628="Alta",'MAPA DE RIESGOS'!$AR628="Leve"),CONCATENATE("R",'MAPA DE RIESGOS'!$H628,"C",'MAPA DE RIESGOS'!$AF628),"")</f>
        <v/>
      </c>
      <c r="M72" s="370" t="str">
        <f>IF(AND('MAPA DE RIESGOS'!$AP629="Alta",'MAPA DE RIESGOS'!$AR629="Leve"),CONCATENATE("R",'MAPA DE RIESGOS'!$H629,"C",'MAPA DE RIESGOS'!$AF629),"")</f>
        <v/>
      </c>
      <c r="N72" s="370" t="str">
        <f>IF(AND('MAPA DE RIESGOS'!$AP630="Alta",'MAPA DE RIESGOS'!$AR630="Leve"),CONCATENATE("R",'MAPA DE RIESGOS'!$H630,"C",'MAPA DE RIESGOS'!$AF630),"")</f>
        <v/>
      </c>
      <c r="O72" s="370" t="str">
        <f>IF(AND('MAPA DE RIESGOS'!$AP631="Alta",'MAPA DE RIESGOS'!$AR631="Leve"),CONCATENATE("R",'MAPA DE RIESGOS'!$H631,"C",'MAPA DE RIESGOS'!$AF631),"")</f>
        <v/>
      </c>
      <c r="P72" s="370" t="str">
        <f>IF(AND('MAPA DE RIESGOS'!$AP632="Alta",'MAPA DE RIESGOS'!$AR632="Leve"),CONCATENATE("R",'MAPA DE RIESGOS'!$H632,"C",'MAPA DE RIESGOS'!$AF632),"")</f>
        <v/>
      </c>
      <c r="Q72" s="370" t="str">
        <f>IF(AND('MAPA DE RIESGOS'!$AP633="Alta",'MAPA DE RIESGOS'!$AR633="Leve"),CONCATENATE("R",'MAPA DE RIESGOS'!$H633,"C",'MAPA DE RIESGOS'!$AF633),"")</f>
        <v/>
      </c>
      <c r="R72" s="370" t="str">
        <f>IF(AND('MAPA DE RIESGOS'!$AP634="Alta",'MAPA DE RIESGOS'!$AR634="Leve"),CONCATENATE("R",'MAPA DE RIESGOS'!$H634,"C",'MAPA DE RIESGOS'!$AF634),"")</f>
        <v/>
      </c>
      <c r="S72" s="370" t="str">
        <f>IF(AND('MAPA DE RIESGOS'!$AP635="Alta",'MAPA DE RIESGOS'!$AR635="Leve"),CONCATENATE("R",'MAPA DE RIESGOS'!$H635,"C",'MAPA DE RIESGOS'!$AF635),"")</f>
        <v/>
      </c>
      <c r="T72" s="370" t="str">
        <f>IF(AND('MAPA DE RIESGOS'!$AP636="Alta",'MAPA DE RIESGOS'!$AR636="Leve"),CONCATENATE("R",'MAPA DE RIESGOS'!$H636,"C",'MAPA DE RIESGOS'!$AF636),"")</f>
        <v/>
      </c>
      <c r="U72" s="370" t="str">
        <f>IF(AND('MAPA DE RIESGOS'!$AP637="Alta",'MAPA DE RIESGOS'!$AR637="Leve"),CONCATENATE("R",'MAPA DE RIESGOS'!$H637,"C",'MAPA DE RIESGOS'!$AF637),"")</f>
        <v/>
      </c>
      <c r="V72" s="370" t="str">
        <f>IF(AND('MAPA DE RIESGOS'!$AP638="Alta",'MAPA DE RIESGOS'!$AR638="Leve"),CONCATENATE("R",'MAPA DE RIESGOS'!$H638,"C",'MAPA DE RIESGOS'!$AF638),"")</f>
        <v/>
      </c>
      <c r="W72" s="370" t="str">
        <f>IF(AND('MAPA DE RIESGOS'!$AP639="Alta",'MAPA DE RIESGOS'!$AR639="Leve"),CONCATENATE("R",'MAPA DE RIESGOS'!$H639,"C",'MAPA DE RIESGOS'!$AF639),"")</f>
        <v/>
      </c>
      <c r="X72" s="370" t="str">
        <f>IF(AND('MAPA DE RIESGOS'!$AP640="Alta",'MAPA DE RIESGOS'!$AR640="Leve"),CONCATENATE("R",'MAPA DE RIESGOS'!$H640,"C",'MAPA DE RIESGOS'!$AF640),"")</f>
        <v/>
      </c>
      <c r="Y72" s="370" t="str">
        <f>IF(AND('MAPA DE RIESGOS'!$AP641="Alta",'MAPA DE RIESGOS'!$AR641="Leve"),CONCATENATE("R",'MAPA DE RIESGOS'!$H641,"C",'MAPA DE RIESGOS'!$AF641),"")</f>
        <v/>
      </c>
      <c r="Z72" s="370" t="str">
        <f>IF(AND('MAPA DE RIESGOS'!$AP642="Alta",'MAPA DE RIESGOS'!$AR642="Leve"),CONCATENATE("R",'MAPA DE RIESGOS'!$H642,"C",'MAPA DE RIESGOS'!$AF642),"")</f>
        <v/>
      </c>
      <c r="AA72" s="370" t="str">
        <f>IF(AND('MAPA DE RIESGOS'!$AP643="Alta",'MAPA DE RIESGOS'!$AR643="Leve"),CONCATENATE("R",'MAPA DE RIESGOS'!$H643,"C",'MAPA DE RIESGOS'!$AF643),"")</f>
        <v/>
      </c>
      <c r="AB72" s="369" t="str">
        <f>IF(AND('MAPA DE RIESGOS'!$AP626="Alta",'MAPA DE RIESGOS'!$AR626="Menor"),CONCATENATE("R",'MAPA DE RIESGOS'!$H626,"C",'MAPA DE RIESGOS'!$AF626),"")</f>
        <v/>
      </c>
      <c r="AC72" s="370" t="str">
        <f>IF(AND('MAPA DE RIESGOS'!$AP627="Alta",'MAPA DE RIESGOS'!$AR627="Menor"),CONCATENATE("R",'MAPA DE RIESGOS'!$H627,"C",'MAPA DE RIESGOS'!$AF627),"")</f>
        <v/>
      </c>
      <c r="AD72" s="370" t="str">
        <f>IF(AND('MAPA DE RIESGOS'!$AP628="Alta",'MAPA DE RIESGOS'!$AR628="Menor"),CONCATENATE("R",'MAPA DE RIESGOS'!$H628,"C",'MAPA DE RIESGOS'!$AF628),"")</f>
        <v/>
      </c>
      <c r="AE72" s="370" t="str">
        <f>IF(AND('MAPA DE RIESGOS'!$AP629="Alta",'MAPA DE RIESGOS'!$AR629="Menor"),CONCATENATE("R",'MAPA DE RIESGOS'!$H629,"C",'MAPA DE RIESGOS'!$AF629),"")</f>
        <v/>
      </c>
      <c r="AF72" s="370" t="str">
        <f>IF(AND('MAPA DE RIESGOS'!$AP630="Alta",'MAPA DE RIESGOS'!$AR630="Menor"),CONCATENATE("R",'MAPA DE RIESGOS'!$H630,"C",'MAPA DE RIESGOS'!$AF630),"")</f>
        <v/>
      </c>
      <c r="AG72" s="370" t="str">
        <f>IF(AND('MAPA DE RIESGOS'!$AP631="Alta",'MAPA DE RIESGOS'!$AR631="Menor"),CONCATENATE("R",'MAPA DE RIESGOS'!$H631,"C",'MAPA DE RIESGOS'!$AF631),"")</f>
        <v/>
      </c>
      <c r="AH72" s="370" t="str">
        <f>IF(AND('MAPA DE RIESGOS'!$AP632="Alta",'MAPA DE RIESGOS'!$AR632="Menor"),CONCATENATE("R",'MAPA DE RIESGOS'!$H632,"C",'MAPA DE RIESGOS'!$AF632),"")</f>
        <v/>
      </c>
      <c r="AI72" s="370" t="str">
        <f>IF(AND('MAPA DE RIESGOS'!$AP633="Alta",'MAPA DE RIESGOS'!$AR633="Menor"),CONCATENATE("R",'MAPA DE RIESGOS'!$H633,"C",'MAPA DE RIESGOS'!$AF633),"")</f>
        <v/>
      </c>
      <c r="AJ72" s="370" t="str">
        <f>IF(AND('MAPA DE RIESGOS'!$AP634="Alta",'MAPA DE RIESGOS'!$AR634="Menor"),CONCATENATE("R",'MAPA DE RIESGOS'!$H634,"C",'MAPA DE RIESGOS'!$AF634),"")</f>
        <v/>
      </c>
      <c r="AK72" s="370" t="str">
        <f>IF(AND('MAPA DE RIESGOS'!$AP635="Alta",'MAPA DE RIESGOS'!$AR635="Menor"),CONCATENATE("R",'MAPA DE RIESGOS'!$H635,"C",'MAPA DE RIESGOS'!$AF635),"")</f>
        <v/>
      </c>
      <c r="AL72" s="370" t="str">
        <f>IF(AND('MAPA DE RIESGOS'!$AP636="Alta",'MAPA DE RIESGOS'!$AR636="Menor"),CONCATENATE("R",'MAPA DE RIESGOS'!$H636,"C",'MAPA DE RIESGOS'!$AF636),"")</f>
        <v/>
      </c>
      <c r="AM72" s="370" t="str">
        <f>IF(AND('MAPA DE RIESGOS'!$AP637="Alta",'MAPA DE RIESGOS'!$AR637="Menor"),CONCATENATE("R",'MAPA DE RIESGOS'!$H637,"C",'MAPA DE RIESGOS'!$AF637),"")</f>
        <v/>
      </c>
      <c r="AN72" s="370" t="str">
        <f>IF(AND('MAPA DE RIESGOS'!$AP638="Alta",'MAPA DE RIESGOS'!$AR638="Menor"),CONCATENATE("R",'MAPA DE RIESGOS'!$H638,"C",'MAPA DE RIESGOS'!$AF638),"")</f>
        <v/>
      </c>
      <c r="AO72" s="370" t="str">
        <f>IF(AND('MAPA DE RIESGOS'!$AP639="Alta",'MAPA DE RIESGOS'!$AR639="Menor"),CONCATENATE("R",'MAPA DE RIESGOS'!$H639,"C",'MAPA DE RIESGOS'!$AF639),"")</f>
        <v/>
      </c>
      <c r="AP72" s="370" t="str">
        <f>IF(AND('MAPA DE RIESGOS'!$AP640="Alta",'MAPA DE RIESGOS'!$AR640="Menor"),CONCATENATE("R",'MAPA DE RIESGOS'!$H640,"C",'MAPA DE RIESGOS'!$AF640),"")</f>
        <v/>
      </c>
      <c r="AQ72" s="370" t="str">
        <f>IF(AND('MAPA DE RIESGOS'!$AP641="Alta",'MAPA DE RIESGOS'!$AR641="Menor"),CONCATENATE("R",'MAPA DE RIESGOS'!$H641,"C",'MAPA DE RIESGOS'!$AF641),"")</f>
        <v/>
      </c>
      <c r="AR72" s="370" t="str">
        <f>IF(AND('MAPA DE RIESGOS'!$AP642="Alta",'MAPA DE RIESGOS'!$AR642="Menor"),CONCATENATE("R",'MAPA DE RIESGOS'!$H642,"C",'MAPA DE RIESGOS'!$AF642),"")</f>
        <v/>
      </c>
      <c r="AS72" s="371" t="str">
        <f>IF(AND('MAPA DE RIESGOS'!$AP643="Alta",'MAPA DE RIESGOS'!$AR643="Menor"),CONCATENATE("R",'MAPA DE RIESGOS'!$H643,"C",'MAPA DE RIESGOS'!$AF643),"")</f>
        <v/>
      </c>
      <c r="AT72" s="357" t="str">
        <f>IF(AND('MAPA DE RIESGOS'!$AP626="Alta",'MAPA DE RIESGOS'!$AR626="Moderado"),CONCATENATE("R",'MAPA DE RIESGOS'!$H626,"C",'MAPA DE RIESGOS'!$AF626),"")</f>
        <v/>
      </c>
      <c r="AU72" s="357" t="str">
        <f>IF(AND('MAPA DE RIESGOS'!$AP627="Alta",'MAPA DE RIESGOS'!$AR627="Moderado"),CONCATENATE("R",'MAPA DE RIESGOS'!$H627,"C",'MAPA DE RIESGOS'!$AF627),"")</f>
        <v/>
      </c>
      <c r="AV72" s="357" t="str">
        <f>IF(AND('MAPA DE RIESGOS'!$AP628="Alta",'MAPA DE RIESGOS'!$AR628="Moderado"),CONCATENATE("R",'MAPA DE RIESGOS'!$H628,"C",'MAPA DE RIESGOS'!$AF628),"")</f>
        <v/>
      </c>
      <c r="AW72" s="357" t="str">
        <f>IF(AND('MAPA DE RIESGOS'!$AP629="Alta",'MAPA DE RIESGOS'!$AR629="Moderado"),CONCATENATE("R",'MAPA DE RIESGOS'!$H629,"C",'MAPA DE RIESGOS'!$AF629),"")</f>
        <v/>
      </c>
      <c r="AX72" s="357" t="str">
        <f>IF(AND('MAPA DE RIESGOS'!$AP630="Alta",'MAPA DE RIESGOS'!$AR630="Moderado"),CONCATENATE("R",'MAPA DE RIESGOS'!$H630,"C",'MAPA DE RIESGOS'!$AF630),"")</f>
        <v/>
      </c>
      <c r="AY72" s="357" t="str">
        <f>IF(AND('MAPA DE RIESGOS'!$AP631="Alta",'MAPA DE RIESGOS'!$AR631="Moderado"),CONCATENATE("R",'MAPA DE RIESGOS'!$H631,"C",'MAPA DE RIESGOS'!$AF631),"")</f>
        <v/>
      </c>
      <c r="AZ72" s="357" t="str">
        <f>IF(AND('MAPA DE RIESGOS'!$AP632="Alta",'MAPA DE RIESGOS'!$AR632="Moderado"),CONCATENATE("R",'MAPA DE RIESGOS'!$H632,"C",'MAPA DE RIESGOS'!$AF632),"")</f>
        <v/>
      </c>
      <c r="BA72" s="357" t="str">
        <f>IF(AND('MAPA DE RIESGOS'!$AP633="Alta",'MAPA DE RIESGOS'!$AR633="Moderado"),CONCATENATE("R",'MAPA DE RIESGOS'!$H633,"C",'MAPA DE RIESGOS'!$AF633),"")</f>
        <v/>
      </c>
      <c r="BB72" s="357" t="str">
        <f>IF(AND('MAPA DE RIESGOS'!$AP634="Alta",'MAPA DE RIESGOS'!$AR634="Moderado"),CONCATENATE("R",'MAPA DE RIESGOS'!$H634,"C",'MAPA DE RIESGOS'!$AF634),"")</f>
        <v/>
      </c>
      <c r="BC72" s="357" t="str">
        <f>IF(AND('MAPA DE RIESGOS'!$AP635="Alta",'MAPA DE RIESGOS'!$AR635="Moderado"),CONCATENATE("R",'MAPA DE RIESGOS'!$H635,"C",'MAPA DE RIESGOS'!$AF635),"")</f>
        <v/>
      </c>
      <c r="BD72" s="357" t="str">
        <f>IF(AND('MAPA DE RIESGOS'!$AP636="Alta",'MAPA DE RIESGOS'!$AR636="Moderado"),CONCATENATE("R",'MAPA DE RIESGOS'!$H636,"C",'MAPA DE RIESGOS'!$AF636),"")</f>
        <v/>
      </c>
      <c r="BE72" s="357" t="str">
        <f>IF(AND('MAPA DE RIESGOS'!$AP637="Alta",'MAPA DE RIESGOS'!$AR637="Moderado"),CONCATENATE("R",'MAPA DE RIESGOS'!$H637,"C",'MAPA DE RIESGOS'!$AF637),"")</f>
        <v/>
      </c>
      <c r="BF72" s="357" t="str">
        <f>IF(AND('MAPA DE RIESGOS'!$AP638="Alta",'MAPA DE RIESGOS'!$AR638="Moderado"),CONCATENATE("R",'MAPA DE RIESGOS'!$H638,"C",'MAPA DE RIESGOS'!$AF638),"")</f>
        <v/>
      </c>
      <c r="BG72" s="357" t="str">
        <f>IF(AND('MAPA DE RIESGOS'!$AP639="Alta",'MAPA DE RIESGOS'!$AR639="Moderado"),CONCATENATE("R",'MAPA DE RIESGOS'!$H639,"C",'MAPA DE RIESGOS'!$AF639),"")</f>
        <v/>
      </c>
      <c r="BH72" s="357" t="str">
        <f>IF(AND('MAPA DE RIESGOS'!$AP640="Alta",'MAPA DE RIESGOS'!$AR640="Moderado"),CONCATENATE("R",'MAPA DE RIESGOS'!$H640,"C",'MAPA DE RIESGOS'!$AF640),"")</f>
        <v/>
      </c>
      <c r="BI72" s="357" t="str">
        <f>IF(AND('MAPA DE RIESGOS'!$AP641="Alta",'MAPA DE RIESGOS'!$AR641="Moderado"),CONCATENATE("R",'MAPA DE RIESGOS'!$H641,"C",'MAPA DE RIESGOS'!$AF641),"")</f>
        <v/>
      </c>
      <c r="BJ72" s="357" t="str">
        <f>IF(AND('MAPA DE RIESGOS'!$AP642="Alta",'MAPA DE RIESGOS'!$AR642="Moderado"),CONCATENATE("R",'MAPA DE RIESGOS'!$H642,"C",'MAPA DE RIESGOS'!$AF642),"")</f>
        <v/>
      </c>
      <c r="BK72" s="358" t="str">
        <f>IF(AND('MAPA DE RIESGOS'!$AP643="Alta",'MAPA DE RIESGOS'!$AR643="Moderado"),CONCATENATE("R",'MAPA DE RIESGOS'!$H643,"C",'MAPA DE RIESGOS'!$AF643),"")</f>
        <v/>
      </c>
      <c r="BL72" s="357" t="str">
        <f>IF(AND('MAPA DE RIESGOS'!$AP626="Alta",'MAPA DE RIESGOS'!$AR626="Mayor"),CONCATENATE("R",'MAPA DE RIESGOS'!$H626,"C",'MAPA DE RIESGOS'!$AF626),"")</f>
        <v/>
      </c>
      <c r="BM72" s="357" t="str">
        <f>IF(AND('MAPA DE RIESGOS'!$AP627="Alta",'MAPA DE RIESGOS'!$AR627="Mayor"),CONCATENATE("R",'MAPA DE RIESGOS'!$H627,"C",'MAPA DE RIESGOS'!$AF627),"")</f>
        <v/>
      </c>
      <c r="BN72" s="357" t="str">
        <f>IF(AND('MAPA DE RIESGOS'!$AP628="Alta",'MAPA DE RIESGOS'!$AR628="Mayor"),CONCATENATE("R",'MAPA DE RIESGOS'!$H628,"C",'MAPA DE RIESGOS'!$AF628),"")</f>
        <v/>
      </c>
      <c r="BO72" s="357" t="str">
        <f>IF(AND('MAPA DE RIESGOS'!$AP629="Alta",'MAPA DE RIESGOS'!$AR629="Mayor"),CONCATENATE("R",'MAPA DE RIESGOS'!$H629,"C",'MAPA DE RIESGOS'!$AF629),"")</f>
        <v/>
      </c>
      <c r="BP72" s="357" t="str">
        <f>IF(AND('MAPA DE RIESGOS'!$AP630="Alta",'MAPA DE RIESGOS'!$AR630="Mayor"),CONCATENATE("R",'MAPA DE RIESGOS'!$H630,"C",'MAPA DE RIESGOS'!$AF630),"")</f>
        <v/>
      </c>
      <c r="BQ72" s="357" t="str">
        <f>IF(AND('MAPA DE RIESGOS'!$AP631="Alta",'MAPA DE RIESGOS'!$AR631="Mayor"),CONCATENATE("R",'MAPA DE RIESGOS'!$H631,"C",'MAPA DE RIESGOS'!$AF631),"")</f>
        <v/>
      </c>
      <c r="BR72" s="357" t="str">
        <f>IF(AND('MAPA DE RIESGOS'!$AP632="Alta",'MAPA DE RIESGOS'!$AR632="Mayor"),CONCATENATE("R",'MAPA DE RIESGOS'!$H632,"C",'MAPA DE RIESGOS'!$AF632),"")</f>
        <v/>
      </c>
      <c r="BS72" s="357" t="str">
        <f>IF(AND('MAPA DE RIESGOS'!$AP633="Alta",'MAPA DE RIESGOS'!$AR633="Mayor"),CONCATENATE("R",'MAPA DE RIESGOS'!$H633,"C",'MAPA DE RIESGOS'!$AF633),"")</f>
        <v/>
      </c>
      <c r="BT72" s="357" t="str">
        <f>IF(AND('MAPA DE RIESGOS'!$AP634="Alta",'MAPA DE RIESGOS'!$AR634="Mayor"),CONCATENATE("R",'MAPA DE RIESGOS'!$H634,"C",'MAPA DE RIESGOS'!$AF634),"")</f>
        <v/>
      </c>
      <c r="BU72" s="357" t="str">
        <f>IF(AND('MAPA DE RIESGOS'!$AP635="Alta",'MAPA DE RIESGOS'!$AR635="Mayor"),CONCATENATE("R",'MAPA DE RIESGOS'!$H635,"C",'MAPA DE RIESGOS'!$AF635),"")</f>
        <v/>
      </c>
      <c r="BV72" s="357" t="str">
        <f>IF(AND('MAPA DE RIESGOS'!$AP636="Alta",'MAPA DE RIESGOS'!$AR636="Mayor"),CONCATENATE("R",'MAPA DE RIESGOS'!$H636,"C",'MAPA DE RIESGOS'!$AF636),"")</f>
        <v/>
      </c>
      <c r="BW72" s="357" t="str">
        <f>IF(AND('MAPA DE RIESGOS'!$AP637="Alta",'MAPA DE RIESGOS'!$AR637="Mayor"),CONCATENATE("R",'MAPA DE RIESGOS'!$H637,"C",'MAPA DE RIESGOS'!$AF637),"")</f>
        <v/>
      </c>
      <c r="BX72" s="357" t="str">
        <f>IF(AND('MAPA DE RIESGOS'!$AP638="Alta",'MAPA DE RIESGOS'!$AR638="Mayor"),CONCATENATE("R",'MAPA DE RIESGOS'!$H638,"C",'MAPA DE RIESGOS'!$AF638),"")</f>
        <v/>
      </c>
      <c r="BY72" s="357" t="str">
        <f>IF(AND('MAPA DE RIESGOS'!$AP639="Alta",'MAPA DE RIESGOS'!$AR639="Mayor"),CONCATENATE("R",'MAPA DE RIESGOS'!$H639,"C",'MAPA DE RIESGOS'!$AF639),"")</f>
        <v/>
      </c>
      <c r="BZ72" s="357" t="str">
        <f>IF(AND('MAPA DE RIESGOS'!$AP640="Alta",'MAPA DE RIESGOS'!$AR640="Mayor"),CONCATENATE("R",'MAPA DE RIESGOS'!$H640,"C",'MAPA DE RIESGOS'!$AF640),"")</f>
        <v/>
      </c>
      <c r="CA72" s="357" t="str">
        <f>IF(AND('MAPA DE RIESGOS'!$AP641="Alta",'MAPA DE RIESGOS'!$AR641="Mayor"),CONCATENATE("R",'MAPA DE RIESGOS'!$H641,"C",'MAPA DE RIESGOS'!$AF641),"")</f>
        <v/>
      </c>
      <c r="CB72" s="357" t="str">
        <f>IF(AND('MAPA DE RIESGOS'!$AP642="Alta",'MAPA DE RIESGOS'!$AR642="Mayor"),CONCATENATE("R",'MAPA DE RIESGOS'!$H642,"C",'MAPA DE RIESGOS'!$AF642),"")</f>
        <v/>
      </c>
      <c r="CC72" s="358" t="str">
        <f>IF(AND('MAPA DE RIESGOS'!$AP643="Alta",'MAPA DE RIESGOS'!$AR643="Mayor"),CONCATENATE("R",'MAPA DE RIESGOS'!$H643,"C",'MAPA DE RIESGOS'!$AF643),"")</f>
        <v/>
      </c>
      <c r="CD72" s="359" t="str">
        <f>IF(AND('MAPA DE RIESGOS'!$AP626="Alta",'MAPA DE RIESGOS'!$AR626="Catastrófico"),CONCATENATE("R",'MAPA DE RIESGOS'!$H626,"C",'MAPA DE RIESGOS'!$AF626),"")</f>
        <v/>
      </c>
      <c r="CE72" s="359" t="str">
        <f>IF(AND('MAPA DE RIESGOS'!$AP627="Alta",'MAPA DE RIESGOS'!$AR627="Catastrófico"),CONCATENATE("R",'MAPA DE RIESGOS'!$H627,"C",'MAPA DE RIESGOS'!$AF627),"")</f>
        <v/>
      </c>
      <c r="CF72" s="359" t="str">
        <f>IF(AND('MAPA DE RIESGOS'!$AP628="Alta",'MAPA DE RIESGOS'!$AR628="Catastrófico"),CONCATENATE("R",'MAPA DE RIESGOS'!$H628,"C",'MAPA DE RIESGOS'!$AF628),"")</f>
        <v/>
      </c>
      <c r="CG72" s="359" t="str">
        <f>IF(AND('MAPA DE RIESGOS'!$AP629="Alta",'MAPA DE RIESGOS'!$AR629="Catastrófico"),CONCATENATE("R",'MAPA DE RIESGOS'!$H629,"C",'MAPA DE RIESGOS'!$AF629),"")</f>
        <v/>
      </c>
      <c r="CH72" s="359" t="str">
        <f>IF(AND('MAPA DE RIESGOS'!$AP630="Alta",'MAPA DE RIESGOS'!$AR630="Catastrófico"),CONCATENATE("R",'MAPA DE RIESGOS'!$H630,"C",'MAPA DE RIESGOS'!$AF630),"")</f>
        <v/>
      </c>
      <c r="CI72" s="359" t="str">
        <f>IF(AND('MAPA DE RIESGOS'!$AP631="Alta",'MAPA DE RIESGOS'!$AR631="Catastrófico"),CONCATENATE("R",'MAPA DE RIESGOS'!$H631,"C",'MAPA DE RIESGOS'!$AF631),"")</f>
        <v/>
      </c>
      <c r="CJ72" s="359" t="str">
        <f>IF(AND('MAPA DE RIESGOS'!$AP632="Alta",'MAPA DE RIESGOS'!$AR632="Catastrófico"),CONCATENATE("R",'MAPA DE RIESGOS'!$H632,"C",'MAPA DE RIESGOS'!$AF632),"")</f>
        <v/>
      </c>
      <c r="CK72" s="359" t="str">
        <f>IF(AND('MAPA DE RIESGOS'!$AP633="Alta",'MAPA DE RIESGOS'!$AR633="Catastrófico"),CONCATENATE("R",'MAPA DE RIESGOS'!$H633,"C",'MAPA DE RIESGOS'!$AF633),"")</f>
        <v/>
      </c>
      <c r="CL72" s="359" t="str">
        <f>IF(AND('MAPA DE RIESGOS'!$AP634="Alta",'MAPA DE RIESGOS'!$AR634="Catastrófico"),CONCATENATE("R",'MAPA DE RIESGOS'!$H634,"C",'MAPA DE RIESGOS'!$AF634),"")</f>
        <v/>
      </c>
      <c r="CM72" s="359" t="str">
        <f>IF(AND('MAPA DE RIESGOS'!$AP635="Alta",'MAPA DE RIESGOS'!$AR635="Catastrófico"),CONCATENATE("R",'MAPA DE RIESGOS'!$H635,"C",'MAPA DE RIESGOS'!$AF635),"")</f>
        <v/>
      </c>
      <c r="CN72" s="359" t="str">
        <f>IF(AND('MAPA DE RIESGOS'!$AP636="Alta",'MAPA DE RIESGOS'!$AR636="Catastrófico"),CONCATENATE("R",'MAPA DE RIESGOS'!$H636,"C",'MAPA DE RIESGOS'!$AF636),"")</f>
        <v/>
      </c>
      <c r="CO72" s="359" t="str">
        <f>IF(AND('MAPA DE RIESGOS'!$AP637="Alta",'MAPA DE RIESGOS'!$AR637="Catastrófico"),CONCATENATE("R",'MAPA DE RIESGOS'!$H637,"C",'MAPA DE RIESGOS'!$AF637),"")</f>
        <v/>
      </c>
      <c r="CP72" s="359" t="str">
        <f>IF(AND('MAPA DE RIESGOS'!$AP638="Alta",'MAPA DE RIESGOS'!$AR638="Catastrófico"),CONCATENATE("R",'MAPA DE RIESGOS'!$H638,"C",'MAPA DE RIESGOS'!$AF638),"")</f>
        <v/>
      </c>
      <c r="CQ72" s="359" t="str">
        <f>IF(AND('MAPA DE RIESGOS'!$AP639="Alta",'MAPA DE RIESGOS'!$AR639="Catastrófico"),CONCATENATE("R",'MAPA DE RIESGOS'!$H639,"C",'MAPA DE RIESGOS'!$AF639),"")</f>
        <v/>
      </c>
      <c r="CR72" s="359" t="str">
        <f>IF(AND('MAPA DE RIESGOS'!$AP640="Alta",'MAPA DE RIESGOS'!$AR640="Catastrófico"),CONCATENATE("R",'MAPA DE RIESGOS'!$H640,"C",'MAPA DE RIESGOS'!$AF640),"")</f>
        <v/>
      </c>
      <c r="CS72" s="359" t="str">
        <f>IF(AND('MAPA DE RIESGOS'!$AP641="Alta",'MAPA DE RIESGOS'!$AR641="Catastrófico"),CONCATENATE("R",'MAPA DE RIESGOS'!$H641,"C",'MAPA DE RIESGOS'!$AF641),"")</f>
        <v/>
      </c>
      <c r="CT72" s="359" t="str">
        <f>IF(AND('MAPA DE RIESGOS'!$AP642="Alta",'MAPA DE RIESGOS'!$AR642="Catastrófico"),CONCATENATE("R",'MAPA DE RIESGOS'!$H642,"C",'MAPA DE RIESGOS'!$AF642),"")</f>
        <v/>
      </c>
      <c r="CU72" s="360" t="str">
        <f>IF(AND('MAPA DE RIESGOS'!$AP643="Alta",'MAPA DE RIESGOS'!$AR643="Catastrófico"),CONCATENATE("R",'MAPA DE RIESGOS'!$H643,"C",'MAPA DE RIESGOS'!$AF643),"")</f>
        <v/>
      </c>
      <c r="CV72" s="67"/>
      <c r="CW72" s="771"/>
      <c r="CX72" s="772"/>
      <c r="CY72" s="772"/>
      <c r="CZ72" s="772"/>
      <c r="DA72" s="772"/>
      <c r="DB72" s="773"/>
    </row>
    <row r="73" spans="2:106" ht="32.5" customHeight="1" thickBot="1">
      <c r="B73" s="749"/>
      <c r="C73" s="749"/>
      <c r="D73" s="750"/>
      <c r="E73" s="741"/>
      <c r="F73" s="742"/>
      <c r="G73" s="742"/>
      <c r="H73" s="742"/>
      <c r="I73" s="742"/>
      <c r="J73" s="372" t="str">
        <f>IF(AND('MAPA DE RIESGOS'!$AP644="Alta",'MAPA DE RIESGOS'!$AR644="Leve"),CONCATENATE("R",'MAPA DE RIESGOS'!$H644,"C",'MAPA DE RIESGOS'!$AF644),"")</f>
        <v/>
      </c>
      <c r="K73" s="373" t="str">
        <f>IF(AND('MAPA DE RIESGOS'!$AP645="Alta",'MAPA DE RIESGOS'!$AR645="Leve"),CONCATENATE("R",'MAPA DE RIESGOS'!$H645,"C",'MAPA DE RIESGOS'!$AF645),"")</f>
        <v/>
      </c>
      <c r="L73" s="373" t="str">
        <f>IF(AND('MAPA DE RIESGOS'!$AP646="Alta",'MAPA DE RIESGOS'!$AR646="Leve"),CONCATENATE("R",'MAPA DE RIESGOS'!$H646,"C",'MAPA DE RIESGOS'!$AF646),"")</f>
        <v/>
      </c>
      <c r="M73" s="373" t="str">
        <f>IF(AND('MAPA DE RIESGOS'!$AP647="Alta",'MAPA DE RIESGOS'!$AR647="Leve"),CONCATENATE("R",'MAPA DE RIESGOS'!$H647,"C",'MAPA DE RIESGOS'!$AF647),"")</f>
        <v/>
      </c>
      <c r="N73" s="373" t="str">
        <f>IF(AND('MAPA DE RIESGOS'!$AP648="Alta",'MAPA DE RIESGOS'!$AR648="Leve"),CONCATENATE("R",'MAPA DE RIESGOS'!$H648,"C",'MAPA DE RIESGOS'!$AF648),"")</f>
        <v/>
      </c>
      <c r="O73" s="373" t="str">
        <f>IF(AND('MAPA DE RIESGOS'!$AP649="Alta",'MAPA DE RIESGOS'!$AR649="Leve"),CONCATENATE("R",'MAPA DE RIESGOS'!$H649,"C",'MAPA DE RIESGOS'!$AF649),"")</f>
        <v/>
      </c>
      <c r="P73" s="373"/>
      <c r="Q73" s="373"/>
      <c r="R73" s="373"/>
      <c r="S73" s="373"/>
      <c r="T73" s="373"/>
      <c r="U73" s="373"/>
      <c r="V73" s="373"/>
      <c r="W73" s="373"/>
      <c r="X73" s="373"/>
      <c r="Y73" s="373"/>
      <c r="Z73" s="373"/>
      <c r="AA73" s="373"/>
      <c r="AB73" s="372" t="str">
        <f>IF(AND('MAPA DE RIESGOS'!$AP644="Alta",'MAPA DE RIESGOS'!$AR644="Menor"),CONCATENATE("R",'MAPA DE RIESGOS'!$H644,"C",'MAPA DE RIESGOS'!$AF644),"")</f>
        <v/>
      </c>
      <c r="AC73" s="373" t="str">
        <f>IF(AND('MAPA DE RIESGOS'!$AP645="Alta",'MAPA DE RIESGOS'!$AR645="Menor"),CONCATENATE("R",'MAPA DE RIESGOS'!$H645,"C",'MAPA DE RIESGOS'!$AF645),"")</f>
        <v/>
      </c>
      <c r="AD73" s="373" t="str">
        <f>IF(AND('MAPA DE RIESGOS'!$AP646="Alta",'MAPA DE RIESGOS'!$AR646="Menor"),CONCATENATE("R",'MAPA DE RIESGOS'!$H646,"C",'MAPA DE RIESGOS'!$AF646),"")</f>
        <v/>
      </c>
      <c r="AE73" s="373" t="str">
        <f>IF(AND('MAPA DE RIESGOS'!$AP647="Alta",'MAPA DE RIESGOS'!$AR647="Menor"),CONCATENATE("R",'MAPA DE RIESGOS'!$H647,"C",'MAPA DE RIESGOS'!$AF647),"")</f>
        <v/>
      </c>
      <c r="AF73" s="373" t="str">
        <f>IF(AND('MAPA DE RIESGOS'!$AP648="Alta",'MAPA DE RIESGOS'!$AR648="Menor"),CONCATENATE("R",'MAPA DE RIESGOS'!$H648,"C",'MAPA DE RIESGOS'!$AF648),"")</f>
        <v/>
      </c>
      <c r="AG73" s="373" t="str">
        <f>IF(AND('MAPA DE RIESGOS'!$AP649="Alta",'MAPA DE RIESGOS'!$AR649="Menor"),CONCATENATE("R",'MAPA DE RIESGOS'!$H649,"C",'MAPA DE RIESGOS'!$AF649),"")</f>
        <v/>
      </c>
      <c r="AH73" s="373"/>
      <c r="AI73" s="373"/>
      <c r="AJ73" s="373"/>
      <c r="AK73" s="373"/>
      <c r="AL73" s="373"/>
      <c r="AM73" s="373"/>
      <c r="AN73" s="373"/>
      <c r="AO73" s="373"/>
      <c r="AP73" s="373"/>
      <c r="AQ73" s="373"/>
      <c r="AR73" s="373"/>
      <c r="AS73" s="374"/>
      <c r="AT73" s="357" t="str">
        <f>IF(AND('MAPA DE RIESGOS'!$AP644="Alta",'MAPA DE RIESGOS'!$AR644="Moderado"),CONCATENATE("R",'MAPA DE RIESGOS'!$H644,"C",'MAPA DE RIESGOS'!$AF644),"")</f>
        <v/>
      </c>
      <c r="AU73" s="357" t="str">
        <f>IF(AND('MAPA DE RIESGOS'!$AP645="Alta",'MAPA DE RIESGOS'!$AR645="Moderado"),CONCATENATE("R",'MAPA DE RIESGOS'!$H645,"C",'MAPA DE RIESGOS'!$AF645),"")</f>
        <v/>
      </c>
      <c r="AV73" s="357" t="str">
        <f>IF(AND('MAPA DE RIESGOS'!$AP646="Alta",'MAPA DE RIESGOS'!$AR646="Moderado"),CONCATENATE("R",'MAPA DE RIESGOS'!$H646,"C",'MAPA DE RIESGOS'!$AF646),"")</f>
        <v/>
      </c>
      <c r="AW73" s="357" t="str">
        <f>IF(AND('MAPA DE RIESGOS'!$AP647="Alta",'MAPA DE RIESGOS'!$AR647="Moderado"),CONCATENATE("R",'MAPA DE RIESGOS'!$H647,"C",'MAPA DE RIESGOS'!$AF647),"")</f>
        <v/>
      </c>
      <c r="AX73" s="357" t="str">
        <f>IF(AND('MAPA DE RIESGOS'!$AP648="Alta",'MAPA DE RIESGOS'!$AR648="Moderado"),CONCATENATE("R",'MAPA DE RIESGOS'!$H648,"C",'MAPA DE RIESGOS'!$AF648),"")</f>
        <v/>
      </c>
      <c r="AY73" s="357" t="str">
        <f>IF(AND('MAPA DE RIESGOS'!$AP649="Alta",'MAPA DE RIESGOS'!$AR649="Moderado"),CONCATENATE("R",'MAPA DE RIESGOS'!$H649,"C",'MAPA DE RIESGOS'!$AF649),"")</f>
        <v/>
      </c>
      <c r="AZ73" s="357"/>
      <c r="BA73" s="357"/>
      <c r="BB73" s="357"/>
      <c r="BC73" s="357"/>
      <c r="BD73" s="357"/>
      <c r="BE73" s="357"/>
      <c r="BF73" s="357"/>
      <c r="BG73" s="357"/>
      <c r="BH73" s="357"/>
      <c r="BI73" s="357"/>
      <c r="BJ73" s="357"/>
      <c r="BK73" s="358"/>
      <c r="BL73" s="357" t="str">
        <f>IF(AND('MAPA DE RIESGOS'!$AP644="Alta",'MAPA DE RIESGOS'!$AR644="Mayor"),CONCATENATE("R",'MAPA DE RIESGOS'!$H644,"C",'MAPA DE RIESGOS'!$AF644),"")</f>
        <v/>
      </c>
      <c r="BM73" s="357" t="str">
        <f>IF(AND('MAPA DE RIESGOS'!$AP645="Alta",'MAPA DE RIESGOS'!$AR645="Mayor"),CONCATENATE("R",'MAPA DE RIESGOS'!$H645,"C",'MAPA DE RIESGOS'!$AF645),"")</f>
        <v/>
      </c>
      <c r="BN73" s="357" t="str">
        <f>IF(AND('MAPA DE RIESGOS'!$AP646="Alta",'MAPA DE RIESGOS'!$AR646="Mayor"),CONCATENATE("R",'MAPA DE RIESGOS'!$H646,"C",'MAPA DE RIESGOS'!$AF646),"")</f>
        <v/>
      </c>
      <c r="BO73" s="357" t="str">
        <f>IF(AND('MAPA DE RIESGOS'!$AP647="Alta",'MAPA DE RIESGOS'!$AR647="Mayor"),CONCATENATE("R",'MAPA DE RIESGOS'!$H647,"C",'MAPA DE RIESGOS'!$AF647),"")</f>
        <v/>
      </c>
      <c r="BP73" s="357" t="str">
        <f>IF(AND('MAPA DE RIESGOS'!$AP648="Alta",'MAPA DE RIESGOS'!$AR648="Mayor"),CONCATENATE("R",'MAPA DE RIESGOS'!$H648,"C",'MAPA DE RIESGOS'!$AF648),"")</f>
        <v/>
      </c>
      <c r="BQ73" s="357" t="str">
        <f>IF(AND('MAPA DE RIESGOS'!$AP649="Alta",'MAPA DE RIESGOS'!$AR649="Mayor"),CONCATENATE("R",'MAPA DE RIESGOS'!$H649,"C",'MAPA DE RIESGOS'!$AF649),"")</f>
        <v/>
      </c>
      <c r="BR73" s="357"/>
      <c r="BS73" s="357"/>
      <c r="BT73" s="357"/>
      <c r="BU73" s="357"/>
      <c r="BV73" s="357"/>
      <c r="BW73" s="357"/>
      <c r="BX73" s="357"/>
      <c r="BY73" s="357"/>
      <c r="BZ73" s="357"/>
      <c r="CA73" s="357"/>
      <c r="CB73" s="357"/>
      <c r="CC73" s="358"/>
      <c r="CD73" s="359" t="str">
        <f>IF(AND('MAPA DE RIESGOS'!$AP644="Alta",'MAPA DE RIESGOS'!$AR644="Catastrófico"),CONCATENATE("R",'MAPA DE RIESGOS'!$H644,"C",'MAPA DE RIESGOS'!$AF644),"")</f>
        <v/>
      </c>
      <c r="CE73" s="359" t="str">
        <f>IF(AND('MAPA DE RIESGOS'!$AP645="Alta",'MAPA DE RIESGOS'!$AR645="Catastrófico"),CONCATENATE("R",'MAPA DE RIESGOS'!$H645,"C",'MAPA DE RIESGOS'!$AF645),"")</f>
        <v/>
      </c>
      <c r="CF73" s="359" t="str">
        <f>IF(AND('MAPA DE RIESGOS'!$AP646="Alta",'MAPA DE RIESGOS'!$AR646="Catastrófico"),CONCATENATE("R",'MAPA DE RIESGOS'!$H646,"C",'MAPA DE RIESGOS'!$AF646),"")</f>
        <v/>
      </c>
      <c r="CG73" s="359" t="str">
        <f>IF(AND('MAPA DE RIESGOS'!$AP647="Alta",'MAPA DE RIESGOS'!$AR647="Catastrófico"),CONCATENATE("R",'MAPA DE RIESGOS'!$H647,"C",'MAPA DE RIESGOS'!$AF647),"")</f>
        <v/>
      </c>
      <c r="CH73" s="359" t="str">
        <f>IF(AND('MAPA DE RIESGOS'!$AP648="Alta",'MAPA DE RIESGOS'!$AR648="Catastrófico"),CONCATENATE("R",'MAPA DE RIESGOS'!$H648,"C",'MAPA DE RIESGOS'!$AF648),"")</f>
        <v/>
      </c>
      <c r="CI73" s="359" t="str">
        <f>IF(AND('MAPA DE RIESGOS'!$AP649="Alta",'MAPA DE RIESGOS'!$AR649="Catastrófico"),CONCATENATE("R",'MAPA DE RIESGOS'!$H649,"C",'MAPA DE RIESGOS'!$AF649),"")</f>
        <v/>
      </c>
      <c r="CJ73" s="359"/>
      <c r="CK73" s="359"/>
      <c r="CL73" s="359"/>
      <c r="CM73" s="359"/>
      <c r="CN73" s="359"/>
      <c r="CO73" s="359"/>
      <c r="CP73" s="359"/>
      <c r="CQ73" s="359"/>
      <c r="CR73" s="359"/>
      <c r="CS73" s="359"/>
      <c r="CT73" s="359"/>
      <c r="CU73" s="360"/>
      <c r="CV73" s="67"/>
      <c r="CW73" s="771"/>
      <c r="CX73" s="772"/>
      <c r="CY73" s="772"/>
      <c r="CZ73" s="772"/>
      <c r="DA73" s="772"/>
      <c r="DB73" s="773"/>
    </row>
    <row r="74" spans="2:106" ht="32.5" customHeight="1">
      <c r="B74" s="749"/>
      <c r="C74" s="749"/>
      <c r="D74" s="750"/>
      <c r="E74" s="744" t="s">
        <v>282</v>
      </c>
      <c r="F74" s="745"/>
      <c r="G74" s="745"/>
      <c r="H74" s="745"/>
      <c r="I74" s="746"/>
      <c r="J74" s="366" t="str">
        <f>IF(AND('MAPA DE RIESGOS'!$AP78="Media",'MAPA DE RIESGOS'!$AR78="Leve"),CONCATENATE("R",'MAPA DE RIESGOS'!$H78,"C",'MAPA DE RIESGOS'!$AF78),"")</f>
        <v/>
      </c>
      <c r="K74" s="367" t="str">
        <f>IF(AND('MAPA DE RIESGOS'!$AP79="Media",'MAPA DE RIESGOS'!$AR79="Leve"),CONCATENATE("R",'MAPA DE RIESGOS'!$H79,"C",'MAPA DE RIESGOS'!$AF79),"")</f>
        <v/>
      </c>
      <c r="L74" s="367" t="str">
        <f>IF(AND('MAPA DE RIESGOS'!$AP80="Media",'MAPA DE RIESGOS'!$AR80="Leve"),CONCATENATE("R",'MAPA DE RIESGOS'!$H80,"C",'MAPA DE RIESGOS'!$AF80),"")</f>
        <v/>
      </c>
      <c r="M74" s="367" t="str">
        <f>IF(AND('MAPA DE RIESGOS'!$AP81="Media",'MAPA DE RIESGOS'!$AR81="Leve"),CONCATENATE("R",'MAPA DE RIESGOS'!$H81,"C",'MAPA DE RIESGOS'!$AF81),"")</f>
        <v/>
      </c>
      <c r="N74" s="367" t="str">
        <f>IF(AND('MAPA DE RIESGOS'!$AP82="Media",'MAPA DE RIESGOS'!$AR82="Leve"),CONCATENATE("R",'MAPA DE RIESGOS'!$H82,"C",'MAPA DE RIESGOS'!$AF82),"")</f>
        <v/>
      </c>
      <c r="O74" s="367" t="str">
        <f>IF(AND('MAPA DE RIESGOS'!$AP83="Media",'MAPA DE RIESGOS'!$AR83="Leve"),CONCATENATE("R",'MAPA DE RIESGOS'!$H83,"C",'MAPA DE RIESGOS'!$AF83),"")</f>
        <v/>
      </c>
      <c r="P74" s="367" t="str">
        <f>IF(AND('MAPA DE RIESGOS'!$AP84="Media",'MAPA DE RIESGOS'!$AR84="Leve"),CONCATENATE("R",'MAPA DE RIESGOS'!$H84,"C",'MAPA DE RIESGOS'!$AF84),"")</f>
        <v/>
      </c>
      <c r="Q74" s="367" t="str">
        <f>IF(AND('MAPA DE RIESGOS'!$AP85="Media",'MAPA DE RIESGOS'!$AR85="Leve"),CONCATENATE("R",'MAPA DE RIESGOS'!$H85,"C",'MAPA DE RIESGOS'!$AF85),"")</f>
        <v/>
      </c>
      <c r="R74" s="367" t="str">
        <f>IF(AND('MAPA DE RIESGOS'!$AP86="Media",'MAPA DE RIESGOS'!$AR86="Leve"),CONCATENATE("R",'MAPA DE RIESGOS'!$H86,"C",'MAPA DE RIESGOS'!$AF86),"")</f>
        <v/>
      </c>
      <c r="S74" s="367" t="str">
        <f>IF(AND('MAPA DE RIESGOS'!$AP87="Media",'MAPA DE RIESGOS'!$AR87="Leve"),CONCATENATE("R",'MAPA DE RIESGOS'!$H87,"C",'MAPA DE RIESGOS'!$AF87),"")</f>
        <v/>
      </c>
      <c r="T74" s="367" t="str">
        <f>IF(AND('MAPA DE RIESGOS'!$AP88="Media",'MAPA DE RIESGOS'!$AR88="Leve"),CONCATENATE("R",'MAPA DE RIESGOS'!$H88,"C",'MAPA DE RIESGOS'!$AF88),"")</f>
        <v/>
      </c>
      <c r="U74" s="367" t="str">
        <f>IF(AND('MAPA DE RIESGOS'!$AP89="Media",'MAPA DE RIESGOS'!$AR89="Leve"),CONCATENATE("R",'MAPA DE RIESGOS'!$H89,"C",'MAPA DE RIESGOS'!$AF89),"")</f>
        <v/>
      </c>
      <c r="V74" s="367" t="str">
        <f>IF(AND('MAPA DE RIESGOS'!$AP90="Media",'MAPA DE RIESGOS'!$AR90="Leve"),CONCATENATE("R",'MAPA DE RIESGOS'!$H90,"C",'MAPA DE RIESGOS'!$AF90),"")</f>
        <v/>
      </c>
      <c r="W74" s="367" t="str">
        <f>IF(AND('MAPA DE RIESGOS'!$AP91="Media",'MAPA DE RIESGOS'!$AR91="Leve"),CONCATENATE("R",'MAPA DE RIESGOS'!$H91,"C",'MAPA DE RIESGOS'!$AF91),"")</f>
        <v/>
      </c>
      <c r="X74" s="367" t="str">
        <f>IF(AND('MAPA DE RIESGOS'!$AP92="Media",'MAPA DE RIESGOS'!$AR92="Leve"),CONCATENATE("R",'MAPA DE RIESGOS'!$H92,"C",'MAPA DE RIESGOS'!$AF92),"")</f>
        <v/>
      </c>
      <c r="Y74" s="367" t="str">
        <f>IF(AND('MAPA DE RIESGOS'!$AP93="Media",'MAPA DE RIESGOS'!$AR93="Leve"),CONCATENATE("R",'MAPA DE RIESGOS'!$H93,"C",'MAPA DE RIESGOS'!$AF93),"")</f>
        <v/>
      </c>
      <c r="Z74" s="367" t="str">
        <f>IF(AND('MAPA DE RIESGOS'!$AP94="Media",'MAPA DE RIESGOS'!$AR94="Leve"),CONCATENATE("R",'MAPA DE RIESGOS'!$H94,"C",'MAPA DE RIESGOS'!$AF94),"")</f>
        <v/>
      </c>
      <c r="AA74" s="367" t="str">
        <f>IF(AND('MAPA DE RIESGOS'!$AP95="Media",'MAPA DE RIESGOS'!$AR95="Leve"),CONCATENATE("R",'MAPA DE RIESGOS'!$H95,"C",'MAPA DE RIESGOS'!$AF95),"")</f>
        <v/>
      </c>
      <c r="AB74" s="366" t="str">
        <f>IF(AND('MAPA DE RIESGOS'!$AP78="Media",'MAPA DE RIESGOS'!$AR78="Menor"),CONCATENATE("R",'MAPA DE RIESGOS'!$H78,"C",'MAPA DE RIESGOS'!$AF78),"")</f>
        <v/>
      </c>
      <c r="AC74" s="367" t="str">
        <f>IF(AND('MAPA DE RIESGOS'!$AP79="Media",'MAPA DE RIESGOS'!$AR79="Menor"),CONCATENATE("R",'MAPA DE RIESGOS'!$H79,"C",'MAPA DE RIESGOS'!$AF79),"")</f>
        <v/>
      </c>
      <c r="AD74" s="367" t="str">
        <f>IF(AND('MAPA DE RIESGOS'!$AP80="Media",'MAPA DE RIESGOS'!$AR80="Menor"),CONCATENATE("R",'MAPA DE RIESGOS'!$H80,"C",'MAPA DE RIESGOS'!$AF80),"")</f>
        <v/>
      </c>
      <c r="AE74" s="367" t="str">
        <f>IF(AND('MAPA DE RIESGOS'!$AP81="Media",'MAPA DE RIESGOS'!$AR81="Menor"),CONCATENATE("R",'MAPA DE RIESGOS'!$H81,"C",'MAPA DE RIESGOS'!$AF81),"")</f>
        <v/>
      </c>
      <c r="AF74" s="367" t="str">
        <f>IF(AND('MAPA DE RIESGOS'!$AP82="Media",'MAPA DE RIESGOS'!$AR82="Menor"),CONCATENATE("R",'MAPA DE RIESGOS'!$H82,"C",'MAPA DE RIESGOS'!$AF82),"")</f>
        <v/>
      </c>
      <c r="AG74" s="367" t="str">
        <f>IF(AND('MAPA DE RIESGOS'!$AP83="Media",'MAPA DE RIESGOS'!$AR83="Menor"),CONCATENATE("R",'MAPA DE RIESGOS'!$H83,"C",'MAPA DE RIESGOS'!$AF83),"")</f>
        <v/>
      </c>
      <c r="AH74" s="367" t="str">
        <f>IF(AND('MAPA DE RIESGOS'!$AP84="Media",'MAPA DE RIESGOS'!$AR84="Menor"),CONCATENATE("R",'MAPA DE RIESGOS'!$H84,"C",'MAPA DE RIESGOS'!$AF84),"")</f>
        <v/>
      </c>
      <c r="AI74" s="367" t="str">
        <f>IF(AND('MAPA DE RIESGOS'!$AP85="Media",'MAPA DE RIESGOS'!$AR85="Menor"),CONCATENATE("R",'MAPA DE RIESGOS'!$H85,"C",'MAPA DE RIESGOS'!$AF85),"")</f>
        <v/>
      </c>
      <c r="AJ74" s="367" t="str">
        <f>IF(AND('MAPA DE RIESGOS'!$AP86="Media",'MAPA DE RIESGOS'!$AR86="Menor"),CONCATENATE("R",'MAPA DE RIESGOS'!$H86,"C",'MAPA DE RIESGOS'!$AF86),"")</f>
        <v/>
      </c>
      <c r="AK74" s="367" t="str">
        <f>IF(AND('MAPA DE RIESGOS'!$AP87="Media",'MAPA DE RIESGOS'!$AR87="Menor"),CONCATENATE("R",'MAPA DE RIESGOS'!$H87,"C",'MAPA DE RIESGOS'!$AF87),"")</f>
        <v/>
      </c>
      <c r="AL74" s="367" t="str">
        <f>IF(AND('MAPA DE RIESGOS'!$AP88="Media",'MAPA DE RIESGOS'!$AR88="Menor"),CONCATENATE("R",'MAPA DE RIESGOS'!$H88,"C",'MAPA DE RIESGOS'!$AF88),"")</f>
        <v/>
      </c>
      <c r="AM74" s="367" t="str">
        <f>IF(AND('MAPA DE RIESGOS'!$AP89="Media",'MAPA DE RIESGOS'!$AR89="Menor"),CONCATENATE("R",'MAPA DE RIESGOS'!$H89,"C",'MAPA DE RIESGOS'!$AF89),"")</f>
        <v/>
      </c>
      <c r="AN74" s="367" t="str">
        <f>IF(AND('MAPA DE RIESGOS'!$AP90="Media",'MAPA DE RIESGOS'!$AR90="Menor"),CONCATENATE("R",'MAPA DE RIESGOS'!$H90,"C",'MAPA DE RIESGOS'!$AF90),"")</f>
        <v/>
      </c>
      <c r="AO74" s="367" t="str">
        <f>IF(AND('MAPA DE RIESGOS'!$AP91="Media",'MAPA DE RIESGOS'!$AR91="Menor"),CONCATENATE("R",'MAPA DE RIESGOS'!$H91,"C",'MAPA DE RIESGOS'!$AF91),"")</f>
        <v/>
      </c>
      <c r="AP74" s="367" t="str">
        <f>IF(AND('MAPA DE RIESGOS'!$AP92="Media",'MAPA DE RIESGOS'!$AR92="Menor"),CONCATENATE("R",'MAPA DE RIESGOS'!$H92,"C",'MAPA DE RIESGOS'!$AF92),"")</f>
        <v/>
      </c>
      <c r="AQ74" s="367" t="str">
        <f>IF(AND('MAPA DE RIESGOS'!$AP93="Media",'MAPA DE RIESGOS'!$AR93="Menor"),CONCATENATE("R",'MAPA DE RIESGOS'!$H93,"C",'MAPA DE RIESGOS'!$AF93),"")</f>
        <v/>
      </c>
      <c r="AR74" s="367" t="str">
        <f>IF(AND('MAPA DE RIESGOS'!$AP94="Media",'MAPA DE RIESGOS'!$AR94="Menor"),CONCATENATE("R",'MAPA DE RIESGOS'!$H94,"C",'MAPA DE RIESGOS'!$AF94),"")</f>
        <v/>
      </c>
      <c r="AS74" s="367" t="str">
        <f>IF(AND('MAPA DE RIESGOS'!$AP95="Media",'MAPA DE RIESGOS'!$AR95="Menor"),CONCATENATE("R",'MAPA DE RIESGOS'!$H95,"C",'MAPA DE RIESGOS'!$AF95),"")</f>
        <v/>
      </c>
      <c r="AT74" s="366" t="str">
        <f>IF(AND('MAPA DE RIESGOS'!$AP78="Media",'MAPA DE RIESGOS'!$AR78="Moderado"),CONCATENATE("R",'MAPA DE RIESGOS'!$H78,"C",'MAPA DE RIESGOS'!$AF78),"")</f>
        <v/>
      </c>
      <c r="AU74" s="367" t="str">
        <f>IF(AND('MAPA DE RIESGOS'!$AP79="Media",'MAPA DE RIESGOS'!$AR79="Moderado"),CONCATENATE("R",'MAPA DE RIESGOS'!$H79,"C",'MAPA DE RIESGOS'!$AF79),"")</f>
        <v/>
      </c>
      <c r="AV74" s="367" t="str">
        <f>IF(AND('MAPA DE RIESGOS'!$AP80="Media",'MAPA DE RIESGOS'!$AR80="Moderado"),CONCATENATE("R",'MAPA DE RIESGOS'!$H80,"C",'MAPA DE RIESGOS'!$AF80),"")</f>
        <v/>
      </c>
      <c r="AW74" s="367" t="str">
        <f>IF(AND('MAPA DE RIESGOS'!$AP81="Media",'MAPA DE RIESGOS'!$AR81="Moderado"),CONCATENATE("R",'MAPA DE RIESGOS'!$H81,"C",'MAPA DE RIESGOS'!$AF81),"")</f>
        <v/>
      </c>
      <c r="AX74" s="367" t="str">
        <f>IF(AND('MAPA DE RIESGOS'!$AP82="Media",'MAPA DE RIESGOS'!$AR82="Moderado"),CONCATENATE("R",'MAPA DE RIESGOS'!$H82,"C",'MAPA DE RIESGOS'!$AF82),"")</f>
        <v/>
      </c>
      <c r="AY74" s="367" t="str">
        <f>IF(AND('MAPA DE RIESGOS'!$AP83="Media",'MAPA DE RIESGOS'!$AR83="Moderado"),CONCATENATE("R",'MAPA DE RIESGOS'!$H83,"C",'MAPA DE RIESGOS'!$AF83),"")</f>
        <v/>
      </c>
      <c r="AZ74" s="367" t="str">
        <f>IF(AND('MAPA DE RIESGOS'!$AP84="Media",'MAPA DE RIESGOS'!$AR84="Moderado"),CONCATENATE("R",'MAPA DE RIESGOS'!$H84,"C",'MAPA DE RIESGOS'!$AF84),"")</f>
        <v/>
      </c>
      <c r="BA74" s="367" t="str">
        <f>IF(AND('MAPA DE RIESGOS'!$AP85="Media",'MAPA DE RIESGOS'!$AR85="Moderado"),CONCATENATE("R",'MAPA DE RIESGOS'!$H85,"C",'MAPA DE RIESGOS'!$AF85),"")</f>
        <v/>
      </c>
      <c r="BB74" s="367" t="str">
        <f>IF(AND('MAPA DE RIESGOS'!$AP86="Media",'MAPA DE RIESGOS'!$AR86="Moderado"),CONCATENATE("R",'MAPA DE RIESGOS'!$H86,"C",'MAPA DE RIESGOS'!$AF86),"")</f>
        <v/>
      </c>
      <c r="BC74" s="367" t="str">
        <f>IF(AND('MAPA DE RIESGOS'!$AP87="Media",'MAPA DE RIESGOS'!$AR87="Moderado"),CONCATENATE("R",'MAPA DE RIESGOS'!$H87,"C",'MAPA DE RIESGOS'!$AF87),"")</f>
        <v/>
      </c>
      <c r="BD74" s="367" t="str">
        <f>IF(AND('MAPA DE RIESGOS'!$AP88="Media",'MAPA DE RIESGOS'!$AR88="Moderado"),CONCATENATE("R",'MAPA DE RIESGOS'!$H88,"C",'MAPA DE RIESGOS'!$AF88),"")</f>
        <v/>
      </c>
      <c r="BE74" s="367" t="str">
        <f>IF(AND('MAPA DE RIESGOS'!$AP89="Media",'MAPA DE RIESGOS'!$AR89="Moderado"),CONCATENATE("R",'MAPA DE RIESGOS'!$H89,"C",'MAPA DE RIESGOS'!$AF89),"")</f>
        <v/>
      </c>
      <c r="BF74" s="367" t="str">
        <f>IF(AND('MAPA DE RIESGOS'!$AP90="Media",'MAPA DE RIESGOS'!$AR90="Moderado"),CONCATENATE("R",'MAPA DE RIESGOS'!$H90,"C",'MAPA DE RIESGOS'!$AF90),"")</f>
        <v/>
      </c>
      <c r="BG74" s="367" t="str">
        <f>IF(AND('MAPA DE RIESGOS'!$AP91="Media",'MAPA DE RIESGOS'!$AR91="Moderado"),CONCATENATE("R",'MAPA DE RIESGOS'!$H91,"C",'MAPA DE RIESGOS'!$AF91),"")</f>
        <v/>
      </c>
      <c r="BH74" s="367" t="str">
        <f>IF(AND('MAPA DE RIESGOS'!$AP92="Media",'MAPA DE RIESGOS'!$AR92="Moderado"),CONCATENATE("R",'MAPA DE RIESGOS'!$H92,"C",'MAPA DE RIESGOS'!$AF92),"")</f>
        <v/>
      </c>
      <c r="BI74" s="367" t="str">
        <f>IF(AND('MAPA DE RIESGOS'!$AP93="Media",'MAPA DE RIESGOS'!$AR93="Moderado"),CONCATENATE("R",'MAPA DE RIESGOS'!$H93,"C",'MAPA DE RIESGOS'!$AF93),"")</f>
        <v/>
      </c>
      <c r="BJ74" s="367" t="str">
        <f>IF(AND('MAPA DE RIESGOS'!$AP94="Media",'MAPA DE RIESGOS'!$AR94="Moderado"),CONCATENATE("R",'MAPA DE RIESGOS'!$H94,"C",'MAPA DE RIESGOS'!$AF94),"")</f>
        <v/>
      </c>
      <c r="BK74" s="368" t="str">
        <f>IF(AND('MAPA DE RIESGOS'!$AP95="Media",'MAPA DE RIESGOS'!$AR95="Moderado"),CONCATENATE("R",'MAPA DE RIESGOS'!$H95,"C",'MAPA DE RIESGOS'!$AF95),"")</f>
        <v/>
      </c>
      <c r="BL74" s="352" t="str">
        <f>IF(AND('MAPA DE RIESGOS'!$AP78="Media",'MAPA DE RIESGOS'!$AR78="Mayor"),CONCATENATE("R",'MAPA DE RIESGOS'!$H78,"C",'MAPA DE RIESGOS'!$AF78),"")</f>
        <v/>
      </c>
      <c r="BM74" s="352" t="str">
        <f>IF(AND('MAPA DE RIESGOS'!$AP79="Media",'MAPA DE RIESGOS'!$AR79="Mayor"),CONCATENATE("R",'MAPA DE RIESGOS'!$H79,"C",'MAPA DE RIESGOS'!$AF79),"")</f>
        <v/>
      </c>
      <c r="BN74" s="352" t="str">
        <f>IF(AND('MAPA DE RIESGOS'!$AP80="Media",'MAPA DE RIESGOS'!$AR80="Mayor"),CONCATENATE("R",'MAPA DE RIESGOS'!$H80,"C",'MAPA DE RIESGOS'!$AF80),"")</f>
        <v/>
      </c>
      <c r="BO74" s="352" t="str">
        <f>IF(AND('MAPA DE RIESGOS'!$AP81="Media",'MAPA DE RIESGOS'!$AR81="Mayor"),CONCATENATE("R",'MAPA DE RIESGOS'!$H81,"C",'MAPA DE RIESGOS'!$AF81),"")</f>
        <v/>
      </c>
      <c r="BP74" s="352" t="str">
        <f>IF(AND('MAPA DE RIESGOS'!$AP82="Media",'MAPA DE RIESGOS'!$AR82="Mayor"),CONCATENATE("R",'MAPA DE RIESGOS'!$H82,"C",'MAPA DE RIESGOS'!$AF82),"")</f>
        <v/>
      </c>
      <c r="BQ74" s="352" t="str">
        <f>IF(AND('MAPA DE RIESGOS'!$AP83="Media",'MAPA DE RIESGOS'!$AR83="Mayor"),CONCATENATE("R",'MAPA DE RIESGOS'!$H83,"C",'MAPA DE RIESGOS'!$AF83),"")</f>
        <v/>
      </c>
      <c r="BR74" s="352" t="str">
        <f>IF(AND('MAPA DE RIESGOS'!$AP84="Media",'MAPA DE RIESGOS'!$AR84="Mayor"),CONCATENATE("R",'MAPA DE RIESGOS'!$H84,"C",'MAPA DE RIESGOS'!$AF84),"")</f>
        <v/>
      </c>
      <c r="BS74" s="352" t="str">
        <f>IF(AND('MAPA DE RIESGOS'!$AP85="Media",'MAPA DE RIESGOS'!$AR85="Mayor"),CONCATENATE("R",'MAPA DE RIESGOS'!$H85,"C",'MAPA DE RIESGOS'!$AF85),"")</f>
        <v/>
      </c>
      <c r="BT74" s="352" t="str">
        <f>IF(AND('MAPA DE RIESGOS'!$AP86="Media",'MAPA DE RIESGOS'!$AR86="Mayor"),CONCATENATE("R",'MAPA DE RIESGOS'!$H86,"C",'MAPA DE RIESGOS'!$AF86),"")</f>
        <v/>
      </c>
      <c r="BU74" s="352" t="str">
        <f>IF(AND('MAPA DE RIESGOS'!$AP87="Media",'MAPA DE RIESGOS'!$AR87="Mayor"),CONCATENATE("R",'MAPA DE RIESGOS'!$H87,"C",'MAPA DE RIESGOS'!$AF87),"")</f>
        <v/>
      </c>
      <c r="BV74" s="352" t="str">
        <f>IF(AND('MAPA DE RIESGOS'!$AP88="Media",'MAPA DE RIESGOS'!$AR88="Mayor"),CONCATENATE("R",'MAPA DE RIESGOS'!$H88,"C",'MAPA DE RIESGOS'!$AF88),"")</f>
        <v/>
      </c>
      <c r="BW74" s="352" t="str">
        <f>IF(AND('MAPA DE RIESGOS'!$AP89="Media",'MAPA DE RIESGOS'!$AR89="Mayor"),CONCATENATE("R",'MAPA DE RIESGOS'!$H89,"C",'MAPA DE RIESGOS'!$AF89),"")</f>
        <v/>
      </c>
      <c r="BX74" s="352" t="str">
        <f>IF(AND('MAPA DE RIESGOS'!$AP90="Media",'MAPA DE RIESGOS'!$AR90="Mayor"),CONCATENATE("R",'MAPA DE RIESGOS'!$H90,"C",'MAPA DE RIESGOS'!$AF90),"")</f>
        <v/>
      </c>
      <c r="BY74" s="352" t="str">
        <f>IF(AND('MAPA DE RIESGOS'!$AP91="Media",'MAPA DE RIESGOS'!$AR91="Mayor"),CONCATENATE("R",'MAPA DE RIESGOS'!$H91,"C",'MAPA DE RIESGOS'!$AF91),"")</f>
        <v/>
      </c>
      <c r="BZ74" s="352" t="str">
        <f>IF(AND('MAPA DE RIESGOS'!$AP92="Media",'MAPA DE RIESGOS'!$AR92="Mayor"),CONCATENATE("R",'MAPA DE RIESGOS'!$H92,"C",'MAPA DE RIESGOS'!$AF92),"")</f>
        <v/>
      </c>
      <c r="CA74" s="352" t="str">
        <f>IF(AND('MAPA DE RIESGOS'!$AP93="Media",'MAPA DE RIESGOS'!$AR93="Mayor"),CONCATENATE("R",'MAPA DE RIESGOS'!$H93,"C",'MAPA DE RIESGOS'!$AF93),"")</f>
        <v/>
      </c>
      <c r="CB74" s="352" t="str">
        <f>IF(AND('MAPA DE RIESGOS'!$AP94="Media",'MAPA DE RIESGOS'!$AR94="Mayor"),CONCATENATE("R",'MAPA DE RIESGOS'!$H94,"C",'MAPA DE RIESGOS'!$AF94),"")</f>
        <v/>
      </c>
      <c r="CC74" s="353" t="str">
        <f>IF(AND('MAPA DE RIESGOS'!$AP95="Media",'MAPA DE RIESGOS'!$AR95="Mayor"),CONCATENATE("R",'MAPA DE RIESGOS'!$H95,"C",'MAPA DE RIESGOS'!$AF95),"")</f>
        <v/>
      </c>
      <c r="CD74" s="354" t="str">
        <f>IF(AND('MAPA DE RIESGOS'!$AP78="Media",'MAPA DE RIESGOS'!$AR78="Catastrófico"),CONCATENATE("R",'MAPA DE RIESGOS'!$H78,"C",'MAPA DE RIESGOS'!$AF78),"")</f>
        <v/>
      </c>
      <c r="CE74" s="354" t="str">
        <f>IF(AND('MAPA DE RIESGOS'!$AP79="Media",'MAPA DE RIESGOS'!$AR79="Catastrófico"),CONCATENATE("R",'MAPA DE RIESGOS'!$H79,"C",'MAPA DE RIESGOS'!$AF79),"")</f>
        <v/>
      </c>
      <c r="CF74" s="354" t="str">
        <f>IF(AND('MAPA DE RIESGOS'!$AP80="Media",'MAPA DE RIESGOS'!$AR80="Catastrófico"),CONCATENATE("R",'MAPA DE RIESGOS'!$H80,"C",'MAPA DE RIESGOS'!$AF80),"")</f>
        <v/>
      </c>
      <c r="CG74" s="354" t="str">
        <f>IF(AND('MAPA DE RIESGOS'!$AP81="Media",'MAPA DE RIESGOS'!$AR81="Catastrófico"),CONCATENATE("R",'MAPA DE RIESGOS'!$H81,"C",'MAPA DE RIESGOS'!$AF81),"")</f>
        <v/>
      </c>
      <c r="CH74" s="354" t="str">
        <f>IF(AND('MAPA DE RIESGOS'!$AP82="Media",'MAPA DE RIESGOS'!$AR82="Catastrófico"),CONCATENATE("R",'MAPA DE RIESGOS'!$H82,"C",'MAPA DE RIESGOS'!$AF82),"")</f>
        <v/>
      </c>
      <c r="CI74" s="354" t="str">
        <f>IF(AND('MAPA DE RIESGOS'!$AP83="Media",'MAPA DE RIESGOS'!$AR83="Catastrófico"),CONCATENATE("R",'MAPA DE RIESGOS'!$H83,"C",'MAPA DE RIESGOS'!$AF83),"")</f>
        <v/>
      </c>
      <c r="CJ74" s="354" t="str">
        <f>IF(AND('MAPA DE RIESGOS'!$AP84="Media",'MAPA DE RIESGOS'!$AR84="Catastrófico"),CONCATENATE("R",'MAPA DE RIESGOS'!$H84,"C",'MAPA DE RIESGOS'!$AF84),"")</f>
        <v/>
      </c>
      <c r="CK74" s="354" t="str">
        <f>IF(AND('MAPA DE RIESGOS'!$AP85="Media",'MAPA DE RIESGOS'!$AR85="Catastrófico"),CONCATENATE("R",'MAPA DE RIESGOS'!$H85,"C",'MAPA DE RIESGOS'!$AF85),"")</f>
        <v/>
      </c>
      <c r="CL74" s="354" t="str">
        <f>IF(AND('MAPA DE RIESGOS'!$AP86="Media",'MAPA DE RIESGOS'!$AR86="Catastrófico"),CONCATENATE("R",'MAPA DE RIESGOS'!$H86,"C",'MAPA DE RIESGOS'!$AF86),"")</f>
        <v/>
      </c>
      <c r="CM74" s="354" t="str">
        <f>IF(AND('MAPA DE RIESGOS'!$AP87="Media",'MAPA DE RIESGOS'!$AR87="Catastrófico"),CONCATENATE("R",'MAPA DE RIESGOS'!$H87,"C",'MAPA DE RIESGOS'!$AF87),"")</f>
        <v/>
      </c>
      <c r="CN74" s="354" t="str">
        <f>IF(AND('MAPA DE RIESGOS'!$AP88="Media",'MAPA DE RIESGOS'!$AR88="Catastrófico"),CONCATENATE("R",'MAPA DE RIESGOS'!$H88,"C",'MAPA DE RIESGOS'!$AF88),"")</f>
        <v/>
      </c>
      <c r="CO74" s="354" t="str">
        <f>IF(AND('MAPA DE RIESGOS'!$AP89="Media",'MAPA DE RIESGOS'!$AR89="Catastrófico"),CONCATENATE("R",'MAPA DE RIESGOS'!$H89,"C",'MAPA DE RIESGOS'!$AF89),"")</f>
        <v/>
      </c>
      <c r="CP74" s="354" t="str">
        <f>IF(AND('MAPA DE RIESGOS'!$AP90="Media",'MAPA DE RIESGOS'!$AR90="Catastrófico"),CONCATENATE("R",'MAPA DE RIESGOS'!$H90,"C",'MAPA DE RIESGOS'!$AF90),"")</f>
        <v/>
      </c>
      <c r="CQ74" s="354" t="str">
        <f>IF(AND('MAPA DE RIESGOS'!$AP91="Media",'MAPA DE RIESGOS'!$AR91="Catastrófico"),CONCATENATE("R",'MAPA DE RIESGOS'!$H91,"C",'MAPA DE RIESGOS'!$AF91),"")</f>
        <v/>
      </c>
      <c r="CR74" s="354" t="str">
        <f>IF(AND('MAPA DE RIESGOS'!$AP92="Media",'MAPA DE RIESGOS'!$AR92="Catastrófico"),CONCATENATE("R",'MAPA DE RIESGOS'!$H92,"C",'MAPA DE RIESGOS'!$AF92),"")</f>
        <v/>
      </c>
      <c r="CS74" s="354" t="str">
        <f>IF(AND('MAPA DE RIESGOS'!$AP93="Media",'MAPA DE RIESGOS'!$AR93="Catastrófico"),CONCATENATE("R",'MAPA DE RIESGOS'!$H93,"C",'MAPA DE RIESGOS'!$AF93),"")</f>
        <v/>
      </c>
      <c r="CT74" s="354" t="str">
        <f>IF(AND('MAPA DE RIESGOS'!$AP94="Media",'MAPA DE RIESGOS'!$AR94="Catastrófico"),CONCATENATE("R",'MAPA DE RIESGOS'!$H94,"C",'MAPA DE RIESGOS'!$AF94),"")</f>
        <v/>
      </c>
      <c r="CU74" s="355" t="str">
        <f>IF(AND('MAPA DE RIESGOS'!$AP95="Media",'MAPA DE RIESGOS'!$AR95="Catastrófico"),CONCATENATE("R",'MAPA DE RIESGOS'!$H95,"C",'MAPA DE RIESGOS'!$AF95),"")</f>
        <v/>
      </c>
      <c r="CV74" s="67"/>
      <c r="CW74" s="762" t="s">
        <v>12</v>
      </c>
      <c r="CX74" s="763"/>
      <c r="CY74" s="763"/>
      <c r="CZ74" s="763"/>
      <c r="DA74" s="763"/>
      <c r="DB74" s="764"/>
    </row>
    <row r="75" spans="2:106" ht="32.5" customHeight="1">
      <c r="B75" s="749"/>
      <c r="C75" s="749"/>
      <c r="D75" s="750"/>
      <c r="E75" s="738"/>
      <c r="F75" s="739"/>
      <c r="G75" s="739"/>
      <c r="H75" s="739"/>
      <c r="I75" s="740"/>
      <c r="J75" s="369" t="str">
        <f>IF(AND('MAPA DE RIESGOS'!$AP96="Media",'MAPA DE RIESGOS'!$AR96="Leve"),CONCATENATE("R",'MAPA DE RIESGOS'!$H96,"C",'MAPA DE RIESGOS'!$AF96),"")</f>
        <v/>
      </c>
      <c r="K75" s="370" t="str">
        <f>IF(AND('MAPA DE RIESGOS'!$AP97="Media",'MAPA DE RIESGOS'!$AR97="Leve"),CONCATENATE("R",'MAPA DE RIESGOS'!$H97,"C",'MAPA DE RIESGOS'!$AF97),"")</f>
        <v/>
      </c>
      <c r="L75" s="370" t="str">
        <f>IF(AND('MAPA DE RIESGOS'!$AP98="Media",'MAPA DE RIESGOS'!$AR98="Leve"),CONCATENATE("R",'MAPA DE RIESGOS'!$H98,"C",'MAPA DE RIESGOS'!$AF98),"")</f>
        <v/>
      </c>
      <c r="M75" s="370" t="str">
        <f>IF(AND('MAPA DE RIESGOS'!$AP99="Media",'MAPA DE RIESGOS'!$AR99="Leve"),CONCATENATE("R",'MAPA DE RIESGOS'!$H99,"C",'MAPA DE RIESGOS'!$AF99),"")</f>
        <v/>
      </c>
      <c r="N75" s="370" t="str">
        <f>IF(AND('MAPA DE RIESGOS'!$AP100="Media",'MAPA DE RIESGOS'!$AR100="Leve"),CONCATENATE("R",'MAPA DE RIESGOS'!$H100,"C",'MAPA DE RIESGOS'!$AF100),"")</f>
        <v/>
      </c>
      <c r="O75" s="370" t="str">
        <f>IF(AND('MAPA DE RIESGOS'!$AP101="Media",'MAPA DE RIESGOS'!$AR101="Leve"),CONCATENATE("R",'MAPA DE RIESGOS'!$H101,"C",'MAPA DE RIESGOS'!$AF101),"")</f>
        <v/>
      </c>
      <c r="P75" s="370" t="str">
        <f>IF(AND('MAPA DE RIESGOS'!$AP102="Media",'MAPA DE RIESGOS'!$AR102="Leve"),CONCATENATE("R",'MAPA DE RIESGOS'!$H102,"C",'MAPA DE RIESGOS'!$AF102),"")</f>
        <v/>
      </c>
      <c r="Q75" s="370" t="str">
        <f>IF(AND('MAPA DE RIESGOS'!$AP103="Media",'MAPA DE RIESGOS'!$AR103="Leve"),CONCATENATE("R",'MAPA DE RIESGOS'!$H103,"C",'MAPA DE RIESGOS'!$AF103),"")</f>
        <v/>
      </c>
      <c r="R75" s="370" t="str">
        <f>IF(AND('MAPA DE RIESGOS'!$AP104="Media",'MAPA DE RIESGOS'!$AR104="Leve"),CONCATENATE("R",'MAPA DE RIESGOS'!$H104,"C",'MAPA DE RIESGOS'!$AF104),"")</f>
        <v/>
      </c>
      <c r="S75" s="370" t="str">
        <f>IF(AND('MAPA DE RIESGOS'!$AP105="Media",'MAPA DE RIESGOS'!$AR105="Leve"),CONCATENATE("R",'MAPA DE RIESGOS'!$H105,"C",'MAPA DE RIESGOS'!$AF105),"")</f>
        <v/>
      </c>
      <c r="T75" s="370" t="str">
        <f>IF(AND('MAPA DE RIESGOS'!$AP106="Media",'MAPA DE RIESGOS'!$AR106="Leve"),CONCATENATE("R",'MAPA DE RIESGOS'!$H106,"C",'MAPA DE RIESGOS'!$AF106),"")</f>
        <v/>
      </c>
      <c r="U75" s="370" t="str">
        <f>IF(AND('MAPA DE RIESGOS'!$AP107="Media",'MAPA DE RIESGOS'!$AR107="Leve"),CONCATENATE("R",'MAPA DE RIESGOS'!$H107,"C",'MAPA DE RIESGOS'!$AF107),"")</f>
        <v/>
      </c>
      <c r="V75" s="370" t="str">
        <f>IF(AND('MAPA DE RIESGOS'!$AP108="Media",'MAPA DE RIESGOS'!$AR108="Leve"),CONCATENATE("R",'MAPA DE RIESGOS'!$H108,"C",'MAPA DE RIESGOS'!$AF108),"")</f>
        <v/>
      </c>
      <c r="W75" s="370" t="str">
        <f>IF(AND('MAPA DE RIESGOS'!$AP109="Media",'MAPA DE RIESGOS'!$AR109="Leve"),CONCATENATE("R",'MAPA DE RIESGOS'!$H109,"C",'MAPA DE RIESGOS'!$AF109),"")</f>
        <v/>
      </c>
      <c r="X75" s="370" t="str">
        <f>IF(AND('MAPA DE RIESGOS'!$AP110="Media",'MAPA DE RIESGOS'!$AR110="Leve"),CONCATENATE("R",'MAPA DE RIESGOS'!$H110,"C",'MAPA DE RIESGOS'!$AF110),"")</f>
        <v/>
      </c>
      <c r="Y75" s="370" t="str">
        <f>IF(AND('MAPA DE RIESGOS'!$AP111="Media",'MAPA DE RIESGOS'!$AR111="Leve"),CONCATENATE("R",'MAPA DE RIESGOS'!$H111,"C",'MAPA DE RIESGOS'!$AF111),"")</f>
        <v/>
      </c>
      <c r="Z75" s="370" t="str">
        <f>IF(AND('MAPA DE RIESGOS'!$AP112="Media",'MAPA DE RIESGOS'!$AR112="Leve"),CONCATENATE("R",'MAPA DE RIESGOS'!$H112,"C",'MAPA DE RIESGOS'!$AF112),"")</f>
        <v/>
      </c>
      <c r="AA75" s="370" t="str">
        <f>IF(AND('MAPA DE RIESGOS'!$AP113="Media",'MAPA DE RIESGOS'!$AR113="Leve"),CONCATENATE("R",'MAPA DE RIESGOS'!$H113,"C",'MAPA DE RIESGOS'!$AF113),"")</f>
        <v/>
      </c>
      <c r="AB75" s="369" t="str">
        <f>IF(AND('MAPA DE RIESGOS'!$AP96="Media",'MAPA DE RIESGOS'!$AR96="Menor"),CONCATENATE("R",'MAPA DE RIESGOS'!$H96,"C",'MAPA DE RIESGOS'!$AF96),"")</f>
        <v/>
      </c>
      <c r="AC75" s="370" t="str">
        <f>IF(AND('MAPA DE RIESGOS'!$AP97="Media",'MAPA DE RIESGOS'!$AR97="Menor"),CONCATENATE("R",'MAPA DE RIESGOS'!$H97,"C",'MAPA DE RIESGOS'!$AF97),"")</f>
        <v/>
      </c>
      <c r="AD75" s="370" t="str">
        <f>IF(AND('MAPA DE RIESGOS'!$AP98="Media",'MAPA DE RIESGOS'!$AR98="Menor"),CONCATENATE("R",'MAPA DE RIESGOS'!$H98,"C",'MAPA DE RIESGOS'!$AF98),"")</f>
        <v/>
      </c>
      <c r="AE75" s="370" t="str">
        <f>IF(AND('MAPA DE RIESGOS'!$AP99="Media",'MAPA DE RIESGOS'!$AR99="Menor"),CONCATENATE("R",'MAPA DE RIESGOS'!$H99,"C",'MAPA DE RIESGOS'!$AF99),"")</f>
        <v/>
      </c>
      <c r="AF75" s="370" t="str">
        <f>IF(AND('MAPA DE RIESGOS'!$AP100="Media",'MAPA DE RIESGOS'!$AR100="Menor"),CONCATENATE("R",'MAPA DE RIESGOS'!$H100,"C",'MAPA DE RIESGOS'!$AF100),"")</f>
        <v/>
      </c>
      <c r="AG75" s="370" t="str">
        <f>IF(AND('MAPA DE RIESGOS'!$AP101="Media",'MAPA DE RIESGOS'!$AR101="Menor"),CONCATENATE("R",'MAPA DE RIESGOS'!$H101,"C",'MAPA DE RIESGOS'!$AF101),"")</f>
        <v/>
      </c>
      <c r="AH75" s="370" t="str">
        <f>IF(AND('MAPA DE RIESGOS'!$AP102="Media",'MAPA DE RIESGOS'!$AR102="Menor"),CONCATENATE("R",'MAPA DE RIESGOS'!$H102,"C",'MAPA DE RIESGOS'!$AF102),"")</f>
        <v/>
      </c>
      <c r="AI75" s="370" t="str">
        <f>IF(AND('MAPA DE RIESGOS'!$AP103="Media",'MAPA DE RIESGOS'!$AR103="Menor"),CONCATENATE("R",'MAPA DE RIESGOS'!$H103,"C",'MAPA DE RIESGOS'!$AF103),"")</f>
        <v/>
      </c>
      <c r="AJ75" s="370" t="str">
        <f>IF(AND('MAPA DE RIESGOS'!$AP104="Media",'MAPA DE RIESGOS'!$AR104="Menor"),CONCATENATE("R",'MAPA DE RIESGOS'!$H104,"C",'MAPA DE RIESGOS'!$AF104),"")</f>
        <v/>
      </c>
      <c r="AK75" s="370" t="str">
        <f>IF(AND('MAPA DE RIESGOS'!$AP105="Media",'MAPA DE RIESGOS'!$AR105="Menor"),CONCATENATE("R",'MAPA DE RIESGOS'!$H105,"C",'MAPA DE RIESGOS'!$AF105),"")</f>
        <v/>
      </c>
      <c r="AL75" s="370" t="str">
        <f>IF(AND('MAPA DE RIESGOS'!$AP106="Media",'MAPA DE RIESGOS'!$AR106="Menor"),CONCATENATE("R",'MAPA DE RIESGOS'!$H106,"C",'MAPA DE RIESGOS'!$AF106),"")</f>
        <v/>
      </c>
      <c r="AM75" s="370" t="str">
        <f>IF(AND('MAPA DE RIESGOS'!$AP107="Media",'MAPA DE RIESGOS'!$AR107="Menor"),CONCATENATE("R",'MAPA DE RIESGOS'!$H107,"C",'MAPA DE RIESGOS'!$AF107),"")</f>
        <v/>
      </c>
      <c r="AN75" s="370" t="str">
        <f>IF(AND('MAPA DE RIESGOS'!$AP108="Media",'MAPA DE RIESGOS'!$AR108="Menor"),CONCATENATE("R",'MAPA DE RIESGOS'!$H108,"C",'MAPA DE RIESGOS'!$AF108),"")</f>
        <v/>
      </c>
      <c r="AO75" s="370" t="str">
        <f>IF(AND('MAPA DE RIESGOS'!$AP109="Media",'MAPA DE RIESGOS'!$AR109="Menor"),CONCATENATE("R",'MAPA DE RIESGOS'!$H109,"C",'MAPA DE RIESGOS'!$AF109),"")</f>
        <v/>
      </c>
      <c r="AP75" s="370" t="str">
        <f>IF(AND('MAPA DE RIESGOS'!$AP110="Media",'MAPA DE RIESGOS'!$AR110="Menor"),CONCATENATE("R",'MAPA DE RIESGOS'!$H110,"C",'MAPA DE RIESGOS'!$AF110),"")</f>
        <v/>
      </c>
      <c r="AQ75" s="370" t="str">
        <f>IF(AND('MAPA DE RIESGOS'!$AP111="Media",'MAPA DE RIESGOS'!$AR111="Menor"),CONCATENATE("R",'MAPA DE RIESGOS'!$H111,"C",'MAPA DE RIESGOS'!$AF111),"")</f>
        <v/>
      </c>
      <c r="AR75" s="370" t="str">
        <f>IF(AND('MAPA DE RIESGOS'!$AP112="Media",'MAPA DE RIESGOS'!$AR112="Menor"),CONCATENATE("R",'MAPA DE RIESGOS'!$H112,"C",'MAPA DE RIESGOS'!$AF112),"")</f>
        <v/>
      </c>
      <c r="AS75" s="370" t="str">
        <f>IF(AND('MAPA DE RIESGOS'!$AP113="Media",'MAPA DE RIESGOS'!$AR113="Menor"),CONCATENATE("R",'MAPA DE RIESGOS'!$H113,"C",'MAPA DE RIESGOS'!$AF113),"")</f>
        <v/>
      </c>
      <c r="AT75" s="369" t="str">
        <f>IF(AND('MAPA DE RIESGOS'!$AP96="Media",'MAPA DE RIESGOS'!$AR96="Moderado"),CONCATENATE("R",'MAPA DE RIESGOS'!$H96,"C",'MAPA DE RIESGOS'!$AF96),"")</f>
        <v/>
      </c>
      <c r="AU75" s="370" t="str">
        <f>IF(AND('MAPA DE RIESGOS'!$AP97="Media",'MAPA DE RIESGOS'!$AR97="Moderado"),CONCATENATE("R",'MAPA DE RIESGOS'!$H97,"C",'MAPA DE RIESGOS'!$AF97),"")</f>
        <v/>
      </c>
      <c r="AV75" s="370" t="str">
        <f>IF(AND('MAPA DE RIESGOS'!$AP98="Media",'MAPA DE RIESGOS'!$AR98="Moderado"),CONCATENATE("R",'MAPA DE RIESGOS'!$H98,"C",'MAPA DE RIESGOS'!$AF98),"")</f>
        <v/>
      </c>
      <c r="AW75" s="370" t="str">
        <f>IF(AND('MAPA DE RIESGOS'!$AP99="Media",'MAPA DE RIESGOS'!$AR99="Moderado"),CONCATENATE("R",'MAPA DE RIESGOS'!$H99,"C",'MAPA DE RIESGOS'!$AF99),"")</f>
        <v/>
      </c>
      <c r="AX75" s="370" t="str">
        <f>IF(AND('MAPA DE RIESGOS'!$AP100="Media",'MAPA DE RIESGOS'!$AR100="Moderado"),CONCATENATE("R",'MAPA DE RIESGOS'!$H100,"C",'MAPA DE RIESGOS'!$AF100),"")</f>
        <v/>
      </c>
      <c r="AY75" s="370" t="str">
        <f>IF(AND('MAPA DE RIESGOS'!$AP101="Media",'MAPA DE RIESGOS'!$AR101="Moderado"),CONCATENATE("R",'MAPA DE RIESGOS'!$H101,"C",'MAPA DE RIESGOS'!$AF101),"")</f>
        <v/>
      </c>
      <c r="AZ75" s="370" t="str">
        <f>IF(AND('MAPA DE RIESGOS'!$AP102="Media",'MAPA DE RIESGOS'!$AR102="Moderado"),CONCATENATE("R",'MAPA DE RIESGOS'!$H102,"C",'MAPA DE RIESGOS'!$AF102),"")</f>
        <v/>
      </c>
      <c r="BA75" s="370" t="str">
        <f>IF(AND('MAPA DE RIESGOS'!$AP103="Media",'MAPA DE RIESGOS'!$AR103="Moderado"),CONCATENATE("R",'MAPA DE RIESGOS'!$H103,"C",'MAPA DE RIESGOS'!$AF103),"")</f>
        <v/>
      </c>
      <c r="BB75" s="370" t="str">
        <f>IF(AND('MAPA DE RIESGOS'!$AP104="Media",'MAPA DE RIESGOS'!$AR104="Moderado"),CONCATENATE("R",'MAPA DE RIESGOS'!$H104,"C",'MAPA DE RIESGOS'!$AF104),"")</f>
        <v/>
      </c>
      <c r="BC75" s="370" t="str">
        <f>IF(AND('MAPA DE RIESGOS'!$AP105="Media",'MAPA DE RIESGOS'!$AR105="Moderado"),CONCATENATE("R",'MAPA DE RIESGOS'!$H105,"C",'MAPA DE RIESGOS'!$AF105),"")</f>
        <v/>
      </c>
      <c r="BD75" s="370" t="str">
        <f>IF(AND('MAPA DE RIESGOS'!$AP106="Media",'MAPA DE RIESGOS'!$AR106="Moderado"),CONCATENATE("R",'MAPA DE RIESGOS'!$H106,"C",'MAPA DE RIESGOS'!$AF106),"")</f>
        <v/>
      </c>
      <c r="BE75" s="370" t="str">
        <f>IF(AND('MAPA DE RIESGOS'!$AP107="Media",'MAPA DE RIESGOS'!$AR107="Moderado"),CONCATENATE("R",'MAPA DE RIESGOS'!$H107,"C",'MAPA DE RIESGOS'!$AF107),"")</f>
        <v/>
      </c>
      <c r="BF75" s="370" t="str">
        <f>IF(AND('MAPA DE RIESGOS'!$AP108="Media",'MAPA DE RIESGOS'!$AR108="Moderado"),CONCATENATE("R",'MAPA DE RIESGOS'!$H108,"C",'MAPA DE RIESGOS'!$AF108),"")</f>
        <v/>
      </c>
      <c r="BG75" s="370" t="str">
        <f>IF(AND('MAPA DE RIESGOS'!$AP109="Media",'MAPA DE RIESGOS'!$AR109="Moderado"),CONCATENATE("R",'MAPA DE RIESGOS'!$H109,"C",'MAPA DE RIESGOS'!$AF109),"")</f>
        <v/>
      </c>
      <c r="BH75" s="370" t="str">
        <f>IF(AND('MAPA DE RIESGOS'!$AP110="Media",'MAPA DE RIESGOS'!$AR110="Moderado"),CONCATENATE("R",'MAPA DE RIESGOS'!$H110,"C",'MAPA DE RIESGOS'!$AF110),"")</f>
        <v/>
      </c>
      <c r="BI75" s="370" t="str">
        <f>IF(AND('MAPA DE RIESGOS'!$AP111="Media",'MAPA DE RIESGOS'!$AR111="Moderado"),CONCATENATE("R",'MAPA DE RIESGOS'!$H111,"C",'MAPA DE RIESGOS'!$AF111),"")</f>
        <v/>
      </c>
      <c r="BJ75" s="370" t="str">
        <f>IF(AND('MAPA DE RIESGOS'!$AP112="Media",'MAPA DE RIESGOS'!$AR112="Moderado"),CONCATENATE("R",'MAPA DE RIESGOS'!$H112,"C",'MAPA DE RIESGOS'!$AF112),"")</f>
        <v/>
      </c>
      <c r="BK75" s="371" t="str">
        <f>IF(AND('MAPA DE RIESGOS'!$AP113="Media",'MAPA DE RIESGOS'!$AR113="Moderado"),CONCATENATE("R",'MAPA DE RIESGOS'!$H113,"C",'MAPA DE RIESGOS'!$AF113),"")</f>
        <v/>
      </c>
      <c r="BL75" s="357" t="str">
        <f>IF(AND('MAPA DE RIESGOS'!$AP96="Media",'MAPA DE RIESGOS'!$AR96="Mayor"),CONCATENATE("R",'MAPA DE RIESGOS'!$H96,"C",'MAPA DE RIESGOS'!$AF96),"")</f>
        <v/>
      </c>
      <c r="BM75" s="357" t="str">
        <f>IF(AND('MAPA DE RIESGOS'!$AP97="Media",'MAPA DE RIESGOS'!$AR97="Mayor"),CONCATENATE("R",'MAPA DE RIESGOS'!$H97,"C",'MAPA DE RIESGOS'!$AF97),"")</f>
        <v/>
      </c>
      <c r="BN75" s="357" t="str">
        <f>IF(AND('MAPA DE RIESGOS'!$AP98="Media",'MAPA DE RIESGOS'!$AR98="Mayor"),CONCATENATE("R",'MAPA DE RIESGOS'!$H98,"C",'MAPA DE RIESGOS'!$AF98),"")</f>
        <v/>
      </c>
      <c r="BO75" s="357" t="str">
        <f>IF(AND('MAPA DE RIESGOS'!$AP99="Media",'MAPA DE RIESGOS'!$AR99="Mayor"),CONCATENATE("R",'MAPA DE RIESGOS'!$H99,"C",'MAPA DE RIESGOS'!$AF99),"")</f>
        <v/>
      </c>
      <c r="BP75" s="357" t="str">
        <f>IF(AND('MAPA DE RIESGOS'!$AP100="Media",'MAPA DE RIESGOS'!$AR100="Mayor"),CONCATENATE("R",'MAPA DE RIESGOS'!$H100,"C",'MAPA DE RIESGOS'!$AF100),"")</f>
        <v/>
      </c>
      <c r="BQ75" s="357" t="str">
        <f>IF(AND('MAPA DE RIESGOS'!$AP101="Media",'MAPA DE RIESGOS'!$AR101="Mayor"),CONCATENATE("R",'MAPA DE RIESGOS'!$H101,"C",'MAPA DE RIESGOS'!$AF101),"")</f>
        <v/>
      </c>
      <c r="BR75" s="357" t="str">
        <f>IF(AND('MAPA DE RIESGOS'!$AP102="Media",'MAPA DE RIESGOS'!$AR102="Mayor"),CONCATENATE("R",'MAPA DE RIESGOS'!$H102,"C",'MAPA DE RIESGOS'!$AF102),"")</f>
        <v/>
      </c>
      <c r="BS75" s="357" t="str">
        <f>IF(AND('MAPA DE RIESGOS'!$AP103="Media",'MAPA DE RIESGOS'!$AR103="Mayor"),CONCATENATE("R",'MAPA DE RIESGOS'!$H103,"C",'MAPA DE RIESGOS'!$AF103),"")</f>
        <v/>
      </c>
      <c r="BT75" s="357" t="str">
        <f>IF(AND('MAPA DE RIESGOS'!$AP104="Media",'MAPA DE RIESGOS'!$AR104="Mayor"),CONCATENATE("R",'MAPA DE RIESGOS'!$H104,"C",'MAPA DE RIESGOS'!$AF104),"")</f>
        <v/>
      </c>
      <c r="BU75" s="357" t="str">
        <f>IF(AND('MAPA DE RIESGOS'!$AP105="Media",'MAPA DE RIESGOS'!$AR105="Mayor"),CONCATENATE("R",'MAPA DE RIESGOS'!$H105,"C",'MAPA DE RIESGOS'!$AF105),"")</f>
        <v/>
      </c>
      <c r="BV75" s="357" t="str">
        <f>IF(AND('MAPA DE RIESGOS'!$AP106="Media",'MAPA DE RIESGOS'!$AR106="Mayor"),CONCATENATE("R",'MAPA DE RIESGOS'!$H106,"C",'MAPA DE RIESGOS'!$AF106),"")</f>
        <v/>
      </c>
      <c r="BW75" s="357" t="str">
        <f>IF(AND('MAPA DE RIESGOS'!$AP107="Media",'MAPA DE RIESGOS'!$AR107="Mayor"),CONCATENATE("R",'MAPA DE RIESGOS'!$H107,"C",'MAPA DE RIESGOS'!$AF107),"")</f>
        <v/>
      </c>
      <c r="BX75" s="357" t="str">
        <f>IF(AND('MAPA DE RIESGOS'!$AP108="Media",'MAPA DE RIESGOS'!$AR108="Mayor"),CONCATENATE("R",'MAPA DE RIESGOS'!$H108,"C",'MAPA DE RIESGOS'!$AF108),"")</f>
        <v/>
      </c>
      <c r="BY75" s="357" t="str">
        <f>IF(AND('MAPA DE RIESGOS'!$AP109="Media",'MAPA DE RIESGOS'!$AR109="Mayor"),CONCATENATE("R",'MAPA DE RIESGOS'!$H109,"C",'MAPA DE RIESGOS'!$AF109),"")</f>
        <v/>
      </c>
      <c r="BZ75" s="357" t="str">
        <f>IF(AND('MAPA DE RIESGOS'!$AP110="Media",'MAPA DE RIESGOS'!$AR110="Mayor"),CONCATENATE("R",'MAPA DE RIESGOS'!$H110,"C",'MAPA DE RIESGOS'!$AF110),"")</f>
        <v/>
      </c>
      <c r="CA75" s="357" t="str">
        <f>IF(AND('MAPA DE RIESGOS'!$AP111="Media",'MAPA DE RIESGOS'!$AR111="Mayor"),CONCATENATE("R",'MAPA DE RIESGOS'!$H111,"C",'MAPA DE RIESGOS'!$AF111),"")</f>
        <v/>
      </c>
      <c r="CB75" s="357" t="str">
        <f>IF(AND('MAPA DE RIESGOS'!$AP112="Media",'MAPA DE RIESGOS'!$AR112="Mayor"),CONCATENATE("R",'MAPA DE RIESGOS'!$H112,"C",'MAPA DE RIESGOS'!$AF112),"")</f>
        <v/>
      </c>
      <c r="CC75" s="358" t="str">
        <f>IF(AND('MAPA DE RIESGOS'!$AP113="Media",'MAPA DE RIESGOS'!$AR113="Mayor"),CONCATENATE("R",'MAPA DE RIESGOS'!$H113,"C",'MAPA DE RIESGOS'!$AF113),"")</f>
        <v/>
      </c>
      <c r="CD75" s="359" t="str">
        <f>IF(AND('MAPA DE RIESGOS'!$AP96="Media",'MAPA DE RIESGOS'!$AR96="Catastrófico"),CONCATENATE("R",'MAPA DE RIESGOS'!$H96,"C",'MAPA DE RIESGOS'!$AF96),"")</f>
        <v/>
      </c>
      <c r="CE75" s="359" t="str">
        <f>IF(AND('MAPA DE RIESGOS'!$AP97="Media",'MAPA DE RIESGOS'!$AR97="Catastrófico"),CONCATENATE("R",'MAPA DE RIESGOS'!$H97,"C",'MAPA DE RIESGOS'!$AF97),"")</f>
        <v/>
      </c>
      <c r="CF75" s="359" t="str">
        <f>IF(AND('MAPA DE RIESGOS'!$AP98="Media",'MAPA DE RIESGOS'!$AR98="Catastrófico"),CONCATENATE("R",'MAPA DE RIESGOS'!$H98,"C",'MAPA DE RIESGOS'!$AF98),"")</f>
        <v/>
      </c>
      <c r="CG75" s="359" t="str">
        <f>IF(AND('MAPA DE RIESGOS'!$AP99="Media",'MAPA DE RIESGOS'!$AR99="Catastrófico"),CONCATENATE("R",'MAPA DE RIESGOS'!$H99,"C",'MAPA DE RIESGOS'!$AF99),"")</f>
        <v/>
      </c>
      <c r="CH75" s="359" t="str">
        <f>IF(AND('MAPA DE RIESGOS'!$AP100="Media",'MAPA DE RIESGOS'!$AR100="Catastrófico"),CONCATENATE("R",'MAPA DE RIESGOS'!$H100,"C",'MAPA DE RIESGOS'!$AF100),"")</f>
        <v/>
      </c>
      <c r="CI75" s="359" t="str">
        <f>IF(AND('MAPA DE RIESGOS'!$AP101="Media",'MAPA DE RIESGOS'!$AR101="Catastrófico"),CONCATENATE("R",'MAPA DE RIESGOS'!$H101,"C",'MAPA DE RIESGOS'!$AF101),"")</f>
        <v/>
      </c>
      <c r="CJ75" s="359" t="str">
        <f>IF(AND('MAPA DE RIESGOS'!$AP102="Media",'MAPA DE RIESGOS'!$AR102="Catastrófico"),CONCATENATE("R",'MAPA DE RIESGOS'!$H102,"C",'MAPA DE RIESGOS'!$AF102),"")</f>
        <v/>
      </c>
      <c r="CK75" s="359" t="str">
        <f>IF(AND('MAPA DE RIESGOS'!$AP103="Media",'MAPA DE RIESGOS'!$AR103="Catastrófico"),CONCATENATE("R",'MAPA DE RIESGOS'!$H103,"C",'MAPA DE RIESGOS'!$AF103),"")</f>
        <v/>
      </c>
      <c r="CL75" s="359" t="str">
        <f>IF(AND('MAPA DE RIESGOS'!$AP104="Media",'MAPA DE RIESGOS'!$AR104="Catastrófico"),CONCATENATE("R",'MAPA DE RIESGOS'!$H104,"C",'MAPA DE RIESGOS'!$AF104),"")</f>
        <v/>
      </c>
      <c r="CM75" s="359" t="str">
        <f>IF(AND('MAPA DE RIESGOS'!$AP105="Media",'MAPA DE RIESGOS'!$AR105="Catastrófico"),CONCATENATE("R",'MAPA DE RIESGOS'!$H105,"C",'MAPA DE RIESGOS'!$AF105),"")</f>
        <v/>
      </c>
      <c r="CN75" s="359" t="str">
        <f>IF(AND('MAPA DE RIESGOS'!$AP106="Media",'MAPA DE RIESGOS'!$AR106="Catastrófico"),CONCATENATE("R",'MAPA DE RIESGOS'!$H106,"C",'MAPA DE RIESGOS'!$AF106),"")</f>
        <v/>
      </c>
      <c r="CO75" s="359" t="str">
        <f>IF(AND('MAPA DE RIESGOS'!$AP107="Media",'MAPA DE RIESGOS'!$AR107="Catastrófico"),CONCATENATE("R",'MAPA DE RIESGOS'!$H107,"C",'MAPA DE RIESGOS'!$AF107),"")</f>
        <v/>
      </c>
      <c r="CP75" s="359" t="str">
        <f>IF(AND('MAPA DE RIESGOS'!$AP108="Media",'MAPA DE RIESGOS'!$AR108="Catastrófico"),CONCATENATE("R",'MAPA DE RIESGOS'!$H108,"C",'MAPA DE RIESGOS'!$AF108),"")</f>
        <v/>
      </c>
      <c r="CQ75" s="359" t="str">
        <f>IF(AND('MAPA DE RIESGOS'!$AP109="Media",'MAPA DE RIESGOS'!$AR109="Catastrófico"),CONCATENATE("R",'MAPA DE RIESGOS'!$H109,"C",'MAPA DE RIESGOS'!$AF109),"")</f>
        <v/>
      </c>
      <c r="CR75" s="359" t="str">
        <f>IF(AND('MAPA DE RIESGOS'!$AP110="Media",'MAPA DE RIESGOS'!$AR110="Catastrófico"),CONCATENATE("R",'MAPA DE RIESGOS'!$H110,"C",'MAPA DE RIESGOS'!$AF110),"")</f>
        <v/>
      </c>
      <c r="CS75" s="359" t="str">
        <f>IF(AND('MAPA DE RIESGOS'!$AP111="Media",'MAPA DE RIESGOS'!$AR111="Catastrófico"),CONCATENATE("R",'MAPA DE RIESGOS'!$H111,"C",'MAPA DE RIESGOS'!$AF111),"")</f>
        <v/>
      </c>
      <c r="CT75" s="359" t="str">
        <f>IF(AND('MAPA DE RIESGOS'!$AP112="Media",'MAPA DE RIESGOS'!$AR112="Catastrófico"),CONCATENATE("R",'MAPA DE RIESGOS'!$H112,"C",'MAPA DE RIESGOS'!$AF112),"")</f>
        <v/>
      </c>
      <c r="CU75" s="360" t="str">
        <f>IF(AND('MAPA DE RIESGOS'!$AP113="Media",'MAPA DE RIESGOS'!$AR113="Catastrófico"),CONCATENATE("R",'MAPA DE RIESGOS'!$H113,"C",'MAPA DE RIESGOS'!$AF113),"")</f>
        <v/>
      </c>
      <c r="CV75" s="67"/>
      <c r="CW75" s="762"/>
      <c r="CX75" s="763"/>
      <c r="CY75" s="763"/>
      <c r="CZ75" s="763"/>
      <c r="DA75" s="763"/>
      <c r="DB75" s="764"/>
    </row>
    <row r="76" spans="2:106" ht="32.5" customHeight="1">
      <c r="B76" s="749"/>
      <c r="C76" s="749"/>
      <c r="D76" s="750"/>
      <c r="E76" s="738"/>
      <c r="F76" s="739"/>
      <c r="G76" s="739"/>
      <c r="H76" s="739"/>
      <c r="I76" s="740"/>
      <c r="J76" s="369" t="str">
        <f>IF(AND('MAPA DE RIESGOS'!$AP114="Media",'MAPA DE RIESGOS'!$AR114="Leve"),CONCATENATE("R",'MAPA DE RIESGOS'!$H114,"C",'MAPA DE RIESGOS'!$AF114),"")</f>
        <v/>
      </c>
      <c r="K76" s="370" t="str">
        <f>IF(AND('MAPA DE RIESGOS'!$AP115="Media",'MAPA DE RIESGOS'!$AR115="Leve"),CONCATENATE("R",'MAPA DE RIESGOS'!$H115,"C",'MAPA DE RIESGOS'!$AF115),"")</f>
        <v/>
      </c>
      <c r="L76" s="370" t="str">
        <f>IF(AND('MAPA DE RIESGOS'!$AP116="Media",'MAPA DE RIESGOS'!$AR116="Leve"),CONCATENATE("R",'MAPA DE RIESGOS'!$H116,"C",'MAPA DE RIESGOS'!$AF116),"")</f>
        <v/>
      </c>
      <c r="M76" s="370" t="str">
        <f>IF(AND('MAPA DE RIESGOS'!$AP117="Media",'MAPA DE RIESGOS'!$AR117="Leve"),CONCATENATE("R",'MAPA DE RIESGOS'!$H117,"C",'MAPA DE RIESGOS'!$AF117),"")</f>
        <v/>
      </c>
      <c r="N76" s="370" t="str">
        <f>IF(AND('MAPA DE RIESGOS'!$AP118="Media",'MAPA DE RIESGOS'!$AR118="Leve"),CONCATENATE("R",'MAPA DE RIESGOS'!$H118,"C",'MAPA DE RIESGOS'!$AF118),"")</f>
        <v/>
      </c>
      <c r="O76" s="370" t="str">
        <f>IF(AND('MAPA DE RIESGOS'!$AP119="Media",'MAPA DE RIESGOS'!$AR119="Leve"),CONCATENATE("R",'MAPA DE RIESGOS'!$H119,"C",'MAPA DE RIESGOS'!$AF119),"")</f>
        <v/>
      </c>
      <c r="P76" s="370" t="str">
        <f>IF(AND('MAPA DE RIESGOS'!$AP120="Media",'MAPA DE RIESGOS'!$AR120="Leve"),CONCATENATE("R",'MAPA DE RIESGOS'!$H120,"C",'MAPA DE RIESGOS'!$AF120),"")</f>
        <v/>
      </c>
      <c r="Q76" s="370" t="str">
        <f>IF(AND('MAPA DE RIESGOS'!$AP121="Media",'MAPA DE RIESGOS'!$AR121="Leve"),CONCATENATE("R",'MAPA DE RIESGOS'!$H121,"C",'MAPA DE RIESGOS'!$AF121),"")</f>
        <v/>
      </c>
      <c r="R76" s="370" t="str">
        <f>IF(AND('MAPA DE RIESGOS'!$AP122="Media",'MAPA DE RIESGOS'!$AR122="Leve"),CONCATENATE("R",'MAPA DE RIESGOS'!$H122,"C",'MAPA DE RIESGOS'!$AF122),"")</f>
        <v/>
      </c>
      <c r="S76" s="370" t="str">
        <f>IF(AND('MAPA DE RIESGOS'!$AP123="Media",'MAPA DE RIESGOS'!$AR123="Leve"),CONCATENATE("R",'MAPA DE RIESGOS'!$H123,"C",'MAPA DE RIESGOS'!$AF123),"")</f>
        <v/>
      </c>
      <c r="T76" s="370" t="str">
        <f>IF(AND('MAPA DE RIESGOS'!$AP124="Media",'MAPA DE RIESGOS'!$AR124="Leve"),CONCATENATE("R",'MAPA DE RIESGOS'!$H124,"C",'MAPA DE RIESGOS'!$AF124),"")</f>
        <v/>
      </c>
      <c r="U76" s="370" t="str">
        <f>IF(AND('MAPA DE RIESGOS'!$AP125="Media",'MAPA DE RIESGOS'!$AR125="Leve"),CONCATENATE("R",'MAPA DE RIESGOS'!$H125,"C",'MAPA DE RIESGOS'!$AF125),"")</f>
        <v/>
      </c>
      <c r="V76" s="370" t="str">
        <f>IF(AND('MAPA DE RIESGOS'!$AP126="Media",'MAPA DE RIESGOS'!$AR126="Leve"),CONCATENATE("R",'MAPA DE RIESGOS'!$H126,"C",'MAPA DE RIESGOS'!$AF126),"")</f>
        <v/>
      </c>
      <c r="W76" s="370" t="str">
        <f>IF(AND('MAPA DE RIESGOS'!$AP127="Media",'MAPA DE RIESGOS'!$AR127="Leve"),CONCATENATE("R",'MAPA DE RIESGOS'!$H127,"C",'MAPA DE RIESGOS'!$AF127),"")</f>
        <v/>
      </c>
      <c r="X76" s="370" t="str">
        <f>IF(AND('MAPA DE RIESGOS'!$AP128="Media",'MAPA DE RIESGOS'!$AR128="Leve"),CONCATENATE("R",'MAPA DE RIESGOS'!$H128,"C",'MAPA DE RIESGOS'!$AF128),"")</f>
        <v/>
      </c>
      <c r="Y76" s="370" t="str">
        <f>IF(AND('MAPA DE RIESGOS'!$AP129="Media",'MAPA DE RIESGOS'!$AR129="Leve"),CONCATENATE("R",'MAPA DE RIESGOS'!$H129,"C",'MAPA DE RIESGOS'!$AF129),"")</f>
        <v/>
      </c>
      <c r="Z76" s="370" t="str">
        <f>IF(AND('MAPA DE RIESGOS'!$AP136="Media",'MAPA DE RIESGOS'!$AR136="Leve"),CONCATENATE("R",'MAPA DE RIESGOS'!$H136,"C",'MAPA DE RIESGOS'!$AF136),"")</f>
        <v/>
      </c>
      <c r="AA76" s="370" t="str">
        <f>IF(AND('MAPA DE RIESGOS'!$AP137="Media",'MAPA DE RIESGOS'!$AR137="Leve"),CONCATENATE("R",'MAPA DE RIESGOS'!$H137,"C",'MAPA DE RIESGOS'!$AF137),"")</f>
        <v/>
      </c>
      <c r="AB76" s="369" t="str">
        <f>IF(AND('MAPA DE RIESGOS'!$AP114="Media",'MAPA DE RIESGOS'!$AR114="Menor"),CONCATENATE("R",'MAPA DE RIESGOS'!$H114,"C",'MAPA DE RIESGOS'!$AF114),"")</f>
        <v/>
      </c>
      <c r="AC76" s="370" t="str">
        <f>IF(AND('MAPA DE RIESGOS'!$AP115="Media",'MAPA DE RIESGOS'!$AR115="Menor"),CONCATENATE("R",'MAPA DE RIESGOS'!$H115,"C",'MAPA DE RIESGOS'!$AF115),"")</f>
        <v/>
      </c>
      <c r="AD76" s="370" t="str">
        <f>IF(AND('MAPA DE RIESGOS'!$AP116="Media",'MAPA DE RIESGOS'!$AR116="Menor"),CONCATENATE("R",'MAPA DE RIESGOS'!$H116,"C",'MAPA DE RIESGOS'!$AF116),"")</f>
        <v/>
      </c>
      <c r="AE76" s="370" t="str">
        <f>IF(AND('MAPA DE RIESGOS'!$AP117="Media",'MAPA DE RIESGOS'!$AR117="Menor"),CONCATENATE("R",'MAPA DE RIESGOS'!$H117,"C",'MAPA DE RIESGOS'!$AF117),"")</f>
        <v/>
      </c>
      <c r="AF76" s="370" t="str">
        <f>IF(AND('MAPA DE RIESGOS'!$AP118="Media",'MAPA DE RIESGOS'!$AR118="Menor"),CONCATENATE("R",'MAPA DE RIESGOS'!$H118,"C",'MAPA DE RIESGOS'!$AF118),"")</f>
        <v/>
      </c>
      <c r="AG76" s="370" t="str">
        <f>IF(AND('MAPA DE RIESGOS'!$AP119="Media",'MAPA DE RIESGOS'!$AR119="Menor"),CONCATENATE("R",'MAPA DE RIESGOS'!$H119,"C",'MAPA DE RIESGOS'!$AF119),"")</f>
        <v/>
      </c>
      <c r="AH76" s="370" t="str">
        <f>IF(AND('MAPA DE RIESGOS'!$AP120="Media",'MAPA DE RIESGOS'!$AR120="Menor"),CONCATENATE("R",'MAPA DE RIESGOS'!$H120,"C",'MAPA DE RIESGOS'!$AF120),"")</f>
        <v/>
      </c>
      <c r="AI76" s="370" t="str">
        <f>IF(AND('MAPA DE RIESGOS'!$AP121="Media",'MAPA DE RIESGOS'!$AR121="Menor"),CONCATENATE("R",'MAPA DE RIESGOS'!$H121,"C",'MAPA DE RIESGOS'!$AF121),"")</f>
        <v/>
      </c>
      <c r="AJ76" s="370" t="str">
        <f>IF(AND('MAPA DE RIESGOS'!$AP122="Media",'MAPA DE RIESGOS'!$AR122="Menor"),CONCATENATE("R",'MAPA DE RIESGOS'!$H122,"C",'MAPA DE RIESGOS'!$AF122),"")</f>
        <v/>
      </c>
      <c r="AK76" s="370" t="str">
        <f>IF(AND('MAPA DE RIESGOS'!$AP123="Media",'MAPA DE RIESGOS'!$AR123="Menor"),CONCATENATE("R",'MAPA DE RIESGOS'!$H123,"C",'MAPA DE RIESGOS'!$AF123),"")</f>
        <v/>
      </c>
      <c r="AL76" s="370" t="str">
        <f>IF(AND('MAPA DE RIESGOS'!$AP124="Media",'MAPA DE RIESGOS'!$AR124="Menor"),CONCATENATE("R",'MAPA DE RIESGOS'!$H124,"C",'MAPA DE RIESGOS'!$AF124),"")</f>
        <v/>
      </c>
      <c r="AM76" s="370" t="str">
        <f>IF(AND('MAPA DE RIESGOS'!$AP125="Media",'MAPA DE RIESGOS'!$AR125="Menor"),CONCATENATE("R",'MAPA DE RIESGOS'!$H125,"C",'MAPA DE RIESGOS'!$AF125),"")</f>
        <v/>
      </c>
      <c r="AN76" s="370" t="str">
        <f>IF(AND('MAPA DE RIESGOS'!$AP126="Media",'MAPA DE RIESGOS'!$AR126="Menor"),CONCATENATE("R",'MAPA DE RIESGOS'!$H126,"C",'MAPA DE RIESGOS'!$AF126),"")</f>
        <v/>
      </c>
      <c r="AO76" s="370" t="str">
        <f>IF(AND('MAPA DE RIESGOS'!$AP127="Media",'MAPA DE RIESGOS'!$AR127="Menor"),CONCATENATE("R",'MAPA DE RIESGOS'!$H127,"C",'MAPA DE RIESGOS'!$AF127),"")</f>
        <v/>
      </c>
      <c r="AP76" s="370" t="str">
        <f>IF(AND('MAPA DE RIESGOS'!$AP128="Media",'MAPA DE RIESGOS'!$AR128="Menor"),CONCATENATE("R",'MAPA DE RIESGOS'!$H128,"C",'MAPA DE RIESGOS'!$AF128),"")</f>
        <v/>
      </c>
      <c r="AQ76" s="370" t="str">
        <f>IF(AND('MAPA DE RIESGOS'!$AP129="Media",'MAPA DE RIESGOS'!$AR129="Menor"),CONCATENATE("R",'MAPA DE RIESGOS'!$H129,"C",'MAPA DE RIESGOS'!$AF129),"")</f>
        <v/>
      </c>
      <c r="AR76" s="370" t="str">
        <f>IF(AND('MAPA DE RIESGOS'!$AP136="Media",'MAPA DE RIESGOS'!$AR136="Menor"),CONCATENATE("R",'MAPA DE RIESGOS'!$H136,"C",'MAPA DE RIESGOS'!$AF136),"")</f>
        <v/>
      </c>
      <c r="AS76" s="370" t="str">
        <f>IF(AND('MAPA DE RIESGOS'!$AP137="Media",'MAPA DE RIESGOS'!$AR137="Menor"),CONCATENATE("R",'MAPA DE RIESGOS'!$H137,"C",'MAPA DE RIESGOS'!$AF137),"")</f>
        <v/>
      </c>
      <c r="AT76" s="369" t="str">
        <f>IF(AND('MAPA DE RIESGOS'!$AP114="Media",'MAPA DE RIESGOS'!$AR114="Moderado"),CONCATENATE("R",'MAPA DE RIESGOS'!$H114,"C",'MAPA DE RIESGOS'!$AF114),"")</f>
        <v/>
      </c>
      <c r="AU76" s="370" t="str">
        <f>IF(AND('MAPA DE RIESGOS'!$AP115="Media",'MAPA DE RIESGOS'!$AR115="Moderado"),CONCATENATE("R",'MAPA DE RIESGOS'!$H115,"C",'MAPA DE RIESGOS'!$AF115),"")</f>
        <v/>
      </c>
      <c r="AV76" s="370" t="str">
        <f>IF(AND('MAPA DE RIESGOS'!$AP116="Media",'MAPA DE RIESGOS'!$AR116="Moderado"),CONCATENATE("R",'MAPA DE RIESGOS'!$H116,"C",'MAPA DE RIESGOS'!$AF116),"")</f>
        <v/>
      </c>
      <c r="AW76" s="370" t="str">
        <f>IF(AND('MAPA DE RIESGOS'!$AP117="Media",'MAPA DE RIESGOS'!$AR117="Moderado"),CONCATENATE("R",'MAPA DE RIESGOS'!$H117,"C",'MAPA DE RIESGOS'!$AF117),"")</f>
        <v/>
      </c>
      <c r="AX76" s="370" t="str">
        <f>IF(AND('MAPA DE RIESGOS'!$AP118="Media",'MAPA DE RIESGOS'!$AR118="Moderado"),CONCATENATE("R",'MAPA DE RIESGOS'!$H118,"C",'MAPA DE RIESGOS'!$AF118),"")</f>
        <v/>
      </c>
      <c r="AY76" s="370" t="str">
        <f>IF(AND('MAPA DE RIESGOS'!$AP119="Media",'MAPA DE RIESGOS'!$AR119="Moderado"),CONCATENATE("R",'MAPA DE RIESGOS'!$H119,"C",'MAPA DE RIESGOS'!$AF119),"")</f>
        <v/>
      </c>
      <c r="AZ76" s="370" t="str">
        <f>IF(AND('MAPA DE RIESGOS'!$AP120="Media",'MAPA DE RIESGOS'!$AR120="Moderado"),CONCATENATE("R",'MAPA DE RIESGOS'!$H120,"C",'MAPA DE RIESGOS'!$AF120),"")</f>
        <v/>
      </c>
      <c r="BA76" s="370" t="str">
        <f>IF(AND('MAPA DE RIESGOS'!$AP121="Media",'MAPA DE RIESGOS'!$AR121="Moderado"),CONCATENATE("R",'MAPA DE RIESGOS'!$H121,"C",'MAPA DE RIESGOS'!$AF121),"")</f>
        <v/>
      </c>
      <c r="BB76" s="370" t="str">
        <f>IF(AND('MAPA DE RIESGOS'!$AP122="Media",'MAPA DE RIESGOS'!$AR122="Moderado"),CONCATENATE("R",'MAPA DE RIESGOS'!$H122,"C",'MAPA DE RIESGOS'!$AF122),"")</f>
        <v/>
      </c>
      <c r="BC76" s="370" t="str">
        <f>IF(AND('MAPA DE RIESGOS'!$AP123="Media",'MAPA DE RIESGOS'!$AR123="Moderado"),CONCATENATE("R",'MAPA DE RIESGOS'!$H123,"C",'MAPA DE RIESGOS'!$AF123),"")</f>
        <v/>
      </c>
      <c r="BD76" s="370" t="str">
        <f>IF(AND('MAPA DE RIESGOS'!$AP124="Media",'MAPA DE RIESGOS'!$AR124="Moderado"),CONCATENATE("R",'MAPA DE RIESGOS'!$H124,"C",'MAPA DE RIESGOS'!$AF124),"")</f>
        <v/>
      </c>
      <c r="BE76" s="370" t="str">
        <f>IF(AND('MAPA DE RIESGOS'!$AP125="Media",'MAPA DE RIESGOS'!$AR125="Moderado"),CONCATENATE("R",'MAPA DE RIESGOS'!$H125,"C",'MAPA DE RIESGOS'!$AF125),"")</f>
        <v/>
      </c>
      <c r="BF76" s="370" t="str">
        <f>IF(AND('MAPA DE RIESGOS'!$AP126="Media",'MAPA DE RIESGOS'!$AR126="Moderado"),CONCATENATE("R",'MAPA DE RIESGOS'!$H126,"C",'MAPA DE RIESGOS'!$AF126),"")</f>
        <v/>
      </c>
      <c r="BG76" s="370" t="str">
        <f>IF(AND('MAPA DE RIESGOS'!$AP127="Media",'MAPA DE RIESGOS'!$AR127="Moderado"),CONCATENATE("R",'MAPA DE RIESGOS'!$H127,"C",'MAPA DE RIESGOS'!$AF127),"")</f>
        <v/>
      </c>
      <c r="BH76" s="370" t="str">
        <f>IF(AND('MAPA DE RIESGOS'!$AP128="Media",'MAPA DE RIESGOS'!$AR128="Moderado"),CONCATENATE("R",'MAPA DE RIESGOS'!$H128,"C",'MAPA DE RIESGOS'!$AF128),"")</f>
        <v/>
      </c>
      <c r="BI76" s="370" t="str">
        <f>IF(AND('MAPA DE RIESGOS'!$AP129="Media",'MAPA DE RIESGOS'!$AR129="Moderado"),CONCATENATE("R",'MAPA DE RIESGOS'!$H129,"C",'MAPA DE RIESGOS'!$AF129),"")</f>
        <v/>
      </c>
      <c r="BJ76" s="370" t="str">
        <f>IF(AND('MAPA DE RIESGOS'!$AP136="Media",'MAPA DE RIESGOS'!$AR136="Moderado"),CONCATENATE("R",'MAPA DE RIESGOS'!$H136,"C",'MAPA DE RIESGOS'!$AF136),"")</f>
        <v/>
      </c>
      <c r="BK76" s="371" t="str">
        <f>IF(AND('MAPA DE RIESGOS'!$AP137="Media",'MAPA DE RIESGOS'!$AR137="Moderado"),CONCATENATE("R",'MAPA DE RIESGOS'!$H137,"C",'MAPA DE RIESGOS'!$AF137),"")</f>
        <v/>
      </c>
      <c r="BL76" s="357" t="str">
        <f>IF(AND('MAPA DE RIESGOS'!$AP114="Media",'MAPA DE RIESGOS'!$AR114="Mayor"),CONCATENATE("R",'MAPA DE RIESGOS'!$H114,"C",'MAPA DE RIESGOS'!$AF114),"")</f>
        <v/>
      </c>
      <c r="BM76" s="357" t="str">
        <f>IF(AND('MAPA DE RIESGOS'!$AP115="Media",'MAPA DE RIESGOS'!$AR115="Mayor"),CONCATENATE("R",'MAPA DE RIESGOS'!$H115,"C",'MAPA DE RIESGOS'!$AF115),"")</f>
        <v/>
      </c>
      <c r="BN76" s="357" t="str">
        <f>IF(AND('MAPA DE RIESGOS'!$AP116="Media",'MAPA DE RIESGOS'!$AR116="Mayor"),CONCATENATE("R",'MAPA DE RIESGOS'!$H116,"C",'MAPA DE RIESGOS'!$AF116),"")</f>
        <v/>
      </c>
      <c r="BO76" s="357" t="str">
        <f>IF(AND('MAPA DE RIESGOS'!$AP117="Media",'MAPA DE RIESGOS'!$AR117="Mayor"),CONCATENATE("R",'MAPA DE RIESGOS'!$H117,"C",'MAPA DE RIESGOS'!$AF117),"")</f>
        <v/>
      </c>
      <c r="BP76" s="357" t="str">
        <f>IF(AND('MAPA DE RIESGOS'!$AP118="Media",'MAPA DE RIESGOS'!$AR118="Mayor"),CONCATENATE("R",'MAPA DE RIESGOS'!$H118,"C",'MAPA DE RIESGOS'!$AF118),"")</f>
        <v/>
      </c>
      <c r="BQ76" s="357" t="str">
        <f>IF(AND('MAPA DE RIESGOS'!$AP119="Media",'MAPA DE RIESGOS'!$AR119="Mayor"),CONCATENATE("R",'MAPA DE RIESGOS'!$H119,"C",'MAPA DE RIESGOS'!$AF119),"")</f>
        <v/>
      </c>
      <c r="BR76" s="357" t="str">
        <f>IF(AND('MAPA DE RIESGOS'!$AP120="Media",'MAPA DE RIESGOS'!$AR120="Mayor"),CONCATENATE("R",'MAPA DE RIESGOS'!$H120,"C",'MAPA DE RIESGOS'!$AF120),"")</f>
        <v/>
      </c>
      <c r="BS76" s="357" t="str">
        <f>IF(AND('MAPA DE RIESGOS'!$AP121="Media",'MAPA DE RIESGOS'!$AR121="Mayor"),CONCATENATE("R",'MAPA DE RIESGOS'!$H121,"C",'MAPA DE RIESGOS'!$AF121),"")</f>
        <v/>
      </c>
      <c r="BT76" s="357" t="str">
        <f>IF(AND('MAPA DE RIESGOS'!$AP122="Media",'MAPA DE RIESGOS'!$AR122="Mayor"),CONCATENATE("R",'MAPA DE RIESGOS'!$H122,"C",'MAPA DE RIESGOS'!$AF122),"")</f>
        <v/>
      </c>
      <c r="BU76" s="357" t="str">
        <f>IF(AND('MAPA DE RIESGOS'!$AP123="Media",'MAPA DE RIESGOS'!$AR123="Mayor"),CONCATENATE("R",'MAPA DE RIESGOS'!$H123,"C",'MAPA DE RIESGOS'!$AF123),"")</f>
        <v/>
      </c>
      <c r="BV76" s="357" t="str">
        <f>IF(AND('MAPA DE RIESGOS'!$AP124="Media",'MAPA DE RIESGOS'!$AR124="Mayor"),CONCATENATE("R",'MAPA DE RIESGOS'!$H124,"C",'MAPA DE RIESGOS'!$AF124),"")</f>
        <v/>
      </c>
      <c r="BW76" s="357" t="str">
        <f>IF(AND('MAPA DE RIESGOS'!$AP125="Media",'MAPA DE RIESGOS'!$AR125="Mayor"),CONCATENATE("R",'MAPA DE RIESGOS'!$H125,"C",'MAPA DE RIESGOS'!$AF125),"")</f>
        <v/>
      </c>
      <c r="BX76" s="357" t="str">
        <f>IF(AND('MAPA DE RIESGOS'!$AP126="Media",'MAPA DE RIESGOS'!$AR126="Mayor"),CONCATENATE("R",'MAPA DE RIESGOS'!$H126,"C",'MAPA DE RIESGOS'!$AF126),"")</f>
        <v/>
      </c>
      <c r="BY76" s="357" t="str">
        <f>IF(AND('MAPA DE RIESGOS'!$AP127="Media",'MAPA DE RIESGOS'!$AR127="Mayor"),CONCATENATE("R",'MAPA DE RIESGOS'!$H127,"C",'MAPA DE RIESGOS'!$AF127),"")</f>
        <v/>
      </c>
      <c r="BZ76" s="357" t="str">
        <f>IF(AND('MAPA DE RIESGOS'!$AP128="Media",'MAPA DE RIESGOS'!$AR128="Mayor"),CONCATENATE("R",'MAPA DE RIESGOS'!$H128,"C",'MAPA DE RIESGOS'!$AF128),"")</f>
        <v/>
      </c>
      <c r="CA76" s="357" t="str">
        <f>IF(AND('MAPA DE RIESGOS'!$AP129="Media",'MAPA DE RIESGOS'!$AR129="Mayor"),CONCATENATE("R",'MAPA DE RIESGOS'!$H129,"C",'MAPA DE RIESGOS'!$AF129),"")</f>
        <v/>
      </c>
      <c r="CB76" s="357" t="str">
        <f>IF(AND('MAPA DE RIESGOS'!$AP136="Media",'MAPA DE RIESGOS'!$AR136="Mayor"),CONCATENATE("R",'MAPA DE RIESGOS'!$H136,"C",'MAPA DE RIESGOS'!$AF136),"")</f>
        <v/>
      </c>
      <c r="CC76" s="358" t="str">
        <f>IF(AND('MAPA DE RIESGOS'!$AP137="Media",'MAPA DE RIESGOS'!$AR137="Mayor"),CONCATENATE("R",'MAPA DE RIESGOS'!$H137,"C",'MAPA DE RIESGOS'!$AF137),"")</f>
        <v/>
      </c>
      <c r="CD76" s="359" t="str">
        <f>IF(AND('MAPA DE RIESGOS'!$AP114="Media",'MAPA DE RIESGOS'!$AR114="Catastrófico"),CONCATENATE("R",'MAPA DE RIESGOS'!$H114,"C",'MAPA DE RIESGOS'!$AF114),"")</f>
        <v/>
      </c>
      <c r="CE76" s="359" t="str">
        <f>IF(AND('MAPA DE RIESGOS'!$AP115="Media",'MAPA DE RIESGOS'!$AR115="Catastrófico"),CONCATENATE("R",'MAPA DE RIESGOS'!$H115,"C",'MAPA DE RIESGOS'!$AF115),"")</f>
        <v/>
      </c>
      <c r="CF76" s="359" t="str">
        <f>IF(AND('MAPA DE RIESGOS'!$AP116="Media",'MAPA DE RIESGOS'!$AR116="Catastrófico"),CONCATENATE("R",'MAPA DE RIESGOS'!$H116,"C",'MAPA DE RIESGOS'!$AF116),"")</f>
        <v/>
      </c>
      <c r="CG76" s="359" t="str">
        <f>IF(AND('MAPA DE RIESGOS'!$AP117="Media",'MAPA DE RIESGOS'!$AR117="Catastrófico"),CONCATENATE("R",'MAPA DE RIESGOS'!$H117,"C",'MAPA DE RIESGOS'!$AF117),"")</f>
        <v/>
      </c>
      <c r="CH76" s="359" t="str">
        <f>IF(AND('MAPA DE RIESGOS'!$AP118="Media",'MAPA DE RIESGOS'!$AR118="Catastrófico"),CONCATENATE("R",'MAPA DE RIESGOS'!$H118,"C",'MAPA DE RIESGOS'!$AF118),"")</f>
        <v/>
      </c>
      <c r="CI76" s="359" t="str">
        <f>IF(AND('MAPA DE RIESGOS'!$AP119="Media",'MAPA DE RIESGOS'!$AR119="Catastrófico"),CONCATENATE("R",'MAPA DE RIESGOS'!$H119,"C",'MAPA DE RIESGOS'!$AF119),"")</f>
        <v/>
      </c>
      <c r="CJ76" s="359" t="str">
        <f>IF(AND('MAPA DE RIESGOS'!$AP120="Media",'MAPA DE RIESGOS'!$AR120="Catastrófico"),CONCATENATE("R",'MAPA DE RIESGOS'!$H120,"C",'MAPA DE RIESGOS'!$AF120),"")</f>
        <v/>
      </c>
      <c r="CK76" s="359" t="str">
        <f>IF(AND('MAPA DE RIESGOS'!$AP121="Media",'MAPA DE RIESGOS'!$AR121="Catastrófico"),CONCATENATE("R",'MAPA DE RIESGOS'!$H121,"C",'MAPA DE RIESGOS'!$AF121),"")</f>
        <v/>
      </c>
      <c r="CL76" s="359" t="str">
        <f>IF(AND('MAPA DE RIESGOS'!$AP122="Media",'MAPA DE RIESGOS'!$AR122="Catastrófico"),CONCATENATE("R",'MAPA DE RIESGOS'!$H122,"C",'MAPA DE RIESGOS'!$AF122),"")</f>
        <v/>
      </c>
      <c r="CM76" s="359" t="str">
        <f>IF(AND('MAPA DE RIESGOS'!$AP123="Media",'MAPA DE RIESGOS'!$AR123="Catastrófico"),CONCATENATE("R",'MAPA DE RIESGOS'!$H123,"C",'MAPA DE RIESGOS'!$AF123),"")</f>
        <v/>
      </c>
      <c r="CN76" s="359" t="str">
        <f>IF(AND('MAPA DE RIESGOS'!$AP124="Media",'MAPA DE RIESGOS'!$AR124="Catastrófico"),CONCATENATE("R",'MAPA DE RIESGOS'!$H124,"C",'MAPA DE RIESGOS'!$AF124),"")</f>
        <v/>
      </c>
      <c r="CO76" s="359" t="str">
        <f>IF(AND('MAPA DE RIESGOS'!$AP125="Media",'MAPA DE RIESGOS'!$AR125="Catastrófico"),CONCATENATE("R",'MAPA DE RIESGOS'!$H125,"C",'MAPA DE RIESGOS'!$AF125),"")</f>
        <v/>
      </c>
      <c r="CP76" s="359" t="str">
        <f>IF(AND('MAPA DE RIESGOS'!$AP126="Media",'MAPA DE RIESGOS'!$AR126="Catastrófico"),CONCATENATE("R",'MAPA DE RIESGOS'!$H126,"C",'MAPA DE RIESGOS'!$AF126),"")</f>
        <v/>
      </c>
      <c r="CQ76" s="359" t="str">
        <f>IF(AND('MAPA DE RIESGOS'!$AP127="Media",'MAPA DE RIESGOS'!$AR127="Catastrófico"),CONCATENATE("R",'MAPA DE RIESGOS'!$H127,"C",'MAPA DE RIESGOS'!$AF127),"")</f>
        <v/>
      </c>
      <c r="CR76" s="359" t="str">
        <f>IF(AND('MAPA DE RIESGOS'!$AP128="Media",'MAPA DE RIESGOS'!$AR128="Catastrófico"),CONCATENATE("R",'MAPA DE RIESGOS'!$H128,"C",'MAPA DE RIESGOS'!$AF128),"")</f>
        <v/>
      </c>
      <c r="CS76" s="359" t="str">
        <f>IF(AND('MAPA DE RIESGOS'!$AP129="Media",'MAPA DE RIESGOS'!$AR129="Catastrófico"),CONCATENATE("R",'MAPA DE RIESGOS'!$H129,"C",'MAPA DE RIESGOS'!$AF129),"")</f>
        <v/>
      </c>
      <c r="CT76" s="359" t="str">
        <f>IF(AND('MAPA DE RIESGOS'!$AP136="Media",'MAPA DE RIESGOS'!$AR136="Catastrófico"),CONCATENATE("R",'MAPA DE RIESGOS'!$H136,"C",'MAPA DE RIESGOS'!$AF136),"")</f>
        <v/>
      </c>
      <c r="CU76" s="360" t="str">
        <f>IF(AND('MAPA DE RIESGOS'!$AP137="Media",'MAPA DE RIESGOS'!$AR137="Catastrófico"),CONCATENATE("R",'MAPA DE RIESGOS'!$H137,"C",'MAPA DE RIESGOS'!$AF137),"")</f>
        <v/>
      </c>
      <c r="CV76" s="67"/>
      <c r="CW76" s="762"/>
      <c r="CX76" s="763"/>
      <c r="CY76" s="763"/>
      <c r="CZ76" s="763"/>
      <c r="DA76" s="763"/>
      <c r="DB76" s="764"/>
    </row>
    <row r="77" spans="2:106" ht="32.5" customHeight="1">
      <c r="B77" s="749"/>
      <c r="C77" s="749"/>
      <c r="D77" s="750"/>
      <c r="E77" s="738"/>
      <c r="F77" s="739"/>
      <c r="G77" s="739"/>
      <c r="H77" s="739"/>
      <c r="I77" s="740"/>
      <c r="J77" s="369" t="str">
        <f>IF(AND('MAPA DE RIESGOS'!$AP138="Media",'MAPA DE RIESGOS'!$AR138="Leve"),CONCATENATE("R",'MAPA DE RIESGOS'!$H138,"C",'MAPA DE RIESGOS'!$AF138),"")</f>
        <v/>
      </c>
      <c r="K77" s="370" t="str">
        <f>IF(AND('MAPA DE RIESGOS'!$AP139="Media",'MAPA DE RIESGOS'!$AR139="Leve"),CONCATENATE("R",'MAPA DE RIESGOS'!$H139,"C",'MAPA DE RIESGOS'!$AF139),"")</f>
        <v/>
      </c>
      <c r="L77" s="370" t="str">
        <f>IF(AND('MAPA DE RIESGOS'!$AP140="Media",'MAPA DE RIESGOS'!$AR140="Leve"),CONCATENATE("R",'MAPA DE RIESGOS'!$H140,"C",'MAPA DE RIESGOS'!$AF140),"")</f>
        <v/>
      </c>
      <c r="M77" s="370" t="str">
        <f>IF(AND('MAPA DE RIESGOS'!$AP141="Media",'MAPA DE RIESGOS'!$AR141="Leve"),CONCATENATE("R",'MAPA DE RIESGOS'!$H141,"C",'MAPA DE RIESGOS'!$AF141),"")</f>
        <v/>
      </c>
      <c r="N77" s="370" t="str">
        <f>IF(AND('MAPA DE RIESGOS'!$AP142="Media",'MAPA DE RIESGOS'!$AR142="Leve"),CONCATENATE("R",'MAPA DE RIESGOS'!$H142,"C",'MAPA DE RIESGOS'!$AF142),"")</f>
        <v/>
      </c>
      <c r="O77" s="370" t="str">
        <f>IF(AND('MAPA DE RIESGOS'!$AP143="Media",'MAPA DE RIESGOS'!$AR143="Leve"),CONCATENATE("R",'MAPA DE RIESGOS'!$H143,"C",'MAPA DE RIESGOS'!$AF143),"")</f>
        <v/>
      </c>
      <c r="P77" s="370" t="str">
        <f>IF(AND('MAPA DE RIESGOS'!$AP144="Media",'MAPA DE RIESGOS'!$AR144="Leve"),CONCATENATE("R",'MAPA DE RIESGOS'!$H144,"C",'MAPA DE RIESGOS'!$AF144),"")</f>
        <v/>
      </c>
      <c r="Q77" s="370" t="str">
        <f>IF(AND('MAPA DE RIESGOS'!$AP145="Media",'MAPA DE RIESGOS'!$AR145="Leve"),CONCATENATE("R",'MAPA DE RIESGOS'!$H145,"C",'MAPA DE RIESGOS'!$AF145),"")</f>
        <v/>
      </c>
      <c r="R77" s="370" t="str">
        <f>IF(AND('MAPA DE RIESGOS'!$AP146="Media",'MAPA DE RIESGOS'!$AR146="Leve"),CONCATENATE("R",'MAPA DE RIESGOS'!$H146,"C",'MAPA DE RIESGOS'!$AF146),"")</f>
        <v/>
      </c>
      <c r="S77" s="370" t="str">
        <f>IF(AND('MAPA DE RIESGOS'!$AP147="Media",'MAPA DE RIESGOS'!$AR147="Leve"),CONCATENATE("R",'MAPA DE RIESGOS'!$H147,"C",'MAPA DE RIESGOS'!$AF147),"")</f>
        <v/>
      </c>
      <c r="T77" s="370" t="str">
        <f>IF(AND('MAPA DE RIESGOS'!$AP148="Media",'MAPA DE RIESGOS'!$AR148="Leve"),CONCATENATE("R",'MAPA DE RIESGOS'!$H148,"C",'MAPA DE RIESGOS'!$AF148),"")</f>
        <v/>
      </c>
      <c r="U77" s="370" t="str">
        <f>IF(AND('MAPA DE RIESGOS'!$AP149="Media",'MAPA DE RIESGOS'!$AR149="Leve"),CONCATENATE("R",'MAPA DE RIESGOS'!$H149,"C",'MAPA DE RIESGOS'!$AF149),"")</f>
        <v/>
      </c>
      <c r="V77" s="370" t="str">
        <f>IF(AND('MAPA DE RIESGOS'!$AP150="Media",'MAPA DE RIESGOS'!$AR150="Leve"),CONCATENATE("R",'MAPA DE RIESGOS'!$H150,"C",'MAPA DE RIESGOS'!$AF150),"")</f>
        <v/>
      </c>
      <c r="W77" s="370" t="str">
        <f>IF(AND('MAPA DE RIESGOS'!$AP151="Media",'MAPA DE RIESGOS'!$AR151="Leve"),CONCATENATE("R",'MAPA DE RIESGOS'!$H151,"C",'MAPA DE RIESGOS'!$AF151),"")</f>
        <v/>
      </c>
      <c r="X77" s="370" t="str">
        <f>IF(AND('MAPA DE RIESGOS'!$AP152="Media",'MAPA DE RIESGOS'!$AR152="Leve"),CONCATENATE("R",'MAPA DE RIESGOS'!$H152,"C",'MAPA DE RIESGOS'!$AF152),"")</f>
        <v/>
      </c>
      <c r="Y77" s="370" t="str">
        <f>IF(AND('MAPA DE RIESGOS'!$AP153="Media",'MAPA DE RIESGOS'!$AR153="Leve"),CONCATENATE("R",'MAPA DE RIESGOS'!$H153,"C",'MAPA DE RIESGOS'!$AF153),"")</f>
        <v/>
      </c>
      <c r="Z77" s="370" t="str">
        <f>IF(AND('MAPA DE RIESGOS'!$AP154="Media",'MAPA DE RIESGOS'!$AR154="Leve"),CONCATENATE("R",'MAPA DE RIESGOS'!$H154,"C",'MAPA DE RIESGOS'!$AF154),"")</f>
        <v/>
      </c>
      <c r="AA77" s="370" t="str">
        <f>IF(AND('MAPA DE RIESGOS'!$AP155="Media",'MAPA DE RIESGOS'!$AR155="Leve"),CONCATENATE("R",'MAPA DE RIESGOS'!$H155,"C",'MAPA DE RIESGOS'!$AF155),"")</f>
        <v/>
      </c>
      <c r="AB77" s="369" t="str">
        <f>IF(AND('MAPA DE RIESGOS'!$AP138="Media",'MAPA DE RIESGOS'!$AR138="Menor"),CONCATENATE("R",'MAPA DE RIESGOS'!$H138,"C",'MAPA DE RIESGOS'!$AF138),"")</f>
        <v/>
      </c>
      <c r="AC77" s="370" t="str">
        <f>IF(AND('MAPA DE RIESGOS'!$AP139="Media",'MAPA DE RIESGOS'!$AR139="Menor"),CONCATENATE("R",'MAPA DE RIESGOS'!$H139,"C",'MAPA DE RIESGOS'!$AF139),"")</f>
        <v/>
      </c>
      <c r="AD77" s="370" t="str">
        <f>IF(AND('MAPA DE RIESGOS'!$AP140="Media",'MAPA DE RIESGOS'!$AR140="Menor"),CONCATENATE("R",'MAPA DE RIESGOS'!$H140,"C",'MAPA DE RIESGOS'!$AF140),"")</f>
        <v/>
      </c>
      <c r="AE77" s="370" t="str">
        <f>IF(AND('MAPA DE RIESGOS'!$AP141="Media",'MAPA DE RIESGOS'!$AR141="Menor"),CONCATENATE("R",'MAPA DE RIESGOS'!$H141,"C",'MAPA DE RIESGOS'!$AF141),"")</f>
        <v/>
      </c>
      <c r="AF77" s="370" t="str">
        <f>IF(AND('MAPA DE RIESGOS'!$AP142="Media",'MAPA DE RIESGOS'!$AR142="Menor"),CONCATENATE("R",'MAPA DE RIESGOS'!$H142,"C",'MAPA DE RIESGOS'!$AF142),"")</f>
        <v/>
      </c>
      <c r="AG77" s="370" t="str">
        <f>IF(AND('MAPA DE RIESGOS'!$AP143="Media",'MAPA DE RIESGOS'!$AR143="Menor"),CONCATENATE("R",'MAPA DE RIESGOS'!$H143,"C",'MAPA DE RIESGOS'!$AF143),"")</f>
        <v/>
      </c>
      <c r="AH77" s="370" t="str">
        <f>IF(AND('MAPA DE RIESGOS'!$AP144="Media",'MAPA DE RIESGOS'!$AR144="Menor"),CONCATENATE("R",'MAPA DE RIESGOS'!$H144,"C",'MAPA DE RIESGOS'!$AF144),"")</f>
        <v/>
      </c>
      <c r="AI77" s="370" t="str">
        <f>IF(AND('MAPA DE RIESGOS'!$AP145="Media",'MAPA DE RIESGOS'!$AR145="Menor"),CONCATENATE("R",'MAPA DE RIESGOS'!$H145,"C",'MAPA DE RIESGOS'!$AF145),"")</f>
        <v/>
      </c>
      <c r="AJ77" s="370" t="str">
        <f>IF(AND('MAPA DE RIESGOS'!$AP146="Media",'MAPA DE RIESGOS'!$AR146="Menor"),CONCATENATE("R",'MAPA DE RIESGOS'!$H146,"C",'MAPA DE RIESGOS'!$AF146),"")</f>
        <v/>
      </c>
      <c r="AK77" s="370" t="str">
        <f>IF(AND('MAPA DE RIESGOS'!$AP147="Media",'MAPA DE RIESGOS'!$AR147="Menor"),CONCATENATE("R",'MAPA DE RIESGOS'!$H147,"C",'MAPA DE RIESGOS'!$AF147),"")</f>
        <v/>
      </c>
      <c r="AL77" s="370" t="str">
        <f>IF(AND('MAPA DE RIESGOS'!$AP148="Media",'MAPA DE RIESGOS'!$AR148="Menor"),CONCATENATE("R",'MAPA DE RIESGOS'!$H148,"C",'MAPA DE RIESGOS'!$AF148),"")</f>
        <v/>
      </c>
      <c r="AM77" s="370" t="str">
        <f>IF(AND('MAPA DE RIESGOS'!$AP149="Media",'MAPA DE RIESGOS'!$AR149="Menor"),CONCATENATE("R",'MAPA DE RIESGOS'!$H149,"C",'MAPA DE RIESGOS'!$AF149),"")</f>
        <v/>
      </c>
      <c r="AN77" s="370" t="str">
        <f>IF(AND('MAPA DE RIESGOS'!$AP150="Media",'MAPA DE RIESGOS'!$AR150="Menor"),CONCATENATE("R",'MAPA DE RIESGOS'!$H150,"C",'MAPA DE RIESGOS'!$AF150),"")</f>
        <v/>
      </c>
      <c r="AO77" s="370" t="str">
        <f>IF(AND('MAPA DE RIESGOS'!$AP151="Media",'MAPA DE RIESGOS'!$AR151="Menor"),CONCATENATE("R",'MAPA DE RIESGOS'!$H151,"C",'MAPA DE RIESGOS'!$AF151),"")</f>
        <v/>
      </c>
      <c r="AP77" s="370" t="str">
        <f>IF(AND('MAPA DE RIESGOS'!$AP152="Media",'MAPA DE RIESGOS'!$AR152="Menor"),CONCATENATE("R",'MAPA DE RIESGOS'!$H152,"C",'MAPA DE RIESGOS'!$AF152),"")</f>
        <v/>
      </c>
      <c r="AQ77" s="370" t="str">
        <f>IF(AND('MAPA DE RIESGOS'!$AP153="Media",'MAPA DE RIESGOS'!$AR153="Menor"),CONCATENATE("R",'MAPA DE RIESGOS'!$H153,"C",'MAPA DE RIESGOS'!$AF153),"")</f>
        <v/>
      </c>
      <c r="AR77" s="370" t="str">
        <f>IF(AND('MAPA DE RIESGOS'!$AP154="Media",'MAPA DE RIESGOS'!$AR154="Menor"),CONCATENATE("R",'MAPA DE RIESGOS'!$H154,"C",'MAPA DE RIESGOS'!$AF154),"")</f>
        <v/>
      </c>
      <c r="AS77" s="370" t="str">
        <f>IF(AND('MAPA DE RIESGOS'!$AP155="Media",'MAPA DE RIESGOS'!$AR155="Menor"),CONCATENATE("R",'MAPA DE RIESGOS'!$H155,"C",'MAPA DE RIESGOS'!$AF155),"")</f>
        <v/>
      </c>
      <c r="AT77" s="369" t="str">
        <f>IF(AND('MAPA DE RIESGOS'!$AP138="Media",'MAPA DE RIESGOS'!$AR138="Moderado"),CONCATENATE("R",'MAPA DE RIESGOS'!$H138,"C",'MAPA DE RIESGOS'!$AF138),"")</f>
        <v/>
      </c>
      <c r="AU77" s="370" t="str">
        <f>IF(AND('MAPA DE RIESGOS'!$AP139="Media",'MAPA DE RIESGOS'!$AR139="Moderado"),CONCATENATE("R",'MAPA DE RIESGOS'!$H139,"C",'MAPA DE RIESGOS'!$AF139),"")</f>
        <v/>
      </c>
      <c r="AV77" s="370" t="str">
        <f>IF(AND('MAPA DE RIESGOS'!$AP140="Media",'MAPA DE RIESGOS'!$AR140="Moderado"),CONCATENATE("R",'MAPA DE RIESGOS'!$H140,"C",'MAPA DE RIESGOS'!$AF140),"")</f>
        <v/>
      </c>
      <c r="AW77" s="370" t="str">
        <f>IF(AND('MAPA DE RIESGOS'!$AP141="Media",'MAPA DE RIESGOS'!$AR141="Moderado"),CONCATENATE("R",'MAPA DE RIESGOS'!$H141,"C",'MAPA DE RIESGOS'!$AF141),"")</f>
        <v/>
      </c>
      <c r="AX77" s="370" t="str">
        <f>IF(AND('MAPA DE RIESGOS'!$AP142="Media",'MAPA DE RIESGOS'!$AR142="Moderado"),CONCATENATE("R",'MAPA DE RIESGOS'!$H142,"C",'MAPA DE RIESGOS'!$AF142),"")</f>
        <v/>
      </c>
      <c r="AY77" s="370" t="str">
        <f>IF(AND('MAPA DE RIESGOS'!$AP143="Media",'MAPA DE RIESGOS'!$AR143="Moderado"),CONCATENATE("R",'MAPA DE RIESGOS'!$H143,"C",'MAPA DE RIESGOS'!$AF143),"")</f>
        <v/>
      </c>
      <c r="AZ77" s="370" t="str">
        <f>IF(AND('MAPA DE RIESGOS'!$AP144="Media",'MAPA DE RIESGOS'!$AR144="Moderado"),CONCATENATE("R",'MAPA DE RIESGOS'!$H144,"C",'MAPA DE RIESGOS'!$AF144),"")</f>
        <v/>
      </c>
      <c r="BA77" s="370" t="str">
        <f>IF(AND('MAPA DE RIESGOS'!$AP145="Media",'MAPA DE RIESGOS'!$AR145="Moderado"),CONCATENATE("R",'MAPA DE RIESGOS'!$H145,"C",'MAPA DE RIESGOS'!$AF145),"")</f>
        <v/>
      </c>
      <c r="BB77" s="370" t="str">
        <f>IF(AND('MAPA DE RIESGOS'!$AP146="Media",'MAPA DE RIESGOS'!$AR146="Moderado"),CONCATENATE("R",'MAPA DE RIESGOS'!$H146,"C",'MAPA DE RIESGOS'!$AF146),"")</f>
        <v/>
      </c>
      <c r="BC77" s="370" t="str">
        <f>IF(AND('MAPA DE RIESGOS'!$AP147="Media",'MAPA DE RIESGOS'!$AR147="Moderado"),CONCATENATE("R",'MAPA DE RIESGOS'!$H147,"C",'MAPA DE RIESGOS'!$AF147),"")</f>
        <v/>
      </c>
      <c r="BD77" s="370" t="str">
        <f>IF(AND('MAPA DE RIESGOS'!$AP148="Media",'MAPA DE RIESGOS'!$AR148="Moderado"),CONCATENATE("R",'MAPA DE RIESGOS'!$H148,"C",'MAPA DE RIESGOS'!$AF148),"")</f>
        <v/>
      </c>
      <c r="BE77" s="370" t="str">
        <f>IF(AND('MAPA DE RIESGOS'!$AP149="Media",'MAPA DE RIESGOS'!$AR149="Moderado"),CONCATENATE("R",'MAPA DE RIESGOS'!$H149,"C",'MAPA DE RIESGOS'!$AF149),"")</f>
        <v/>
      </c>
      <c r="BF77" s="370" t="str">
        <f>IF(AND('MAPA DE RIESGOS'!$AP150="Media",'MAPA DE RIESGOS'!$AR150="Moderado"),CONCATENATE("R",'MAPA DE RIESGOS'!$H150,"C",'MAPA DE RIESGOS'!$AF150),"")</f>
        <v/>
      </c>
      <c r="BG77" s="370" t="str">
        <f>IF(AND('MAPA DE RIESGOS'!$AP151="Media",'MAPA DE RIESGOS'!$AR151="Moderado"),CONCATENATE("R",'MAPA DE RIESGOS'!$H151,"C",'MAPA DE RIESGOS'!$AF151),"")</f>
        <v/>
      </c>
      <c r="BH77" s="370" t="str">
        <f>IF(AND('MAPA DE RIESGOS'!$AP152="Media",'MAPA DE RIESGOS'!$AR152="Moderado"),CONCATENATE("R",'MAPA DE RIESGOS'!$H152,"C",'MAPA DE RIESGOS'!$AF152),"")</f>
        <v/>
      </c>
      <c r="BI77" s="370" t="str">
        <f>IF(AND('MAPA DE RIESGOS'!$AP153="Media",'MAPA DE RIESGOS'!$AR153="Moderado"),CONCATENATE("R",'MAPA DE RIESGOS'!$H153,"C",'MAPA DE RIESGOS'!$AF153),"")</f>
        <v/>
      </c>
      <c r="BJ77" s="370" t="str">
        <f>IF(AND('MAPA DE RIESGOS'!$AP154="Media",'MAPA DE RIESGOS'!$AR154="Moderado"),CONCATENATE("R",'MAPA DE RIESGOS'!$H154,"C",'MAPA DE RIESGOS'!$AF154),"")</f>
        <v/>
      </c>
      <c r="BK77" s="371" t="str">
        <f>IF(AND('MAPA DE RIESGOS'!$AP155="Media",'MAPA DE RIESGOS'!$AR155="Moderado"),CONCATENATE("R",'MAPA DE RIESGOS'!$H155,"C",'MAPA DE RIESGOS'!$AF155),"")</f>
        <v/>
      </c>
      <c r="BL77" s="357" t="str">
        <f>IF(AND('MAPA DE RIESGOS'!$AP138="Media",'MAPA DE RIESGOS'!$AR138="Mayor"),CONCATENATE("R",'MAPA DE RIESGOS'!$H138,"C",'MAPA DE RIESGOS'!$AF138),"")</f>
        <v/>
      </c>
      <c r="BM77" s="357" t="str">
        <f>IF(AND('MAPA DE RIESGOS'!$AP139="Media",'MAPA DE RIESGOS'!$AR139="Mayor"),CONCATENATE("R",'MAPA DE RIESGOS'!$H139,"C",'MAPA DE RIESGOS'!$AF139),"")</f>
        <v/>
      </c>
      <c r="BN77" s="357" t="str">
        <f>IF(AND('MAPA DE RIESGOS'!$AP140="Media",'MAPA DE RIESGOS'!$AR140="Mayor"),CONCATENATE("R",'MAPA DE RIESGOS'!$H140,"C",'MAPA DE RIESGOS'!$AF140),"")</f>
        <v/>
      </c>
      <c r="BO77" s="357" t="str">
        <f>IF(AND('MAPA DE RIESGOS'!$AP141="Media",'MAPA DE RIESGOS'!$AR141="Mayor"),CONCATENATE("R",'MAPA DE RIESGOS'!$H141,"C",'MAPA DE RIESGOS'!$AF141),"")</f>
        <v/>
      </c>
      <c r="BP77" s="357" t="str">
        <f>IF(AND('MAPA DE RIESGOS'!$AP142="Media",'MAPA DE RIESGOS'!$AR142="Mayor"),CONCATENATE("R",'MAPA DE RIESGOS'!$H142,"C",'MAPA DE RIESGOS'!$AF142),"")</f>
        <v/>
      </c>
      <c r="BQ77" s="357" t="str">
        <f>IF(AND('MAPA DE RIESGOS'!$AP143="Media",'MAPA DE RIESGOS'!$AR143="Mayor"),CONCATENATE("R",'MAPA DE RIESGOS'!$H143,"C",'MAPA DE RIESGOS'!$AF143),"")</f>
        <v/>
      </c>
      <c r="BR77" s="357" t="str">
        <f>IF(AND('MAPA DE RIESGOS'!$AP144="Media",'MAPA DE RIESGOS'!$AR144="Mayor"),CONCATENATE("R",'MAPA DE RIESGOS'!$H144,"C",'MAPA DE RIESGOS'!$AF144),"")</f>
        <v/>
      </c>
      <c r="BS77" s="357" t="str">
        <f>IF(AND('MAPA DE RIESGOS'!$AP145="Media",'MAPA DE RIESGOS'!$AR145="Mayor"),CONCATENATE("R",'MAPA DE RIESGOS'!$H145,"C",'MAPA DE RIESGOS'!$AF145),"")</f>
        <v/>
      </c>
      <c r="BT77" s="357" t="str">
        <f>IF(AND('MAPA DE RIESGOS'!$AP146="Media",'MAPA DE RIESGOS'!$AR146="Mayor"),CONCATENATE("R",'MAPA DE RIESGOS'!$H146,"C",'MAPA DE RIESGOS'!$AF146),"")</f>
        <v/>
      </c>
      <c r="BU77" s="357" t="str">
        <f>IF(AND('MAPA DE RIESGOS'!$AP147="Media",'MAPA DE RIESGOS'!$AR147="Mayor"),CONCATENATE("R",'MAPA DE RIESGOS'!$H147,"C",'MAPA DE RIESGOS'!$AF147),"")</f>
        <v/>
      </c>
      <c r="BV77" s="357" t="str">
        <f>IF(AND('MAPA DE RIESGOS'!$AP148="Media",'MAPA DE RIESGOS'!$AR148="Mayor"),CONCATENATE("R",'MAPA DE RIESGOS'!$H148,"C",'MAPA DE RIESGOS'!$AF148),"")</f>
        <v/>
      </c>
      <c r="BW77" s="357" t="str">
        <f>IF(AND('MAPA DE RIESGOS'!$AP149="Media",'MAPA DE RIESGOS'!$AR149="Mayor"),CONCATENATE("R",'MAPA DE RIESGOS'!$H149,"C",'MAPA DE RIESGOS'!$AF149),"")</f>
        <v/>
      </c>
      <c r="BX77" s="357" t="str">
        <f>IF(AND('MAPA DE RIESGOS'!$AP150="Media",'MAPA DE RIESGOS'!$AR150="Mayor"),CONCATENATE("R",'MAPA DE RIESGOS'!$H150,"C",'MAPA DE RIESGOS'!$AF150),"")</f>
        <v/>
      </c>
      <c r="BY77" s="357" t="str">
        <f>IF(AND('MAPA DE RIESGOS'!$AP151="Media",'MAPA DE RIESGOS'!$AR151="Mayor"),CONCATENATE("R",'MAPA DE RIESGOS'!$H151,"C",'MAPA DE RIESGOS'!$AF151),"")</f>
        <v/>
      </c>
      <c r="BZ77" s="357" t="str">
        <f>IF(AND('MAPA DE RIESGOS'!$AP152="Media",'MAPA DE RIESGOS'!$AR152="Mayor"),CONCATENATE("R",'MAPA DE RIESGOS'!$H152,"C",'MAPA DE RIESGOS'!$AF152),"")</f>
        <v/>
      </c>
      <c r="CA77" s="357" t="str">
        <f>IF(AND('MAPA DE RIESGOS'!$AP153="Media",'MAPA DE RIESGOS'!$AR153="Mayor"),CONCATENATE("R",'MAPA DE RIESGOS'!$H153,"C",'MAPA DE RIESGOS'!$AF153),"")</f>
        <v/>
      </c>
      <c r="CB77" s="357" t="str">
        <f>IF(AND('MAPA DE RIESGOS'!$AP154="Media",'MAPA DE RIESGOS'!$AR154="Mayor"),CONCATENATE("R",'MAPA DE RIESGOS'!$H154,"C",'MAPA DE RIESGOS'!$AF154),"")</f>
        <v/>
      </c>
      <c r="CC77" s="358" t="str">
        <f>IF(AND('MAPA DE RIESGOS'!$AP155="Media",'MAPA DE RIESGOS'!$AR155="Mayor"),CONCATENATE("R",'MAPA DE RIESGOS'!$H155,"C",'MAPA DE RIESGOS'!$AF155),"")</f>
        <v/>
      </c>
      <c r="CD77" s="359" t="str">
        <f>IF(AND('MAPA DE RIESGOS'!$AP138="Media",'MAPA DE RIESGOS'!$AR138="Catastrófico"),CONCATENATE("R",'MAPA DE RIESGOS'!$H138,"C",'MAPA DE RIESGOS'!$AF138),"")</f>
        <v/>
      </c>
      <c r="CE77" s="359" t="str">
        <f>IF(AND('MAPA DE RIESGOS'!$AP139="Media",'MAPA DE RIESGOS'!$AR139="Catastrófico"),CONCATENATE("R",'MAPA DE RIESGOS'!$H139,"C",'MAPA DE RIESGOS'!$AF139),"")</f>
        <v/>
      </c>
      <c r="CF77" s="359" t="str">
        <f>IF(AND('MAPA DE RIESGOS'!$AP140="Media",'MAPA DE RIESGOS'!$AR140="Catastrófico"),CONCATENATE("R",'MAPA DE RIESGOS'!$H140,"C",'MAPA DE RIESGOS'!$AF140),"")</f>
        <v/>
      </c>
      <c r="CG77" s="359" t="str">
        <f>IF(AND('MAPA DE RIESGOS'!$AP141="Media",'MAPA DE RIESGOS'!$AR141="Catastrófico"),CONCATENATE("R",'MAPA DE RIESGOS'!$H141,"C",'MAPA DE RIESGOS'!$AF141),"")</f>
        <v/>
      </c>
      <c r="CH77" s="359" t="str">
        <f>IF(AND('MAPA DE RIESGOS'!$AP142="Media",'MAPA DE RIESGOS'!$AR142="Catastrófico"),CONCATENATE("R",'MAPA DE RIESGOS'!$H142,"C",'MAPA DE RIESGOS'!$AF142),"")</f>
        <v/>
      </c>
      <c r="CI77" s="359" t="str">
        <f>IF(AND('MAPA DE RIESGOS'!$AP143="Media",'MAPA DE RIESGOS'!$AR143="Catastrófico"),CONCATENATE("R",'MAPA DE RIESGOS'!$H143,"C",'MAPA DE RIESGOS'!$AF143),"")</f>
        <v/>
      </c>
      <c r="CJ77" s="359" t="str">
        <f>IF(AND('MAPA DE RIESGOS'!$AP144="Media",'MAPA DE RIESGOS'!$AR144="Catastrófico"),CONCATENATE("R",'MAPA DE RIESGOS'!$H144,"C",'MAPA DE RIESGOS'!$AF144),"")</f>
        <v/>
      </c>
      <c r="CK77" s="359" t="str">
        <f>IF(AND('MAPA DE RIESGOS'!$AP145="Media",'MAPA DE RIESGOS'!$AR145="Catastrófico"),CONCATENATE("R",'MAPA DE RIESGOS'!$H145,"C",'MAPA DE RIESGOS'!$AF145),"")</f>
        <v/>
      </c>
      <c r="CL77" s="359" t="str">
        <f>IF(AND('MAPA DE RIESGOS'!$AP146="Media",'MAPA DE RIESGOS'!$AR146="Catastrófico"),CONCATENATE("R",'MAPA DE RIESGOS'!$H146,"C",'MAPA DE RIESGOS'!$AF146),"")</f>
        <v/>
      </c>
      <c r="CM77" s="359" t="str">
        <f>IF(AND('MAPA DE RIESGOS'!$AP147="Media",'MAPA DE RIESGOS'!$AR147="Catastrófico"),CONCATENATE("R",'MAPA DE RIESGOS'!$H147,"C",'MAPA DE RIESGOS'!$AF147),"")</f>
        <v/>
      </c>
      <c r="CN77" s="359" t="str">
        <f>IF(AND('MAPA DE RIESGOS'!$AP148="Media",'MAPA DE RIESGOS'!$AR148="Catastrófico"),CONCATENATE("R",'MAPA DE RIESGOS'!$H148,"C",'MAPA DE RIESGOS'!$AF148),"")</f>
        <v/>
      </c>
      <c r="CO77" s="359" t="str">
        <f>IF(AND('MAPA DE RIESGOS'!$AP149="Media",'MAPA DE RIESGOS'!$AR149="Catastrófico"),CONCATENATE("R",'MAPA DE RIESGOS'!$H149,"C",'MAPA DE RIESGOS'!$AF149),"")</f>
        <v/>
      </c>
      <c r="CP77" s="359" t="str">
        <f>IF(AND('MAPA DE RIESGOS'!$AP150="Media",'MAPA DE RIESGOS'!$AR150="Catastrófico"),CONCATENATE("R",'MAPA DE RIESGOS'!$H150,"C",'MAPA DE RIESGOS'!$AF150),"")</f>
        <v/>
      </c>
      <c r="CQ77" s="359" t="str">
        <f>IF(AND('MAPA DE RIESGOS'!$AP151="Media",'MAPA DE RIESGOS'!$AR151="Catastrófico"),CONCATENATE("R",'MAPA DE RIESGOS'!$H151,"C",'MAPA DE RIESGOS'!$AF151),"")</f>
        <v/>
      </c>
      <c r="CR77" s="359" t="str">
        <f>IF(AND('MAPA DE RIESGOS'!$AP152="Media",'MAPA DE RIESGOS'!$AR152="Catastrófico"),CONCATENATE("R",'MAPA DE RIESGOS'!$H152,"C",'MAPA DE RIESGOS'!$AF152),"")</f>
        <v/>
      </c>
      <c r="CS77" s="359" t="str">
        <f>IF(AND('MAPA DE RIESGOS'!$AP153="Media",'MAPA DE RIESGOS'!$AR153="Catastrófico"),CONCATENATE("R",'MAPA DE RIESGOS'!$H153,"C",'MAPA DE RIESGOS'!$AF153),"")</f>
        <v/>
      </c>
      <c r="CT77" s="359" t="str">
        <f>IF(AND('MAPA DE RIESGOS'!$AP154="Media",'MAPA DE RIESGOS'!$AR154="Catastrófico"),CONCATENATE("R",'MAPA DE RIESGOS'!$H154,"C",'MAPA DE RIESGOS'!$AF154),"")</f>
        <v/>
      </c>
      <c r="CU77" s="360" t="str">
        <f>IF(AND('MAPA DE RIESGOS'!$AP155="Media",'MAPA DE RIESGOS'!$AR155="Catastrófico"),CONCATENATE("R",'MAPA DE RIESGOS'!$H155,"C",'MAPA DE RIESGOS'!$AF155),"")</f>
        <v/>
      </c>
      <c r="CV77" s="67"/>
      <c r="CW77" s="762"/>
      <c r="CX77" s="763"/>
      <c r="CY77" s="763"/>
      <c r="CZ77" s="763"/>
      <c r="DA77" s="763"/>
      <c r="DB77" s="764"/>
    </row>
    <row r="78" spans="2:106" ht="32.5" customHeight="1">
      <c r="B78" s="749"/>
      <c r="C78" s="749"/>
      <c r="D78" s="750"/>
      <c r="E78" s="738"/>
      <c r="F78" s="739"/>
      <c r="G78" s="739"/>
      <c r="H78" s="739"/>
      <c r="I78" s="740"/>
      <c r="J78" s="369" t="str">
        <f>IF(AND('MAPA DE RIESGOS'!$AP156="Media",'MAPA DE RIESGOS'!$AR156="Leve"),CONCATENATE("R",'MAPA DE RIESGOS'!$H156,"C",'MAPA DE RIESGOS'!$AF156),"")</f>
        <v/>
      </c>
      <c r="K78" s="370" t="str">
        <f>IF(AND('MAPA DE RIESGOS'!$AP157="Media",'MAPA DE RIESGOS'!$AR157="Leve"),CONCATENATE("R",'MAPA DE RIESGOS'!$H157,"C",'MAPA DE RIESGOS'!$AF157),"")</f>
        <v/>
      </c>
      <c r="L78" s="370" t="str">
        <f>IF(AND('MAPA DE RIESGOS'!$AP158="Media",'MAPA DE RIESGOS'!$AR158="Leve"),CONCATENATE("R",'MAPA DE RIESGOS'!$H158,"C",'MAPA DE RIESGOS'!$AF158),"")</f>
        <v/>
      </c>
      <c r="M78" s="370" t="str">
        <f>IF(AND('MAPA DE RIESGOS'!$AP159="Media",'MAPA DE RIESGOS'!$AR159="Leve"),CONCATENATE("R",'MAPA DE RIESGOS'!$H159,"C",'MAPA DE RIESGOS'!$AF159),"")</f>
        <v/>
      </c>
      <c r="N78" s="370" t="str">
        <f>IF(AND('MAPA DE RIESGOS'!$AP160="Media",'MAPA DE RIESGOS'!$AR160="Leve"),CONCATENATE("R",'MAPA DE RIESGOS'!$H160,"C",'MAPA DE RIESGOS'!$AF160),"")</f>
        <v/>
      </c>
      <c r="O78" s="370" t="str">
        <f>IF(AND('MAPA DE RIESGOS'!$AP161="Media",'MAPA DE RIESGOS'!$AR161="Leve"),CONCATENATE("R",'MAPA DE RIESGOS'!$H161,"C",'MAPA DE RIESGOS'!$AF161),"")</f>
        <v/>
      </c>
      <c r="P78" s="370" t="str">
        <f>IF(AND('MAPA DE RIESGOS'!$AP162="Media",'MAPA DE RIESGOS'!$AR162="Leve"),CONCATENATE("R",'MAPA DE RIESGOS'!$H162,"C",'MAPA DE RIESGOS'!$AF162),"")</f>
        <v/>
      </c>
      <c r="Q78" s="370" t="str">
        <f>IF(AND('MAPA DE RIESGOS'!$AP163="Media",'MAPA DE RIESGOS'!$AR163="Leve"),CONCATENATE("R",'MAPA DE RIESGOS'!$H163,"C",'MAPA DE RIESGOS'!$AF163),"")</f>
        <v/>
      </c>
      <c r="R78" s="370" t="str">
        <f>IF(AND('MAPA DE RIESGOS'!$AP164="Media",'MAPA DE RIESGOS'!$AR164="Leve"),CONCATENATE("R",'MAPA DE RIESGOS'!$H164,"C",'MAPA DE RIESGOS'!$AF164),"")</f>
        <v/>
      </c>
      <c r="S78" s="370" t="str">
        <f>IF(AND('MAPA DE RIESGOS'!$AP165="Media",'MAPA DE RIESGOS'!$AR165="Leve"),CONCATENATE("R",'MAPA DE RIESGOS'!$H165,"C",'MAPA DE RIESGOS'!$AF165),"")</f>
        <v/>
      </c>
      <c r="T78" s="370" t="str">
        <f>IF(AND('MAPA DE RIESGOS'!$AP166="Media",'MAPA DE RIESGOS'!$AR166="Leve"),CONCATENATE("R",'MAPA DE RIESGOS'!$H166,"C",'MAPA DE RIESGOS'!$AF166),"")</f>
        <v/>
      </c>
      <c r="U78" s="370" t="str">
        <f>IF(AND('MAPA DE RIESGOS'!$AP167="Media",'MAPA DE RIESGOS'!$AR167="Leve"),CONCATENATE("R",'MAPA DE RIESGOS'!$H167,"C",'MAPA DE RIESGOS'!$AF167),"")</f>
        <v/>
      </c>
      <c r="V78" s="370" t="str">
        <f>IF(AND('MAPA DE RIESGOS'!$AP168="Media",'MAPA DE RIESGOS'!$AR168="Leve"),CONCATENATE("R",'MAPA DE RIESGOS'!$H168,"C",'MAPA DE RIESGOS'!$AF168),"")</f>
        <v/>
      </c>
      <c r="W78" s="370" t="str">
        <f>IF(AND('MAPA DE RIESGOS'!$AP169="Media",'MAPA DE RIESGOS'!$AR169="Leve"),CONCATENATE("R",'MAPA DE RIESGOS'!$H169,"C",'MAPA DE RIESGOS'!$AF169),"")</f>
        <v/>
      </c>
      <c r="X78" s="370" t="str">
        <f>IF(AND('MAPA DE RIESGOS'!$AP170="Media",'MAPA DE RIESGOS'!$AR170="Leve"),CONCATENATE("R",'MAPA DE RIESGOS'!$H170,"C",'MAPA DE RIESGOS'!$AF170),"")</f>
        <v/>
      </c>
      <c r="Y78" s="370" t="str">
        <f>IF(AND('MAPA DE RIESGOS'!$AP171="Media",'MAPA DE RIESGOS'!$AR171="Leve"),CONCATENATE("R",'MAPA DE RIESGOS'!$H171,"C",'MAPA DE RIESGOS'!$AF171),"")</f>
        <v/>
      </c>
      <c r="Z78" s="370" t="str">
        <f>IF(AND('MAPA DE RIESGOS'!$AP172="Media",'MAPA DE RIESGOS'!$AR172="Leve"),CONCATENATE("R",'MAPA DE RIESGOS'!$H172,"C",'MAPA DE RIESGOS'!$AF172),"")</f>
        <v/>
      </c>
      <c r="AA78" s="370" t="str">
        <f>IF(AND('MAPA DE RIESGOS'!$AP173="Media",'MAPA DE RIESGOS'!$AR173="Leve"),CONCATENATE("R",'MAPA DE RIESGOS'!$H173,"C",'MAPA DE RIESGOS'!$AF173),"")</f>
        <v/>
      </c>
      <c r="AB78" s="369" t="str">
        <f>IF(AND('MAPA DE RIESGOS'!$AP156="Media",'MAPA DE RIESGOS'!$AR156="Menor"),CONCATENATE("R",'MAPA DE RIESGOS'!$H156,"C",'MAPA DE RIESGOS'!$AF156),"")</f>
        <v/>
      </c>
      <c r="AC78" s="370" t="str">
        <f>IF(AND('MAPA DE RIESGOS'!$AP157="Media",'MAPA DE RIESGOS'!$AR157="Menor"),CONCATENATE("R",'MAPA DE RIESGOS'!$H157,"C",'MAPA DE RIESGOS'!$AF157),"")</f>
        <v/>
      </c>
      <c r="AD78" s="370" t="str">
        <f>IF(AND('MAPA DE RIESGOS'!$AP158="Media",'MAPA DE RIESGOS'!$AR158="Menor"),CONCATENATE("R",'MAPA DE RIESGOS'!$H158,"C",'MAPA DE RIESGOS'!$AF158),"")</f>
        <v/>
      </c>
      <c r="AE78" s="370" t="str">
        <f>IF(AND('MAPA DE RIESGOS'!$AP159="Media",'MAPA DE RIESGOS'!$AR159="Menor"),CONCATENATE("R",'MAPA DE RIESGOS'!$H159,"C",'MAPA DE RIESGOS'!$AF159),"")</f>
        <v/>
      </c>
      <c r="AF78" s="370" t="str">
        <f>IF(AND('MAPA DE RIESGOS'!$AP160="Media",'MAPA DE RIESGOS'!$AR160="Menor"),CONCATENATE("R",'MAPA DE RIESGOS'!$H160,"C",'MAPA DE RIESGOS'!$AF160),"")</f>
        <v/>
      </c>
      <c r="AG78" s="370" t="str">
        <f>IF(AND('MAPA DE RIESGOS'!$AP161="Media",'MAPA DE RIESGOS'!$AR161="Menor"),CONCATENATE("R",'MAPA DE RIESGOS'!$H161,"C",'MAPA DE RIESGOS'!$AF161),"")</f>
        <v/>
      </c>
      <c r="AH78" s="370" t="str">
        <f>IF(AND('MAPA DE RIESGOS'!$AP162="Media",'MAPA DE RIESGOS'!$AR162="Menor"),CONCATENATE("R",'MAPA DE RIESGOS'!$H162,"C",'MAPA DE RIESGOS'!$AF162),"")</f>
        <v/>
      </c>
      <c r="AI78" s="370" t="str">
        <f>IF(AND('MAPA DE RIESGOS'!$AP163="Media",'MAPA DE RIESGOS'!$AR163="Menor"),CONCATENATE("R",'MAPA DE RIESGOS'!$H163,"C",'MAPA DE RIESGOS'!$AF163),"")</f>
        <v/>
      </c>
      <c r="AJ78" s="370" t="str">
        <f>IF(AND('MAPA DE RIESGOS'!$AP164="Media",'MAPA DE RIESGOS'!$AR164="Menor"),CONCATENATE("R",'MAPA DE RIESGOS'!$H164,"C",'MAPA DE RIESGOS'!$AF164),"")</f>
        <v/>
      </c>
      <c r="AK78" s="370" t="str">
        <f>IF(AND('MAPA DE RIESGOS'!$AP165="Media",'MAPA DE RIESGOS'!$AR165="Menor"),CONCATENATE("R",'MAPA DE RIESGOS'!$H165,"C",'MAPA DE RIESGOS'!$AF165),"")</f>
        <v/>
      </c>
      <c r="AL78" s="370" t="str">
        <f>IF(AND('MAPA DE RIESGOS'!$AP166="Media",'MAPA DE RIESGOS'!$AR166="Menor"),CONCATENATE("R",'MAPA DE RIESGOS'!$H166,"C",'MAPA DE RIESGOS'!$AF166),"")</f>
        <v/>
      </c>
      <c r="AM78" s="370" t="str">
        <f>IF(AND('MAPA DE RIESGOS'!$AP167="Media",'MAPA DE RIESGOS'!$AR167="Menor"),CONCATENATE("R",'MAPA DE RIESGOS'!$H167,"C",'MAPA DE RIESGOS'!$AF167),"")</f>
        <v/>
      </c>
      <c r="AN78" s="370" t="str">
        <f>IF(AND('MAPA DE RIESGOS'!$AP168="Media",'MAPA DE RIESGOS'!$AR168="Menor"),CONCATENATE("R",'MAPA DE RIESGOS'!$H168,"C",'MAPA DE RIESGOS'!$AF168),"")</f>
        <v/>
      </c>
      <c r="AO78" s="370" t="str">
        <f>IF(AND('MAPA DE RIESGOS'!$AP169="Media",'MAPA DE RIESGOS'!$AR169="Menor"),CONCATENATE("R",'MAPA DE RIESGOS'!$H169,"C",'MAPA DE RIESGOS'!$AF169),"")</f>
        <v/>
      </c>
      <c r="AP78" s="370" t="str">
        <f>IF(AND('MAPA DE RIESGOS'!$AP170="Media",'MAPA DE RIESGOS'!$AR170="Menor"),CONCATENATE("R",'MAPA DE RIESGOS'!$H170,"C",'MAPA DE RIESGOS'!$AF170),"")</f>
        <v/>
      </c>
      <c r="AQ78" s="370" t="str">
        <f>IF(AND('MAPA DE RIESGOS'!$AP171="Media",'MAPA DE RIESGOS'!$AR171="Menor"),CONCATENATE("R",'MAPA DE RIESGOS'!$H171,"C",'MAPA DE RIESGOS'!$AF171),"")</f>
        <v/>
      </c>
      <c r="AR78" s="370" t="str">
        <f>IF(AND('MAPA DE RIESGOS'!$AP172="Media",'MAPA DE RIESGOS'!$AR172="Menor"),CONCATENATE("R",'MAPA DE RIESGOS'!$H172,"C",'MAPA DE RIESGOS'!$AF172),"")</f>
        <v/>
      </c>
      <c r="AS78" s="370" t="str">
        <f>IF(AND('MAPA DE RIESGOS'!$AP173="Media",'MAPA DE RIESGOS'!$AR173="Menor"),CONCATENATE("R",'MAPA DE RIESGOS'!$H173,"C",'MAPA DE RIESGOS'!$AF173),"")</f>
        <v/>
      </c>
      <c r="AT78" s="369" t="str">
        <f>IF(AND('MAPA DE RIESGOS'!$AP156="Media",'MAPA DE RIESGOS'!$AR156="Moderado"),CONCATENATE("R",'MAPA DE RIESGOS'!$H156,"C",'MAPA DE RIESGOS'!$AF156),"")</f>
        <v/>
      </c>
      <c r="AU78" s="370" t="str">
        <f>IF(AND('MAPA DE RIESGOS'!$AP157="Media",'MAPA DE RIESGOS'!$AR157="Moderado"),CONCATENATE("R",'MAPA DE RIESGOS'!$H157,"C",'MAPA DE RIESGOS'!$AF157),"")</f>
        <v/>
      </c>
      <c r="AV78" s="370" t="str">
        <f>IF(AND('MAPA DE RIESGOS'!$AP158="Media",'MAPA DE RIESGOS'!$AR158="Moderado"),CONCATENATE("R",'MAPA DE RIESGOS'!$H158,"C",'MAPA DE RIESGOS'!$AF158),"")</f>
        <v/>
      </c>
      <c r="AW78" s="370" t="str">
        <f>IF(AND('MAPA DE RIESGOS'!$AP159="Media",'MAPA DE RIESGOS'!$AR159="Moderado"),CONCATENATE("R",'MAPA DE RIESGOS'!$H159,"C",'MAPA DE RIESGOS'!$AF159),"")</f>
        <v/>
      </c>
      <c r="AX78" s="370" t="str">
        <f>IF(AND('MAPA DE RIESGOS'!$AP160="Media",'MAPA DE RIESGOS'!$AR160="Moderado"),CONCATENATE("R",'MAPA DE RIESGOS'!$H160,"C",'MAPA DE RIESGOS'!$AF160),"")</f>
        <v/>
      </c>
      <c r="AY78" s="370" t="str">
        <f>IF(AND('MAPA DE RIESGOS'!$AP161="Media",'MAPA DE RIESGOS'!$AR161="Moderado"),CONCATENATE("R",'MAPA DE RIESGOS'!$H161,"C",'MAPA DE RIESGOS'!$AF161),"")</f>
        <v/>
      </c>
      <c r="AZ78" s="370" t="str">
        <f>IF(AND('MAPA DE RIESGOS'!$AP162="Media",'MAPA DE RIESGOS'!$AR162="Moderado"),CONCATENATE("R",'MAPA DE RIESGOS'!$H162,"C",'MAPA DE RIESGOS'!$AF162),"")</f>
        <v/>
      </c>
      <c r="BA78" s="370" t="str">
        <f>IF(AND('MAPA DE RIESGOS'!$AP163="Media",'MAPA DE RIESGOS'!$AR163="Moderado"),CONCATENATE("R",'MAPA DE RIESGOS'!$H163,"C",'MAPA DE RIESGOS'!$AF163),"")</f>
        <v/>
      </c>
      <c r="BB78" s="370" t="str">
        <f>IF(AND('MAPA DE RIESGOS'!$AP164="Media",'MAPA DE RIESGOS'!$AR164="Moderado"),CONCATENATE("R",'MAPA DE RIESGOS'!$H164,"C",'MAPA DE RIESGOS'!$AF164),"")</f>
        <v/>
      </c>
      <c r="BC78" s="370" t="str">
        <f>IF(AND('MAPA DE RIESGOS'!$AP165="Media",'MAPA DE RIESGOS'!$AR165="Moderado"),CONCATENATE("R",'MAPA DE RIESGOS'!$H165,"C",'MAPA DE RIESGOS'!$AF165),"")</f>
        <v/>
      </c>
      <c r="BD78" s="370" t="str">
        <f>IF(AND('MAPA DE RIESGOS'!$AP166="Media",'MAPA DE RIESGOS'!$AR166="Moderado"),CONCATENATE("R",'MAPA DE RIESGOS'!$H166,"C",'MAPA DE RIESGOS'!$AF166),"")</f>
        <v/>
      </c>
      <c r="BE78" s="370" t="str">
        <f>IF(AND('MAPA DE RIESGOS'!$AP167="Media",'MAPA DE RIESGOS'!$AR167="Moderado"),CONCATENATE("R",'MAPA DE RIESGOS'!$H167,"C",'MAPA DE RIESGOS'!$AF167),"")</f>
        <v/>
      </c>
      <c r="BF78" s="370" t="str">
        <f>IF(AND('MAPA DE RIESGOS'!$AP168="Media",'MAPA DE RIESGOS'!$AR168="Moderado"),CONCATENATE("R",'MAPA DE RIESGOS'!$H168,"C",'MAPA DE RIESGOS'!$AF168),"")</f>
        <v/>
      </c>
      <c r="BG78" s="370" t="str">
        <f>IF(AND('MAPA DE RIESGOS'!$AP169="Media",'MAPA DE RIESGOS'!$AR169="Moderado"),CONCATENATE("R",'MAPA DE RIESGOS'!$H169,"C",'MAPA DE RIESGOS'!$AF169),"")</f>
        <v/>
      </c>
      <c r="BH78" s="370" t="str">
        <f>IF(AND('MAPA DE RIESGOS'!$AP170="Media",'MAPA DE RIESGOS'!$AR170="Moderado"),CONCATENATE("R",'MAPA DE RIESGOS'!$H170,"C",'MAPA DE RIESGOS'!$AF170),"")</f>
        <v/>
      </c>
      <c r="BI78" s="370" t="str">
        <f>IF(AND('MAPA DE RIESGOS'!$AP171="Media",'MAPA DE RIESGOS'!$AR171="Moderado"),CONCATENATE("R",'MAPA DE RIESGOS'!$H171,"C",'MAPA DE RIESGOS'!$AF171),"")</f>
        <v/>
      </c>
      <c r="BJ78" s="370" t="str">
        <f>IF(AND('MAPA DE RIESGOS'!$AP172="Media",'MAPA DE RIESGOS'!$AR172="Moderado"),CONCATENATE("R",'MAPA DE RIESGOS'!$H172,"C",'MAPA DE RIESGOS'!$AF172),"")</f>
        <v/>
      </c>
      <c r="BK78" s="371" t="str">
        <f>IF(AND('MAPA DE RIESGOS'!$AP173="Media",'MAPA DE RIESGOS'!$AR173="Moderado"),CONCATENATE("R",'MAPA DE RIESGOS'!$H173,"C",'MAPA DE RIESGOS'!$AF173),"")</f>
        <v/>
      </c>
      <c r="BL78" s="357" t="str">
        <f>IF(AND('MAPA DE RIESGOS'!$AP156="Media",'MAPA DE RIESGOS'!$AR156="Mayor"),CONCATENATE("R",'MAPA DE RIESGOS'!$H156,"C",'MAPA DE RIESGOS'!$AF156),"")</f>
        <v/>
      </c>
      <c r="BM78" s="357" t="str">
        <f>IF(AND('MAPA DE RIESGOS'!$AP157="Media",'MAPA DE RIESGOS'!$AR157="Mayor"),CONCATENATE("R",'MAPA DE RIESGOS'!$H157,"C",'MAPA DE RIESGOS'!$AF157),"")</f>
        <v/>
      </c>
      <c r="BN78" s="357" t="str">
        <f>IF(AND('MAPA DE RIESGOS'!$AP158="Media",'MAPA DE RIESGOS'!$AR158="Mayor"),CONCATENATE("R",'MAPA DE RIESGOS'!$H158,"C",'MAPA DE RIESGOS'!$AF158),"")</f>
        <v/>
      </c>
      <c r="BO78" s="357" t="str">
        <f>IF(AND('MAPA DE RIESGOS'!$AP159="Media",'MAPA DE RIESGOS'!$AR159="Mayor"),CONCATENATE("R",'MAPA DE RIESGOS'!$H159,"C",'MAPA DE RIESGOS'!$AF159),"")</f>
        <v/>
      </c>
      <c r="BP78" s="357" t="str">
        <f>IF(AND('MAPA DE RIESGOS'!$AP160="Media",'MAPA DE RIESGOS'!$AR160="Mayor"),CONCATENATE("R",'MAPA DE RIESGOS'!$H160,"C",'MAPA DE RIESGOS'!$AF160),"")</f>
        <v/>
      </c>
      <c r="BQ78" s="357" t="str">
        <f>IF(AND('MAPA DE RIESGOS'!$AP161="Media",'MAPA DE RIESGOS'!$AR161="Mayor"),CONCATENATE("R",'MAPA DE RIESGOS'!$H161,"C",'MAPA DE RIESGOS'!$AF161),"")</f>
        <v/>
      </c>
      <c r="BR78" s="357" t="str">
        <f>IF(AND('MAPA DE RIESGOS'!$AP162="Media",'MAPA DE RIESGOS'!$AR162="Mayor"),CONCATENATE("R",'MAPA DE RIESGOS'!$H162,"C",'MAPA DE RIESGOS'!$AF162),"")</f>
        <v/>
      </c>
      <c r="BS78" s="357" t="str">
        <f>IF(AND('MAPA DE RIESGOS'!$AP163="Media",'MAPA DE RIESGOS'!$AR163="Mayor"),CONCATENATE("R",'MAPA DE RIESGOS'!$H163,"C",'MAPA DE RIESGOS'!$AF163),"")</f>
        <v/>
      </c>
      <c r="BT78" s="357" t="str">
        <f>IF(AND('MAPA DE RIESGOS'!$AP164="Media",'MAPA DE RIESGOS'!$AR164="Mayor"),CONCATENATE("R",'MAPA DE RIESGOS'!$H164,"C",'MAPA DE RIESGOS'!$AF164),"")</f>
        <v/>
      </c>
      <c r="BU78" s="357" t="str">
        <f>IF(AND('MAPA DE RIESGOS'!$AP165="Media",'MAPA DE RIESGOS'!$AR165="Mayor"),CONCATENATE("R",'MAPA DE RIESGOS'!$H165,"C",'MAPA DE RIESGOS'!$AF165),"")</f>
        <v/>
      </c>
      <c r="BV78" s="357" t="str">
        <f>IF(AND('MAPA DE RIESGOS'!$AP166="Media",'MAPA DE RIESGOS'!$AR166="Mayor"),CONCATENATE("R",'MAPA DE RIESGOS'!$H166,"C",'MAPA DE RIESGOS'!$AF166),"")</f>
        <v/>
      </c>
      <c r="BW78" s="357" t="str">
        <f>IF(AND('MAPA DE RIESGOS'!$AP167="Media",'MAPA DE RIESGOS'!$AR167="Mayor"),CONCATENATE("R",'MAPA DE RIESGOS'!$H167,"C",'MAPA DE RIESGOS'!$AF167),"")</f>
        <v/>
      </c>
      <c r="BX78" s="357" t="str">
        <f>IF(AND('MAPA DE RIESGOS'!$AP168="Media",'MAPA DE RIESGOS'!$AR168="Mayor"),CONCATENATE("R",'MAPA DE RIESGOS'!$H168,"C",'MAPA DE RIESGOS'!$AF168),"")</f>
        <v/>
      </c>
      <c r="BY78" s="357" t="str">
        <f>IF(AND('MAPA DE RIESGOS'!$AP169="Media",'MAPA DE RIESGOS'!$AR169="Mayor"),CONCATENATE("R",'MAPA DE RIESGOS'!$H169,"C",'MAPA DE RIESGOS'!$AF169),"")</f>
        <v/>
      </c>
      <c r="BZ78" s="357" t="str">
        <f>IF(AND('MAPA DE RIESGOS'!$AP170="Media",'MAPA DE RIESGOS'!$AR170="Mayor"),CONCATENATE("R",'MAPA DE RIESGOS'!$H170,"C",'MAPA DE RIESGOS'!$AF170),"")</f>
        <v/>
      </c>
      <c r="CA78" s="357" t="str">
        <f>IF(AND('MAPA DE RIESGOS'!$AP171="Media",'MAPA DE RIESGOS'!$AR171="Mayor"),CONCATENATE("R",'MAPA DE RIESGOS'!$H171,"C",'MAPA DE RIESGOS'!$AF171),"")</f>
        <v/>
      </c>
      <c r="CB78" s="357" t="str">
        <f>IF(AND('MAPA DE RIESGOS'!$AP172="Media",'MAPA DE RIESGOS'!$AR172="Mayor"),CONCATENATE("R",'MAPA DE RIESGOS'!$H172,"C",'MAPA DE RIESGOS'!$AF172),"")</f>
        <v/>
      </c>
      <c r="CC78" s="358" t="str">
        <f>IF(AND('MAPA DE RIESGOS'!$AP173="Media",'MAPA DE RIESGOS'!$AR173="Mayor"),CONCATENATE("R",'MAPA DE RIESGOS'!$H173,"C",'MAPA DE RIESGOS'!$AF173),"")</f>
        <v/>
      </c>
      <c r="CD78" s="359" t="str">
        <f>IF(AND('MAPA DE RIESGOS'!$AP156="Media",'MAPA DE RIESGOS'!$AR156="Catastrófico"),CONCATENATE("R",'MAPA DE RIESGOS'!$H156,"C",'MAPA DE RIESGOS'!$AF156),"")</f>
        <v/>
      </c>
      <c r="CE78" s="359" t="str">
        <f>IF(AND('MAPA DE RIESGOS'!$AP157="Media",'MAPA DE RIESGOS'!$AR157="Catastrófico"),CONCATENATE("R",'MAPA DE RIESGOS'!$H157,"C",'MAPA DE RIESGOS'!$AF157),"")</f>
        <v/>
      </c>
      <c r="CF78" s="359" t="str">
        <f>IF(AND('MAPA DE RIESGOS'!$AP158="Media",'MAPA DE RIESGOS'!$AR158="Catastrófico"),CONCATENATE("R",'MAPA DE RIESGOS'!$H158,"C",'MAPA DE RIESGOS'!$AF158),"")</f>
        <v/>
      </c>
      <c r="CG78" s="359" t="str">
        <f>IF(AND('MAPA DE RIESGOS'!$AP159="Media",'MAPA DE RIESGOS'!$AR159="Catastrófico"),CONCATENATE("R",'MAPA DE RIESGOS'!$H159,"C",'MAPA DE RIESGOS'!$AF159),"")</f>
        <v/>
      </c>
      <c r="CH78" s="359" t="str">
        <f>IF(AND('MAPA DE RIESGOS'!$AP160="Media",'MAPA DE RIESGOS'!$AR160="Catastrófico"),CONCATENATE("R",'MAPA DE RIESGOS'!$H160,"C",'MAPA DE RIESGOS'!$AF160),"")</f>
        <v/>
      </c>
      <c r="CI78" s="359" t="str">
        <f>IF(AND('MAPA DE RIESGOS'!$AP161="Media",'MAPA DE RIESGOS'!$AR161="Catastrófico"),CONCATENATE("R",'MAPA DE RIESGOS'!$H161,"C",'MAPA DE RIESGOS'!$AF161),"")</f>
        <v/>
      </c>
      <c r="CJ78" s="359" t="str">
        <f>IF(AND('MAPA DE RIESGOS'!$AP162="Media",'MAPA DE RIESGOS'!$AR162="Catastrófico"),CONCATENATE("R",'MAPA DE RIESGOS'!$H162,"C",'MAPA DE RIESGOS'!$AF162),"")</f>
        <v/>
      </c>
      <c r="CK78" s="359" t="str">
        <f>IF(AND('MAPA DE RIESGOS'!$AP163="Media",'MAPA DE RIESGOS'!$AR163="Catastrófico"),CONCATENATE("R",'MAPA DE RIESGOS'!$H163,"C",'MAPA DE RIESGOS'!$AF163),"")</f>
        <v/>
      </c>
      <c r="CL78" s="359" t="str">
        <f>IF(AND('MAPA DE RIESGOS'!$AP164="Media",'MAPA DE RIESGOS'!$AR164="Catastrófico"),CONCATENATE("R",'MAPA DE RIESGOS'!$H164,"C",'MAPA DE RIESGOS'!$AF164),"")</f>
        <v/>
      </c>
      <c r="CM78" s="359" t="str">
        <f>IF(AND('MAPA DE RIESGOS'!$AP165="Media",'MAPA DE RIESGOS'!$AR165="Catastrófico"),CONCATENATE("R",'MAPA DE RIESGOS'!$H165,"C",'MAPA DE RIESGOS'!$AF165),"")</f>
        <v/>
      </c>
      <c r="CN78" s="359" t="str">
        <f>IF(AND('MAPA DE RIESGOS'!$AP166="Media",'MAPA DE RIESGOS'!$AR166="Catastrófico"),CONCATENATE("R",'MAPA DE RIESGOS'!$H166,"C",'MAPA DE RIESGOS'!$AF166),"")</f>
        <v/>
      </c>
      <c r="CO78" s="359" t="str">
        <f>IF(AND('MAPA DE RIESGOS'!$AP167="Media",'MAPA DE RIESGOS'!$AR167="Catastrófico"),CONCATENATE("R",'MAPA DE RIESGOS'!$H167,"C",'MAPA DE RIESGOS'!$AF167),"")</f>
        <v/>
      </c>
      <c r="CP78" s="359" t="str">
        <f>IF(AND('MAPA DE RIESGOS'!$AP168="Media",'MAPA DE RIESGOS'!$AR168="Catastrófico"),CONCATENATE("R",'MAPA DE RIESGOS'!$H168,"C",'MAPA DE RIESGOS'!$AF168),"")</f>
        <v/>
      </c>
      <c r="CQ78" s="359" t="str">
        <f>IF(AND('MAPA DE RIESGOS'!$AP169="Media",'MAPA DE RIESGOS'!$AR169="Catastrófico"),CONCATENATE("R",'MAPA DE RIESGOS'!$H169,"C",'MAPA DE RIESGOS'!$AF169),"")</f>
        <v/>
      </c>
      <c r="CR78" s="359" t="str">
        <f>IF(AND('MAPA DE RIESGOS'!$AP170="Media",'MAPA DE RIESGOS'!$AR170="Catastrófico"),CONCATENATE("R",'MAPA DE RIESGOS'!$H170,"C",'MAPA DE RIESGOS'!$AF170),"")</f>
        <v/>
      </c>
      <c r="CS78" s="359" t="str">
        <f>IF(AND('MAPA DE RIESGOS'!$AP171="Media",'MAPA DE RIESGOS'!$AR171="Catastrófico"),CONCATENATE("R",'MAPA DE RIESGOS'!$H171,"C",'MAPA DE RIESGOS'!$AF171),"")</f>
        <v/>
      </c>
      <c r="CT78" s="359" t="str">
        <f>IF(AND('MAPA DE RIESGOS'!$AP172="Media",'MAPA DE RIESGOS'!$AR172="Catastrófico"),CONCATENATE("R",'MAPA DE RIESGOS'!$H172,"C",'MAPA DE RIESGOS'!$AF172),"")</f>
        <v/>
      </c>
      <c r="CU78" s="360" t="str">
        <f>IF(AND('MAPA DE RIESGOS'!$AP173="Media",'MAPA DE RIESGOS'!$AR173="Catastrófico"),CONCATENATE("R",'MAPA DE RIESGOS'!$H173,"C",'MAPA DE RIESGOS'!$AF173),"")</f>
        <v/>
      </c>
      <c r="CV78" s="67"/>
      <c r="CW78" s="762"/>
      <c r="CX78" s="763"/>
      <c r="CY78" s="763"/>
      <c r="CZ78" s="763"/>
      <c r="DA78" s="763"/>
      <c r="DB78" s="764"/>
    </row>
    <row r="79" spans="2:106" ht="32.5" customHeight="1">
      <c r="B79" s="749"/>
      <c r="C79" s="749"/>
      <c r="D79" s="750"/>
      <c r="E79" s="738"/>
      <c r="F79" s="739"/>
      <c r="G79" s="739"/>
      <c r="H79" s="739"/>
      <c r="I79" s="740"/>
      <c r="J79" s="369" t="str">
        <f>IF(AND('MAPA DE RIESGOS'!$AP174="Media",'MAPA DE RIESGOS'!$AR174="Leve"),CONCATENATE("R",'MAPA DE RIESGOS'!$H174,"C",'MAPA DE RIESGOS'!$AF174),"")</f>
        <v/>
      </c>
      <c r="K79" s="370" t="str">
        <f>IF(AND('MAPA DE RIESGOS'!$AP175="Media",'MAPA DE RIESGOS'!$AR175="Leve"),CONCATENATE("R",'MAPA DE RIESGOS'!$H175,"C",'MAPA DE RIESGOS'!$AF175),"")</f>
        <v/>
      </c>
      <c r="L79" s="370" t="str">
        <f>IF(AND('MAPA DE RIESGOS'!$AP176="Media",'MAPA DE RIESGOS'!$AR176="Leve"),CONCATENATE("R",'MAPA DE RIESGOS'!$H176,"C",'MAPA DE RIESGOS'!$AF176),"")</f>
        <v/>
      </c>
      <c r="M79" s="370" t="str">
        <f>IF(AND('MAPA DE RIESGOS'!$AP177="Media",'MAPA DE RIESGOS'!$AR177="Leve"),CONCATENATE("R",'MAPA DE RIESGOS'!$H177,"C",'MAPA DE RIESGOS'!$AF177),"")</f>
        <v/>
      </c>
      <c r="N79" s="370" t="str">
        <f>IF(AND('MAPA DE RIESGOS'!$AP178="Media",'MAPA DE RIESGOS'!$AR178="Leve"),CONCATENATE("R",'MAPA DE RIESGOS'!$H178,"C",'MAPA DE RIESGOS'!$AF178),"")</f>
        <v/>
      </c>
      <c r="O79" s="370" t="str">
        <f>IF(AND('MAPA DE RIESGOS'!$AP179="Media",'MAPA DE RIESGOS'!$AR179="Leve"),CONCATENATE("R",'MAPA DE RIESGOS'!$H179,"C",'MAPA DE RIESGOS'!$AF179),"")</f>
        <v/>
      </c>
      <c r="P79" s="370" t="str">
        <f>IF(AND('MAPA DE RIESGOS'!$AP180="Media",'MAPA DE RIESGOS'!$AR180="Leve"),CONCATENATE("R",'MAPA DE RIESGOS'!$H180,"C",'MAPA DE RIESGOS'!$AF180),"")</f>
        <v/>
      </c>
      <c r="Q79" s="370" t="str">
        <f>IF(AND('MAPA DE RIESGOS'!$AP181="Media",'MAPA DE RIESGOS'!$AR181="Leve"),CONCATENATE("R",'MAPA DE RIESGOS'!$H181,"C",'MAPA DE RIESGOS'!$AF181),"")</f>
        <v/>
      </c>
      <c r="R79" s="370" t="str">
        <f>IF(AND('MAPA DE RIESGOS'!$AP182="Media",'MAPA DE RIESGOS'!$AR182="Leve"),CONCATENATE("R",'MAPA DE RIESGOS'!$H182,"C",'MAPA DE RIESGOS'!$AF182),"")</f>
        <v/>
      </c>
      <c r="S79" s="370" t="str">
        <f>IF(AND('MAPA DE RIESGOS'!$AP183="Media",'MAPA DE RIESGOS'!$AR183="Leve"),CONCATENATE("R",'MAPA DE RIESGOS'!$H183,"C",'MAPA DE RIESGOS'!$AF183),"")</f>
        <v/>
      </c>
      <c r="T79" s="370" t="str">
        <f>IF(AND('MAPA DE RIESGOS'!$AP184="Media",'MAPA DE RIESGOS'!$AR184="Leve"),CONCATENATE("R",'MAPA DE RIESGOS'!$H184,"C",'MAPA DE RIESGOS'!$AF184),"")</f>
        <v/>
      </c>
      <c r="U79" s="370" t="str">
        <f>IF(AND('MAPA DE RIESGOS'!$AP185="Media",'MAPA DE RIESGOS'!$AR185="Leve"),CONCATENATE("R",'MAPA DE RIESGOS'!$H185,"C",'MAPA DE RIESGOS'!$AF185),"")</f>
        <v/>
      </c>
      <c r="V79" s="370" t="str">
        <f>IF(AND('MAPA DE RIESGOS'!$AP186="Media",'MAPA DE RIESGOS'!$AR186="Leve"),CONCATENATE("R",'MAPA DE RIESGOS'!$H186,"C",'MAPA DE RIESGOS'!$AF186),"")</f>
        <v/>
      </c>
      <c r="W79" s="370" t="str">
        <f>IF(AND('MAPA DE RIESGOS'!$AP187="Media",'MAPA DE RIESGOS'!$AR187="Leve"),CONCATENATE("R",'MAPA DE RIESGOS'!$H187,"C",'MAPA DE RIESGOS'!$AF187),"")</f>
        <v/>
      </c>
      <c r="X79" s="370" t="str">
        <f>IF(AND('MAPA DE RIESGOS'!$AP188="Media",'MAPA DE RIESGOS'!$AR188="Leve"),CONCATENATE("R",'MAPA DE RIESGOS'!$H188,"C",'MAPA DE RIESGOS'!$AF188),"")</f>
        <v/>
      </c>
      <c r="Y79" s="370" t="str">
        <f>IF(AND('MAPA DE RIESGOS'!$AP189="Media",'MAPA DE RIESGOS'!$AR189="Leve"),CONCATENATE("R",'MAPA DE RIESGOS'!$H189,"C",'MAPA DE RIESGOS'!$AF189),"")</f>
        <v/>
      </c>
      <c r="Z79" s="370" t="str">
        <f>IF(AND('MAPA DE RIESGOS'!$AP190="Media",'MAPA DE RIESGOS'!$AR190="Leve"),CONCATENATE("R",'MAPA DE RIESGOS'!$H190,"C",'MAPA DE RIESGOS'!$AF190),"")</f>
        <v/>
      </c>
      <c r="AA79" s="370" t="str">
        <f>IF(AND('MAPA DE RIESGOS'!$AP191="Media",'MAPA DE RIESGOS'!$AR191="Leve"),CONCATENATE("R",'MAPA DE RIESGOS'!$H191,"C",'MAPA DE RIESGOS'!$AF191),"")</f>
        <v/>
      </c>
      <c r="AB79" s="369" t="str">
        <f>IF(AND('MAPA DE RIESGOS'!$AP174="Media",'MAPA DE RIESGOS'!$AR174="Menor"),CONCATENATE("R",'MAPA DE RIESGOS'!$H174,"C",'MAPA DE RIESGOS'!$AF174),"")</f>
        <v/>
      </c>
      <c r="AC79" s="370" t="str">
        <f>IF(AND('MAPA DE RIESGOS'!$AP175="Media",'MAPA DE RIESGOS'!$AR175="Menor"),CONCATENATE("R",'MAPA DE RIESGOS'!$H175,"C",'MAPA DE RIESGOS'!$AF175),"")</f>
        <v/>
      </c>
      <c r="AD79" s="370" t="str">
        <f>IF(AND('MAPA DE RIESGOS'!$AP176="Media",'MAPA DE RIESGOS'!$AR176="Menor"),CONCATENATE("R",'MAPA DE RIESGOS'!$H176,"C",'MAPA DE RIESGOS'!$AF176),"")</f>
        <v/>
      </c>
      <c r="AE79" s="370" t="str">
        <f>IF(AND('MAPA DE RIESGOS'!$AP177="Media",'MAPA DE RIESGOS'!$AR177="Menor"),CONCATENATE("R",'MAPA DE RIESGOS'!$H177,"C",'MAPA DE RIESGOS'!$AF177),"")</f>
        <v/>
      </c>
      <c r="AF79" s="370" t="str">
        <f>IF(AND('MAPA DE RIESGOS'!$AP178="Media",'MAPA DE RIESGOS'!$AR178="Menor"),CONCATENATE("R",'MAPA DE RIESGOS'!$H178,"C",'MAPA DE RIESGOS'!$AF178),"")</f>
        <v/>
      </c>
      <c r="AG79" s="370" t="str">
        <f>IF(AND('MAPA DE RIESGOS'!$AP179="Media",'MAPA DE RIESGOS'!$AR179="Menor"),CONCATENATE("R",'MAPA DE RIESGOS'!$H179,"C",'MAPA DE RIESGOS'!$AF179),"")</f>
        <v/>
      </c>
      <c r="AH79" s="370" t="str">
        <f>IF(AND('MAPA DE RIESGOS'!$AP180="Media",'MAPA DE RIESGOS'!$AR180="Menor"),CONCATENATE("R",'MAPA DE RIESGOS'!$H180,"C",'MAPA DE RIESGOS'!$AF180),"")</f>
        <v/>
      </c>
      <c r="AI79" s="370" t="str">
        <f>IF(AND('MAPA DE RIESGOS'!$AP181="Media",'MAPA DE RIESGOS'!$AR181="Menor"),CONCATENATE("R",'MAPA DE RIESGOS'!$H181,"C",'MAPA DE RIESGOS'!$AF181),"")</f>
        <v/>
      </c>
      <c r="AJ79" s="370" t="str">
        <f>IF(AND('MAPA DE RIESGOS'!$AP182="Media",'MAPA DE RIESGOS'!$AR182="Menor"),CONCATENATE("R",'MAPA DE RIESGOS'!$H182,"C",'MAPA DE RIESGOS'!$AF182),"")</f>
        <v/>
      </c>
      <c r="AK79" s="370" t="str">
        <f>IF(AND('MAPA DE RIESGOS'!$AP183="Media",'MAPA DE RIESGOS'!$AR183="Menor"),CONCATENATE("R",'MAPA DE RIESGOS'!$H183,"C",'MAPA DE RIESGOS'!$AF183),"")</f>
        <v/>
      </c>
      <c r="AL79" s="370" t="str">
        <f>IF(AND('MAPA DE RIESGOS'!$AP184="Media",'MAPA DE RIESGOS'!$AR184="Menor"),CONCATENATE("R",'MAPA DE RIESGOS'!$H184,"C",'MAPA DE RIESGOS'!$AF184),"")</f>
        <v/>
      </c>
      <c r="AM79" s="370" t="str">
        <f>IF(AND('MAPA DE RIESGOS'!$AP185="Media",'MAPA DE RIESGOS'!$AR185="Menor"),CONCATENATE("R",'MAPA DE RIESGOS'!$H185,"C",'MAPA DE RIESGOS'!$AF185),"")</f>
        <v/>
      </c>
      <c r="AN79" s="370" t="str">
        <f>IF(AND('MAPA DE RIESGOS'!$AP186="Media",'MAPA DE RIESGOS'!$AR186="Menor"),CONCATENATE("R",'MAPA DE RIESGOS'!$H186,"C",'MAPA DE RIESGOS'!$AF186),"")</f>
        <v/>
      </c>
      <c r="AO79" s="370" t="str">
        <f>IF(AND('MAPA DE RIESGOS'!$AP187="Media",'MAPA DE RIESGOS'!$AR187="Menor"),CONCATENATE("R",'MAPA DE RIESGOS'!$H187,"C",'MAPA DE RIESGOS'!$AF187),"")</f>
        <v/>
      </c>
      <c r="AP79" s="370" t="str">
        <f>IF(AND('MAPA DE RIESGOS'!$AP188="Media",'MAPA DE RIESGOS'!$AR188="Menor"),CONCATENATE("R",'MAPA DE RIESGOS'!$H188,"C",'MAPA DE RIESGOS'!$AF188),"")</f>
        <v/>
      </c>
      <c r="AQ79" s="370" t="str">
        <f>IF(AND('MAPA DE RIESGOS'!$AP189="Media",'MAPA DE RIESGOS'!$AR189="Menor"),CONCATENATE("R",'MAPA DE RIESGOS'!$H189,"C",'MAPA DE RIESGOS'!$AF189),"")</f>
        <v/>
      </c>
      <c r="AR79" s="370" t="str">
        <f>IF(AND('MAPA DE RIESGOS'!$AP190="Media",'MAPA DE RIESGOS'!$AR190="Menor"),CONCATENATE("R",'MAPA DE RIESGOS'!$H190,"C",'MAPA DE RIESGOS'!$AF190),"")</f>
        <v/>
      </c>
      <c r="AS79" s="370" t="str">
        <f>IF(AND('MAPA DE RIESGOS'!$AP191="Media",'MAPA DE RIESGOS'!$AR191="Menor"),CONCATENATE("R",'MAPA DE RIESGOS'!$H191,"C",'MAPA DE RIESGOS'!$AF191),"")</f>
        <v/>
      </c>
      <c r="AT79" s="369" t="str">
        <f>IF(AND('MAPA DE RIESGOS'!$AP174="Media",'MAPA DE RIESGOS'!$AR174="Moderado"),CONCATENATE("R",'MAPA DE RIESGOS'!$H174,"C",'MAPA DE RIESGOS'!$AF174),"")</f>
        <v/>
      </c>
      <c r="AU79" s="370" t="str">
        <f>IF(AND('MAPA DE RIESGOS'!$AP175="Media",'MAPA DE RIESGOS'!$AR175="Moderado"),CONCATENATE("R",'MAPA DE RIESGOS'!$H175,"C",'MAPA DE RIESGOS'!$AF175),"")</f>
        <v/>
      </c>
      <c r="AV79" s="370" t="str">
        <f>IF(AND('MAPA DE RIESGOS'!$AP176="Media",'MAPA DE RIESGOS'!$AR176="Moderado"),CONCATENATE("R",'MAPA DE RIESGOS'!$H176,"C",'MAPA DE RIESGOS'!$AF176),"")</f>
        <v/>
      </c>
      <c r="AW79" s="370" t="str">
        <f>IF(AND('MAPA DE RIESGOS'!$AP177="Media",'MAPA DE RIESGOS'!$AR177="Moderado"),CONCATENATE("R",'MAPA DE RIESGOS'!$H177,"C",'MAPA DE RIESGOS'!$AF177),"")</f>
        <v/>
      </c>
      <c r="AX79" s="370" t="str">
        <f>IF(AND('MAPA DE RIESGOS'!$AP178="Media",'MAPA DE RIESGOS'!$AR178="Moderado"),CONCATENATE("R",'MAPA DE RIESGOS'!$H178,"C",'MAPA DE RIESGOS'!$AF178),"")</f>
        <v/>
      </c>
      <c r="AY79" s="370" t="str">
        <f>IF(AND('MAPA DE RIESGOS'!$AP179="Media",'MAPA DE RIESGOS'!$AR179="Moderado"),CONCATENATE("R",'MAPA DE RIESGOS'!$H179,"C",'MAPA DE RIESGOS'!$AF179),"")</f>
        <v/>
      </c>
      <c r="AZ79" s="370" t="str">
        <f>IF(AND('MAPA DE RIESGOS'!$AP180="Media",'MAPA DE RIESGOS'!$AR180="Moderado"),CONCATENATE("R",'MAPA DE RIESGOS'!$H180,"C",'MAPA DE RIESGOS'!$AF180),"")</f>
        <v/>
      </c>
      <c r="BA79" s="370" t="str">
        <f>IF(AND('MAPA DE RIESGOS'!$AP181="Media",'MAPA DE RIESGOS'!$AR181="Moderado"),CONCATENATE("R",'MAPA DE RIESGOS'!$H181,"C",'MAPA DE RIESGOS'!$AF181),"")</f>
        <v/>
      </c>
      <c r="BB79" s="370" t="str">
        <f>IF(AND('MAPA DE RIESGOS'!$AP182="Media",'MAPA DE RIESGOS'!$AR182="Moderado"),CONCATENATE("R",'MAPA DE RIESGOS'!$H182,"C",'MAPA DE RIESGOS'!$AF182),"")</f>
        <v/>
      </c>
      <c r="BC79" s="370" t="str">
        <f>IF(AND('MAPA DE RIESGOS'!$AP183="Media",'MAPA DE RIESGOS'!$AR183="Moderado"),CONCATENATE("R",'MAPA DE RIESGOS'!$H183,"C",'MAPA DE RIESGOS'!$AF183),"")</f>
        <v/>
      </c>
      <c r="BD79" s="370" t="str">
        <f>IF(AND('MAPA DE RIESGOS'!$AP184="Media",'MAPA DE RIESGOS'!$AR184="Moderado"),CONCATENATE("R",'MAPA DE RIESGOS'!$H184,"C",'MAPA DE RIESGOS'!$AF184),"")</f>
        <v/>
      </c>
      <c r="BE79" s="370" t="str">
        <f>IF(AND('MAPA DE RIESGOS'!$AP185="Media",'MAPA DE RIESGOS'!$AR185="Moderado"),CONCATENATE("R",'MAPA DE RIESGOS'!$H185,"C",'MAPA DE RIESGOS'!$AF185),"")</f>
        <v/>
      </c>
      <c r="BF79" s="370" t="str">
        <f>IF(AND('MAPA DE RIESGOS'!$AP186="Media",'MAPA DE RIESGOS'!$AR186="Moderado"),CONCATENATE("R",'MAPA DE RIESGOS'!$H186,"C",'MAPA DE RIESGOS'!$AF186),"")</f>
        <v/>
      </c>
      <c r="BG79" s="370" t="str">
        <f>IF(AND('MAPA DE RIESGOS'!$AP187="Media",'MAPA DE RIESGOS'!$AR187="Moderado"),CONCATENATE("R",'MAPA DE RIESGOS'!$H187,"C",'MAPA DE RIESGOS'!$AF187),"")</f>
        <v/>
      </c>
      <c r="BH79" s="370" t="str">
        <f>IF(AND('MAPA DE RIESGOS'!$AP188="Media",'MAPA DE RIESGOS'!$AR188="Moderado"),CONCATENATE("R",'MAPA DE RIESGOS'!$H188,"C",'MAPA DE RIESGOS'!$AF188),"")</f>
        <v/>
      </c>
      <c r="BI79" s="370" t="str">
        <f>IF(AND('MAPA DE RIESGOS'!$AP189="Media",'MAPA DE RIESGOS'!$AR189="Moderado"),CONCATENATE("R",'MAPA DE RIESGOS'!$H189,"C",'MAPA DE RIESGOS'!$AF189),"")</f>
        <v/>
      </c>
      <c r="BJ79" s="370" t="str">
        <f>IF(AND('MAPA DE RIESGOS'!$AP190="Media",'MAPA DE RIESGOS'!$AR190="Moderado"),CONCATENATE("R",'MAPA DE RIESGOS'!$H190,"C",'MAPA DE RIESGOS'!$AF190),"")</f>
        <v/>
      </c>
      <c r="BK79" s="371" t="str">
        <f>IF(AND('MAPA DE RIESGOS'!$AP191="Media",'MAPA DE RIESGOS'!$AR191="Moderado"),CONCATENATE("R",'MAPA DE RIESGOS'!$H191,"C",'MAPA DE RIESGOS'!$AF191),"")</f>
        <v/>
      </c>
      <c r="BL79" s="357" t="str">
        <f>IF(AND('MAPA DE RIESGOS'!$AP174="Media",'MAPA DE RIESGOS'!$AR174="Mayor"),CONCATENATE("R",'MAPA DE RIESGOS'!$H174,"C",'MAPA DE RIESGOS'!$AF174),"")</f>
        <v/>
      </c>
      <c r="BM79" s="357" t="str">
        <f>IF(AND('MAPA DE RIESGOS'!$AP175="Media",'MAPA DE RIESGOS'!$AR175="Mayor"),CONCATENATE("R",'MAPA DE RIESGOS'!$H175,"C",'MAPA DE RIESGOS'!$AF175),"")</f>
        <v/>
      </c>
      <c r="BN79" s="357" t="str">
        <f>IF(AND('MAPA DE RIESGOS'!$AP176="Media",'MAPA DE RIESGOS'!$AR176="Mayor"),CONCATENATE("R",'MAPA DE RIESGOS'!$H176,"C",'MAPA DE RIESGOS'!$AF176),"")</f>
        <v/>
      </c>
      <c r="BO79" s="357" t="str">
        <f>IF(AND('MAPA DE RIESGOS'!$AP177="Media",'MAPA DE RIESGOS'!$AR177="Mayor"),CONCATENATE("R",'MAPA DE RIESGOS'!$H177,"C",'MAPA DE RIESGOS'!$AF177),"")</f>
        <v/>
      </c>
      <c r="BP79" s="357" t="str">
        <f>IF(AND('MAPA DE RIESGOS'!$AP178="Media",'MAPA DE RIESGOS'!$AR178="Mayor"),CONCATENATE("R",'MAPA DE RIESGOS'!$H178,"C",'MAPA DE RIESGOS'!$AF178),"")</f>
        <v/>
      </c>
      <c r="BQ79" s="357" t="str">
        <f>IF(AND('MAPA DE RIESGOS'!$AP179="Media",'MAPA DE RIESGOS'!$AR179="Mayor"),CONCATENATE("R",'MAPA DE RIESGOS'!$H179,"C",'MAPA DE RIESGOS'!$AF179),"")</f>
        <v/>
      </c>
      <c r="BR79" s="357" t="str">
        <f>IF(AND('MAPA DE RIESGOS'!$AP180="Media",'MAPA DE RIESGOS'!$AR180="Mayor"),CONCATENATE("R",'MAPA DE RIESGOS'!$H180,"C",'MAPA DE RIESGOS'!$AF180),"")</f>
        <v/>
      </c>
      <c r="BS79" s="357" t="str">
        <f>IF(AND('MAPA DE RIESGOS'!$AP181="Media",'MAPA DE RIESGOS'!$AR181="Mayor"),CONCATENATE("R",'MAPA DE RIESGOS'!$H181,"C",'MAPA DE RIESGOS'!$AF181),"")</f>
        <v/>
      </c>
      <c r="BT79" s="357" t="str">
        <f>IF(AND('MAPA DE RIESGOS'!$AP182="Media",'MAPA DE RIESGOS'!$AR182="Mayor"),CONCATENATE("R",'MAPA DE RIESGOS'!$H182,"C",'MAPA DE RIESGOS'!$AF182),"")</f>
        <v/>
      </c>
      <c r="BU79" s="357" t="str">
        <f>IF(AND('MAPA DE RIESGOS'!$AP183="Media",'MAPA DE RIESGOS'!$AR183="Mayor"),CONCATENATE("R",'MAPA DE RIESGOS'!$H183,"C",'MAPA DE RIESGOS'!$AF183),"")</f>
        <v/>
      </c>
      <c r="BV79" s="357" t="str">
        <f>IF(AND('MAPA DE RIESGOS'!$AP184="Media",'MAPA DE RIESGOS'!$AR184="Mayor"),CONCATENATE("R",'MAPA DE RIESGOS'!$H184,"C",'MAPA DE RIESGOS'!$AF184),"")</f>
        <v/>
      </c>
      <c r="BW79" s="357" t="str">
        <f>IF(AND('MAPA DE RIESGOS'!$AP185="Media",'MAPA DE RIESGOS'!$AR185="Mayor"),CONCATENATE("R",'MAPA DE RIESGOS'!$H185,"C",'MAPA DE RIESGOS'!$AF185),"")</f>
        <v/>
      </c>
      <c r="BX79" s="357" t="str">
        <f>IF(AND('MAPA DE RIESGOS'!$AP186="Media",'MAPA DE RIESGOS'!$AR186="Mayor"),CONCATENATE("R",'MAPA DE RIESGOS'!$H186,"C",'MAPA DE RIESGOS'!$AF186),"")</f>
        <v/>
      </c>
      <c r="BY79" s="357" t="str">
        <f>IF(AND('MAPA DE RIESGOS'!$AP187="Media",'MAPA DE RIESGOS'!$AR187="Mayor"),CONCATENATE("R",'MAPA DE RIESGOS'!$H187,"C",'MAPA DE RIESGOS'!$AF187),"")</f>
        <v/>
      </c>
      <c r="BZ79" s="357" t="str">
        <f>IF(AND('MAPA DE RIESGOS'!$AP188="Media",'MAPA DE RIESGOS'!$AR188="Mayor"),CONCATENATE("R",'MAPA DE RIESGOS'!$H188,"C",'MAPA DE RIESGOS'!$AF188),"")</f>
        <v/>
      </c>
      <c r="CA79" s="357" t="str">
        <f>IF(AND('MAPA DE RIESGOS'!$AP189="Media",'MAPA DE RIESGOS'!$AR189="Mayor"),CONCATENATE("R",'MAPA DE RIESGOS'!$H189,"C",'MAPA DE RIESGOS'!$AF189),"")</f>
        <v/>
      </c>
      <c r="CB79" s="357" t="str">
        <f>IF(AND('MAPA DE RIESGOS'!$AP190="Media",'MAPA DE RIESGOS'!$AR190="Mayor"),CONCATENATE("R",'MAPA DE RIESGOS'!$H190,"C",'MAPA DE RIESGOS'!$AF190),"")</f>
        <v/>
      </c>
      <c r="CC79" s="358" t="str">
        <f>IF(AND('MAPA DE RIESGOS'!$AP191="Media",'MAPA DE RIESGOS'!$AR191="Mayor"),CONCATENATE("R",'MAPA DE RIESGOS'!$H191,"C",'MAPA DE RIESGOS'!$AF191),"")</f>
        <v/>
      </c>
      <c r="CD79" s="359" t="str">
        <f>IF(AND('MAPA DE RIESGOS'!$AP174="Media",'MAPA DE RIESGOS'!$AR174="Catastrófico"),CONCATENATE("R",'MAPA DE RIESGOS'!$H174,"C",'MAPA DE RIESGOS'!$AF174),"")</f>
        <v/>
      </c>
      <c r="CE79" s="359" t="str">
        <f>IF(AND('MAPA DE RIESGOS'!$AP175="Media",'MAPA DE RIESGOS'!$AR175="Catastrófico"),CONCATENATE("R",'MAPA DE RIESGOS'!$H175,"C",'MAPA DE RIESGOS'!$AF175),"")</f>
        <v/>
      </c>
      <c r="CF79" s="359" t="str">
        <f>IF(AND('MAPA DE RIESGOS'!$AP176="Media",'MAPA DE RIESGOS'!$AR176="Catastrófico"),CONCATENATE("R",'MAPA DE RIESGOS'!$H176,"C",'MAPA DE RIESGOS'!$AF176),"")</f>
        <v/>
      </c>
      <c r="CG79" s="359" t="str">
        <f>IF(AND('MAPA DE RIESGOS'!$AP177="Media",'MAPA DE RIESGOS'!$AR177="Catastrófico"),CONCATENATE("R",'MAPA DE RIESGOS'!$H177,"C",'MAPA DE RIESGOS'!$AF177),"")</f>
        <v/>
      </c>
      <c r="CH79" s="359" t="str">
        <f>IF(AND('MAPA DE RIESGOS'!$AP178="Media",'MAPA DE RIESGOS'!$AR178="Catastrófico"),CONCATENATE("R",'MAPA DE RIESGOS'!$H178,"C",'MAPA DE RIESGOS'!$AF178),"")</f>
        <v/>
      </c>
      <c r="CI79" s="359" t="str">
        <f>IF(AND('MAPA DE RIESGOS'!$AP179="Media",'MAPA DE RIESGOS'!$AR179="Catastrófico"),CONCATENATE("R",'MAPA DE RIESGOS'!$H179,"C",'MAPA DE RIESGOS'!$AF179),"")</f>
        <v/>
      </c>
      <c r="CJ79" s="359" t="str">
        <f>IF(AND('MAPA DE RIESGOS'!$AP180="Media",'MAPA DE RIESGOS'!$AR180="Catastrófico"),CONCATENATE("R",'MAPA DE RIESGOS'!$H180,"C",'MAPA DE RIESGOS'!$AF180),"")</f>
        <v/>
      </c>
      <c r="CK79" s="359" t="str">
        <f>IF(AND('MAPA DE RIESGOS'!$AP181="Media",'MAPA DE RIESGOS'!$AR181="Catastrófico"),CONCATENATE("R",'MAPA DE RIESGOS'!$H181,"C",'MAPA DE RIESGOS'!$AF181),"")</f>
        <v/>
      </c>
      <c r="CL79" s="359" t="str">
        <f>IF(AND('MAPA DE RIESGOS'!$AP182="Media",'MAPA DE RIESGOS'!$AR182="Catastrófico"),CONCATENATE("R",'MAPA DE RIESGOS'!$H182,"C",'MAPA DE RIESGOS'!$AF182),"")</f>
        <v/>
      </c>
      <c r="CM79" s="359" t="str">
        <f>IF(AND('MAPA DE RIESGOS'!$AP183="Media",'MAPA DE RIESGOS'!$AR183="Catastrófico"),CONCATENATE("R",'MAPA DE RIESGOS'!$H183,"C",'MAPA DE RIESGOS'!$AF183),"")</f>
        <v/>
      </c>
      <c r="CN79" s="359" t="str">
        <f>IF(AND('MAPA DE RIESGOS'!$AP184="Media",'MAPA DE RIESGOS'!$AR184="Catastrófico"),CONCATENATE("R",'MAPA DE RIESGOS'!$H184,"C",'MAPA DE RIESGOS'!$AF184),"")</f>
        <v/>
      </c>
      <c r="CO79" s="359" t="str">
        <f>IF(AND('MAPA DE RIESGOS'!$AP185="Media",'MAPA DE RIESGOS'!$AR185="Catastrófico"),CONCATENATE("R",'MAPA DE RIESGOS'!$H185,"C",'MAPA DE RIESGOS'!$AF185),"")</f>
        <v/>
      </c>
      <c r="CP79" s="359" t="str">
        <f>IF(AND('MAPA DE RIESGOS'!$AP186="Media",'MAPA DE RIESGOS'!$AR186="Catastrófico"),CONCATENATE("R",'MAPA DE RIESGOS'!$H186,"C",'MAPA DE RIESGOS'!$AF186),"")</f>
        <v/>
      </c>
      <c r="CQ79" s="359" t="str">
        <f>IF(AND('MAPA DE RIESGOS'!$AP187="Media",'MAPA DE RIESGOS'!$AR187="Catastrófico"),CONCATENATE("R",'MAPA DE RIESGOS'!$H187,"C",'MAPA DE RIESGOS'!$AF187),"")</f>
        <v/>
      </c>
      <c r="CR79" s="359" t="str">
        <f>IF(AND('MAPA DE RIESGOS'!$AP188="Media",'MAPA DE RIESGOS'!$AR188="Catastrófico"),CONCATENATE("R",'MAPA DE RIESGOS'!$H188,"C",'MAPA DE RIESGOS'!$AF188),"")</f>
        <v/>
      </c>
      <c r="CS79" s="359" t="str">
        <f>IF(AND('MAPA DE RIESGOS'!$AP189="Media",'MAPA DE RIESGOS'!$AR189="Catastrófico"),CONCATENATE("R",'MAPA DE RIESGOS'!$H189,"C",'MAPA DE RIESGOS'!$AF189),"")</f>
        <v/>
      </c>
      <c r="CT79" s="359" t="str">
        <f>IF(AND('MAPA DE RIESGOS'!$AP190="Media",'MAPA DE RIESGOS'!$AR190="Catastrófico"),CONCATENATE("R",'MAPA DE RIESGOS'!$H190,"C",'MAPA DE RIESGOS'!$AF190),"")</f>
        <v/>
      </c>
      <c r="CU79" s="360" t="str">
        <f>IF(AND('MAPA DE RIESGOS'!$AP191="Media",'MAPA DE RIESGOS'!$AR191="Catastrófico"),CONCATENATE("R",'MAPA DE RIESGOS'!$H191,"C",'MAPA DE RIESGOS'!$AF191),"")</f>
        <v/>
      </c>
      <c r="CV79" s="67"/>
      <c r="CW79" s="762"/>
      <c r="CX79" s="763"/>
      <c r="CY79" s="763"/>
      <c r="CZ79" s="763"/>
      <c r="DA79" s="763"/>
      <c r="DB79" s="764"/>
    </row>
    <row r="80" spans="2:106" ht="32.5" customHeight="1">
      <c r="B80" s="749"/>
      <c r="C80" s="749"/>
      <c r="D80" s="750"/>
      <c r="E80" s="738"/>
      <c r="F80" s="739"/>
      <c r="G80" s="739"/>
      <c r="H80" s="739"/>
      <c r="I80" s="740"/>
      <c r="J80" s="369" t="str">
        <f>IF(AND('MAPA DE RIESGOS'!$AP192="Media",'MAPA DE RIESGOS'!$AR192="Leve"),CONCATENATE("R",'MAPA DE RIESGOS'!$H192,"C",'MAPA DE RIESGOS'!$AF192),"")</f>
        <v/>
      </c>
      <c r="K80" s="370" t="str">
        <f>IF(AND('MAPA DE RIESGOS'!$AP193="Media",'MAPA DE RIESGOS'!$AR193="Leve"),CONCATENATE("R",'MAPA DE RIESGOS'!$H193,"C",'MAPA DE RIESGOS'!$AF193),"")</f>
        <v/>
      </c>
      <c r="L80" s="370" t="str">
        <f>IF(AND('MAPA DE RIESGOS'!$AP194="Media",'MAPA DE RIESGOS'!$AR194="Leve"),CONCATENATE("R",'MAPA DE RIESGOS'!$H194,"C",'MAPA DE RIESGOS'!$AF194),"")</f>
        <v/>
      </c>
      <c r="M80" s="370" t="str">
        <f>IF(AND('MAPA DE RIESGOS'!$AP195="Media",'MAPA DE RIESGOS'!$AR195="Leve"),CONCATENATE("R",'MAPA DE RIESGOS'!$H195,"C",'MAPA DE RIESGOS'!$AF195),"")</f>
        <v/>
      </c>
      <c r="N80" s="370" t="str">
        <f>IF(AND('MAPA DE RIESGOS'!$AP196="Media",'MAPA DE RIESGOS'!$AR196="Leve"),CONCATENATE("R",'MAPA DE RIESGOS'!$H196,"C",'MAPA DE RIESGOS'!$AF196),"")</f>
        <v/>
      </c>
      <c r="O80" s="370" t="str">
        <f>IF(AND('MAPA DE RIESGOS'!$AP197="Media",'MAPA DE RIESGOS'!$AR197="Leve"),CONCATENATE("R",'MAPA DE RIESGOS'!$H197,"C",'MAPA DE RIESGOS'!$AF197),"")</f>
        <v/>
      </c>
      <c r="P80" s="370" t="str">
        <f>IF(AND('MAPA DE RIESGOS'!$AP198="Media",'MAPA DE RIESGOS'!$AR198="Leve"),CONCATENATE("R",'MAPA DE RIESGOS'!$H198,"C",'MAPA DE RIESGOS'!$AF198),"")</f>
        <v/>
      </c>
      <c r="Q80" s="370" t="str">
        <f>IF(AND('MAPA DE RIESGOS'!$AP199="Media",'MAPA DE RIESGOS'!$AR199="Leve"),CONCATENATE("R",'MAPA DE RIESGOS'!$H199,"C",'MAPA DE RIESGOS'!$AF199),"")</f>
        <v/>
      </c>
      <c r="R80" s="370" t="str">
        <f>IF(AND('MAPA DE RIESGOS'!$AP200="Media",'MAPA DE RIESGOS'!$AR200="Leve"),CONCATENATE("R",'MAPA DE RIESGOS'!$H200,"C",'MAPA DE RIESGOS'!$AF200),"")</f>
        <v/>
      </c>
      <c r="S80" s="370" t="str">
        <f>IF(AND('MAPA DE RIESGOS'!$AP201="Media",'MAPA DE RIESGOS'!$AR201="Leve"),CONCATENATE("R",'MAPA DE RIESGOS'!$H201,"C",'MAPA DE RIESGOS'!$AF201),"")</f>
        <v/>
      </c>
      <c r="T80" s="370" t="str">
        <f>IF(AND('MAPA DE RIESGOS'!$AP202="Media",'MAPA DE RIESGOS'!$AR202="Leve"),CONCATENATE("R",'MAPA DE RIESGOS'!$H202,"C",'MAPA DE RIESGOS'!$AF202),"")</f>
        <v/>
      </c>
      <c r="U80" s="370" t="str">
        <f>IF(AND('MAPA DE RIESGOS'!$AP203="Media",'MAPA DE RIESGOS'!$AR203="Leve"),CONCATENATE("R",'MAPA DE RIESGOS'!$H203,"C",'MAPA DE RIESGOS'!$AF203),"")</f>
        <v/>
      </c>
      <c r="V80" s="370" t="str">
        <f>IF(AND('MAPA DE RIESGOS'!$AP204="Media",'MAPA DE RIESGOS'!$AR204="Leve"),CONCATENATE("R",'MAPA DE RIESGOS'!$H204,"C",'MAPA DE RIESGOS'!$AF204),"")</f>
        <v/>
      </c>
      <c r="W80" s="370" t="str">
        <f>IF(AND('MAPA DE RIESGOS'!$AP205="Media",'MAPA DE RIESGOS'!$AR205="Leve"),CONCATENATE("R",'MAPA DE RIESGOS'!$H205,"C",'MAPA DE RIESGOS'!$AF205),"")</f>
        <v/>
      </c>
      <c r="X80" s="370" t="str">
        <f>IF(AND('MAPA DE RIESGOS'!$AP206="Media",'MAPA DE RIESGOS'!$AR206="Leve"),CONCATENATE("R",'MAPA DE RIESGOS'!$H206,"C",'MAPA DE RIESGOS'!$AF206),"")</f>
        <v/>
      </c>
      <c r="Y80" s="370" t="str">
        <f>IF(AND('MAPA DE RIESGOS'!$AP207="Media",'MAPA DE RIESGOS'!$AR207="Leve"),CONCATENATE("R",'MAPA DE RIESGOS'!$H207,"C",'MAPA DE RIESGOS'!$AF207),"")</f>
        <v/>
      </c>
      <c r="Z80" s="370" t="str">
        <f>IF(AND('MAPA DE RIESGOS'!$AP208="Media",'MAPA DE RIESGOS'!$AR208="Leve"),CONCATENATE("R",'MAPA DE RIESGOS'!$H208,"C",'MAPA DE RIESGOS'!$AF208),"")</f>
        <v/>
      </c>
      <c r="AA80" s="370" t="str">
        <f>IF(AND('MAPA DE RIESGOS'!$AP209="Media",'MAPA DE RIESGOS'!$AR209="Leve"),CONCATENATE("R",'MAPA DE RIESGOS'!$H209,"C",'MAPA DE RIESGOS'!$AF209),"")</f>
        <v/>
      </c>
      <c r="AB80" s="369" t="str">
        <f>IF(AND('MAPA DE RIESGOS'!$AP192="Media",'MAPA DE RIESGOS'!$AR192="Menor"),CONCATENATE("R",'MAPA DE RIESGOS'!$H192,"C",'MAPA DE RIESGOS'!$AF192),"")</f>
        <v/>
      </c>
      <c r="AC80" s="370" t="str">
        <f>IF(AND('MAPA DE RIESGOS'!$AP193="Media",'MAPA DE RIESGOS'!$AR193="Menor"),CONCATENATE("R",'MAPA DE RIESGOS'!$H193,"C",'MAPA DE RIESGOS'!$AF193),"")</f>
        <v/>
      </c>
      <c r="AD80" s="370" t="str">
        <f>IF(AND('MAPA DE RIESGOS'!$AP194="Media",'MAPA DE RIESGOS'!$AR194="Menor"),CONCATENATE("R",'MAPA DE RIESGOS'!$H194,"C",'MAPA DE RIESGOS'!$AF194),"")</f>
        <v/>
      </c>
      <c r="AE80" s="370" t="str">
        <f>IF(AND('MAPA DE RIESGOS'!$AP195="Media",'MAPA DE RIESGOS'!$AR195="Menor"),CONCATENATE("R",'MAPA DE RIESGOS'!$H195,"C",'MAPA DE RIESGOS'!$AF195),"")</f>
        <v/>
      </c>
      <c r="AF80" s="370" t="str">
        <f>IF(AND('MAPA DE RIESGOS'!$AP196="Media",'MAPA DE RIESGOS'!$AR196="Menor"),CONCATENATE("R",'MAPA DE RIESGOS'!$H196,"C",'MAPA DE RIESGOS'!$AF196),"")</f>
        <v/>
      </c>
      <c r="AG80" s="370" t="str">
        <f>IF(AND('MAPA DE RIESGOS'!$AP197="Media",'MAPA DE RIESGOS'!$AR197="Menor"),CONCATENATE("R",'MAPA DE RIESGOS'!$H197,"C",'MAPA DE RIESGOS'!$AF197),"")</f>
        <v/>
      </c>
      <c r="AH80" s="370" t="str">
        <f>IF(AND('MAPA DE RIESGOS'!$AP198="Media",'MAPA DE RIESGOS'!$AR198="Menor"),CONCATENATE("R",'MAPA DE RIESGOS'!$H198,"C",'MAPA DE RIESGOS'!$AF198),"")</f>
        <v/>
      </c>
      <c r="AI80" s="370" t="str">
        <f>IF(AND('MAPA DE RIESGOS'!$AP199="Media",'MAPA DE RIESGOS'!$AR199="Menor"),CONCATENATE("R",'MAPA DE RIESGOS'!$H199,"C",'MAPA DE RIESGOS'!$AF199),"")</f>
        <v/>
      </c>
      <c r="AJ80" s="370" t="str">
        <f>IF(AND('MAPA DE RIESGOS'!$AP200="Media",'MAPA DE RIESGOS'!$AR200="Menor"),CONCATENATE("R",'MAPA DE RIESGOS'!$H200,"C",'MAPA DE RIESGOS'!$AF200),"")</f>
        <v/>
      </c>
      <c r="AK80" s="370" t="str">
        <f>IF(AND('MAPA DE RIESGOS'!$AP201="Media",'MAPA DE RIESGOS'!$AR201="Menor"),CONCATENATE("R",'MAPA DE RIESGOS'!$H201,"C",'MAPA DE RIESGOS'!$AF201),"")</f>
        <v/>
      </c>
      <c r="AL80" s="370" t="str">
        <f>IF(AND('MAPA DE RIESGOS'!$AP202="Media",'MAPA DE RIESGOS'!$AR202="Menor"),CONCATENATE("R",'MAPA DE RIESGOS'!$H202,"C",'MAPA DE RIESGOS'!$AF202),"")</f>
        <v/>
      </c>
      <c r="AM80" s="370" t="str">
        <f>IF(AND('MAPA DE RIESGOS'!$AP203="Media",'MAPA DE RIESGOS'!$AR203="Menor"),CONCATENATE("R",'MAPA DE RIESGOS'!$H203,"C",'MAPA DE RIESGOS'!$AF203),"")</f>
        <v/>
      </c>
      <c r="AN80" s="370" t="str">
        <f>IF(AND('MAPA DE RIESGOS'!$AP204="Media",'MAPA DE RIESGOS'!$AR204="Menor"),CONCATENATE("R",'MAPA DE RIESGOS'!$H204,"C",'MAPA DE RIESGOS'!$AF204),"")</f>
        <v/>
      </c>
      <c r="AO80" s="370" t="str">
        <f>IF(AND('MAPA DE RIESGOS'!$AP205="Media",'MAPA DE RIESGOS'!$AR205="Menor"),CONCATENATE("R",'MAPA DE RIESGOS'!$H205,"C",'MAPA DE RIESGOS'!$AF205),"")</f>
        <v/>
      </c>
      <c r="AP80" s="370" t="str">
        <f>IF(AND('MAPA DE RIESGOS'!$AP206="Media",'MAPA DE RIESGOS'!$AR206="Menor"),CONCATENATE("R",'MAPA DE RIESGOS'!$H206,"C",'MAPA DE RIESGOS'!$AF206),"")</f>
        <v/>
      </c>
      <c r="AQ80" s="370" t="str">
        <f>IF(AND('MAPA DE RIESGOS'!$AP207="Media",'MAPA DE RIESGOS'!$AR207="Menor"),CONCATENATE("R",'MAPA DE RIESGOS'!$H207,"C",'MAPA DE RIESGOS'!$AF207),"")</f>
        <v/>
      </c>
      <c r="AR80" s="370" t="str">
        <f>IF(AND('MAPA DE RIESGOS'!$AP208="Media",'MAPA DE RIESGOS'!$AR208="Menor"),CONCATENATE("R",'MAPA DE RIESGOS'!$H208,"C",'MAPA DE RIESGOS'!$AF208),"")</f>
        <v/>
      </c>
      <c r="AS80" s="370" t="str">
        <f>IF(AND('MAPA DE RIESGOS'!$AP209="Media",'MAPA DE RIESGOS'!$AR209="Menor"),CONCATENATE("R",'MAPA DE RIESGOS'!$H209,"C",'MAPA DE RIESGOS'!$AF209),"")</f>
        <v/>
      </c>
      <c r="AT80" s="369" t="str">
        <f>IF(AND('MAPA DE RIESGOS'!$AP192="Media",'MAPA DE RIESGOS'!$AR192="Moderado"),CONCATENATE("R",'MAPA DE RIESGOS'!$H192,"C",'MAPA DE RIESGOS'!$AF192),"")</f>
        <v/>
      </c>
      <c r="AU80" s="370" t="str">
        <f>IF(AND('MAPA DE RIESGOS'!$AP193="Media",'MAPA DE RIESGOS'!$AR193="Moderado"),CONCATENATE("R",'MAPA DE RIESGOS'!$H193,"C",'MAPA DE RIESGOS'!$AF193),"")</f>
        <v/>
      </c>
      <c r="AV80" s="370" t="str">
        <f>IF(AND('MAPA DE RIESGOS'!$AP194="Media",'MAPA DE RIESGOS'!$AR194="Moderado"),CONCATENATE("R",'MAPA DE RIESGOS'!$H194,"C",'MAPA DE RIESGOS'!$AF194),"")</f>
        <v/>
      </c>
      <c r="AW80" s="370" t="str">
        <f>IF(AND('MAPA DE RIESGOS'!$AP195="Media",'MAPA DE RIESGOS'!$AR195="Moderado"),CONCATENATE("R",'MAPA DE RIESGOS'!$H195,"C",'MAPA DE RIESGOS'!$AF195),"")</f>
        <v/>
      </c>
      <c r="AX80" s="370" t="str">
        <f>IF(AND('MAPA DE RIESGOS'!$AP196="Media",'MAPA DE RIESGOS'!$AR196="Moderado"),CONCATENATE("R",'MAPA DE RIESGOS'!$H196,"C",'MAPA DE RIESGOS'!$AF196),"")</f>
        <v/>
      </c>
      <c r="AY80" s="370" t="str">
        <f>IF(AND('MAPA DE RIESGOS'!$AP197="Media",'MAPA DE RIESGOS'!$AR197="Moderado"),CONCATENATE("R",'MAPA DE RIESGOS'!$H197,"C",'MAPA DE RIESGOS'!$AF197),"")</f>
        <v/>
      </c>
      <c r="AZ80" s="370" t="str">
        <f>IF(AND('MAPA DE RIESGOS'!$AP198="Media",'MAPA DE RIESGOS'!$AR198="Moderado"),CONCATENATE("R",'MAPA DE RIESGOS'!$H198,"C",'MAPA DE RIESGOS'!$AF198),"")</f>
        <v/>
      </c>
      <c r="BA80" s="370" t="str">
        <f>IF(AND('MAPA DE RIESGOS'!$AP199="Media",'MAPA DE RIESGOS'!$AR199="Moderado"),CONCATENATE("R",'MAPA DE RIESGOS'!$H199,"C",'MAPA DE RIESGOS'!$AF199),"")</f>
        <v/>
      </c>
      <c r="BB80" s="370" t="str">
        <f>IF(AND('MAPA DE RIESGOS'!$AP200="Media",'MAPA DE RIESGOS'!$AR200="Moderado"),CONCATENATE("R",'MAPA DE RIESGOS'!$H200,"C",'MAPA DE RIESGOS'!$AF200),"")</f>
        <v/>
      </c>
      <c r="BC80" s="370" t="str">
        <f>IF(AND('MAPA DE RIESGOS'!$AP201="Media",'MAPA DE RIESGOS'!$AR201="Moderado"),CONCATENATE("R",'MAPA DE RIESGOS'!$H201,"C",'MAPA DE RIESGOS'!$AF201),"")</f>
        <v/>
      </c>
      <c r="BD80" s="370" t="str">
        <f>IF(AND('MAPA DE RIESGOS'!$AP202="Media",'MAPA DE RIESGOS'!$AR202="Moderado"),CONCATENATE("R",'MAPA DE RIESGOS'!$H202,"C",'MAPA DE RIESGOS'!$AF202),"")</f>
        <v/>
      </c>
      <c r="BE80" s="370" t="str">
        <f>IF(AND('MAPA DE RIESGOS'!$AP203="Media",'MAPA DE RIESGOS'!$AR203="Moderado"),CONCATENATE("R",'MAPA DE RIESGOS'!$H203,"C",'MAPA DE RIESGOS'!$AF203),"")</f>
        <v/>
      </c>
      <c r="BF80" s="370" t="str">
        <f>IF(AND('MAPA DE RIESGOS'!$AP204="Media",'MAPA DE RIESGOS'!$AR204="Moderado"),CONCATENATE("R",'MAPA DE RIESGOS'!$H204,"C",'MAPA DE RIESGOS'!$AF204),"")</f>
        <v/>
      </c>
      <c r="BG80" s="370" t="str">
        <f>IF(AND('MAPA DE RIESGOS'!$AP205="Media",'MAPA DE RIESGOS'!$AR205="Moderado"),CONCATENATE("R",'MAPA DE RIESGOS'!$H205,"C",'MAPA DE RIESGOS'!$AF205),"")</f>
        <v/>
      </c>
      <c r="BH80" s="370" t="str">
        <f>IF(AND('MAPA DE RIESGOS'!$AP206="Media",'MAPA DE RIESGOS'!$AR206="Moderado"),CONCATENATE("R",'MAPA DE RIESGOS'!$H206,"C",'MAPA DE RIESGOS'!$AF206),"")</f>
        <v/>
      </c>
      <c r="BI80" s="370" t="str">
        <f>IF(AND('MAPA DE RIESGOS'!$AP207="Media",'MAPA DE RIESGOS'!$AR207="Moderado"),CONCATENATE("R",'MAPA DE RIESGOS'!$H207,"C",'MAPA DE RIESGOS'!$AF207),"")</f>
        <v/>
      </c>
      <c r="BJ80" s="370" t="str">
        <f>IF(AND('MAPA DE RIESGOS'!$AP208="Media",'MAPA DE RIESGOS'!$AR208="Moderado"),CONCATENATE("R",'MAPA DE RIESGOS'!$H208,"C",'MAPA DE RIESGOS'!$AF208),"")</f>
        <v/>
      </c>
      <c r="BK80" s="371" t="str">
        <f>IF(AND('MAPA DE RIESGOS'!$AP209="Media",'MAPA DE RIESGOS'!$AR209="Moderado"),CONCATENATE("R",'MAPA DE RIESGOS'!$H209,"C",'MAPA DE RIESGOS'!$AF209),"")</f>
        <v/>
      </c>
      <c r="BL80" s="357" t="str">
        <f>IF(AND('MAPA DE RIESGOS'!$AP192="Media",'MAPA DE RIESGOS'!$AR192="Mayor"),CONCATENATE("R",'MAPA DE RIESGOS'!$H192,"C",'MAPA DE RIESGOS'!$AF192),"")</f>
        <v/>
      </c>
      <c r="BM80" s="357" t="str">
        <f>IF(AND('MAPA DE RIESGOS'!$AP193="Media",'MAPA DE RIESGOS'!$AR193="Mayor"),CONCATENATE("R",'MAPA DE RIESGOS'!$H193,"C",'MAPA DE RIESGOS'!$AF193),"")</f>
        <v/>
      </c>
      <c r="BN80" s="357" t="str">
        <f>IF(AND('MAPA DE RIESGOS'!$AP194="Media",'MAPA DE RIESGOS'!$AR194="Mayor"),CONCATENATE("R",'MAPA DE RIESGOS'!$H194,"C",'MAPA DE RIESGOS'!$AF194),"")</f>
        <v/>
      </c>
      <c r="BO80" s="357" t="str">
        <f>IF(AND('MAPA DE RIESGOS'!$AP195="Media",'MAPA DE RIESGOS'!$AR195="Mayor"),CONCATENATE("R",'MAPA DE RIESGOS'!$H195,"C",'MAPA DE RIESGOS'!$AF195),"")</f>
        <v/>
      </c>
      <c r="BP80" s="357" t="str">
        <f>IF(AND('MAPA DE RIESGOS'!$AP196="Media",'MAPA DE RIESGOS'!$AR196="Mayor"),CONCATENATE("R",'MAPA DE RIESGOS'!$H196,"C",'MAPA DE RIESGOS'!$AF196),"")</f>
        <v/>
      </c>
      <c r="BQ80" s="357" t="str">
        <f>IF(AND('MAPA DE RIESGOS'!$AP197="Media",'MAPA DE RIESGOS'!$AR197="Mayor"),CONCATENATE("R",'MAPA DE RIESGOS'!$H197,"C",'MAPA DE RIESGOS'!$AF197),"")</f>
        <v/>
      </c>
      <c r="BR80" s="357" t="str">
        <f>IF(AND('MAPA DE RIESGOS'!$AP198="Media",'MAPA DE RIESGOS'!$AR198="Mayor"),CONCATENATE("R",'MAPA DE RIESGOS'!$H198,"C",'MAPA DE RIESGOS'!$AF198),"")</f>
        <v/>
      </c>
      <c r="BS80" s="357" t="str">
        <f>IF(AND('MAPA DE RIESGOS'!$AP199="Media",'MAPA DE RIESGOS'!$AR199="Mayor"),CONCATENATE("R",'MAPA DE RIESGOS'!$H199,"C",'MAPA DE RIESGOS'!$AF199),"")</f>
        <v/>
      </c>
      <c r="BT80" s="357" t="str">
        <f>IF(AND('MAPA DE RIESGOS'!$AP200="Media",'MAPA DE RIESGOS'!$AR200="Mayor"),CONCATENATE("R",'MAPA DE RIESGOS'!$H200,"C",'MAPA DE RIESGOS'!$AF200),"")</f>
        <v/>
      </c>
      <c r="BU80" s="357" t="str">
        <f>IF(AND('MAPA DE RIESGOS'!$AP201="Media",'MAPA DE RIESGOS'!$AR201="Mayor"),CONCATENATE("R",'MAPA DE RIESGOS'!$H201,"C",'MAPA DE RIESGOS'!$AF201),"")</f>
        <v/>
      </c>
      <c r="BV80" s="357" t="str">
        <f>IF(AND('MAPA DE RIESGOS'!$AP202="Media",'MAPA DE RIESGOS'!$AR202="Mayor"),CONCATENATE("R",'MAPA DE RIESGOS'!$H202,"C",'MAPA DE RIESGOS'!$AF202),"")</f>
        <v/>
      </c>
      <c r="BW80" s="357" t="str">
        <f>IF(AND('MAPA DE RIESGOS'!$AP203="Media",'MAPA DE RIESGOS'!$AR203="Mayor"),CONCATENATE("R",'MAPA DE RIESGOS'!$H203,"C",'MAPA DE RIESGOS'!$AF203),"")</f>
        <v/>
      </c>
      <c r="BX80" s="357" t="str">
        <f>IF(AND('MAPA DE RIESGOS'!$AP204="Media",'MAPA DE RIESGOS'!$AR204="Mayor"),CONCATENATE("R",'MAPA DE RIESGOS'!$H204,"C",'MAPA DE RIESGOS'!$AF204),"")</f>
        <v/>
      </c>
      <c r="BY80" s="357" t="str">
        <f>IF(AND('MAPA DE RIESGOS'!$AP205="Media",'MAPA DE RIESGOS'!$AR205="Mayor"),CONCATENATE("R",'MAPA DE RIESGOS'!$H205,"C",'MAPA DE RIESGOS'!$AF205),"")</f>
        <v/>
      </c>
      <c r="BZ80" s="357" t="str">
        <f>IF(AND('MAPA DE RIESGOS'!$AP206="Media",'MAPA DE RIESGOS'!$AR206="Mayor"),CONCATENATE("R",'MAPA DE RIESGOS'!$H206,"C",'MAPA DE RIESGOS'!$AF206),"")</f>
        <v/>
      </c>
      <c r="CA80" s="357" t="str">
        <f>IF(AND('MAPA DE RIESGOS'!$AP207="Media",'MAPA DE RIESGOS'!$AR207="Mayor"),CONCATENATE("R",'MAPA DE RIESGOS'!$H207,"C",'MAPA DE RIESGOS'!$AF207),"")</f>
        <v/>
      </c>
      <c r="CB80" s="357" t="str">
        <f>IF(AND('MAPA DE RIESGOS'!$AP208="Media",'MAPA DE RIESGOS'!$AR208="Mayor"),CONCATENATE("R",'MAPA DE RIESGOS'!$H208,"C",'MAPA DE RIESGOS'!$AF208),"")</f>
        <v/>
      </c>
      <c r="CC80" s="358" t="str">
        <f>IF(AND('MAPA DE RIESGOS'!$AP209="Media",'MAPA DE RIESGOS'!$AR209="Mayor"),CONCATENATE("R",'MAPA DE RIESGOS'!$H209,"C",'MAPA DE RIESGOS'!$AF209),"")</f>
        <v/>
      </c>
      <c r="CD80" s="359" t="str">
        <f>IF(AND('MAPA DE RIESGOS'!$AP192="Media",'MAPA DE RIESGOS'!$AR192="Catastrófico"),CONCATENATE("R",'MAPA DE RIESGOS'!$H192,"C",'MAPA DE RIESGOS'!$AF192),"")</f>
        <v/>
      </c>
      <c r="CE80" s="359" t="str">
        <f>IF(AND('MAPA DE RIESGOS'!$AP193="Media",'MAPA DE RIESGOS'!$AR193="Catastrófico"),CONCATENATE("R",'MAPA DE RIESGOS'!$H193,"C",'MAPA DE RIESGOS'!$AF193),"")</f>
        <v/>
      </c>
      <c r="CF80" s="359" t="str">
        <f>IF(AND('MAPA DE RIESGOS'!$AP194="Media",'MAPA DE RIESGOS'!$AR194="Catastrófico"),CONCATENATE("R",'MAPA DE RIESGOS'!$H194,"C",'MAPA DE RIESGOS'!$AF194),"")</f>
        <v/>
      </c>
      <c r="CG80" s="359" t="str">
        <f>IF(AND('MAPA DE RIESGOS'!$AP195="Media",'MAPA DE RIESGOS'!$AR195="Catastrófico"),CONCATENATE("R",'MAPA DE RIESGOS'!$H195,"C",'MAPA DE RIESGOS'!$AF195),"")</f>
        <v/>
      </c>
      <c r="CH80" s="359" t="str">
        <f>IF(AND('MAPA DE RIESGOS'!$AP196="Media",'MAPA DE RIESGOS'!$AR196="Catastrófico"),CONCATENATE("R",'MAPA DE RIESGOS'!$H196,"C",'MAPA DE RIESGOS'!$AF196),"")</f>
        <v/>
      </c>
      <c r="CI80" s="359" t="str">
        <f>IF(AND('MAPA DE RIESGOS'!$AP197="Media",'MAPA DE RIESGOS'!$AR197="Catastrófico"),CONCATENATE("R",'MAPA DE RIESGOS'!$H197,"C",'MAPA DE RIESGOS'!$AF197),"")</f>
        <v/>
      </c>
      <c r="CJ80" s="359" t="str">
        <f>IF(AND('MAPA DE RIESGOS'!$AP198="Media",'MAPA DE RIESGOS'!$AR198="Catastrófico"),CONCATENATE("R",'MAPA DE RIESGOS'!$H198,"C",'MAPA DE RIESGOS'!$AF198),"")</f>
        <v/>
      </c>
      <c r="CK80" s="359" t="str">
        <f>IF(AND('MAPA DE RIESGOS'!$AP199="Media",'MAPA DE RIESGOS'!$AR199="Catastrófico"),CONCATENATE("R",'MAPA DE RIESGOS'!$H199,"C",'MAPA DE RIESGOS'!$AF199),"")</f>
        <v/>
      </c>
      <c r="CL80" s="359" t="str">
        <f>IF(AND('MAPA DE RIESGOS'!$AP200="Media",'MAPA DE RIESGOS'!$AR200="Catastrófico"),CONCATENATE("R",'MAPA DE RIESGOS'!$H200,"C",'MAPA DE RIESGOS'!$AF200),"")</f>
        <v/>
      </c>
      <c r="CM80" s="359" t="str">
        <f>IF(AND('MAPA DE RIESGOS'!$AP201="Media",'MAPA DE RIESGOS'!$AR201="Catastrófico"),CONCATENATE("R",'MAPA DE RIESGOS'!$H201,"C",'MAPA DE RIESGOS'!$AF201),"")</f>
        <v/>
      </c>
      <c r="CN80" s="359" t="str">
        <f>IF(AND('MAPA DE RIESGOS'!$AP202="Media",'MAPA DE RIESGOS'!$AR202="Catastrófico"),CONCATENATE("R",'MAPA DE RIESGOS'!$H202,"C",'MAPA DE RIESGOS'!$AF202),"")</f>
        <v/>
      </c>
      <c r="CO80" s="359" t="str">
        <f>IF(AND('MAPA DE RIESGOS'!$AP203="Media",'MAPA DE RIESGOS'!$AR203="Catastrófico"),CONCATENATE("R",'MAPA DE RIESGOS'!$H203,"C",'MAPA DE RIESGOS'!$AF203),"")</f>
        <v/>
      </c>
      <c r="CP80" s="359" t="str">
        <f>IF(AND('MAPA DE RIESGOS'!$AP204="Media",'MAPA DE RIESGOS'!$AR204="Catastrófico"),CONCATENATE("R",'MAPA DE RIESGOS'!$H204,"C",'MAPA DE RIESGOS'!$AF204),"")</f>
        <v/>
      </c>
      <c r="CQ80" s="359" t="str">
        <f>IF(AND('MAPA DE RIESGOS'!$AP205="Media",'MAPA DE RIESGOS'!$AR205="Catastrófico"),CONCATENATE("R",'MAPA DE RIESGOS'!$H205,"C",'MAPA DE RIESGOS'!$AF205),"")</f>
        <v/>
      </c>
      <c r="CR80" s="359" t="str">
        <f>IF(AND('MAPA DE RIESGOS'!$AP206="Media",'MAPA DE RIESGOS'!$AR206="Catastrófico"),CONCATENATE("R",'MAPA DE RIESGOS'!$H206,"C",'MAPA DE RIESGOS'!$AF206),"")</f>
        <v/>
      </c>
      <c r="CS80" s="359" t="str">
        <f>IF(AND('MAPA DE RIESGOS'!$AP207="Media",'MAPA DE RIESGOS'!$AR207="Catastrófico"),CONCATENATE("R",'MAPA DE RIESGOS'!$H207,"C",'MAPA DE RIESGOS'!$AF207),"")</f>
        <v/>
      </c>
      <c r="CT80" s="359" t="str">
        <f>IF(AND('MAPA DE RIESGOS'!$AP208="Media",'MAPA DE RIESGOS'!$AR208="Catastrófico"),CONCATENATE("R",'MAPA DE RIESGOS'!$H208,"C",'MAPA DE RIESGOS'!$AF208),"")</f>
        <v/>
      </c>
      <c r="CU80" s="360" t="str">
        <f>IF(AND('MAPA DE RIESGOS'!$AP209="Media",'MAPA DE RIESGOS'!$AR209="Catastrófico"),CONCATENATE("R",'MAPA DE RIESGOS'!$H209,"C",'MAPA DE RIESGOS'!$AF209),"")</f>
        <v/>
      </c>
      <c r="CV80" s="67"/>
      <c r="CW80" s="762"/>
      <c r="CX80" s="763"/>
      <c r="CY80" s="763"/>
      <c r="CZ80" s="763"/>
      <c r="DA80" s="763"/>
      <c r="DB80" s="764"/>
    </row>
    <row r="81" spans="2:106" ht="32.5" customHeight="1">
      <c r="B81" s="749"/>
      <c r="C81" s="749"/>
      <c r="D81" s="750"/>
      <c r="E81" s="738"/>
      <c r="F81" s="739"/>
      <c r="G81" s="739"/>
      <c r="H81" s="739"/>
      <c r="I81" s="740"/>
      <c r="J81" s="369" t="str">
        <f>IF(AND('MAPA DE RIESGOS'!$AP210="Media",'MAPA DE RIESGOS'!$AR210="Leve"),CONCATENATE("R",'MAPA DE RIESGOS'!$H210,"C",'MAPA DE RIESGOS'!$AF210),"")</f>
        <v/>
      </c>
      <c r="K81" s="370" t="str">
        <f>IF(AND('MAPA DE RIESGOS'!$AP211="Media",'MAPA DE RIESGOS'!$AR211="Leve"),CONCATENATE("R",'MAPA DE RIESGOS'!$H211,"C",'MAPA DE RIESGOS'!$AF211),"")</f>
        <v/>
      </c>
      <c r="L81" s="370" t="str">
        <f>IF(AND('MAPA DE RIESGOS'!$AP212="Media",'MAPA DE RIESGOS'!$AR212="Leve"),CONCATENATE("R",'MAPA DE RIESGOS'!$H212,"C",'MAPA DE RIESGOS'!$AF212),"")</f>
        <v/>
      </c>
      <c r="M81" s="370" t="str">
        <f>IF(AND('MAPA DE RIESGOS'!$AP213="Media",'MAPA DE RIESGOS'!$AR213="Leve"),CONCATENATE("R",'MAPA DE RIESGOS'!$H213,"C",'MAPA DE RIESGOS'!$AF213),"")</f>
        <v/>
      </c>
      <c r="N81" s="370" t="str">
        <f>IF(AND('MAPA DE RIESGOS'!$AP214="Media",'MAPA DE RIESGOS'!$AR214="Leve"),CONCATENATE("R",'MAPA DE RIESGOS'!$H214,"C",'MAPA DE RIESGOS'!$AF214),"")</f>
        <v/>
      </c>
      <c r="O81" s="370" t="str">
        <f>IF(AND('MAPA DE RIESGOS'!$AP215="Media",'MAPA DE RIESGOS'!$AR215="Leve"),CONCATENATE("R",'MAPA DE RIESGOS'!$H215,"C",'MAPA DE RIESGOS'!$AF215),"")</f>
        <v/>
      </c>
      <c r="P81" s="370" t="str">
        <f>IF(AND('MAPA DE RIESGOS'!$AP216="Media",'MAPA DE RIESGOS'!$AR216="Leve"),CONCATENATE("R",'MAPA DE RIESGOS'!$H216,"C",'MAPA DE RIESGOS'!$AF216),"")</f>
        <v/>
      </c>
      <c r="Q81" s="370" t="str">
        <f>IF(AND('MAPA DE RIESGOS'!$AP217="Media",'MAPA DE RIESGOS'!$AR217="Leve"),CONCATENATE("R",'MAPA DE RIESGOS'!$H217,"C",'MAPA DE RIESGOS'!$AF217),"")</f>
        <v/>
      </c>
      <c r="R81" s="370" t="str">
        <f>IF(AND('MAPA DE RIESGOS'!$AP218="Media",'MAPA DE RIESGOS'!$AR218="Leve"),CONCATENATE("R",'MAPA DE RIESGOS'!$H218,"C",'MAPA DE RIESGOS'!$AF218),"")</f>
        <v/>
      </c>
      <c r="S81" s="370" t="str">
        <f>IF(AND('MAPA DE RIESGOS'!$AP219="Media",'MAPA DE RIESGOS'!$AR219="Leve"),CONCATENATE("R",'MAPA DE RIESGOS'!$H219,"C",'MAPA DE RIESGOS'!$AF219),"")</f>
        <v/>
      </c>
      <c r="T81" s="370" t="str">
        <f>IF(AND('MAPA DE RIESGOS'!$AP220="Media",'MAPA DE RIESGOS'!$AR220="Leve"),CONCATENATE("R",'MAPA DE RIESGOS'!$H220,"C",'MAPA DE RIESGOS'!$AF220),"")</f>
        <v/>
      </c>
      <c r="U81" s="370" t="str">
        <f>IF(AND('MAPA DE RIESGOS'!$AP221="Media",'MAPA DE RIESGOS'!$AR221="Leve"),CONCATENATE("R",'MAPA DE RIESGOS'!$H221,"C",'MAPA DE RIESGOS'!$AF221),"")</f>
        <v/>
      </c>
      <c r="V81" s="370" t="str">
        <f>IF(AND('MAPA DE RIESGOS'!$AP222="Media",'MAPA DE RIESGOS'!$AR222="Leve"),CONCATENATE("R",'MAPA DE RIESGOS'!$H222,"C",'MAPA DE RIESGOS'!$AF222),"")</f>
        <v/>
      </c>
      <c r="W81" s="370" t="str">
        <f>IF(AND('MAPA DE RIESGOS'!$AP223="Media",'MAPA DE RIESGOS'!$AR223="Leve"),CONCATENATE("R",'MAPA DE RIESGOS'!$H223,"C",'MAPA DE RIESGOS'!$AF223),"")</f>
        <v/>
      </c>
      <c r="X81" s="370" t="str">
        <f>IF(AND('MAPA DE RIESGOS'!$AP224="Media",'MAPA DE RIESGOS'!$AR224="Leve"),CONCATENATE("R",'MAPA DE RIESGOS'!$H224,"C",'MAPA DE RIESGOS'!$AF224),"")</f>
        <v/>
      </c>
      <c r="Y81" s="370" t="str">
        <f>IF(AND('MAPA DE RIESGOS'!$AP225="Media",'MAPA DE RIESGOS'!$AR225="Leve"),CONCATENATE("R",'MAPA DE RIESGOS'!$H225,"C",'MAPA DE RIESGOS'!$AF225),"")</f>
        <v/>
      </c>
      <c r="Z81" s="370" t="str">
        <f>IF(AND('MAPA DE RIESGOS'!$AP226="Media",'MAPA DE RIESGOS'!$AR226="Leve"),CONCATENATE("R",'MAPA DE RIESGOS'!$H226,"C",'MAPA DE RIESGOS'!$AF226),"")</f>
        <v/>
      </c>
      <c r="AA81" s="370" t="str">
        <f>IF(AND('MAPA DE RIESGOS'!$AP227="Media",'MAPA DE RIESGOS'!$AR227="Leve"),CONCATENATE("R",'MAPA DE RIESGOS'!$H227,"C",'MAPA DE RIESGOS'!$AF227),"")</f>
        <v/>
      </c>
      <c r="AB81" s="369" t="str">
        <f>IF(AND('MAPA DE RIESGOS'!$AP210="Media",'MAPA DE RIESGOS'!$AR210="Menor"),CONCATENATE("R",'MAPA DE RIESGOS'!$H210,"C",'MAPA DE RIESGOS'!$AF210),"")</f>
        <v/>
      </c>
      <c r="AC81" s="370" t="str">
        <f>IF(AND('MAPA DE RIESGOS'!$AP211="Media",'MAPA DE RIESGOS'!$AR211="Menor"),CONCATENATE("R",'MAPA DE RIESGOS'!$H211,"C",'MAPA DE RIESGOS'!$AF211),"")</f>
        <v/>
      </c>
      <c r="AD81" s="370" t="str">
        <f>IF(AND('MAPA DE RIESGOS'!$AP212="Media",'MAPA DE RIESGOS'!$AR212="Menor"),CONCATENATE("R",'MAPA DE RIESGOS'!$H212,"C",'MAPA DE RIESGOS'!$AF212),"")</f>
        <v/>
      </c>
      <c r="AE81" s="370" t="str">
        <f>IF(AND('MAPA DE RIESGOS'!$AP213="Media",'MAPA DE RIESGOS'!$AR213="Menor"),CONCATENATE("R",'MAPA DE RIESGOS'!$H213,"C",'MAPA DE RIESGOS'!$AF213),"")</f>
        <v/>
      </c>
      <c r="AF81" s="370" t="str">
        <f>IF(AND('MAPA DE RIESGOS'!$AP214="Media",'MAPA DE RIESGOS'!$AR214="Menor"),CONCATENATE("R",'MAPA DE RIESGOS'!$H214,"C",'MAPA DE RIESGOS'!$AF214),"")</f>
        <v/>
      </c>
      <c r="AG81" s="370" t="str">
        <f>IF(AND('MAPA DE RIESGOS'!$AP215="Media",'MAPA DE RIESGOS'!$AR215="Menor"),CONCATENATE("R",'MAPA DE RIESGOS'!$H215,"C",'MAPA DE RIESGOS'!$AF215),"")</f>
        <v/>
      </c>
      <c r="AH81" s="370" t="str">
        <f>IF(AND('MAPA DE RIESGOS'!$AP216="Media",'MAPA DE RIESGOS'!$AR216="Menor"),CONCATENATE("R",'MAPA DE RIESGOS'!$H216,"C",'MAPA DE RIESGOS'!$AF216),"")</f>
        <v/>
      </c>
      <c r="AI81" s="370" t="str">
        <f>IF(AND('MAPA DE RIESGOS'!$AP217="Media",'MAPA DE RIESGOS'!$AR217="Menor"),CONCATENATE("R",'MAPA DE RIESGOS'!$H217,"C",'MAPA DE RIESGOS'!$AF217),"")</f>
        <v/>
      </c>
      <c r="AJ81" s="370" t="str">
        <f>IF(AND('MAPA DE RIESGOS'!$AP218="Media",'MAPA DE RIESGOS'!$AR218="Menor"),CONCATENATE("R",'MAPA DE RIESGOS'!$H218,"C",'MAPA DE RIESGOS'!$AF218),"")</f>
        <v/>
      </c>
      <c r="AK81" s="370" t="str">
        <f>IF(AND('MAPA DE RIESGOS'!$AP219="Media",'MAPA DE RIESGOS'!$AR219="Menor"),CONCATENATE("R",'MAPA DE RIESGOS'!$H219,"C",'MAPA DE RIESGOS'!$AF219),"")</f>
        <v/>
      </c>
      <c r="AL81" s="370" t="str">
        <f>IF(AND('MAPA DE RIESGOS'!$AP220="Media",'MAPA DE RIESGOS'!$AR220="Menor"),CONCATENATE("R",'MAPA DE RIESGOS'!$H220,"C",'MAPA DE RIESGOS'!$AF220),"")</f>
        <v/>
      </c>
      <c r="AM81" s="370" t="str">
        <f>IF(AND('MAPA DE RIESGOS'!$AP221="Media",'MAPA DE RIESGOS'!$AR221="Menor"),CONCATENATE("R",'MAPA DE RIESGOS'!$H221,"C",'MAPA DE RIESGOS'!$AF221),"")</f>
        <v/>
      </c>
      <c r="AN81" s="370" t="str">
        <f>IF(AND('MAPA DE RIESGOS'!$AP222="Media",'MAPA DE RIESGOS'!$AR222="Menor"),CONCATENATE("R",'MAPA DE RIESGOS'!$H222,"C",'MAPA DE RIESGOS'!$AF222),"")</f>
        <v/>
      </c>
      <c r="AO81" s="370" t="str">
        <f>IF(AND('MAPA DE RIESGOS'!$AP223="Media",'MAPA DE RIESGOS'!$AR223="Menor"),CONCATENATE("R",'MAPA DE RIESGOS'!$H223,"C",'MAPA DE RIESGOS'!$AF223),"")</f>
        <v/>
      </c>
      <c r="AP81" s="370" t="str">
        <f>IF(AND('MAPA DE RIESGOS'!$AP224="Media",'MAPA DE RIESGOS'!$AR224="Menor"),CONCATENATE("R",'MAPA DE RIESGOS'!$H224,"C",'MAPA DE RIESGOS'!$AF224),"")</f>
        <v/>
      </c>
      <c r="AQ81" s="370" t="str">
        <f>IF(AND('MAPA DE RIESGOS'!$AP225="Media",'MAPA DE RIESGOS'!$AR225="Menor"),CONCATENATE("R",'MAPA DE RIESGOS'!$H225,"C",'MAPA DE RIESGOS'!$AF225),"")</f>
        <v/>
      </c>
      <c r="AR81" s="370" t="str">
        <f>IF(AND('MAPA DE RIESGOS'!$AP226="Media",'MAPA DE RIESGOS'!$AR226="Menor"),CONCATENATE("R",'MAPA DE RIESGOS'!$H226,"C",'MAPA DE RIESGOS'!$AF226),"")</f>
        <v/>
      </c>
      <c r="AS81" s="370" t="str">
        <f>IF(AND('MAPA DE RIESGOS'!$AP227="Media",'MAPA DE RIESGOS'!$AR227="Menor"),CONCATENATE("R",'MAPA DE RIESGOS'!$H227,"C",'MAPA DE RIESGOS'!$AF227),"")</f>
        <v/>
      </c>
      <c r="AT81" s="369" t="str">
        <f>IF(AND('MAPA DE RIESGOS'!$AP210="Media",'MAPA DE RIESGOS'!$AR210="Moderado"),CONCATENATE("R",'MAPA DE RIESGOS'!$H210,"C",'MAPA DE RIESGOS'!$AF210),"")</f>
        <v/>
      </c>
      <c r="AU81" s="370" t="str">
        <f>IF(AND('MAPA DE RIESGOS'!$AP211="Media",'MAPA DE RIESGOS'!$AR211="Moderado"),CONCATENATE("R",'MAPA DE RIESGOS'!$H211,"C",'MAPA DE RIESGOS'!$AF211),"")</f>
        <v/>
      </c>
      <c r="AV81" s="370" t="str">
        <f>IF(AND('MAPA DE RIESGOS'!$AP212="Media",'MAPA DE RIESGOS'!$AR212="Moderado"),CONCATENATE("R",'MAPA DE RIESGOS'!$H212,"C",'MAPA DE RIESGOS'!$AF212),"")</f>
        <v/>
      </c>
      <c r="AW81" s="370" t="str">
        <f>IF(AND('MAPA DE RIESGOS'!$AP213="Media",'MAPA DE RIESGOS'!$AR213="Moderado"),CONCATENATE("R",'MAPA DE RIESGOS'!$H213,"C",'MAPA DE RIESGOS'!$AF213),"")</f>
        <v/>
      </c>
      <c r="AX81" s="370" t="str">
        <f>IF(AND('MAPA DE RIESGOS'!$AP214="Media",'MAPA DE RIESGOS'!$AR214="Moderado"),CONCATENATE("R",'MAPA DE RIESGOS'!$H214,"C",'MAPA DE RIESGOS'!$AF214),"")</f>
        <v/>
      </c>
      <c r="AY81" s="370" t="str">
        <f>IF(AND('MAPA DE RIESGOS'!$AP215="Media",'MAPA DE RIESGOS'!$AR215="Moderado"),CONCATENATE("R",'MAPA DE RIESGOS'!$H215,"C",'MAPA DE RIESGOS'!$AF215),"")</f>
        <v/>
      </c>
      <c r="AZ81" s="370" t="str">
        <f>IF(AND('MAPA DE RIESGOS'!$AP216="Media",'MAPA DE RIESGOS'!$AR216="Moderado"),CONCATENATE("R",'MAPA DE RIESGOS'!$H216,"C",'MAPA DE RIESGOS'!$AF216),"")</f>
        <v/>
      </c>
      <c r="BA81" s="370" t="str">
        <f>IF(AND('MAPA DE RIESGOS'!$AP217="Media",'MAPA DE RIESGOS'!$AR217="Moderado"),CONCATENATE("R",'MAPA DE RIESGOS'!$H217,"C",'MAPA DE RIESGOS'!$AF217),"")</f>
        <v/>
      </c>
      <c r="BB81" s="370" t="str">
        <f>IF(AND('MAPA DE RIESGOS'!$AP218="Media",'MAPA DE RIESGOS'!$AR218="Moderado"),CONCATENATE("R",'MAPA DE RIESGOS'!$H218,"C",'MAPA DE RIESGOS'!$AF218),"")</f>
        <v/>
      </c>
      <c r="BC81" s="370" t="str">
        <f>IF(AND('MAPA DE RIESGOS'!$AP219="Media",'MAPA DE RIESGOS'!$AR219="Moderado"),CONCATENATE("R",'MAPA DE RIESGOS'!$H219,"C",'MAPA DE RIESGOS'!$AF219),"")</f>
        <v/>
      </c>
      <c r="BD81" s="370" t="str">
        <f>IF(AND('MAPA DE RIESGOS'!$AP220="Media",'MAPA DE RIESGOS'!$AR220="Moderado"),CONCATENATE("R",'MAPA DE RIESGOS'!$H220,"C",'MAPA DE RIESGOS'!$AF220),"")</f>
        <v/>
      </c>
      <c r="BE81" s="370" t="str">
        <f>IF(AND('MAPA DE RIESGOS'!$AP221="Media",'MAPA DE RIESGOS'!$AR221="Moderado"),CONCATENATE("R",'MAPA DE RIESGOS'!$H221,"C",'MAPA DE RIESGOS'!$AF221),"")</f>
        <v/>
      </c>
      <c r="BF81" s="370" t="str">
        <f>IF(AND('MAPA DE RIESGOS'!$AP222="Media",'MAPA DE RIESGOS'!$AR222="Moderado"),CONCATENATE("R",'MAPA DE RIESGOS'!$H222,"C",'MAPA DE RIESGOS'!$AF222),"")</f>
        <v/>
      </c>
      <c r="BG81" s="370" t="str">
        <f>IF(AND('MAPA DE RIESGOS'!$AP223="Media",'MAPA DE RIESGOS'!$AR223="Moderado"),CONCATENATE("R",'MAPA DE RIESGOS'!$H223,"C",'MAPA DE RIESGOS'!$AF223),"")</f>
        <v/>
      </c>
      <c r="BH81" s="370" t="str">
        <f>IF(AND('MAPA DE RIESGOS'!$AP224="Media",'MAPA DE RIESGOS'!$AR224="Moderado"),CONCATENATE("R",'MAPA DE RIESGOS'!$H224,"C",'MAPA DE RIESGOS'!$AF224),"")</f>
        <v/>
      </c>
      <c r="BI81" s="370" t="str">
        <f>IF(AND('MAPA DE RIESGOS'!$AP225="Media",'MAPA DE RIESGOS'!$AR225="Moderado"),CONCATENATE("R",'MAPA DE RIESGOS'!$H225,"C",'MAPA DE RIESGOS'!$AF225),"")</f>
        <v/>
      </c>
      <c r="BJ81" s="370" t="str">
        <f>IF(AND('MAPA DE RIESGOS'!$AP226="Media",'MAPA DE RIESGOS'!$AR226="Moderado"),CONCATENATE("R",'MAPA DE RIESGOS'!$H226,"C",'MAPA DE RIESGOS'!$AF226),"")</f>
        <v/>
      </c>
      <c r="BK81" s="371" t="str">
        <f>IF(AND('MAPA DE RIESGOS'!$AP227="Media",'MAPA DE RIESGOS'!$AR227="Moderado"),CONCATENATE("R",'MAPA DE RIESGOS'!$H227,"C",'MAPA DE RIESGOS'!$AF227),"")</f>
        <v/>
      </c>
      <c r="BL81" s="357" t="str">
        <f>IF(AND('MAPA DE RIESGOS'!$AP210="Media",'MAPA DE RIESGOS'!$AR210="Mayor"),CONCATENATE("R",'MAPA DE RIESGOS'!$H210,"C",'MAPA DE RIESGOS'!$AF210),"")</f>
        <v/>
      </c>
      <c r="BM81" s="357" t="str">
        <f>IF(AND('MAPA DE RIESGOS'!$AP211="Media",'MAPA DE RIESGOS'!$AR211="Mayor"),CONCATENATE("R",'MAPA DE RIESGOS'!$H211,"C",'MAPA DE RIESGOS'!$AF211),"")</f>
        <v/>
      </c>
      <c r="BN81" s="357" t="str">
        <f>IF(AND('MAPA DE RIESGOS'!$AP212="Media",'MAPA DE RIESGOS'!$AR212="Mayor"),CONCATENATE("R",'MAPA DE RIESGOS'!$H212,"C",'MAPA DE RIESGOS'!$AF212),"")</f>
        <v/>
      </c>
      <c r="BO81" s="357" t="str">
        <f>IF(AND('MAPA DE RIESGOS'!$AP213="Media",'MAPA DE RIESGOS'!$AR213="Mayor"),CONCATENATE("R",'MAPA DE RIESGOS'!$H213,"C",'MAPA DE RIESGOS'!$AF213),"")</f>
        <v/>
      </c>
      <c r="BP81" s="357" t="str">
        <f>IF(AND('MAPA DE RIESGOS'!$AP214="Media",'MAPA DE RIESGOS'!$AR214="Mayor"),CONCATENATE("R",'MAPA DE RIESGOS'!$H214,"C",'MAPA DE RIESGOS'!$AF214),"")</f>
        <v/>
      </c>
      <c r="BQ81" s="357" t="str">
        <f>IF(AND('MAPA DE RIESGOS'!$AP215="Media",'MAPA DE RIESGOS'!$AR215="Mayor"),CONCATENATE("R",'MAPA DE RIESGOS'!$H215,"C",'MAPA DE RIESGOS'!$AF215),"")</f>
        <v/>
      </c>
      <c r="BR81" s="357" t="str">
        <f>IF(AND('MAPA DE RIESGOS'!$AP216="Media",'MAPA DE RIESGOS'!$AR216="Mayor"),CONCATENATE("R",'MAPA DE RIESGOS'!$H216,"C",'MAPA DE RIESGOS'!$AF216),"")</f>
        <v/>
      </c>
      <c r="BS81" s="357" t="str">
        <f>IF(AND('MAPA DE RIESGOS'!$AP217="Media",'MAPA DE RIESGOS'!$AR217="Mayor"),CONCATENATE("R",'MAPA DE RIESGOS'!$H217,"C",'MAPA DE RIESGOS'!$AF217),"")</f>
        <v/>
      </c>
      <c r="BT81" s="357" t="str">
        <f>IF(AND('MAPA DE RIESGOS'!$AP218="Media",'MAPA DE RIESGOS'!$AR218="Mayor"),CONCATENATE("R",'MAPA DE RIESGOS'!$H218,"C",'MAPA DE RIESGOS'!$AF218),"")</f>
        <v/>
      </c>
      <c r="BU81" s="357" t="str">
        <f>IF(AND('MAPA DE RIESGOS'!$AP219="Media",'MAPA DE RIESGOS'!$AR219="Mayor"),CONCATENATE("R",'MAPA DE RIESGOS'!$H219,"C",'MAPA DE RIESGOS'!$AF219),"")</f>
        <v/>
      </c>
      <c r="BV81" s="357" t="str">
        <f>IF(AND('MAPA DE RIESGOS'!$AP220="Media",'MAPA DE RIESGOS'!$AR220="Mayor"),CONCATENATE("R",'MAPA DE RIESGOS'!$H220,"C",'MAPA DE RIESGOS'!$AF220),"")</f>
        <v/>
      </c>
      <c r="BW81" s="357" t="str">
        <f>IF(AND('MAPA DE RIESGOS'!$AP221="Media",'MAPA DE RIESGOS'!$AR221="Mayor"),CONCATENATE("R",'MAPA DE RIESGOS'!$H221,"C",'MAPA DE RIESGOS'!$AF221),"")</f>
        <v/>
      </c>
      <c r="BX81" s="357" t="str">
        <f>IF(AND('MAPA DE RIESGOS'!$AP222="Media",'MAPA DE RIESGOS'!$AR222="Mayor"),CONCATENATE("R",'MAPA DE RIESGOS'!$H222,"C",'MAPA DE RIESGOS'!$AF222),"")</f>
        <v/>
      </c>
      <c r="BY81" s="357" t="str">
        <f>IF(AND('MAPA DE RIESGOS'!$AP223="Media",'MAPA DE RIESGOS'!$AR223="Mayor"),CONCATENATE("R",'MAPA DE RIESGOS'!$H223,"C",'MAPA DE RIESGOS'!$AF223),"")</f>
        <v/>
      </c>
      <c r="BZ81" s="357" t="str">
        <f>IF(AND('MAPA DE RIESGOS'!$AP224="Media",'MAPA DE RIESGOS'!$AR224="Mayor"),CONCATENATE("R",'MAPA DE RIESGOS'!$H224,"C",'MAPA DE RIESGOS'!$AF224),"")</f>
        <v/>
      </c>
      <c r="CA81" s="357" t="str">
        <f>IF(AND('MAPA DE RIESGOS'!$AP225="Media",'MAPA DE RIESGOS'!$AR225="Mayor"),CONCATENATE("R",'MAPA DE RIESGOS'!$H225,"C",'MAPA DE RIESGOS'!$AF225),"")</f>
        <v/>
      </c>
      <c r="CB81" s="357" t="str">
        <f>IF(AND('MAPA DE RIESGOS'!$AP226="Media",'MAPA DE RIESGOS'!$AR226="Mayor"),CONCATENATE("R",'MAPA DE RIESGOS'!$H226,"C",'MAPA DE RIESGOS'!$AF226),"")</f>
        <v/>
      </c>
      <c r="CC81" s="358" t="str">
        <f>IF(AND('MAPA DE RIESGOS'!$AP227="Media",'MAPA DE RIESGOS'!$AR227="Mayor"),CONCATENATE("R",'MAPA DE RIESGOS'!$H227,"C",'MAPA DE RIESGOS'!$AF227),"")</f>
        <v/>
      </c>
      <c r="CD81" s="359" t="str">
        <f>IF(AND('MAPA DE RIESGOS'!$AP210="Media",'MAPA DE RIESGOS'!$AR210="Catastrófico"),CONCATENATE("R",'MAPA DE RIESGOS'!$H210,"C",'MAPA DE RIESGOS'!$AF210),"")</f>
        <v/>
      </c>
      <c r="CE81" s="359" t="str">
        <f>IF(AND('MAPA DE RIESGOS'!$AP211="Media",'MAPA DE RIESGOS'!$AR211="Catastrófico"),CONCATENATE("R",'MAPA DE RIESGOS'!$H211,"C",'MAPA DE RIESGOS'!$AF211),"")</f>
        <v/>
      </c>
      <c r="CF81" s="359" t="str">
        <f>IF(AND('MAPA DE RIESGOS'!$AP212="Media",'MAPA DE RIESGOS'!$AR212="Catastrófico"),CONCATENATE("R",'MAPA DE RIESGOS'!$H212,"C",'MAPA DE RIESGOS'!$AF212),"")</f>
        <v/>
      </c>
      <c r="CG81" s="359" t="str">
        <f>IF(AND('MAPA DE RIESGOS'!$AP213="Media",'MAPA DE RIESGOS'!$AR213="Catastrófico"),CONCATENATE("R",'MAPA DE RIESGOS'!$H213,"C",'MAPA DE RIESGOS'!$AF213),"")</f>
        <v/>
      </c>
      <c r="CH81" s="359" t="str">
        <f>IF(AND('MAPA DE RIESGOS'!$AP214="Media",'MAPA DE RIESGOS'!$AR214="Catastrófico"),CONCATENATE("R",'MAPA DE RIESGOS'!$H214,"C",'MAPA DE RIESGOS'!$AF214),"")</f>
        <v/>
      </c>
      <c r="CI81" s="359" t="str">
        <f>IF(AND('MAPA DE RIESGOS'!$AP215="Media",'MAPA DE RIESGOS'!$AR215="Catastrófico"),CONCATENATE("R",'MAPA DE RIESGOS'!$H215,"C",'MAPA DE RIESGOS'!$AF215),"")</f>
        <v/>
      </c>
      <c r="CJ81" s="359" t="str">
        <f>IF(AND('MAPA DE RIESGOS'!$AP216="Media",'MAPA DE RIESGOS'!$AR216="Catastrófico"),CONCATENATE("R",'MAPA DE RIESGOS'!$H216,"C",'MAPA DE RIESGOS'!$AF216),"")</f>
        <v/>
      </c>
      <c r="CK81" s="359" t="str">
        <f>IF(AND('MAPA DE RIESGOS'!$AP217="Media",'MAPA DE RIESGOS'!$AR217="Catastrófico"),CONCATENATE("R",'MAPA DE RIESGOS'!$H217,"C",'MAPA DE RIESGOS'!$AF217),"")</f>
        <v/>
      </c>
      <c r="CL81" s="359" t="str">
        <f>IF(AND('MAPA DE RIESGOS'!$AP218="Media",'MAPA DE RIESGOS'!$AR218="Catastrófico"),CONCATENATE("R",'MAPA DE RIESGOS'!$H218,"C",'MAPA DE RIESGOS'!$AF218),"")</f>
        <v/>
      </c>
      <c r="CM81" s="359" t="str">
        <f>IF(AND('MAPA DE RIESGOS'!$AP219="Media",'MAPA DE RIESGOS'!$AR219="Catastrófico"),CONCATENATE("R",'MAPA DE RIESGOS'!$H219,"C",'MAPA DE RIESGOS'!$AF219),"")</f>
        <v/>
      </c>
      <c r="CN81" s="359" t="str">
        <f>IF(AND('MAPA DE RIESGOS'!$AP220="Media",'MAPA DE RIESGOS'!$AR220="Catastrófico"),CONCATENATE("R",'MAPA DE RIESGOS'!$H220,"C",'MAPA DE RIESGOS'!$AF220),"")</f>
        <v/>
      </c>
      <c r="CO81" s="359" t="str">
        <f>IF(AND('MAPA DE RIESGOS'!$AP221="Media",'MAPA DE RIESGOS'!$AR221="Catastrófico"),CONCATENATE("R",'MAPA DE RIESGOS'!$H221,"C",'MAPA DE RIESGOS'!$AF221),"")</f>
        <v/>
      </c>
      <c r="CP81" s="359" t="str">
        <f>IF(AND('MAPA DE RIESGOS'!$AP222="Media",'MAPA DE RIESGOS'!$AR222="Catastrófico"),CONCATENATE("R",'MAPA DE RIESGOS'!$H222,"C",'MAPA DE RIESGOS'!$AF222),"")</f>
        <v/>
      </c>
      <c r="CQ81" s="359" t="str">
        <f>IF(AND('MAPA DE RIESGOS'!$AP223="Media",'MAPA DE RIESGOS'!$AR223="Catastrófico"),CONCATENATE("R",'MAPA DE RIESGOS'!$H223,"C",'MAPA DE RIESGOS'!$AF223),"")</f>
        <v/>
      </c>
      <c r="CR81" s="359" t="str">
        <f>IF(AND('MAPA DE RIESGOS'!$AP224="Media",'MAPA DE RIESGOS'!$AR224="Catastrófico"),CONCATENATE("R",'MAPA DE RIESGOS'!$H224,"C",'MAPA DE RIESGOS'!$AF224),"")</f>
        <v/>
      </c>
      <c r="CS81" s="359" t="str">
        <f>IF(AND('MAPA DE RIESGOS'!$AP225="Media",'MAPA DE RIESGOS'!$AR225="Catastrófico"),CONCATENATE("R",'MAPA DE RIESGOS'!$H225,"C",'MAPA DE RIESGOS'!$AF225),"")</f>
        <v/>
      </c>
      <c r="CT81" s="359" t="str">
        <f>IF(AND('MAPA DE RIESGOS'!$AP226="Media",'MAPA DE RIESGOS'!$AR226="Catastrófico"),CONCATENATE("R",'MAPA DE RIESGOS'!$H226,"C",'MAPA DE RIESGOS'!$AF226),"")</f>
        <v/>
      </c>
      <c r="CU81" s="360" t="str">
        <f>IF(AND('MAPA DE RIESGOS'!$AP227="Media",'MAPA DE RIESGOS'!$AR227="Catastrófico"),CONCATENATE("R",'MAPA DE RIESGOS'!$H227,"C",'MAPA DE RIESGOS'!$AF227),"")</f>
        <v/>
      </c>
      <c r="CV81" s="67"/>
      <c r="CW81" s="762"/>
      <c r="CX81" s="763"/>
      <c r="CY81" s="763"/>
      <c r="CZ81" s="763"/>
      <c r="DA81" s="763"/>
      <c r="DB81" s="764"/>
    </row>
    <row r="82" spans="2:106" ht="32.5" customHeight="1">
      <c r="B82" s="749"/>
      <c r="C82" s="749"/>
      <c r="D82" s="750"/>
      <c r="E82" s="738"/>
      <c r="F82" s="739"/>
      <c r="G82" s="739"/>
      <c r="H82" s="739"/>
      <c r="I82" s="740"/>
      <c r="J82" s="369" t="str">
        <f>IF(AND('MAPA DE RIESGOS'!$AP228="Media",'MAPA DE RIESGOS'!$AR228="Leve"),CONCATENATE("R",'MAPA DE RIESGOS'!$H228,"C",'MAPA DE RIESGOS'!$AF228),"")</f>
        <v/>
      </c>
      <c r="K82" s="370" t="str">
        <f>IF(AND('MAPA DE RIESGOS'!$AP229="Media",'MAPA DE RIESGOS'!$AR229="Leve"),CONCATENATE("R",'MAPA DE RIESGOS'!$H229,"C",'MAPA DE RIESGOS'!$AF229),"")</f>
        <v/>
      </c>
      <c r="L82" s="370" t="str">
        <f>IF(AND('MAPA DE RIESGOS'!$AP230="Media",'MAPA DE RIESGOS'!$AR230="Leve"),CONCATENATE("R",'MAPA DE RIESGOS'!$H230,"C",'MAPA DE RIESGOS'!$AF230),"")</f>
        <v/>
      </c>
      <c r="M82" s="370" t="str">
        <f>IF(AND('MAPA DE RIESGOS'!$AP231="Media",'MAPA DE RIESGOS'!$AR231="Leve"),CONCATENATE("R",'MAPA DE RIESGOS'!$H231,"C",'MAPA DE RIESGOS'!$AF231),"")</f>
        <v/>
      </c>
      <c r="N82" s="370" t="str">
        <f>IF(AND('MAPA DE RIESGOS'!$AP232="Media",'MAPA DE RIESGOS'!$AR232="Leve"),CONCATENATE("R",'MAPA DE RIESGOS'!$H232,"C",'MAPA DE RIESGOS'!$AF232),"")</f>
        <v/>
      </c>
      <c r="O82" s="370" t="str">
        <f>IF(AND('MAPA DE RIESGOS'!$AP233="Media",'MAPA DE RIESGOS'!$AR233="Leve"),CONCATENATE("R",'MAPA DE RIESGOS'!$H233,"C",'MAPA DE RIESGOS'!$AF233),"")</f>
        <v/>
      </c>
      <c r="P82" s="370" t="str">
        <f>IF(AND('MAPA DE RIESGOS'!$AP234="Media",'MAPA DE RIESGOS'!$AR234="Leve"),CONCATENATE("R",'MAPA DE RIESGOS'!$H234,"C",'MAPA DE RIESGOS'!$AF234),"")</f>
        <v/>
      </c>
      <c r="Q82" s="370" t="str">
        <f>IF(AND('MAPA DE RIESGOS'!$AP235="Media",'MAPA DE RIESGOS'!$AR235="Leve"),CONCATENATE("R",'MAPA DE RIESGOS'!$H235,"C",'MAPA DE RIESGOS'!$AF235),"")</f>
        <v/>
      </c>
      <c r="R82" s="370" t="str">
        <f>IF(AND('MAPA DE RIESGOS'!$AP236="Media",'MAPA DE RIESGOS'!$AR236="Leve"),CONCATENATE("R",'MAPA DE RIESGOS'!$H236,"C",'MAPA DE RIESGOS'!$AF236),"")</f>
        <v/>
      </c>
      <c r="S82" s="370" t="str">
        <f>IF(AND('MAPA DE RIESGOS'!$AP237="Media",'MAPA DE RIESGOS'!$AR237="Leve"),CONCATENATE("R",'MAPA DE RIESGOS'!$H237,"C",'MAPA DE RIESGOS'!$AF237),"")</f>
        <v/>
      </c>
      <c r="T82" s="370" t="str">
        <f>IF(AND('MAPA DE RIESGOS'!$AP238="Media",'MAPA DE RIESGOS'!$AR238="Leve"),CONCATENATE("R",'MAPA DE RIESGOS'!$H238,"C",'MAPA DE RIESGOS'!$AF238),"")</f>
        <v/>
      </c>
      <c r="U82" s="370" t="str">
        <f>IF(AND('MAPA DE RIESGOS'!$AP239="Media",'MAPA DE RIESGOS'!$AR239="Leve"),CONCATENATE("R",'MAPA DE RIESGOS'!$H239,"C",'MAPA DE RIESGOS'!$AF239),"")</f>
        <v/>
      </c>
      <c r="V82" s="370" t="str">
        <f>IF(AND('MAPA DE RIESGOS'!$AP240="Media",'MAPA DE RIESGOS'!$AR240="Leve"),CONCATENATE("R",'MAPA DE RIESGOS'!$H240,"C",'MAPA DE RIESGOS'!$AF240),"")</f>
        <v/>
      </c>
      <c r="W82" s="370" t="str">
        <f>IF(AND('MAPA DE RIESGOS'!$AP241="Media",'MAPA DE RIESGOS'!$AR241="Leve"),CONCATENATE("R",'MAPA DE RIESGOS'!$H241,"C",'MAPA DE RIESGOS'!$AF241),"")</f>
        <v/>
      </c>
      <c r="X82" s="370" t="str">
        <f>IF(AND('MAPA DE RIESGOS'!$AP242="Media",'MAPA DE RIESGOS'!$AR242="Leve"),CONCATENATE("R",'MAPA DE RIESGOS'!$H242,"C",'MAPA DE RIESGOS'!$AF242),"")</f>
        <v/>
      </c>
      <c r="Y82" s="370" t="str">
        <f>IF(AND('MAPA DE RIESGOS'!$AP243="Media",'MAPA DE RIESGOS'!$AR243="Leve"),CONCATENATE("R",'MAPA DE RIESGOS'!$H243,"C",'MAPA DE RIESGOS'!$AF243),"")</f>
        <v/>
      </c>
      <c r="Z82" s="370" t="str">
        <f>IF(AND('MAPA DE RIESGOS'!$AP244="Media",'MAPA DE RIESGOS'!$AR244="Leve"),CONCATENATE("R",'MAPA DE RIESGOS'!$H244,"C",'MAPA DE RIESGOS'!$AF244),"")</f>
        <v/>
      </c>
      <c r="AA82" s="370" t="str">
        <f>IF(AND('MAPA DE RIESGOS'!$AP245="Media",'MAPA DE RIESGOS'!$AR245="Leve"),CONCATENATE("R",'MAPA DE RIESGOS'!$H245,"C",'MAPA DE RIESGOS'!$AF245),"")</f>
        <v/>
      </c>
      <c r="AB82" s="369" t="str">
        <f>IF(AND('MAPA DE RIESGOS'!$AP228="Media",'MAPA DE RIESGOS'!$AR228="Menor"),CONCATENATE("R",'MAPA DE RIESGOS'!$H228,"C",'MAPA DE RIESGOS'!$AF228),"")</f>
        <v/>
      </c>
      <c r="AC82" s="370" t="str">
        <f>IF(AND('MAPA DE RIESGOS'!$AP229="Media",'MAPA DE RIESGOS'!$AR229="Menor"),CONCATENATE("R",'MAPA DE RIESGOS'!$H229,"C",'MAPA DE RIESGOS'!$AF229),"")</f>
        <v/>
      </c>
      <c r="AD82" s="370" t="str">
        <f>IF(AND('MAPA DE RIESGOS'!$AP230="Media",'MAPA DE RIESGOS'!$AR230="Menor"),CONCATENATE("R",'MAPA DE RIESGOS'!$H230,"C",'MAPA DE RIESGOS'!$AF230),"")</f>
        <v/>
      </c>
      <c r="AE82" s="370" t="str">
        <f>IF(AND('MAPA DE RIESGOS'!$AP231="Media",'MAPA DE RIESGOS'!$AR231="Menor"),CONCATENATE("R",'MAPA DE RIESGOS'!$H231,"C",'MAPA DE RIESGOS'!$AF231),"")</f>
        <v/>
      </c>
      <c r="AF82" s="370" t="str">
        <f>IF(AND('MAPA DE RIESGOS'!$AP232="Media",'MAPA DE RIESGOS'!$AR232="Menor"),CONCATENATE("R",'MAPA DE RIESGOS'!$H232,"C",'MAPA DE RIESGOS'!$AF232),"")</f>
        <v/>
      </c>
      <c r="AG82" s="370" t="str">
        <f>IF(AND('MAPA DE RIESGOS'!$AP233="Media",'MAPA DE RIESGOS'!$AR233="Menor"),CONCATENATE("R",'MAPA DE RIESGOS'!$H233,"C",'MAPA DE RIESGOS'!$AF233),"")</f>
        <v/>
      </c>
      <c r="AH82" s="370" t="str">
        <f>IF(AND('MAPA DE RIESGOS'!$AP234="Media",'MAPA DE RIESGOS'!$AR234="Menor"),CONCATENATE("R",'MAPA DE RIESGOS'!$H234,"C",'MAPA DE RIESGOS'!$AF234),"")</f>
        <v/>
      </c>
      <c r="AI82" s="370" t="str">
        <f>IF(AND('MAPA DE RIESGOS'!$AP235="Media",'MAPA DE RIESGOS'!$AR235="Menor"),CONCATENATE("R",'MAPA DE RIESGOS'!$H235,"C",'MAPA DE RIESGOS'!$AF235),"")</f>
        <v/>
      </c>
      <c r="AJ82" s="370" t="str">
        <f>IF(AND('MAPA DE RIESGOS'!$AP236="Media",'MAPA DE RIESGOS'!$AR236="Menor"),CONCATENATE("R",'MAPA DE RIESGOS'!$H236,"C",'MAPA DE RIESGOS'!$AF236),"")</f>
        <v/>
      </c>
      <c r="AK82" s="370" t="str">
        <f>IF(AND('MAPA DE RIESGOS'!$AP237="Media",'MAPA DE RIESGOS'!$AR237="Menor"),CONCATENATE("R",'MAPA DE RIESGOS'!$H237,"C",'MAPA DE RIESGOS'!$AF237),"")</f>
        <v/>
      </c>
      <c r="AL82" s="370" t="str">
        <f>IF(AND('MAPA DE RIESGOS'!$AP238="Media",'MAPA DE RIESGOS'!$AR238="Menor"),CONCATENATE("R",'MAPA DE RIESGOS'!$H238,"C",'MAPA DE RIESGOS'!$AF238),"")</f>
        <v/>
      </c>
      <c r="AM82" s="370" t="str">
        <f>IF(AND('MAPA DE RIESGOS'!$AP239="Media",'MAPA DE RIESGOS'!$AR239="Menor"),CONCATENATE("R",'MAPA DE RIESGOS'!$H239,"C",'MAPA DE RIESGOS'!$AF239),"")</f>
        <v/>
      </c>
      <c r="AN82" s="370" t="str">
        <f>IF(AND('MAPA DE RIESGOS'!$AP240="Media",'MAPA DE RIESGOS'!$AR240="Menor"),CONCATENATE("R",'MAPA DE RIESGOS'!$H240,"C",'MAPA DE RIESGOS'!$AF240),"")</f>
        <v/>
      </c>
      <c r="AO82" s="370" t="str">
        <f>IF(AND('MAPA DE RIESGOS'!$AP241="Media",'MAPA DE RIESGOS'!$AR241="Menor"),CONCATENATE("R",'MAPA DE RIESGOS'!$H241,"C",'MAPA DE RIESGOS'!$AF241),"")</f>
        <v/>
      </c>
      <c r="AP82" s="370" t="str">
        <f>IF(AND('MAPA DE RIESGOS'!$AP242="Media",'MAPA DE RIESGOS'!$AR242="Menor"),CONCATENATE("R",'MAPA DE RIESGOS'!$H242,"C",'MAPA DE RIESGOS'!$AF242),"")</f>
        <v/>
      </c>
      <c r="AQ82" s="370" t="str">
        <f>IF(AND('MAPA DE RIESGOS'!$AP243="Media",'MAPA DE RIESGOS'!$AR243="Menor"),CONCATENATE("R",'MAPA DE RIESGOS'!$H243,"C",'MAPA DE RIESGOS'!$AF243),"")</f>
        <v/>
      </c>
      <c r="AR82" s="370" t="str">
        <f>IF(AND('MAPA DE RIESGOS'!$AP244="Media",'MAPA DE RIESGOS'!$AR244="Menor"),CONCATENATE("R",'MAPA DE RIESGOS'!$H244,"C",'MAPA DE RIESGOS'!$AF244),"")</f>
        <v/>
      </c>
      <c r="AS82" s="370" t="str">
        <f>IF(AND('MAPA DE RIESGOS'!$AP245="Media",'MAPA DE RIESGOS'!$AR245="Menor"),CONCATENATE("R",'MAPA DE RIESGOS'!$H245,"C",'MAPA DE RIESGOS'!$AF245),"")</f>
        <v/>
      </c>
      <c r="AT82" s="369" t="str">
        <f>IF(AND('MAPA DE RIESGOS'!$AP228="Media",'MAPA DE RIESGOS'!$AR228="Moderado"),CONCATENATE("R",'MAPA DE RIESGOS'!$H228,"C",'MAPA DE RIESGOS'!$AF228),"")</f>
        <v/>
      </c>
      <c r="AU82" s="370" t="str">
        <f>IF(AND('MAPA DE RIESGOS'!$AP229="Media",'MAPA DE RIESGOS'!$AR229="Moderado"),CONCATENATE("R",'MAPA DE RIESGOS'!$H229,"C",'MAPA DE RIESGOS'!$AF229),"")</f>
        <v/>
      </c>
      <c r="AV82" s="370" t="str">
        <f>IF(AND('MAPA DE RIESGOS'!$AP230="Media",'MAPA DE RIESGOS'!$AR230="Moderado"),CONCATENATE("R",'MAPA DE RIESGOS'!$H230,"C",'MAPA DE RIESGOS'!$AF230),"")</f>
        <v/>
      </c>
      <c r="AW82" s="370" t="str">
        <f>IF(AND('MAPA DE RIESGOS'!$AP231="Media",'MAPA DE RIESGOS'!$AR231="Moderado"),CONCATENATE("R",'MAPA DE RIESGOS'!$H231,"C",'MAPA DE RIESGOS'!$AF231),"")</f>
        <v/>
      </c>
      <c r="AX82" s="370" t="str">
        <f>IF(AND('MAPA DE RIESGOS'!$AP232="Media",'MAPA DE RIESGOS'!$AR232="Moderado"),CONCATENATE("R",'MAPA DE RIESGOS'!$H232,"C",'MAPA DE RIESGOS'!$AF232),"")</f>
        <v/>
      </c>
      <c r="AY82" s="370" t="str">
        <f>IF(AND('MAPA DE RIESGOS'!$AP233="Media",'MAPA DE RIESGOS'!$AR233="Moderado"),CONCATENATE("R",'MAPA DE RIESGOS'!$H233,"C",'MAPA DE RIESGOS'!$AF233),"")</f>
        <v/>
      </c>
      <c r="AZ82" s="370" t="str">
        <f>IF(AND('MAPA DE RIESGOS'!$AP234="Media",'MAPA DE RIESGOS'!$AR234="Moderado"),CONCATENATE("R",'MAPA DE RIESGOS'!$H234,"C",'MAPA DE RIESGOS'!$AF234),"")</f>
        <v/>
      </c>
      <c r="BA82" s="370" t="str">
        <f>IF(AND('MAPA DE RIESGOS'!$AP235="Media",'MAPA DE RIESGOS'!$AR235="Moderado"),CONCATENATE("R",'MAPA DE RIESGOS'!$H235,"C",'MAPA DE RIESGOS'!$AF235),"")</f>
        <v/>
      </c>
      <c r="BB82" s="370" t="str">
        <f>IF(AND('MAPA DE RIESGOS'!$AP236="Media",'MAPA DE RIESGOS'!$AR236="Moderado"),CONCATENATE("R",'MAPA DE RIESGOS'!$H236,"C",'MAPA DE RIESGOS'!$AF236),"")</f>
        <v/>
      </c>
      <c r="BC82" s="370" t="str">
        <f>IF(AND('MAPA DE RIESGOS'!$AP237="Media",'MAPA DE RIESGOS'!$AR237="Moderado"),CONCATENATE("R",'MAPA DE RIESGOS'!$H237,"C",'MAPA DE RIESGOS'!$AF237),"")</f>
        <v/>
      </c>
      <c r="BD82" s="370" t="str">
        <f>IF(AND('MAPA DE RIESGOS'!$AP238="Media",'MAPA DE RIESGOS'!$AR238="Moderado"),CONCATENATE("R",'MAPA DE RIESGOS'!$H238,"C",'MAPA DE RIESGOS'!$AF238),"")</f>
        <v/>
      </c>
      <c r="BE82" s="370" t="str">
        <f>IF(AND('MAPA DE RIESGOS'!$AP239="Media",'MAPA DE RIESGOS'!$AR239="Moderado"),CONCATENATE("R",'MAPA DE RIESGOS'!$H239,"C",'MAPA DE RIESGOS'!$AF239),"")</f>
        <v/>
      </c>
      <c r="BF82" s="370" t="str">
        <f>IF(AND('MAPA DE RIESGOS'!$AP240="Media",'MAPA DE RIESGOS'!$AR240="Moderado"),CONCATENATE("R",'MAPA DE RIESGOS'!$H240,"C",'MAPA DE RIESGOS'!$AF240),"")</f>
        <v/>
      </c>
      <c r="BG82" s="370" t="str">
        <f>IF(AND('MAPA DE RIESGOS'!$AP241="Media",'MAPA DE RIESGOS'!$AR241="Moderado"),CONCATENATE("R",'MAPA DE RIESGOS'!$H241,"C",'MAPA DE RIESGOS'!$AF241),"")</f>
        <v/>
      </c>
      <c r="BH82" s="370" t="str">
        <f>IF(AND('MAPA DE RIESGOS'!$AP242="Media",'MAPA DE RIESGOS'!$AR242="Moderado"),CONCATENATE("R",'MAPA DE RIESGOS'!$H242,"C",'MAPA DE RIESGOS'!$AF242),"")</f>
        <v/>
      </c>
      <c r="BI82" s="370" t="str">
        <f>IF(AND('MAPA DE RIESGOS'!$AP243="Media",'MAPA DE RIESGOS'!$AR243="Moderado"),CONCATENATE("R",'MAPA DE RIESGOS'!$H243,"C",'MAPA DE RIESGOS'!$AF243),"")</f>
        <v/>
      </c>
      <c r="BJ82" s="370" t="str">
        <f>IF(AND('MAPA DE RIESGOS'!$AP244="Media",'MAPA DE RIESGOS'!$AR244="Moderado"),CONCATENATE("R",'MAPA DE RIESGOS'!$H244,"C",'MAPA DE RIESGOS'!$AF244),"")</f>
        <v/>
      </c>
      <c r="BK82" s="371" t="str">
        <f>IF(AND('MAPA DE RIESGOS'!$AP245="Media",'MAPA DE RIESGOS'!$AR245="Moderado"),CONCATENATE("R",'MAPA DE RIESGOS'!$H245,"C",'MAPA DE RIESGOS'!$AF245),"")</f>
        <v/>
      </c>
      <c r="BL82" s="357" t="str">
        <f>IF(AND('MAPA DE RIESGOS'!$AP228="Media",'MAPA DE RIESGOS'!$AR228="Mayor"),CONCATENATE("R",'MAPA DE RIESGOS'!$H228,"C",'MAPA DE RIESGOS'!$AF228),"")</f>
        <v/>
      </c>
      <c r="BM82" s="357" t="str">
        <f>IF(AND('MAPA DE RIESGOS'!$AP229="Media",'MAPA DE RIESGOS'!$AR229="Mayor"),CONCATENATE("R",'MAPA DE RIESGOS'!$H229,"C",'MAPA DE RIESGOS'!$AF229),"")</f>
        <v/>
      </c>
      <c r="BN82" s="357" t="str">
        <f>IF(AND('MAPA DE RIESGOS'!$AP230="Media",'MAPA DE RIESGOS'!$AR230="Mayor"),CONCATENATE("R",'MAPA DE RIESGOS'!$H230,"C",'MAPA DE RIESGOS'!$AF230),"")</f>
        <v/>
      </c>
      <c r="BO82" s="357" t="str">
        <f>IF(AND('MAPA DE RIESGOS'!$AP231="Media",'MAPA DE RIESGOS'!$AR231="Mayor"),CONCATENATE("R",'MAPA DE RIESGOS'!$H231,"C",'MAPA DE RIESGOS'!$AF231),"")</f>
        <v/>
      </c>
      <c r="BP82" s="357" t="str">
        <f>IF(AND('MAPA DE RIESGOS'!$AP232="Media",'MAPA DE RIESGOS'!$AR232="Mayor"),CONCATENATE("R",'MAPA DE RIESGOS'!$H232,"C",'MAPA DE RIESGOS'!$AF232),"")</f>
        <v/>
      </c>
      <c r="BQ82" s="357" t="str">
        <f>IF(AND('MAPA DE RIESGOS'!$AP233="Media",'MAPA DE RIESGOS'!$AR233="Mayor"),CONCATENATE("R",'MAPA DE RIESGOS'!$H233,"C",'MAPA DE RIESGOS'!$AF233),"")</f>
        <v/>
      </c>
      <c r="BR82" s="357" t="str">
        <f>IF(AND('MAPA DE RIESGOS'!$AP234="Media",'MAPA DE RIESGOS'!$AR234="Mayor"),CONCATENATE("R",'MAPA DE RIESGOS'!$H234,"C",'MAPA DE RIESGOS'!$AF234),"")</f>
        <v/>
      </c>
      <c r="BS82" s="357" t="str">
        <f>IF(AND('MAPA DE RIESGOS'!$AP235="Media",'MAPA DE RIESGOS'!$AR235="Mayor"),CONCATENATE("R",'MAPA DE RIESGOS'!$H235,"C",'MAPA DE RIESGOS'!$AF235),"")</f>
        <v/>
      </c>
      <c r="BT82" s="357" t="str">
        <f>IF(AND('MAPA DE RIESGOS'!$AP236="Media",'MAPA DE RIESGOS'!$AR236="Mayor"),CONCATENATE("R",'MAPA DE RIESGOS'!$H236,"C",'MAPA DE RIESGOS'!$AF236),"")</f>
        <v/>
      </c>
      <c r="BU82" s="357" t="str">
        <f>IF(AND('MAPA DE RIESGOS'!$AP237="Media",'MAPA DE RIESGOS'!$AR237="Mayor"),CONCATENATE("R",'MAPA DE RIESGOS'!$H237,"C",'MAPA DE RIESGOS'!$AF237),"")</f>
        <v/>
      </c>
      <c r="BV82" s="357" t="str">
        <f>IF(AND('MAPA DE RIESGOS'!$AP238="Media",'MAPA DE RIESGOS'!$AR238="Mayor"),CONCATENATE("R",'MAPA DE RIESGOS'!$H238,"C",'MAPA DE RIESGOS'!$AF238),"")</f>
        <v/>
      </c>
      <c r="BW82" s="357" t="str">
        <f>IF(AND('MAPA DE RIESGOS'!$AP239="Media",'MAPA DE RIESGOS'!$AR239="Mayor"),CONCATENATE("R",'MAPA DE RIESGOS'!$H239,"C",'MAPA DE RIESGOS'!$AF239),"")</f>
        <v/>
      </c>
      <c r="BX82" s="357" t="str">
        <f>IF(AND('MAPA DE RIESGOS'!$AP240="Media",'MAPA DE RIESGOS'!$AR240="Mayor"),CONCATENATE("R",'MAPA DE RIESGOS'!$H240,"C",'MAPA DE RIESGOS'!$AF240),"")</f>
        <v/>
      </c>
      <c r="BY82" s="357" t="str">
        <f>IF(AND('MAPA DE RIESGOS'!$AP241="Media",'MAPA DE RIESGOS'!$AR241="Mayor"),CONCATENATE("R",'MAPA DE RIESGOS'!$H241,"C",'MAPA DE RIESGOS'!$AF241),"")</f>
        <v/>
      </c>
      <c r="BZ82" s="357" t="str">
        <f>IF(AND('MAPA DE RIESGOS'!$AP242="Media",'MAPA DE RIESGOS'!$AR242="Mayor"),CONCATENATE("R",'MAPA DE RIESGOS'!$H242,"C",'MAPA DE RIESGOS'!$AF242),"")</f>
        <v/>
      </c>
      <c r="CA82" s="357" t="str">
        <f>IF(AND('MAPA DE RIESGOS'!$AP243="Media",'MAPA DE RIESGOS'!$AR243="Mayor"),CONCATENATE("R",'MAPA DE RIESGOS'!$H243,"C",'MAPA DE RIESGOS'!$AF243),"")</f>
        <v/>
      </c>
      <c r="CB82" s="357" t="str">
        <f>IF(AND('MAPA DE RIESGOS'!$AP244="Media",'MAPA DE RIESGOS'!$AR244="Mayor"),CONCATENATE("R",'MAPA DE RIESGOS'!$H244,"C",'MAPA DE RIESGOS'!$AF244),"")</f>
        <v/>
      </c>
      <c r="CC82" s="358" t="str">
        <f>IF(AND('MAPA DE RIESGOS'!$AP245="Media",'MAPA DE RIESGOS'!$AR245="Mayor"),CONCATENATE("R",'MAPA DE RIESGOS'!$H245,"C",'MAPA DE RIESGOS'!$AF245),"")</f>
        <v/>
      </c>
      <c r="CD82" s="359" t="str">
        <f>IF(AND('MAPA DE RIESGOS'!$AP228="Media",'MAPA DE RIESGOS'!$AR228="Catastrófico"),CONCATENATE("R",'MAPA DE RIESGOS'!$H228,"C",'MAPA DE RIESGOS'!$AF228),"")</f>
        <v/>
      </c>
      <c r="CE82" s="359" t="str">
        <f>IF(AND('MAPA DE RIESGOS'!$AP229="Media",'MAPA DE RIESGOS'!$AR229="Catastrófico"),CONCATENATE("R",'MAPA DE RIESGOS'!$H229,"C",'MAPA DE RIESGOS'!$AF229),"")</f>
        <v/>
      </c>
      <c r="CF82" s="359" t="str">
        <f>IF(AND('MAPA DE RIESGOS'!$AP230="Media",'MAPA DE RIESGOS'!$AR230="Catastrófico"),CONCATENATE("R",'MAPA DE RIESGOS'!$H230,"C",'MAPA DE RIESGOS'!$AF230),"")</f>
        <v/>
      </c>
      <c r="CG82" s="359" t="str">
        <f>IF(AND('MAPA DE RIESGOS'!$AP231="Media",'MAPA DE RIESGOS'!$AR231="Catastrófico"),CONCATENATE("R",'MAPA DE RIESGOS'!$H231,"C",'MAPA DE RIESGOS'!$AF231),"")</f>
        <v/>
      </c>
      <c r="CH82" s="359" t="str">
        <f>IF(AND('MAPA DE RIESGOS'!$AP232="Media",'MAPA DE RIESGOS'!$AR232="Catastrófico"),CONCATENATE("R",'MAPA DE RIESGOS'!$H232,"C",'MAPA DE RIESGOS'!$AF232),"")</f>
        <v/>
      </c>
      <c r="CI82" s="359" t="str">
        <f>IF(AND('MAPA DE RIESGOS'!$AP233="Media",'MAPA DE RIESGOS'!$AR233="Catastrófico"),CONCATENATE("R",'MAPA DE RIESGOS'!$H233,"C",'MAPA DE RIESGOS'!$AF233),"")</f>
        <v/>
      </c>
      <c r="CJ82" s="359" t="str">
        <f>IF(AND('MAPA DE RIESGOS'!$AP234="Media",'MAPA DE RIESGOS'!$AR234="Catastrófico"),CONCATENATE("R",'MAPA DE RIESGOS'!$H234,"C",'MAPA DE RIESGOS'!$AF234),"")</f>
        <v/>
      </c>
      <c r="CK82" s="359" t="str">
        <f>IF(AND('MAPA DE RIESGOS'!$AP235="Media",'MAPA DE RIESGOS'!$AR235="Catastrófico"),CONCATENATE("R",'MAPA DE RIESGOS'!$H235,"C",'MAPA DE RIESGOS'!$AF235),"")</f>
        <v/>
      </c>
      <c r="CL82" s="359" t="str">
        <f>IF(AND('MAPA DE RIESGOS'!$AP236="Media",'MAPA DE RIESGOS'!$AR236="Catastrófico"),CONCATENATE("R",'MAPA DE RIESGOS'!$H236,"C",'MAPA DE RIESGOS'!$AF236),"")</f>
        <v/>
      </c>
      <c r="CM82" s="359" t="str">
        <f>IF(AND('MAPA DE RIESGOS'!$AP237="Media",'MAPA DE RIESGOS'!$AR237="Catastrófico"),CONCATENATE("R",'MAPA DE RIESGOS'!$H237,"C",'MAPA DE RIESGOS'!$AF237),"")</f>
        <v/>
      </c>
      <c r="CN82" s="359" t="str">
        <f>IF(AND('MAPA DE RIESGOS'!$AP238="Media",'MAPA DE RIESGOS'!$AR238="Catastrófico"),CONCATENATE("R",'MAPA DE RIESGOS'!$H238,"C",'MAPA DE RIESGOS'!$AF238),"")</f>
        <v/>
      </c>
      <c r="CO82" s="359" t="str">
        <f>IF(AND('MAPA DE RIESGOS'!$AP239="Media",'MAPA DE RIESGOS'!$AR239="Catastrófico"),CONCATENATE("R",'MAPA DE RIESGOS'!$H239,"C",'MAPA DE RIESGOS'!$AF239),"")</f>
        <v/>
      </c>
      <c r="CP82" s="359" t="str">
        <f>IF(AND('MAPA DE RIESGOS'!$AP240="Media",'MAPA DE RIESGOS'!$AR240="Catastrófico"),CONCATENATE("R",'MAPA DE RIESGOS'!$H240,"C",'MAPA DE RIESGOS'!$AF240),"")</f>
        <v/>
      </c>
      <c r="CQ82" s="359" t="str">
        <f>IF(AND('MAPA DE RIESGOS'!$AP241="Media",'MAPA DE RIESGOS'!$AR241="Catastrófico"),CONCATENATE("R",'MAPA DE RIESGOS'!$H241,"C",'MAPA DE RIESGOS'!$AF241),"")</f>
        <v/>
      </c>
      <c r="CR82" s="359" t="str">
        <f>IF(AND('MAPA DE RIESGOS'!$AP242="Media",'MAPA DE RIESGOS'!$AR242="Catastrófico"),CONCATENATE("R",'MAPA DE RIESGOS'!$H242,"C",'MAPA DE RIESGOS'!$AF242),"")</f>
        <v/>
      </c>
      <c r="CS82" s="359" t="str">
        <f>IF(AND('MAPA DE RIESGOS'!$AP243="Media",'MAPA DE RIESGOS'!$AR243="Catastrófico"),CONCATENATE("R",'MAPA DE RIESGOS'!$H243,"C",'MAPA DE RIESGOS'!$AF243),"")</f>
        <v/>
      </c>
      <c r="CT82" s="359" t="str">
        <f>IF(AND('MAPA DE RIESGOS'!$AP244="Media",'MAPA DE RIESGOS'!$AR244="Catastrófico"),CONCATENATE("R",'MAPA DE RIESGOS'!$H244,"C",'MAPA DE RIESGOS'!$AF244),"")</f>
        <v/>
      </c>
      <c r="CU82" s="360" t="str">
        <f>IF(AND('MAPA DE RIESGOS'!$AP245="Media",'MAPA DE RIESGOS'!$AR245="Catastrófico"),CONCATENATE("R",'MAPA DE RIESGOS'!$H245,"C",'MAPA DE RIESGOS'!$AF245),"")</f>
        <v/>
      </c>
      <c r="CV82" s="67"/>
      <c r="CW82" s="762"/>
      <c r="CX82" s="763"/>
      <c r="CY82" s="763"/>
      <c r="CZ82" s="763"/>
      <c r="DA82" s="763"/>
      <c r="DB82" s="764"/>
    </row>
    <row r="83" spans="2:106" ht="32.5" customHeight="1">
      <c r="B83" s="749"/>
      <c r="C83" s="749"/>
      <c r="D83" s="750"/>
      <c r="E83" s="738"/>
      <c r="F83" s="739"/>
      <c r="G83" s="739"/>
      <c r="H83" s="739"/>
      <c r="I83" s="740"/>
      <c r="J83" s="369" t="str">
        <f>IF(AND('MAPA DE RIESGOS'!$AP246="Media",'MAPA DE RIESGOS'!$AR246="Leve"),CONCATENATE("R",'MAPA DE RIESGOS'!$H246,"C",'MAPA DE RIESGOS'!$AF246),"")</f>
        <v/>
      </c>
      <c r="K83" s="370" t="str">
        <f>IF(AND('MAPA DE RIESGOS'!$AP247="Media",'MAPA DE RIESGOS'!$AR247="Leve"),CONCATENATE("R",'MAPA DE RIESGOS'!$H247,"C",'MAPA DE RIESGOS'!$AF247),"")</f>
        <v/>
      </c>
      <c r="L83" s="370" t="str">
        <f>IF(AND('MAPA DE RIESGOS'!$AP248="Media",'MAPA DE RIESGOS'!$AR248="Leve"),CONCATENATE("R",'MAPA DE RIESGOS'!$H248,"C",'MAPA DE RIESGOS'!$AF248),"")</f>
        <v/>
      </c>
      <c r="M83" s="370" t="str">
        <f>IF(AND('MAPA DE RIESGOS'!$AP249="Media",'MAPA DE RIESGOS'!$AR249="Leve"),CONCATENATE("R",'MAPA DE RIESGOS'!$H249,"C",'MAPA DE RIESGOS'!$AF249),"")</f>
        <v/>
      </c>
      <c r="N83" s="370" t="str">
        <f>IF(AND('MAPA DE RIESGOS'!$AP250="Media",'MAPA DE RIESGOS'!$AR250="Leve"),CONCATENATE("R",'MAPA DE RIESGOS'!$H250,"C",'MAPA DE RIESGOS'!$AF250),"")</f>
        <v/>
      </c>
      <c r="O83" s="370" t="str">
        <f>IF(AND('MAPA DE RIESGOS'!$AP251="Media",'MAPA DE RIESGOS'!$AR251="Leve"),CONCATENATE("R",'MAPA DE RIESGOS'!$H251,"C",'MAPA DE RIESGOS'!$AF251),"")</f>
        <v/>
      </c>
      <c r="P83" s="370" t="str">
        <f>IF(AND('MAPA DE RIESGOS'!$AP252="Media",'MAPA DE RIESGOS'!$AR252="Leve"),CONCATENATE("R",'MAPA DE RIESGOS'!$H252,"C",'MAPA DE RIESGOS'!$AF252),"")</f>
        <v/>
      </c>
      <c r="Q83" s="370" t="str">
        <f>IF(AND('MAPA DE RIESGOS'!$AP253="Media",'MAPA DE RIESGOS'!$AR253="Leve"),CONCATENATE("R",'MAPA DE RIESGOS'!$H253,"C",'MAPA DE RIESGOS'!$AF253),"")</f>
        <v/>
      </c>
      <c r="R83" s="370" t="str">
        <f>IF(AND('MAPA DE RIESGOS'!$AP254="Media",'MAPA DE RIESGOS'!$AR254="Leve"),CONCATENATE("R",'MAPA DE RIESGOS'!$H254,"C",'MAPA DE RIESGOS'!$AF254),"")</f>
        <v/>
      </c>
      <c r="S83" s="370" t="str">
        <f>IF(AND('MAPA DE RIESGOS'!$AP255="Media",'MAPA DE RIESGOS'!$AR255="Leve"),CONCATENATE("R",'MAPA DE RIESGOS'!$H255,"C",'MAPA DE RIESGOS'!$AF255),"")</f>
        <v/>
      </c>
      <c r="T83" s="370" t="str">
        <f>IF(AND('MAPA DE RIESGOS'!$AP256="Media",'MAPA DE RIESGOS'!$AR256="Leve"),CONCATENATE("R",'MAPA DE RIESGOS'!$H256,"C",'MAPA DE RIESGOS'!$AF256),"")</f>
        <v/>
      </c>
      <c r="U83" s="370" t="str">
        <f>IF(AND('MAPA DE RIESGOS'!$AP257="Media",'MAPA DE RIESGOS'!$AR257="Leve"),CONCATENATE("R",'MAPA DE RIESGOS'!$H257,"C",'MAPA DE RIESGOS'!$AF257),"")</f>
        <v/>
      </c>
      <c r="V83" s="370" t="str">
        <f>IF(AND('MAPA DE RIESGOS'!$AP258="Media",'MAPA DE RIESGOS'!$AR258="Leve"),CONCATENATE("R",'MAPA DE RIESGOS'!$H258,"C",'MAPA DE RIESGOS'!$AF258),"")</f>
        <v/>
      </c>
      <c r="W83" s="370" t="str">
        <f>IF(AND('MAPA DE RIESGOS'!$AP259="Media",'MAPA DE RIESGOS'!$AR259="Leve"),CONCATENATE("R",'MAPA DE RIESGOS'!$H259,"C",'MAPA DE RIESGOS'!$AF259),"")</f>
        <v/>
      </c>
      <c r="X83" s="370" t="str">
        <f>IF(AND('MAPA DE RIESGOS'!$AP260="Media",'MAPA DE RIESGOS'!$AR260="Leve"),CONCATENATE("R",'MAPA DE RIESGOS'!$H260,"C",'MAPA DE RIESGOS'!$AF260),"")</f>
        <v/>
      </c>
      <c r="Y83" s="370" t="str">
        <f>IF(AND('MAPA DE RIESGOS'!$AP261="Media",'MAPA DE RIESGOS'!$AR261="Leve"),CONCATENATE("R",'MAPA DE RIESGOS'!$H261,"C",'MAPA DE RIESGOS'!$AF261),"")</f>
        <v/>
      </c>
      <c r="Z83" s="370" t="str">
        <f>IF(AND('MAPA DE RIESGOS'!$AP262="Media",'MAPA DE RIESGOS'!$AR262="Leve"),CONCATENATE("R",'MAPA DE RIESGOS'!$H262,"C",'MAPA DE RIESGOS'!$AF262),"")</f>
        <v/>
      </c>
      <c r="AA83" s="370" t="str">
        <f>IF(AND('MAPA DE RIESGOS'!$AP263="Media",'MAPA DE RIESGOS'!$AR263="Leve"),CONCATENATE("R",'MAPA DE RIESGOS'!$H263,"C",'MAPA DE RIESGOS'!$AF263),"")</f>
        <v/>
      </c>
      <c r="AB83" s="369" t="str">
        <f>IF(AND('MAPA DE RIESGOS'!$AP246="Media",'MAPA DE RIESGOS'!$AR246="Menor"),CONCATENATE("R",'MAPA DE RIESGOS'!$H246,"C",'MAPA DE RIESGOS'!$AF246),"")</f>
        <v/>
      </c>
      <c r="AC83" s="370" t="str">
        <f>IF(AND('MAPA DE RIESGOS'!$AP247="Media",'MAPA DE RIESGOS'!$AR247="Menor"),CONCATENATE("R",'MAPA DE RIESGOS'!$H247,"C",'MAPA DE RIESGOS'!$AF247),"")</f>
        <v/>
      </c>
      <c r="AD83" s="370" t="str">
        <f>IF(AND('MAPA DE RIESGOS'!$AP248="Media",'MAPA DE RIESGOS'!$AR248="Menor"),CONCATENATE("R",'MAPA DE RIESGOS'!$H248,"C",'MAPA DE RIESGOS'!$AF248),"")</f>
        <v/>
      </c>
      <c r="AE83" s="370" t="str">
        <f>IF(AND('MAPA DE RIESGOS'!$AP249="Media",'MAPA DE RIESGOS'!$AR249="Menor"),CONCATENATE("R",'MAPA DE RIESGOS'!$H249,"C",'MAPA DE RIESGOS'!$AF249),"")</f>
        <v/>
      </c>
      <c r="AF83" s="370" t="str">
        <f>IF(AND('MAPA DE RIESGOS'!$AP250="Media",'MAPA DE RIESGOS'!$AR250="Menor"),CONCATENATE("R",'MAPA DE RIESGOS'!$H250,"C",'MAPA DE RIESGOS'!$AF250),"")</f>
        <v/>
      </c>
      <c r="AG83" s="370" t="str">
        <f>IF(AND('MAPA DE RIESGOS'!$AP251="Media",'MAPA DE RIESGOS'!$AR251="Menor"),CONCATENATE("R",'MAPA DE RIESGOS'!$H251,"C",'MAPA DE RIESGOS'!$AF251),"")</f>
        <v/>
      </c>
      <c r="AH83" s="370" t="str">
        <f>IF(AND('MAPA DE RIESGOS'!$AP252="Media",'MAPA DE RIESGOS'!$AR252="Menor"),CONCATENATE("R",'MAPA DE RIESGOS'!$H252,"C",'MAPA DE RIESGOS'!$AF252),"")</f>
        <v/>
      </c>
      <c r="AI83" s="370" t="str">
        <f>IF(AND('MAPA DE RIESGOS'!$AP253="Media",'MAPA DE RIESGOS'!$AR253="Menor"),CONCATENATE("R",'MAPA DE RIESGOS'!$H253,"C",'MAPA DE RIESGOS'!$AF253),"")</f>
        <v/>
      </c>
      <c r="AJ83" s="370" t="str">
        <f>IF(AND('MAPA DE RIESGOS'!$AP254="Media",'MAPA DE RIESGOS'!$AR254="Menor"),CONCATENATE("R",'MAPA DE RIESGOS'!$H254,"C",'MAPA DE RIESGOS'!$AF254),"")</f>
        <v/>
      </c>
      <c r="AK83" s="370" t="str">
        <f>IF(AND('MAPA DE RIESGOS'!$AP255="Media",'MAPA DE RIESGOS'!$AR255="Menor"),CONCATENATE("R",'MAPA DE RIESGOS'!$H255,"C",'MAPA DE RIESGOS'!$AF255),"")</f>
        <v/>
      </c>
      <c r="AL83" s="370" t="str">
        <f>IF(AND('MAPA DE RIESGOS'!$AP256="Media",'MAPA DE RIESGOS'!$AR256="Menor"),CONCATENATE("R",'MAPA DE RIESGOS'!$H256,"C",'MAPA DE RIESGOS'!$AF256),"")</f>
        <v/>
      </c>
      <c r="AM83" s="370" t="str">
        <f>IF(AND('MAPA DE RIESGOS'!$AP257="Media",'MAPA DE RIESGOS'!$AR257="Menor"),CONCATENATE("R",'MAPA DE RIESGOS'!$H257,"C",'MAPA DE RIESGOS'!$AF257),"")</f>
        <v/>
      </c>
      <c r="AN83" s="370" t="str">
        <f>IF(AND('MAPA DE RIESGOS'!$AP258="Media",'MAPA DE RIESGOS'!$AR258="Menor"),CONCATENATE("R",'MAPA DE RIESGOS'!$H258,"C",'MAPA DE RIESGOS'!$AF258),"")</f>
        <v/>
      </c>
      <c r="AO83" s="370" t="str">
        <f>IF(AND('MAPA DE RIESGOS'!$AP259="Media",'MAPA DE RIESGOS'!$AR259="Menor"),CONCATENATE("R",'MAPA DE RIESGOS'!$H259,"C",'MAPA DE RIESGOS'!$AF259),"")</f>
        <v/>
      </c>
      <c r="AP83" s="370" t="str">
        <f>IF(AND('MAPA DE RIESGOS'!$AP260="Media",'MAPA DE RIESGOS'!$AR260="Menor"),CONCATENATE("R",'MAPA DE RIESGOS'!$H260,"C",'MAPA DE RIESGOS'!$AF260),"")</f>
        <v/>
      </c>
      <c r="AQ83" s="370" t="str">
        <f>IF(AND('MAPA DE RIESGOS'!$AP261="Media",'MAPA DE RIESGOS'!$AR261="Menor"),CONCATENATE("R",'MAPA DE RIESGOS'!$H261,"C",'MAPA DE RIESGOS'!$AF261),"")</f>
        <v/>
      </c>
      <c r="AR83" s="370" t="str">
        <f>IF(AND('MAPA DE RIESGOS'!$AP262="Media",'MAPA DE RIESGOS'!$AR262="Menor"),CONCATENATE("R",'MAPA DE RIESGOS'!$H262,"C",'MAPA DE RIESGOS'!$AF262),"")</f>
        <v/>
      </c>
      <c r="AS83" s="370" t="str">
        <f>IF(AND('MAPA DE RIESGOS'!$AP263="Media",'MAPA DE RIESGOS'!$AR263="Menor"),CONCATENATE("R",'MAPA DE RIESGOS'!$H263,"C",'MAPA DE RIESGOS'!$AF263),"")</f>
        <v/>
      </c>
      <c r="AT83" s="369" t="str">
        <f>IF(AND('MAPA DE RIESGOS'!$AP246="Media",'MAPA DE RIESGOS'!$AR246="Moderado"),CONCATENATE("R",'MAPA DE RIESGOS'!$H246,"C",'MAPA DE RIESGOS'!$AF246),"")</f>
        <v/>
      </c>
      <c r="AU83" s="370" t="str">
        <f>IF(AND('MAPA DE RIESGOS'!$AP247="Media",'MAPA DE RIESGOS'!$AR247="Moderado"),CONCATENATE("R",'MAPA DE RIESGOS'!$H247,"C",'MAPA DE RIESGOS'!$AF247),"")</f>
        <v/>
      </c>
      <c r="AV83" s="370" t="str">
        <f>IF(AND('MAPA DE RIESGOS'!$AP248="Media",'MAPA DE RIESGOS'!$AR248="Moderado"),CONCATENATE("R",'MAPA DE RIESGOS'!$H248,"C",'MAPA DE RIESGOS'!$AF248),"")</f>
        <v/>
      </c>
      <c r="AW83" s="370" t="str">
        <f>IF(AND('MAPA DE RIESGOS'!$AP249="Media",'MAPA DE RIESGOS'!$AR249="Moderado"),CONCATENATE("R",'MAPA DE RIESGOS'!$H249,"C",'MAPA DE RIESGOS'!$AF249),"")</f>
        <v/>
      </c>
      <c r="AX83" s="370" t="str">
        <f>IF(AND('MAPA DE RIESGOS'!$AP250="Media",'MAPA DE RIESGOS'!$AR250="Moderado"),CONCATENATE("R",'MAPA DE RIESGOS'!$H250,"C",'MAPA DE RIESGOS'!$AF250),"")</f>
        <v/>
      </c>
      <c r="AY83" s="370" t="str">
        <f>IF(AND('MAPA DE RIESGOS'!$AP251="Media",'MAPA DE RIESGOS'!$AR251="Moderado"),CONCATENATE("R",'MAPA DE RIESGOS'!$H251,"C",'MAPA DE RIESGOS'!$AF251),"")</f>
        <v/>
      </c>
      <c r="AZ83" s="370" t="str">
        <f>IF(AND('MAPA DE RIESGOS'!$AP252="Media",'MAPA DE RIESGOS'!$AR252="Moderado"),CONCATENATE("R",'MAPA DE RIESGOS'!$H252,"C",'MAPA DE RIESGOS'!$AF252),"")</f>
        <v/>
      </c>
      <c r="BA83" s="370" t="str">
        <f>IF(AND('MAPA DE RIESGOS'!$AP253="Media",'MAPA DE RIESGOS'!$AR253="Moderado"),CONCATENATE("R",'MAPA DE RIESGOS'!$H253,"C",'MAPA DE RIESGOS'!$AF253),"")</f>
        <v/>
      </c>
      <c r="BB83" s="370" t="str">
        <f>IF(AND('MAPA DE RIESGOS'!$AP254="Media",'MAPA DE RIESGOS'!$AR254="Moderado"),CONCATENATE("R",'MAPA DE RIESGOS'!$H254,"C",'MAPA DE RIESGOS'!$AF254),"")</f>
        <v/>
      </c>
      <c r="BC83" s="370" t="str">
        <f>IF(AND('MAPA DE RIESGOS'!$AP255="Media",'MAPA DE RIESGOS'!$AR255="Moderado"),CONCATENATE("R",'MAPA DE RIESGOS'!$H255,"C",'MAPA DE RIESGOS'!$AF255),"")</f>
        <v/>
      </c>
      <c r="BD83" s="370" t="str">
        <f>IF(AND('MAPA DE RIESGOS'!$AP256="Media",'MAPA DE RIESGOS'!$AR256="Moderado"),CONCATENATE("R",'MAPA DE RIESGOS'!$H256,"C",'MAPA DE RIESGOS'!$AF256),"")</f>
        <v/>
      </c>
      <c r="BE83" s="370" t="str">
        <f>IF(AND('MAPA DE RIESGOS'!$AP257="Media",'MAPA DE RIESGOS'!$AR257="Moderado"),CONCATENATE("R",'MAPA DE RIESGOS'!$H257,"C",'MAPA DE RIESGOS'!$AF257),"")</f>
        <v/>
      </c>
      <c r="BF83" s="370" t="str">
        <f>IF(AND('MAPA DE RIESGOS'!$AP258="Media",'MAPA DE RIESGOS'!$AR258="Moderado"),CONCATENATE("R",'MAPA DE RIESGOS'!$H258,"C",'MAPA DE RIESGOS'!$AF258),"")</f>
        <v/>
      </c>
      <c r="BG83" s="370" t="str">
        <f>IF(AND('MAPA DE RIESGOS'!$AP259="Media",'MAPA DE RIESGOS'!$AR259="Moderado"),CONCATENATE("R",'MAPA DE RIESGOS'!$H259,"C",'MAPA DE RIESGOS'!$AF259),"")</f>
        <v/>
      </c>
      <c r="BH83" s="370" t="str">
        <f>IF(AND('MAPA DE RIESGOS'!$AP260="Media",'MAPA DE RIESGOS'!$AR260="Moderado"),CONCATENATE("R",'MAPA DE RIESGOS'!$H260,"C",'MAPA DE RIESGOS'!$AF260),"")</f>
        <v/>
      </c>
      <c r="BI83" s="370" t="str">
        <f>IF(AND('MAPA DE RIESGOS'!$AP261="Media",'MAPA DE RIESGOS'!$AR261="Moderado"),CONCATENATE("R",'MAPA DE RIESGOS'!$H261,"C",'MAPA DE RIESGOS'!$AF261),"")</f>
        <v/>
      </c>
      <c r="BJ83" s="370" t="str">
        <f>IF(AND('MAPA DE RIESGOS'!$AP262="Media",'MAPA DE RIESGOS'!$AR262="Moderado"),CONCATENATE("R",'MAPA DE RIESGOS'!$H262,"C",'MAPA DE RIESGOS'!$AF262),"")</f>
        <v/>
      </c>
      <c r="BK83" s="371" t="str">
        <f>IF(AND('MAPA DE RIESGOS'!$AP263="Media",'MAPA DE RIESGOS'!$AR263="Moderado"),CONCATENATE("R",'MAPA DE RIESGOS'!$H263,"C",'MAPA DE RIESGOS'!$AF263),"")</f>
        <v/>
      </c>
      <c r="BL83" s="357" t="str">
        <f>IF(AND('MAPA DE RIESGOS'!$AP246="Media",'MAPA DE RIESGOS'!$AR246="Mayor"),CONCATENATE("R",'MAPA DE RIESGOS'!$H246,"C",'MAPA DE RIESGOS'!$AF246),"")</f>
        <v/>
      </c>
      <c r="BM83" s="357" t="str">
        <f>IF(AND('MAPA DE RIESGOS'!$AP247="Media",'MAPA DE RIESGOS'!$AR247="Mayor"),CONCATENATE("R",'MAPA DE RIESGOS'!$H247,"C",'MAPA DE RIESGOS'!$AF247),"")</f>
        <v/>
      </c>
      <c r="BN83" s="357" t="str">
        <f>IF(AND('MAPA DE RIESGOS'!$AP248="Media",'MAPA DE RIESGOS'!$AR248="Mayor"),CONCATENATE("R",'MAPA DE RIESGOS'!$H248,"C",'MAPA DE RIESGOS'!$AF248),"")</f>
        <v/>
      </c>
      <c r="BO83" s="357" t="str">
        <f>IF(AND('MAPA DE RIESGOS'!$AP249="Media",'MAPA DE RIESGOS'!$AR249="Mayor"),CONCATENATE("R",'MAPA DE RIESGOS'!$H249,"C",'MAPA DE RIESGOS'!$AF249),"")</f>
        <v/>
      </c>
      <c r="BP83" s="357" t="str">
        <f>IF(AND('MAPA DE RIESGOS'!$AP250="Media",'MAPA DE RIESGOS'!$AR250="Mayor"),CONCATENATE("R",'MAPA DE RIESGOS'!$H250,"C",'MAPA DE RIESGOS'!$AF250),"")</f>
        <v/>
      </c>
      <c r="BQ83" s="357" t="str">
        <f>IF(AND('MAPA DE RIESGOS'!$AP251="Media",'MAPA DE RIESGOS'!$AR251="Mayor"),CONCATENATE("R",'MAPA DE RIESGOS'!$H251,"C",'MAPA DE RIESGOS'!$AF251),"")</f>
        <v/>
      </c>
      <c r="BR83" s="357" t="str">
        <f>IF(AND('MAPA DE RIESGOS'!$AP252="Media",'MAPA DE RIESGOS'!$AR252="Mayor"),CONCATENATE("R",'MAPA DE RIESGOS'!$H252,"C",'MAPA DE RIESGOS'!$AF252),"")</f>
        <v/>
      </c>
      <c r="BS83" s="357" t="str">
        <f>IF(AND('MAPA DE RIESGOS'!$AP253="Media",'MAPA DE RIESGOS'!$AR253="Mayor"),CONCATENATE("R",'MAPA DE RIESGOS'!$H253,"C",'MAPA DE RIESGOS'!$AF253),"")</f>
        <v/>
      </c>
      <c r="BT83" s="357" t="str">
        <f>IF(AND('MAPA DE RIESGOS'!$AP254="Media",'MAPA DE RIESGOS'!$AR254="Mayor"),CONCATENATE("R",'MAPA DE RIESGOS'!$H254,"C",'MAPA DE RIESGOS'!$AF254),"")</f>
        <v/>
      </c>
      <c r="BU83" s="357" t="str">
        <f>IF(AND('MAPA DE RIESGOS'!$AP255="Media",'MAPA DE RIESGOS'!$AR255="Mayor"),CONCATENATE("R",'MAPA DE RIESGOS'!$H255,"C",'MAPA DE RIESGOS'!$AF255),"")</f>
        <v/>
      </c>
      <c r="BV83" s="357" t="str">
        <f>IF(AND('MAPA DE RIESGOS'!$AP256="Media",'MAPA DE RIESGOS'!$AR256="Mayor"),CONCATENATE("R",'MAPA DE RIESGOS'!$H256,"C",'MAPA DE RIESGOS'!$AF256),"")</f>
        <v/>
      </c>
      <c r="BW83" s="357" t="str">
        <f>IF(AND('MAPA DE RIESGOS'!$AP257="Media",'MAPA DE RIESGOS'!$AR257="Mayor"),CONCATENATE("R",'MAPA DE RIESGOS'!$H257,"C",'MAPA DE RIESGOS'!$AF257),"")</f>
        <v/>
      </c>
      <c r="BX83" s="357" t="str">
        <f>IF(AND('MAPA DE RIESGOS'!$AP258="Media",'MAPA DE RIESGOS'!$AR258="Mayor"),CONCATENATE("R",'MAPA DE RIESGOS'!$H258,"C",'MAPA DE RIESGOS'!$AF258),"")</f>
        <v/>
      </c>
      <c r="BY83" s="357" t="str">
        <f>IF(AND('MAPA DE RIESGOS'!$AP259="Media",'MAPA DE RIESGOS'!$AR259="Mayor"),CONCATENATE("R",'MAPA DE RIESGOS'!$H259,"C",'MAPA DE RIESGOS'!$AF259),"")</f>
        <v/>
      </c>
      <c r="BZ83" s="357" t="str">
        <f>IF(AND('MAPA DE RIESGOS'!$AP260="Media",'MAPA DE RIESGOS'!$AR260="Mayor"),CONCATENATE("R",'MAPA DE RIESGOS'!$H260,"C",'MAPA DE RIESGOS'!$AF260),"")</f>
        <v/>
      </c>
      <c r="CA83" s="357" t="str">
        <f>IF(AND('MAPA DE RIESGOS'!$AP261="Media",'MAPA DE RIESGOS'!$AR261="Mayor"),CONCATENATE("R",'MAPA DE RIESGOS'!$H261,"C",'MAPA DE RIESGOS'!$AF261),"")</f>
        <v/>
      </c>
      <c r="CB83" s="357" t="str">
        <f>IF(AND('MAPA DE RIESGOS'!$AP262="Media",'MAPA DE RIESGOS'!$AR262="Mayor"),CONCATENATE("R",'MAPA DE RIESGOS'!$H262,"C",'MAPA DE RIESGOS'!$AF262),"")</f>
        <v/>
      </c>
      <c r="CC83" s="358" t="str">
        <f>IF(AND('MAPA DE RIESGOS'!$AP263="Media",'MAPA DE RIESGOS'!$AR263="Mayor"),CONCATENATE("R",'MAPA DE RIESGOS'!$H263,"C",'MAPA DE RIESGOS'!$AF263),"")</f>
        <v/>
      </c>
      <c r="CD83" s="359" t="str">
        <f>IF(AND('MAPA DE RIESGOS'!$AP246="Media",'MAPA DE RIESGOS'!$AR246="Catastrófico"),CONCATENATE("R",'MAPA DE RIESGOS'!$H246,"C",'MAPA DE RIESGOS'!$AF246),"")</f>
        <v/>
      </c>
      <c r="CE83" s="359" t="str">
        <f>IF(AND('MAPA DE RIESGOS'!$AP247="Media",'MAPA DE RIESGOS'!$AR247="Catastrófico"),CONCATENATE("R",'MAPA DE RIESGOS'!$H247,"C",'MAPA DE RIESGOS'!$AF247),"")</f>
        <v/>
      </c>
      <c r="CF83" s="359" t="str">
        <f>IF(AND('MAPA DE RIESGOS'!$AP248="Media",'MAPA DE RIESGOS'!$AR248="Catastrófico"),CONCATENATE("R",'MAPA DE RIESGOS'!$H248,"C",'MAPA DE RIESGOS'!$AF248),"")</f>
        <v/>
      </c>
      <c r="CG83" s="359" t="str">
        <f>IF(AND('MAPA DE RIESGOS'!$AP249="Media",'MAPA DE RIESGOS'!$AR249="Catastrófico"),CONCATENATE("R",'MAPA DE RIESGOS'!$H249,"C",'MAPA DE RIESGOS'!$AF249),"")</f>
        <v/>
      </c>
      <c r="CH83" s="359" t="str">
        <f>IF(AND('MAPA DE RIESGOS'!$AP250="Media",'MAPA DE RIESGOS'!$AR250="Catastrófico"),CONCATENATE("R",'MAPA DE RIESGOS'!$H250,"C",'MAPA DE RIESGOS'!$AF250),"")</f>
        <v/>
      </c>
      <c r="CI83" s="359" t="str">
        <f>IF(AND('MAPA DE RIESGOS'!$AP251="Media",'MAPA DE RIESGOS'!$AR251="Catastrófico"),CONCATENATE("R",'MAPA DE RIESGOS'!$H251,"C",'MAPA DE RIESGOS'!$AF251),"")</f>
        <v/>
      </c>
      <c r="CJ83" s="359" t="str">
        <f>IF(AND('MAPA DE RIESGOS'!$AP252="Media",'MAPA DE RIESGOS'!$AR252="Catastrófico"),CONCATENATE("R",'MAPA DE RIESGOS'!$H252,"C",'MAPA DE RIESGOS'!$AF252),"")</f>
        <v/>
      </c>
      <c r="CK83" s="359" t="str">
        <f>IF(AND('MAPA DE RIESGOS'!$AP253="Media",'MAPA DE RIESGOS'!$AR253="Catastrófico"),CONCATENATE("R",'MAPA DE RIESGOS'!$H253,"C",'MAPA DE RIESGOS'!$AF253),"")</f>
        <v/>
      </c>
      <c r="CL83" s="359" t="str">
        <f>IF(AND('MAPA DE RIESGOS'!$AP254="Media",'MAPA DE RIESGOS'!$AR254="Catastrófico"),CONCATENATE("R",'MAPA DE RIESGOS'!$H254,"C",'MAPA DE RIESGOS'!$AF254),"")</f>
        <v/>
      </c>
      <c r="CM83" s="359" t="str">
        <f>IF(AND('MAPA DE RIESGOS'!$AP255="Media",'MAPA DE RIESGOS'!$AR255="Catastrófico"),CONCATENATE("R",'MAPA DE RIESGOS'!$H255,"C",'MAPA DE RIESGOS'!$AF255),"")</f>
        <v/>
      </c>
      <c r="CN83" s="359" t="str">
        <f>IF(AND('MAPA DE RIESGOS'!$AP256="Media",'MAPA DE RIESGOS'!$AR256="Catastrófico"),CONCATENATE("R",'MAPA DE RIESGOS'!$H256,"C",'MAPA DE RIESGOS'!$AF256),"")</f>
        <v/>
      </c>
      <c r="CO83" s="359" t="str">
        <f>IF(AND('MAPA DE RIESGOS'!$AP257="Media",'MAPA DE RIESGOS'!$AR257="Catastrófico"),CONCATENATE("R",'MAPA DE RIESGOS'!$H257,"C",'MAPA DE RIESGOS'!$AF257),"")</f>
        <v/>
      </c>
      <c r="CP83" s="359" t="str">
        <f>IF(AND('MAPA DE RIESGOS'!$AP258="Media",'MAPA DE RIESGOS'!$AR258="Catastrófico"),CONCATENATE("R",'MAPA DE RIESGOS'!$H258,"C",'MAPA DE RIESGOS'!$AF258),"")</f>
        <v/>
      </c>
      <c r="CQ83" s="359" t="str">
        <f>IF(AND('MAPA DE RIESGOS'!$AP259="Media",'MAPA DE RIESGOS'!$AR259="Catastrófico"),CONCATENATE("R",'MAPA DE RIESGOS'!$H259,"C",'MAPA DE RIESGOS'!$AF259),"")</f>
        <v/>
      </c>
      <c r="CR83" s="359" t="str">
        <f>IF(AND('MAPA DE RIESGOS'!$AP260="Media",'MAPA DE RIESGOS'!$AR260="Catastrófico"),CONCATENATE("R",'MAPA DE RIESGOS'!$H260,"C",'MAPA DE RIESGOS'!$AF260),"")</f>
        <v/>
      </c>
      <c r="CS83" s="359" t="str">
        <f>IF(AND('MAPA DE RIESGOS'!$AP261="Media",'MAPA DE RIESGOS'!$AR261="Catastrófico"),CONCATENATE("R",'MAPA DE RIESGOS'!$H261,"C",'MAPA DE RIESGOS'!$AF261),"")</f>
        <v/>
      </c>
      <c r="CT83" s="359" t="str">
        <f>IF(AND('MAPA DE RIESGOS'!$AP262="Media",'MAPA DE RIESGOS'!$AR262="Catastrófico"),CONCATENATE("R",'MAPA DE RIESGOS'!$H262,"C",'MAPA DE RIESGOS'!$AF262),"")</f>
        <v/>
      </c>
      <c r="CU83" s="360" t="str">
        <f>IF(AND('MAPA DE RIESGOS'!$AP263="Media",'MAPA DE RIESGOS'!$AR263="Catastrófico"),CONCATENATE("R",'MAPA DE RIESGOS'!$H263,"C",'MAPA DE RIESGOS'!$AF263),"")</f>
        <v/>
      </c>
      <c r="CV83" s="67"/>
      <c r="CW83" s="762"/>
      <c r="CX83" s="763"/>
      <c r="CY83" s="763"/>
      <c r="CZ83" s="763"/>
      <c r="DA83" s="763"/>
      <c r="DB83" s="764"/>
    </row>
    <row r="84" spans="2:106" ht="32.5" customHeight="1">
      <c r="B84" s="749"/>
      <c r="C84" s="749"/>
      <c r="D84" s="750"/>
      <c r="E84" s="738"/>
      <c r="F84" s="739"/>
      <c r="G84" s="739"/>
      <c r="H84" s="739"/>
      <c r="I84" s="740"/>
      <c r="J84" s="369" t="str">
        <f>IF(AND('MAPA DE RIESGOS'!$AP264="Media",'MAPA DE RIESGOS'!$AR264="Leve"),CONCATENATE("R",'MAPA DE RIESGOS'!$H264,"C",'MAPA DE RIESGOS'!$AF264),"")</f>
        <v/>
      </c>
      <c r="K84" s="370" t="str">
        <f>IF(AND('MAPA DE RIESGOS'!$AP265="Media",'MAPA DE RIESGOS'!$AR265="Leve"),CONCATENATE("R",'MAPA DE RIESGOS'!$H265,"C",'MAPA DE RIESGOS'!$AF265),"")</f>
        <v/>
      </c>
      <c r="L84" s="370" t="str">
        <f>IF(AND('MAPA DE RIESGOS'!$AP266="Media",'MAPA DE RIESGOS'!$AR266="Leve"),CONCATENATE("R",'MAPA DE RIESGOS'!$H266,"C",'MAPA DE RIESGOS'!$AF266),"")</f>
        <v/>
      </c>
      <c r="M84" s="370" t="str">
        <f>IF(AND('MAPA DE RIESGOS'!$AP267="Media",'MAPA DE RIESGOS'!$AR267="Leve"),CONCATENATE("R",'MAPA DE RIESGOS'!$H267,"C",'MAPA DE RIESGOS'!$AF267),"")</f>
        <v/>
      </c>
      <c r="N84" s="370" t="str">
        <f>IF(AND('MAPA DE RIESGOS'!$AP268="Media",'MAPA DE RIESGOS'!$AR268="Leve"),CONCATENATE("R",'MAPA DE RIESGOS'!$H268,"C",'MAPA DE RIESGOS'!$AF268),"")</f>
        <v/>
      </c>
      <c r="O84" s="370" t="str">
        <f>IF(AND('MAPA DE RIESGOS'!$AP269="Media",'MAPA DE RIESGOS'!$AR269="Leve"),CONCATENATE("R",'MAPA DE RIESGOS'!$H269,"C",'MAPA DE RIESGOS'!$AF269),"")</f>
        <v/>
      </c>
      <c r="P84" s="370" t="str">
        <f>IF(AND('MAPA DE RIESGOS'!$AP270="Media",'MAPA DE RIESGOS'!$AR270="Leve"),CONCATENATE("R",'MAPA DE RIESGOS'!$H270,"C",'MAPA DE RIESGOS'!$AF270),"")</f>
        <v/>
      </c>
      <c r="Q84" s="370" t="str">
        <f>IF(AND('MAPA DE RIESGOS'!$AP271="Media",'MAPA DE RIESGOS'!$AR271="Leve"),CONCATENATE("R",'MAPA DE RIESGOS'!$H271,"C",'MAPA DE RIESGOS'!$AF271),"")</f>
        <v/>
      </c>
      <c r="R84" s="370" t="str">
        <f>IF(AND('MAPA DE RIESGOS'!$AP272="Media",'MAPA DE RIESGOS'!$AR272="Leve"),CONCATENATE("R",'MAPA DE RIESGOS'!$H272,"C",'MAPA DE RIESGOS'!$AF272),"")</f>
        <v/>
      </c>
      <c r="S84" s="370" t="str">
        <f>IF(AND('MAPA DE RIESGOS'!$AP273="Media",'MAPA DE RIESGOS'!$AR273="Leve"),CONCATENATE("R",'MAPA DE RIESGOS'!$H273,"C",'MAPA DE RIESGOS'!$AF273),"")</f>
        <v/>
      </c>
      <c r="T84" s="370" t="str">
        <f>IF(AND('MAPA DE RIESGOS'!$AP274="Media",'MAPA DE RIESGOS'!$AR274="Leve"),CONCATENATE("R",'MAPA DE RIESGOS'!$H274,"C",'MAPA DE RIESGOS'!$AF274),"")</f>
        <v/>
      </c>
      <c r="U84" s="370" t="str">
        <f>IF(AND('MAPA DE RIESGOS'!$AP275="Media",'MAPA DE RIESGOS'!$AR275="Leve"),CONCATENATE("R",'MAPA DE RIESGOS'!$H275,"C",'MAPA DE RIESGOS'!$AF275),"")</f>
        <v/>
      </c>
      <c r="V84" s="370" t="str">
        <f>IF(AND('MAPA DE RIESGOS'!$AP276="Media",'MAPA DE RIESGOS'!$AR276="Leve"),CONCATENATE("R",'MAPA DE RIESGOS'!$H276,"C",'MAPA DE RIESGOS'!$AF276),"")</f>
        <v/>
      </c>
      <c r="W84" s="370" t="str">
        <f>IF(AND('MAPA DE RIESGOS'!$AP277="Media",'MAPA DE RIESGOS'!$AR277="Leve"),CONCATENATE("R",'MAPA DE RIESGOS'!$H277,"C",'MAPA DE RIESGOS'!$AF277),"")</f>
        <v/>
      </c>
      <c r="X84" s="370" t="str">
        <f>IF(AND('MAPA DE RIESGOS'!$AP278="Media",'MAPA DE RIESGOS'!$AR278="Leve"),CONCATENATE("R",'MAPA DE RIESGOS'!$H278,"C",'MAPA DE RIESGOS'!$AF278),"")</f>
        <v/>
      </c>
      <c r="Y84" s="370" t="str">
        <f>IF(AND('MAPA DE RIESGOS'!$AP279="Media",'MAPA DE RIESGOS'!$AR279="Leve"),CONCATENATE("R",'MAPA DE RIESGOS'!$H279,"C",'MAPA DE RIESGOS'!$AF279),"")</f>
        <v/>
      </c>
      <c r="Z84" s="370" t="str">
        <f>IF(AND('MAPA DE RIESGOS'!$AP280="Media",'MAPA DE RIESGOS'!$AR280="Leve"),CONCATENATE("R",'MAPA DE RIESGOS'!$H280,"C",'MAPA DE RIESGOS'!$AF280),"")</f>
        <v/>
      </c>
      <c r="AA84" s="370" t="str">
        <f>IF(AND('MAPA DE RIESGOS'!$AP281="Media",'MAPA DE RIESGOS'!$AR281="Leve"),CONCATENATE("R",'MAPA DE RIESGOS'!$H281,"C",'MAPA DE RIESGOS'!$AF281),"")</f>
        <v/>
      </c>
      <c r="AB84" s="369" t="str">
        <f>IF(AND('MAPA DE RIESGOS'!$AP264="Media",'MAPA DE RIESGOS'!$AR264="Menor"),CONCATENATE("R",'MAPA DE RIESGOS'!$H264,"C",'MAPA DE RIESGOS'!$AF264),"")</f>
        <v/>
      </c>
      <c r="AC84" s="370" t="str">
        <f>IF(AND('MAPA DE RIESGOS'!$AP265="Media",'MAPA DE RIESGOS'!$AR265="Menor"),CONCATENATE("R",'MAPA DE RIESGOS'!$H265,"C",'MAPA DE RIESGOS'!$AF265),"")</f>
        <v/>
      </c>
      <c r="AD84" s="370" t="str">
        <f>IF(AND('MAPA DE RIESGOS'!$AP266="Media",'MAPA DE RIESGOS'!$AR266="Menor"),CONCATENATE("R",'MAPA DE RIESGOS'!$H266,"C",'MAPA DE RIESGOS'!$AF266),"")</f>
        <v/>
      </c>
      <c r="AE84" s="370" t="str">
        <f>IF(AND('MAPA DE RIESGOS'!$AP267="Media",'MAPA DE RIESGOS'!$AR267="Menor"),CONCATENATE("R",'MAPA DE RIESGOS'!$H267,"C",'MAPA DE RIESGOS'!$AF267),"")</f>
        <v/>
      </c>
      <c r="AF84" s="370" t="str">
        <f>IF(AND('MAPA DE RIESGOS'!$AP268="Media",'MAPA DE RIESGOS'!$AR268="Menor"),CONCATENATE("R",'MAPA DE RIESGOS'!$H268,"C",'MAPA DE RIESGOS'!$AF268),"")</f>
        <v/>
      </c>
      <c r="AG84" s="370" t="str">
        <f>IF(AND('MAPA DE RIESGOS'!$AP269="Media",'MAPA DE RIESGOS'!$AR269="Menor"),CONCATENATE("R",'MAPA DE RIESGOS'!$H269,"C",'MAPA DE RIESGOS'!$AF269),"")</f>
        <v/>
      </c>
      <c r="AH84" s="370" t="str">
        <f>IF(AND('MAPA DE RIESGOS'!$AP270="Media",'MAPA DE RIESGOS'!$AR270="Menor"),CONCATENATE("R",'MAPA DE RIESGOS'!$H270,"C",'MAPA DE RIESGOS'!$AF270),"")</f>
        <v/>
      </c>
      <c r="AI84" s="370" t="str">
        <f>IF(AND('MAPA DE RIESGOS'!$AP271="Media",'MAPA DE RIESGOS'!$AR271="Menor"),CONCATENATE("R",'MAPA DE RIESGOS'!$H271,"C",'MAPA DE RIESGOS'!$AF271),"")</f>
        <v/>
      </c>
      <c r="AJ84" s="370" t="str">
        <f>IF(AND('MAPA DE RIESGOS'!$AP272="Media",'MAPA DE RIESGOS'!$AR272="Menor"),CONCATENATE("R",'MAPA DE RIESGOS'!$H272,"C",'MAPA DE RIESGOS'!$AF272),"")</f>
        <v/>
      </c>
      <c r="AK84" s="370" t="str">
        <f>IF(AND('MAPA DE RIESGOS'!$AP273="Media",'MAPA DE RIESGOS'!$AR273="Menor"),CONCATENATE("R",'MAPA DE RIESGOS'!$H273,"C",'MAPA DE RIESGOS'!$AF273),"")</f>
        <v/>
      </c>
      <c r="AL84" s="370" t="str">
        <f>IF(AND('MAPA DE RIESGOS'!$AP274="Media",'MAPA DE RIESGOS'!$AR274="Menor"),CONCATENATE("R",'MAPA DE RIESGOS'!$H274,"C",'MAPA DE RIESGOS'!$AF274),"")</f>
        <v/>
      </c>
      <c r="AM84" s="370" t="str">
        <f>IF(AND('MAPA DE RIESGOS'!$AP275="Media",'MAPA DE RIESGOS'!$AR275="Menor"),CONCATENATE("R",'MAPA DE RIESGOS'!$H275,"C",'MAPA DE RIESGOS'!$AF275),"")</f>
        <v/>
      </c>
      <c r="AN84" s="370" t="str">
        <f>IF(AND('MAPA DE RIESGOS'!$AP276="Media",'MAPA DE RIESGOS'!$AR276="Menor"),CONCATENATE("R",'MAPA DE RIESGOS'!$H276,"C",'MAPA DE RIESGOS'!$AF276),"")</f>
        <v/>
      </c>
      <c r="AO84" s="370" t="str">
        <f>IF(AND('MAPA DE RIESGOS'!$AP277="Media",'MAPA DE RIESGOS'!$AR277="Menor"),CONCATENATE("R",'MAPA DE RIESGOS'!$H277,"C",'MAPA DE RIESGOS'!$AF277),"")</f>
        <v/>
      </c>
      <c r="AP84" s="370" t="str">
        <f>IF(AND('MAPA DE RIESGOS'!$AP278="Media",'MAPA DE RIESGOS'!$AR278="Menor"),CONCATENATE("R",'MAPA DE RIESGOS'!$H278,"C",'MAPA DE RIESGOS'!$AF278),"")</f>
        <v/>
      </c>
      <c r="AQ84" s="370" t="str">
        <f>IF(AND('MAPA DE RIESGOS'!$AP279="Media",'MAPA DE RIESGOS'!$AR279="Menor"),CONCATENATE("R",'MAPA DE RIESGOS'!$H279,"C",'MAPA DE RIESGOS'!$AF279),"")</f>
        <v/>
      </c>
      <c r="AR84" s="370" t="str">
        <f>IF(AND('MAPA DE RIESGOS'!$AP280="Media",'MAPA DE RIESGOS'!$AR280="Menor"),CONCATENATE("R",'MAPA DE RIESGOS'!$H280,"C",'MAPA DE RIESGOS'!$AF280),"")</f>
        <v/>
      </c>
      <c r="AS84" s="370" t="str">
        <f>IF(AND('MAPA DE RIESGOS'!$AP281="Media",'MAPA DE RIESGOS'!$AR281="Menor"),CONCATENATE("R",'MAPA DE RIESGOS'!$H281,"C",'MAPA DE RIESGOS'!$AF281),"")</f>
        <v/>
      </c>
      <c r="AT84" s="369" t="str">
        <f>IF(AND('MAPA DE RIESGOS'!$AP264="Media",'MAPA DE RIESGOS'!$AR264="Moderado"),CONCATENATE("R",'MAPA DE RIESGOS'!$H264,"C",'MAPA DE RIESGOS'!$AF264),"")</f>
        <v/>
      </c>
      <c r="AU84" s="370" t="str">
        <f>IF(AND('MAPA DE RIESGOS'!$AP265="Media",'MAPA DE RIESGOS'!$AR265="Moderado"),CONCATENATE("R",'MAPA DE RIESGOS'!$H265,"C",'MAPA DE RIESGOS'!$AF265),"")</f>
        <v/>
      </c>
      <c r="AV84" s="370" t="str">
        <f>IF(AND('MAPA DE RIESGOS'!$AP266="Media",'MAPA DE RIESGOS'!$AR266="Moderado"),CONCATENATE("R",'MAPA DE RIESGOS'!$H266,"C",'MAPA DE RIESGOS'!$AF266),"")</f>
        <v/>
      </c>
      <c r="AW84" s="370" t="str">
        <f>IF(AND('MAPA DE RIESGOS'!$AP267="Media",'MAPA DE RIESGOS'!$AR267="Moderado"),CONCATENATE("R",'MAPA DE RIESGOS'!$H267,"C",'MAPA DE RIESGOS'!$AF267),"")</f>
        <v/>
      </c>
      <c r="AX84" s="370" t="str">
        <f>IF(AND('MAPA DE RIESGOS'!$AP268="Media",'MAPA DE RIESGOS'!$AR268="Moderado"),CONCATENATE("R",'MAPA DE RIESGOS'!$H268,"C",'MAPA DE RIESGOS'!$AF268),"")</f>
        <v/>
      </c>
      <c r="AY84" s="370" t="str">
        <f>IF(AND('MAPA DE RIESGOS'!$AP269="Media",'MAPA DE RIESGOS'!$AR269="Moderado"),CONCATENATE("R",'MAPA DE RIESGOS'!$H269,"C",'MAPA DE RIESGOS'!$AF269),"")</f>
        <v/>
      </c>
      <c r="AZ84" s="370" t="str">
        <f>IF(AND('MAPA DE RIESGOS'!$AP270="Media",'MAPA DE RIESGOS'!$AR270="Moderado"),CONCATENATE("R",'MAPA DE RIESGOS'!$H270,"C",'MAPA DE RIESGOS'!$AF270),"")</f>
        <v/>
      </c>
      <c r="BA84" s="370" t="str">
        <f>IF(AND('MAPA DE RIESGOS'!$AP271="Media",'MAPA DE RIESGOS'!$AR271="Moderado"),CONCATENATE("R",'MAPA DE RIESGOS'!$H271,"C",'MAPA DE RIESGOS'!$AF271),"")</f>
        <v/>
      </c>
      <c r="BB84" s="370" t="str">
        <f>IF(AND('MAPA DE RIESGOS'!$AP272="Media",'MAPA DE RIESGOS'!$AR272="Moderado"),CONCATENATE("R",'MAPA DE RIESGOS'!$H272,"C",'MAPA DE RIESGOS'!$AF272),"")</f>
        <v/>
      </c>
      <c r="BC84" s="370" t="str">
        <f>IF(AND('MAPA DE RIESGOS'!$AP273="Media",'MAPA DE RIESGOS'!$AR273="Moderado"),CONCATENATE("R",'MAPA DE RIESGOS'!$H273,"C",'MAPA DE RIESGOS'!$AF273),"")</f>
        <v/>
      </c>
      <c r="BD84" s="370" t="str">
        <f>IF(AND('MAPA DE RIESGOS'!$AP274="Media",'MAPA DE RIESGOS'!$AR274="Moderado"),CONCATENATE("R",'MAPA DE RIESGOS'!$H274,"C",'MAPA DE RIESGOS'!$AF274),"")</f>
        <v/>
      </c>
      <c r="BE84" s="370" t="str">
        <f>IF(AND('MAPA DE RIESGOS'!$AP275="Media",'MAPA DE RIESGOS'!$AR275="Moderado"),CONCATENATE("R",'MAPA DE RIESGOS'!$H275,"C",'MAPA DE RIESGOS'!$AF275),"")</f>
        <v/>
      </c>
      <c r="BF84" s="370" t="str">
        <f>IF(AND('MAPA DE RIESGOS'!$AP276="Media",'MAPA DE RIESGOS'!$AR276="Moderado"),CONCATENATE("R",'MAPA DE RIESGOS'!$H276,"C",'MAPA DE RIESGOS'!$AF276),"")</f>
        <v/>
      </c>
      <c r="BG84" s="370" t="str">
        <f>IF(AND('MAPA DE RIESGOS'!$AP277="Media",'MAPA DE RIESGOS'!$AR277="Moderado"),CONCATENATE("R",'MAPA DE RIESGOS'!$H277,"C",'MAPA DE RIESGOS'!$AF277),"")</f>
        <v/>
      </c>
      <c r="BH84" s="370" t="str">
        <f>IF(AND('MAPA DE RIESGOS'!$AP278="Media",'MAPA DE RIESGOS'!$AR278="Moderado"),CONCATENATE("R",'MAPA DE RIESGOS'!$H278,"C",'MAPA DE RIESGOS'!$AF278),"")</f>
        <v/>
      </c>
      <c r="BI84" s="370" t="str">
        <f>IF(AND('MAPA DE RIESGOS'!$AP279="Media",'MAPA DE RIESGOS'!$AR279="Moderado"),CONCATENATE("R",'MAPA DE RIESGOS'!$H279,"C",'MAPA DE RIESGOS'!$AF279),"")</f>
        <v/>
      </c>
      <c r="BJ84" s="370" t="str">
        <f>IF(AND('MAPA DE RIESGOS'!$AP280="Media",'MAPA DE RIESGOS'!$AR280="Moderado"),CONCATENATE("R",'MAPA DE RIESGOS'!$H280,"C",'MAPA DE RIESGOS'!$AF280),"")</f>
        <v/>
      </c>
      <c r="BK84" s="371" t="str">
        <f>IF(AND('MAPA DE RIESGOS'!$AP281="Media",'MAPA DE RIESGOS'!$AR281="Moderado"),CONCATENATE("R",'MAPA DE RIESGOS'!$H281,"C",'MAPA DE RIESGOS'!$AF281),"")</f>
        <v/>
      </c>
      <c r="BL84" s="357" t="str">
        <f>IF(AND('MAPA DE RIESGOS'!$AP264="Media",'MAPA DE RIESGOS'!$AR264="Mayor"),CONCATENATE("R",'MAPA DE RIESGOS'!$H264,"C",'MAPA DE RIESGOS'!$AF264),"")</f>
        <v/>
      </c>
      <c r="BM84" s="357" t="str">
        <f>IF(AND('MAPA DE RIESGOS'!$AP265="Media",'MAPA DE RIESGOS'!$AR265="Mayor"),CONCATENATE("R",'MAPA DE RIESGOS'!$H265,"C",'MAPA DE RIESGOS'!$AF265),"")</f>
        <v/>
      </c>
      <c r="BN84" s="357" t="str">
        <f>IF(AND('MAPA DE RIESGOS'!$AP266="Media",'MAPA DE RIESGOS'!$AR266="Mayor"),CONCATENATE("R",'MAPA DE RIESGOS'!$H266,"C",'MAPA DE RIESGOS'!$AF266),"")</f>
        <v/>
      </c>
      <c r="BO84" s="357" t="str">
        <f>IF(AND('MAPA DE RIESGOS'!$AP267="Media",'MAPA DE RIESGOS'!$AR267="Mayor"),CONCATENATE("R",'MAPA DE RIESGOS'!$H267,"C",'MAPA DE RIESGOS'!$AF267),"")</f>
        <v/>
      </c>
      <c r="BP84" s="357" t="str">
        <f>IF(AND('MAPA DE RIESGOS'!$AP268="Media",'MAPA DE RIESGOS'!$AR268="Mayor"),CONCATENATE("R",'MAPA DE RIESGOS'!$H268,"C",'MAPA DE RIESGOS'!$AF268),"")</f>
        <v/>
      </c>
      <c r="BQ84" s="357" t="str">
        <f>IF(AND('MAPA DE RIESGOS'!$AP269="Media",'MAPA DE RIESGOS'!$AR269="Mayor"),CONCATENATE("R",'MAPA DE RIESGOS'!$H269,"C",'MAPA DE RIESGOS'!$AF269),"")</f>
        <v/>
      </c>
      <c r="BR84" s="357" t="str">
        <f>IF(AND('MAPA DE RIESGOS'!$AP270="Media",'MAPA DE RIESGOS'!$AR270="Mayor"),CONCATENATE("R",'MAPA DE RIESGOS'!$H270,"C",'MAPA DE RIESGOS'!$AF270),"")</f>
        <v/>
      </c>
      <c r="BS84" s="357" t="str">
        <f>IF(AND('MAPA DE RIESGOS'!$AP271="Media",'MAPA DE RIESGOS'!$AR271="Mayor"),CONCATENATE("R",'MAPA DE RIESGOS'!$H271,"C",'MAPA DE RIESGOS'!$AF271),"")</f>
        <v/>
      </c>
      <c r="BT84" s="357" t="str">
        <f>IF(AND('MAPA DE RIESGOS'!$AP272="Media",'MAPA DE RIESGOS'!$AR272="Mayor"),CONCATENATE("R",'MAPA DE RIESGOS'!$H272,"C",'MAPA DE RIESGOS'!$AF272),"")</f>
        <v/>
      </c>
      <c r="BU84" s="357" t="str">
        <f>IF(AND('MAPA DE RIESGOS'!$AP273="Media",'MAPA DE RIESGOS'!$AR273="Mayor"),CONCATENATE("R",'MAPA DE RIESGOS'!$H273,"C",'MAPA DE RIESGOS'!$AF273),"")</f>
        <v/>
      </c>
      <c r="BV84" s="357" t="str">
        <f>IF(AND('MAPA DE RIESGOS'!$AP274="Media",'MAPA DE RIESGOS'!$AR274="Mayor"),CONCATENATE("R",'MAPA DE RIESGOS'!$H274,"C",'MAPA DE RIESGOS'!$AF274),"")</f>
        <v/>
      </c>
      <c r="BW84" s="357" t="str">
        <f>IF(AND('MAPA DE RIESGOS'!$AP275="Media",'MAPA DE RIESGOS'!$AR275="Mayor"),CONCATENATE("R",'MAPA DE RIESGOS'!$H275,"C",'MAPA DE RIESGOS'!$AF275),"")</f>
        <v/>
      </c>
      <c r="BX84" s="357" t="str">
        <f>IF(AND('MAPA DE RIESGOS'!$AP276="Media",'MAPA DE RIESGOS'!$AR276="Mayor"),CONCATENATE("R",'MAPA DE RIESGOS'!$H276,"C",'MAPA DE RIESGOS'!$AF276),"")</f>
        <v/>
      </c>
      <c r="BY84" s="357" t="str">
        <f>IF(AND('MAPA DE RIESGOS'!$AP277="Media",'MAPA DE RIESGOS'!$AR277="Mayor"),CONCATENATE("R",'MAPA DE RIESGOS'!$H277,"C",'MAPA DE RIESGOS'!$AF277),"")</f>
        <v/>
      </c>
      <c r="BZ84" s="357" t="str">
        <f>IF(AND('MAPA DE RIESGOS'!$AP278="Media",'MAPA DE RIESGOS'!$AR278="Mayor"),CONCATENATE("R",'MAPA DE RIESGOS'!$H278,"C",'MAPA DE RIESGOS'!$AF278),"")</f>
        <v/>
      </c>
      <c r="CA84" s="357" t="str">
        <f>IF(AND('MAPA DE RIESGOS'!$AP279="Media",'MAPA DE RIESGOS'!$AR279="Mayor"),CONCATENATE("R",'MAPA DE RIESGOS'!$H279,"C",'MAPA DE RIESGOS'!$AF279),"")</f>
        <v/>
      </c>
      <c r="CB84" s="357" t="str">
        <f>IF(AND('MAPA DE RIESGOS'!$AP280="Media",'MAPA DE RIESGOS'!$AR280="Mayor"),CONCATENATE("R",'MAPA DE RIESGOS'!$H280,"C",'MAPA DE RIESGOS'!$AF280),"")</f>
        <v/>
      </c>
      <c r="CC84" s="358" t="str">
        <f>IF(AND('MAPA DE RIESGOS'!$AP281="Media",'MAPA DE RIESGOS'!$AR281="Mayor"),CONCATENATE("R",'MAPA DE RIESGOS'!$H281,"C",'MAPA DE RIESGOS'!$AF281),"")</f>
        <v/>
      </c>
      <c r="CD84" s="359" t="str">
        <f>IF(AND('MAPA DE RIESGOS'!$AP264="Media",'MAPA DE RIESGOS'!$AR264="Catastrófico"),CONCATENATE("R",'MAPA DE RIESGOS'!$H264,"C",'MAPA DE RIESGOS'!$AF264),"")</f>
        <v/>
      </c>
      <c r="CE84" s="359" t="str">
        <f>IF(AND('MAPA DE RIESGOS'!$AP265="Media",'MAPA DE RIESGOS'!$AR265="Catastrófico"),CONCATENATE("R",'MAPA DE RIESGOS'!$H265,"C",'MAPA DE RIESGOS'!$AF265),"")</f>
        <v/>
      </c>
      <c r="CF84" s="359" t="str">
        <f>IF(AND('MAPA DE RIESGOS'!$AP266="Media",'MAPA DE RIESGOS'!$AR266="Catastrófico"),CONCATENATE("R",'MAPA DE RIESGOS'!$H266,"C",'MAPA DE RIESGOS'!$AF266),"")</f>
        <v/>
      </c>
      <c r="CG84" s="359" t="str">
        <f>IF(AND('MAPA DE RIESGOS'!$AP267="Media",'MAPA DE RIESGOS'!$AR267="Catastrófico"),CONCATENATE("R",'MAPA DE RIESGOS'!$H267,"C",'MAPA DE RIESGOS'!$AF267),"")</f>
        <v/>
      </c>
      <c r="CH84" s="359" t="str">
        <f>IF(AND('MAPA DE RIESGOS'!$AP268="Media",'MAPA DE RIESGOS'!$AR268="Catastrófico"),CONCATENATE("R",'MAPA DE RIESGOS'!$H268,"C",'MAPA DE RIESGOS'!$AF268),"")</f>
        <v/>
      </c>
      <c r="CI84" s="359" t="str">
        <f>IF(AND('MAPA DE RIESGOS'!$AP269="Media",'MAPA DE RIESGOS'!$AR269="Catastrófico"),CONCATENATE("R",'MAPA DE RIESGOS'!$H269,"C",'MAPA DE RIESGOS'!$AF269),"")</f>
        <v/>
      </c>
      <c r="CJ84" s="359" t="str">
        <f>IF(AND('MAPA DE RIESGOS'!$AP270="Media",'MAPA DE RIESGOS'!$AR270="Catastrófico"),CONCATENATE("R",'MAPA DE RIESGOS'!$H270,"C",'MAPA DE RIESGOS'!$AF270),"")</f>
        <v/>
      </c>
      <c r="CK84" s="359" t="str">
        <f>IF(AND('MAPA DE RIESGOS'!$AP271="Media",'MAPA DE RIESGOS'!$AR271="Catastrófico"),CONCATENATE("R",'MAPA DE RIESGOS'!$H271,"C",'MAPA DE RIESGOS'!$AF271),"")</f>
        <v/>
      </c>
      <c r="CL84" s="359" t="str">
        <f>IF(AND('MAPA DE RIESGOS'!$AP272="Media",'MAPA DE RIESGOS'!$AR272="Catastrófico"),CONCATENATE("R",'MAPA DE RIESGOS'!$H272,"C",'MAPA DE RIESGOS'!$AF272),"")</f>
        <v/>
      </c>
      <c r="CM84" s="359" t="str">
        <f>IF(AND('MAPA DE RIESGOS'!$AP273="Media",'MAPA DE RIESGOS'!$AR273="Catastrófico"),CONCATENATE("R",'MAPA DE RIESGOS'!$H273,"C",'MAPA DE RIESGOS'!$AF273),"")</f>
        <v/>
      </c>
      <c r="CN84" s="359" t="str">
        <f>IF(AND('MAPA DE RIESGOS'!$AP274="Media",'MAPA DE RIESGOS'!$AR274="Catastrófico"),CONCATENATE("R",'MAPA DE RIESGOS'!$H274,"C",'MAPA DE RIESGOS'!$AF274),"")</f>
        <v/>
      </c>
      <c r="CO84" s="359" t="str">
        <f>IF(AND('MAPA DE RIESGOS'!$AP275="Media",'MAPA DE RIESGOS'!$AR275="Catastrófico"),CONCATENATE("R",'MAPA DE RIESGOS'!$H275,"C",'MAPA DE RIESGOS'!$AF275),"")</f>
        <v/>
      </c>
      <c r="CP84" s="359" t="str">
        <f>IF(AND('MAPA DE RIESGOS'!$AP276="Media",'MAPA DE RIESGOS'!$AR276="Catastrófico"),CONCATENATE("R",'MAPA DE RIESGOS'!$H276,"C",'MAPA DE RIESGOS'!$AF276),"")</f>
        <v/>
      </c>
      <c r="CQ84" s="359" t="str">
        <f>IF(AND('MAPA DE RIESGOS'!$AP277="Media",'MAPA DE RIESGOS'!$AR277="Catastrófico"),CONCATENATE("R",'MAPA DE RIESGOS'!$H277,"C",'MAPA DE RIESGOS'!$AF277),"")</f>
        <v/>
      </c>
      <c r="CR84" s="359" t="str">
        <f>IF(AND('MAPA DE RIESGOS'!$AP278="Media",'MAPA DE RIESGOS'!$AR278="Catastrófico"),CONCATENATE("R",'MAPA DE RIESGOS'!$H278,"C",'MAPA DE RIESGOS'!$AF278),"")</f>
        <v/>
      </c>
      <c r="CS84" s="359" t="str">
        <f>IF(AND('MAPA DE RIESGOS'!$AP279="Media",'MAPA DE RIESGOS'!$AR279="Catastrófico"),CONCATENATE("R",'MAPA DE RIESGOS'!$H279,"C",'MAPA DE RIESGOS'!$AF279),"")</f>
        <v/>
      </c>
      <c r="CT84" s="359" t="str">
        <f>IF(AND('MAPA DE RIESGOS'!$AP280="Media",'MAPA DE RIESGOS'!$AR280="Catastrófico"),CONCATENATE("R",'MAPA DE RIESGOS'!$H280,"C",'MAPA DE RIESGOS'!$AF280),"")</f>
        <v/>
      </c>
      <c r="CU84" s="360" t="str">
        <f>IF(AND('MAPA DE RIESGOS'!$AP281="Media",'MAPA DE RIESGOS'!$AR281="Catastrófico"),CONCATENATE("R",'MAPA DE RIESGOS'!$H281,"C",'MAPA DE RIESGOS'!$AF281),"")</f>
        <v/>
      </c>
      <c r="CV84" s="67"/>
      <c r="CW84" s="762"/>
      <c r="CX84" s="763"/>
      <c r="CY84" s="763"/>
      <c r="CZ84" s="763"/>
      <c r="DA84" s="763"/>
      <c r="DB84" s="764"/>
    </row>
    <row r="85" spans="2:106" ht="32.5" customHeight="1">
      <c r="B85" s="749"/>
      <c r="C85" s="749"/>
      <c r="D85" s="750"/>
      <c r="E85" s="738"/>
      <c r="F85" s="739"/>
      <c r="G85" s="739"/>
      <c r="H85" s="739"/>
      <c r="I85" s="740"/>
      <c r="J85" s="369" t="str">
        <f>IF(AND('MAPA DE RIESGOS'!$AP282="Media",'MAPA DE RIESGOS'!$AR282="Leve"),CONCATENATE("R",'MAPA DE RIESGOS'!$H282,"C",'MAPA DE RIESGOS'!$AF282),"")</f>
        <v/>
      </c>
      <c r="K85" s="370" t="str">
        <f>IF(AND('MAPA DE RIESGOS'!$AP283="Media",'MAPA DE RIESGOS'!$AR283="Leve"),CONCATENATE("R",'MAPA DE RIESGOS'!$H283,"C",'MAPA DE RIESGOS'!$AF283),"")</f>
        <v/>
      </c>
      <c r="L85" s="370" t="str">
        <f>IF(AND('MAPA DE RIESGOS'!$AP284="Media",'MAPA DE RIESGOS'!$AR284="Leve"),CONCATENATE("R",'MAPA DE RIESGOS'!$H284,"C",'MAPA DE RIESGOS'!$AF284),"")</f>
        <v/>
      </c>
      <c r="M85" s="370" t="str">
        <f>IF(AND('MAPA DE RIESGOS'!$AP285="Media",'MAPA DE RIESGOS'!$AR285="Leve"),CONCATENATE("R",'MAPA DE RIESGOS'!$H285,"C",'MAPA DE RIESGOS'!$AF285),"")</f>
        <v/>
      </c>
      <c r="N85" s="370" t="str">
        <f>IF(AND('MAPA DE RIESGOS'!$AP286="Media",'MAPA DE RIESGOS'!$AR286="Leve"),CONCATENATE("R",'MAPA DE RIESGOS'!$H286,"C",'MAPA DE RIESGOS'!$AF286),"")</f>
        <v/>
      </c>
      <c r="O85" s="370" t="str">
        <f>IF(AND('MAPA DE RIESGOS'!$AP287="Media",'MAPA DE RIESGOS'!$AR287="Leve"),CONCATENATE("R",'MAPA DE RIESGOS'!$H287,"C",'MAPA DE RIESGOS'!$AF287),"")</f>
        <v/>
      </c>
      <c r="P85" s="370" t="str">
        <f>IF(AND('MAPA DE RIESGOS'!$AP288="Media",'MAPA DE RIESGOS'!$AR288="Leve"),CONCATENATE("R",'MAPA DE RIESGOS'!$H288,"C",'MAPA DE RIESGOS'!$AF288),"")</f>
        <v/>
      </c>
      <c r="Q85" s="370" t="str">
        <f>IF(AND('MAPA DE RIESGOS'!$AP289="Media",'MAPA DE RIESGOS'!$AR289="Leve"),CONCATENATE("R",'MAPA DE RIESGOS'!$H289,"C",'MAPA DE RIESGOS'!$AF289),"")</f>
        <v/>
      </c>
      <c r="R85" s="370" t="str">
        <f>IF(AND('MAPA DE RIESGOS'!$AP290="Media",'MAPA DE RIESGOS'!$AR290="Leve"),CONCATENATE("R",'MAPA DE RIESGOS'!$H290,"C",'MAPA DE RIESGOS'!$AF290),"")</f>
        <v/>
      </c>
      <c r="S85" s="370" t="str">
        <f>IF(AND('MAPA DE RIESGOS'!$AP291="Media",'MAPA DE RIESGOS'!$AR291="Leve"),CONCATENATE("R",'MAPA DE RIESGOS'!$H291,"C",'MAPA DE RIESGOS'!$AF291),"")</f>
        <v/>
      </c>
      <c r="T85" s="370" t="str">
        <f>IF(AND('MAPA DE RIESGOS'!$AP292="Media",'MAPA DE RIESGOS'!$AR292="Leve"),CONCATENATE("R",'MAPA DE RIESGOS'!$H292,"C",'MAPA DE RIESGOS'!$AF292),"")</f>
        <v/>
      </c>
      <c r="U85" s="370" t="str">
        <f>IF(AND('MAPA DE RIESGOS'!$AP293="Media",'MAPA DE RIESGOS'!$AR293="Leve"),CONCATENATE("R",'MAPA DE RIESGOS'!$H293,"C",'MAPA DE RIESGOS'!$AF293),"")</f>
        <v/>
      </c>
      <c r="V85" s="370" t="str">
        <f>IF(AND('MAPA DE RIESGOS'!$AP294="Media",'MAPA DE RIESGOS'!$AR294="Leve"),CONCATENATE("R",'MAPA DE RIESGOS'!$H294,"C",'MAPA DE RIESGOS'!$AF294),"")</f>
        <v/>
      </c>
      <c r="W85" s="370" t="str">
        <f>IF(AND('MAPA DE RIESGOS'!$AP295="Media",'MAPA DE RIESGOS'!$AR295="Leve"),CONCATENATE("R",'MAPA DE RIESGOS'!$H295,"C",'MAPA DE RIESGOS'!$AF295),"")</f>
        <v/>
      </c>
      <c r="X85" s="370" t="str">
        <f>IF(AND('MAPA DE RIESGOS'!$AP296="Media",'MAPA DE RIESGOS'!$AR296="Leve"),CONCATENATE("R",'MAPA DE RIESGOS'!$H296,"C",'MAPA DE RIESGOS'!$AF296),"")</f>
        <v/>
      </c>
      <c r="Y85" s="370" t="str">
        <f>IF(AND('MAPA DE RIESGOS'!$AP297="Media",'MAPA DE RIESGOS'!$AR297="Leve"),CONCATENATE("R",'MAPA DE RIESGOS'!$H297,"C",'MAPA DE RIESGOS'!$AF297),"")</f>
        <v/>
      </c>
      <c r="Z85" s="370" t="str">
        <f>IF(AND('MAPA DE RIESGOS'!$AP298="Media",'MAPA DE RIESGOS'!$AR298="Leve"),CONCATENATE("R",'MAPA DE RIESGOS'!$H298,"C",'MAPA DE RIESGOS'!$AF298),"")</f>
        <v/>
      </c>
      <c r="AA85" s="370" t="str">
        <f>IF(AND('MAPA DE RIESGOS'!$AP299="Media",'MAPA DE RIESGOS'!$AR299="Leve"),CONCATENATE("R",'MAPA DE RIESGOS'!$H299,"C",'MAPA DE RIESGOS'!$AF299),"")</f>
        <v/>
      </c>
      <c r="AB85" s="369" t="str">
        <f>IF(AND('MAPA DE RIESGOS'!$AP282="Media",'MAPA DE RIESGOS'!$AR282="Menor"),CONCATENATE("R",'MAPA DE RIESGOS'!$H282,"C",'MAPA DE RIESGOS'!$AF282),"")</f>
        <v/>
      </c>
      <c r="AC85" s="370" t="str">
        <f>IF(AND('MAPA DE RIESGOS'!$AP283="Media",'MAPA DE RIESGOS'!$AR283="Menor"),CONCATENATE("R",'MAPA DE RIESGOS'!$H283,"C",'MAPA DE RIESGOS'!$AF283),"")</f>
        <v/>
      </c>
      <c r="AD85" s="370" t="str">
        <f>IF(AND('MAPA DE RIESGOS'!$AP284="Media",'MAPA DE RIESGOS'!$AR284="Menor"),CONCATENATE("R",'MAPA DE RIESGOS'!$H284,"C",'MAPA DE RIESGOS'!$AF284),"")</f>
        <v/>
      </c>
      <c r="AE85" s="370" t="str">
        <f>IF(AND('MAPA DE RIESGOS'!$AP285="Media",'MAPA DE RIESGOS'!$AR285="Menor"),CONCATENATE("R",'MAPA DE RIESGOS'!$H285,"C",'MAPA DE RIESGOS'!$AF285),"")</f>
        <v/>
      </c>
      <c r="AF85" s="370" t="str">
        <f>IF(AND('MAPA DE RIESGOS'!$AP286="Media",'MAPA DE RIESGOS'!$AR286="Menor"),CONCATENATE("R",'MAPA DE RIESGOS'!$H286,"C",'MAPA DE RIESGOS'!$AF286),"")</f>
        <v/>
      </c>
      <c r="AG85" s="370" t="str">
        <f>IF(AND('MAPA DE RIESGOS'!$AP287="Media",'MAPA DE RIESGOS'!$AR287="Menor"),CONCATENATE("R",'MAPA DE RIESGOS'!$H287,"C",'MAPA DE RIESGOS'!$AF287),"")</f>
        <v/>
      </c>
      <c r="AH85" s="370" t="str">
        <f>IF(AND('MAPA DE RIESGOS'!$AP288="Media",'MAPA DE RIESGOS'!$AR288="Menor"),CONCATENATE("R",'MAPA DE RIESGOS'!$H288,"C",'MAPA DE RIESGOS'!$AF288),"")</f>
        <v/>
      </c>
      <c r="AI85" s="370" t="str">
        <f>IF(AND('MAPA DE RIESGOS'!$AP289="Media",'MAPA DE RIESGOS'!$AR289="Menor"),CONCATENATE("R",'MAPA DE RIESGOS'!$H289,"C",'MAPA DE RIESGOS'!$AF289),"")</f>
        <v/>
      </c>
      <c r="AJ85" s="370" t="str">
        <f>IF(AND('MAPA DE RIESGOS'!$AP290="Media",'MAPA DE RIESGOS'!$AR290="Menor"),CONCATENATE("R",'MAPA DE RIESGOS'!$H290,"C",'MAPA DE RIESGOS'!$AF290),"")</f>
        <v/>
      </c>
      <c r="AK85" s="370" t="str">
        <f>IF(AND('MAPA DE RIESGOS'!$AP291="Media",'MAPA DE RIESGOS'!$AR291="Menor"),CONCATENATE("R",'MAPA DE RIESGOS'!$H291,"C",'MAPA DE RIESGOS'!$AF291),"")</f>
        <v/>
      </c>
      <c r="AL85" s="370" t="str">
        <f>IF(AND('MAPA DE RIESGOS'!$AP292="Media",'MAPA DE RIESGOS'!$AR292="Menor"),CONCATENATE("R",'MAPA DE RIESGOS'!$H292,"C",'MAPA DE RIESGOS'!$AF292),"")</f>
        <v/>
      </c>
      <c r="AM85" s="370" t="str">
        <f>IF(AND('MAPA DE RIESGOS'!$AP293="Media",'MAPA DE RIESGOS'!$AR293="Menor"),CONCATENATE("R",'MAPA DE RIESGOS'!$H293,"C",'MAPA DE RIESGOS'!$AF293),"")</f>
        <v/>
      </c>
      <c r="AN85" s="370" t="str">
        <f>IF(AND('MAPA DE RIESGOS'!$AP294="Media",'MAPA DE RIESGOS'!$AR294="Menor"),CONCATENATE("R",'MAPA DE RIESGOS'!$H294,"C",'MAPA DE RIESGOS'!$AF294),"")</f>
        <v/>
      </c>
      <c r="AO85" s="370" t="str">
        <f>IF(AND('MAPA DE RIESGOS'!$AP295="Media",'MAPA DE RIESGOS'!$AR295="Menor"),CONCATENATE("R",'MAPA DE RIESGOS'!$H295,"C",'MAPA DE RIESGOS'!$AF295),"")</f>
        <v/>
      </c>
      <c r="AP85" s="370" t="str">
        <f>IF(AND('MAPA DE RIESGOS'!$AP296="Media",'MAPA DE RIESGOS'!$AR296="Menor"),CONCATENATE("R",'MAPA DE RIESGOS'!$H296,"C",'MAPA DE RIESGOS'!$AF296),"")</f>
        <v/>
      </c>
      <c r="AQ85" s="370" t="str">
        <f>IF(AND('MAPA DE RIESGOS'!$AP297="Media",'MAPA DE RIESGOS'!$AR297="Menor"),CONCATENATE("R",'MAPA DE RIESGOS'!$H297,"C",'MAPA DE RIESGOS'!$AF297),"")</f>
        <v/>
      </c>
      <c r="AR85" s="370" t="str">
        <f>IF(AND('MAPA DE RIESGOS'!$AP298="Media",'MAPA DE RIESGOS'!$AR298="Menor"),CONCATENATE("R",'MAPA DE RIESGOS'!$H298,"C",'MAPA DE RIESGOS'!$AF298),"")</f>
        <v/>
      </c>
      <c r="AS85" s="370" t="str">
        <f>IF(AND('MAPA DE RIESGOS'!$AP299="Media",'MAPA DE RIESGOS'!$AR299="Menor"),CONCATENATE("R",'MAPA DE RIESGOS'!$H299,"C",'MAPA DE RIESGOS'!$AF299),"")</f>
        <v/>
      </c>
      <c r="AT85" s="369" t="str">
        <f>IF(AND('MAPA DE RIESGOS'!$AP282="Media",'MAPA DE RIESGOS'!$AR282="Moderado"),CONCATENATE("R",'MAPA DE RIESGOS'!$H282,"C",'MAPA DE RIESGOS'!$AF282),"")</f>
        <v/>
      </c>
      <c r="AU85" s="370" t="str">
        <f>IF(AND('MAPA DE RIESGOS'!$AP283="Media",'MAPA DE RIESGOS'!$AR283="Moderado"),CONCATENATE("R",'MAPA DE RIESGOS'!$H283,"C",'MAPA DE RIESGOS'!$AF283),"")</f>
        <v/>
      </c>
      <c r="AV85" s="370" t="str">
        <f>IF(AND('MAPA DE RIESGOS'!$AP284="Media",'MAPA DE RIESGOS'!$AR284="Moderado"),CONCATENATE("R",'MAPA DE RIESGOS'!$H284,"C",'MAPA DE RIESGOS'!$AF284),"")</f>
        <v/>
      </c>
      <c r="AW85" s="370" t="str">
        <f>IF(AND('MAPA DE RIESGOS'!$AP285="Media",'MAPA DE RIESGOS'!$AR285="Moderado"),CONCATENATE("R",'MAPA DE RIESGOS'!$H285,"C",'MAPA DE RIESGOS'!$AF285),"")</f>
        <v/>
      </c>
      <c r="AX85" s="370" t="str">
        <f>IF(AND('MAPA DE RIESGOS'!$AP286="Media",'MAPA DE RIESGOS'!$AR286="Moderado"),CONCATENATE("R",'MAPA DE RIESGOS'!$H286,"C",'MAPA DE RIESGOS'!$AF286),"")</f>
        <v/>
      </c>
      <c r="AY85" s="370" t="str">
        <f>IF(AND('MAPA DE RIESGOS'!$AP287="Media",'MAPA DE RIESGOS'!$AR287="Moderado"),CONCATENATE("R",'MAPA DE RIESGOS'!$H287,"C",'MAPA DE RIESGOS'!$AF287),"")</f>
        <v/>
      </c>
      <c r="AZ85" s="370" t="str">
        <f>IF(AND('MAPA DE RIESGOS'!$AP288="Media",'MAPA DE RIESGOS'!$AR288="Moderado"),CONCATENATE("R",'MAPA DE RIESGOS'!$H288,"C",'MAPA DE RIESGOS'!$AF288),"")</f>
        <v/>
      </c>
      <c r="BA85" s="370" t="str">
        <f>IF(AND('MAPA DE RIESGOS'!$AP289="Media",'MAPA DE RIESGOS'!$AR289="Moderado"),CONCATENATE("R",'MAPA DE RIESGOS'!$H289,"C",'MAPA DE RIESGOS'!$AF289),"")</f>
        <v/>
      </c>
      <c r="BB85" s="370" t="str">
        <f>IF(AND('MAPA DE RIESGOS'!$AP290="Media",'MAPA DE RIESGOS'!$AR290="Moderado"),CONCATENATE("R",'MAPA DE RIESGOS'!$H290,"C",'MAPA DE RIESGOS'!$AF290),"")</f>
        <v/>
      </c>
      <c r="BC85" s="370" t="str">
        <f>IF(AND('MAPA DE RIESGOS'!$AP291="Media",'MAPA DE RIESGOS'!$AR291="Moderado"),CONCATENATE("R",'MAPA DE RIESGOS'!$H291,"C",'MAPA DE RIESGOS'!$AF291),"")</f>
        <v/>
      </c>
      <c r="BD85" s="370" t="str">
        <f>IF(AND('MAPA DE RIESGOS'!$AP292="Media",'MAPA DE RIESGOS'!$AR292="Moderado"),CONCATENATE("R",'MAPA DE RIESGOS'!$H292,"C",'MAPA DE RIESGOS'!$AF292),"")</f>
        <v/>
      </c>
      <c r="BE85" s="370" t="str">
        <f>IF(AND('MAPA DE RIESGOS'!$AP293="Media",'MAPA DE RIESGOS'!$AR293="Moderado"),CONCATENATE("R",'MAPA DE RIESGOS'!$H293,"C",'MAPA DE RIESGOS'!$AF293),"")</f>
        <v/>
      </c>
      <c r="BF85" s="370" t="str">
        <f>IF(AND('MAPA DE RIESGOS'!$AP294="Media",'MAPA DE RIESGOS'!$AR294="Moderado"),CONCATENATE("R",'MAPA DE RIESGOS'!$H294,"C",'MAPA DE RIESGOS'!$AF294),"")</f>
        <v/>
      </c>
      <c r="BG85" s="370" t="str">
        <f>IF(AND('MAPA DE RIESGOS'!$AP295="Media",'MAPA DE RIESGOS'!$AR295="Moderado"),CONCATENATE("R",'MAPA DE RIESGOS'!$H295,"C",'MAPA DE RIESGOS'!$AF295),"")</f>
        <v/>
      </c>
      <c r="BH85" s="370" t="str">
        <f>IF(AND('MAPA DE RIESGOS'!$AP296="Media",'MAPA DE RIESGOS'!$AR296="Moderado"),CONCATENATE("R",'MAPA DE RIESGOS'!$H296,"C",'MAPA DE RIESGOS'!$AF296),"")</f>
        <v/>
      </c>
      <c r="BI85" s="370" t="str">
        <f>IF(AND('MAPA DE RIESGOS'!$AP297="Media",'MAPA DE RIESGOS'!$AR297="Moderado"),CONCATENATE("R",'MAPA DE RIESGOS'!$H297,"C",'MAPA DE RIESGOS'!$AF297),"")</f>
        <v/>
      </c>
      <c r="BJ85" s="370" t="str">
        <f>IF(AND('MAPA DE RIESGOS'!$AP298="Media",'MAPA DE RIESGOS'!$AR298="Moderado"),CONCATENATE("R",'MAPA DE RIESGOS'!$H298,"C",'MAPA DE RIESGOS'!$AF298),"")</f>
        <v/>
      </c>
      <c r="BK85" s="371" t="str">
        <f>IF(AND('MAPA DE RIESGOS'!$AP299="Media",'MAPA DE RIESGOS'!$AR299="Moderado"),CONCATENATE("R",'MAPA DE RIESGOS'!$H299,"C",'MAPA DE RIESGOS'!$AF299),"")</f>
        <v/>
      </c>
      <c r="BL85" s="357" t="str">
        <f>IF(AND('MAPA DE RIESGOS'!$AP282="Media",'MAPA DE RIESGOS'!$AR282="Mayor"),CONCATENATE("R",'MAPA DE RIESGOS'!$H282,"C",'MAPA DE RIESGOS'!$AF282),"")</f>
        <v/>
      </c>
      <c r="BM85" s="357" t="str">
        <f>IF(AND('MAPA DE RIESGOS'!$AP283="Media",'MAPA DE RIESGOS'!$AR283="Mayor"),CONCATENATE("R",'MAPA DE RIESGOS'!$H283,"C",'MAPA DE RIESGOS'!$AF283),"")</f>
        <v/>
      </c>
      <c r="BN85" s="357" t="str">
        <f>IF(AND('MAPA DE RIESGOS'!$AP284="Media",'MAPA DE RIESGOS'!$AR284="Mayor"),CONCATENATE("R",'MAPA DE RIESGOS'!$H284,"C",'MAPA DE RIESGOS'!$AF284),"")</f>
        <v/>
      </c>
      <c r="BO85" s="357" t="str">
        <f>IF(AND('MAPA DE RIESGOS'!$AP285="Media",'MAPA DE RIESGOS'!$AR285="Mayor"),CONCATENATE("R",'MAPA DE RIESGOS'!$H285,"C",'MAPA DE RIESGOS'!$AF285),"")</f>
        <v/>
      </c>
      <c r="BP85" s="357" t="str">
        <f>IF(AND('MAPA DE RIESGOS'!$AP286="Media",'MAPA DE RIESGOS'!$AR286="Mayor"),CONCATENATE("R",'MAPA DE RIESGOS'!$H286,"C",'MAPA DE RIESGOS'!$AF286),"")</f>
        <v/>
      </c>
      <c r="BQ85" s="357" t="str">
        <f>IF(AND('MAPA DE RIESGOS'!$AP287="Media",'MAPA DE RIESGOS'!$AR287="Mayor"),CONCATENATE("R",'MAPA DE RIESGOS'!$H287,"C",'MAPA DE RIESGOS'!$AF287),"")</f>
        <v/>
      </c>
      <c r="BR85" s="357" t="str">
        <f>IF(AND('MAPA DE RIESGOS'!$AP288="Media",'MAPA DE RIESGOS'!$AR288="Mayor"),CONCATENATE("R",'MAPA DE RIESGOS'!$H288,"C",'MAPA DE RIESGOS'!$AF288),"")</f>
        <v/>
      </c>
      <c r="BS85" s="357" t="str">
        <f>IF(AND('MAPA DE RIESGOS'!$AP289="Media",'MAPA DE RIESGOS'!$AR289="Mayor"),CONCATENATE("R",'MAPA DE RIESGOS'!$H289,"C",'MAPA DE RIESGOS'!$AF289),"")</f>
        <v/>
      </c>
      <c r="BT85" s="357" t="str">
        <f>IF(AND('MAPA DE RIESGOS'!$AP290="Media",'MAPA DE RIESGOS'!$AR290="Mayor"),CONCATENATE("R",'MAPA DE RIESGOS'!$H290,"C",'MAPA DE RIESGOS'!$AF290),"")</f>
        <v/>
      </c>
      <c r="BU85" s="357" t="str">
        <f>IF(AND('MAPA DE RIESGOS'!$AP291="Media",'MAPA DE RIESGOS'!$AR291="Mayor"),CONCATENATE("R",'MAPA DE RIESGOS'!$H291,"C",'MAPA DE RIESGOS'!$AF291),"")</f>
        <v/>
      </c>
      <c r="BV85" s="357" t="str">
        <f>IF(AND('MAPA DE RIESGOS'!$AP292="Media",'MAPA DE RIESGOS'!$AR292="Mayor"),CONCATENATE("R",'MAPA DE RIESGOS'!$H292,"C",'MAPA DE RIESGOS'!$AF292),"")</f>
        <v/>
      </c>
      <c r="BW85" s="357" t="str">
        <f>IF(AND('MAPA DE RIESGOS'!$AP293="Media",'MAPA DE RIESGOS'!$AR293="Mayor"),CONCATENATE("R",'MAPA DE RIESGOS'!$H293,"C",'MAPA DE RIESGOS'!$AF293),"")</f>
        <v/>
      </c>
      <c r="BX85" s="357" t="str">
        <f>IF(AND('MAPA DE RIESGOS'!$AP294="Media",'MAPA DE RIESGOS'!$AR294="Mayor"),CONCATENATE("R",'MAPA DE RIESGOS'!$H294,"C",'MAPA DE RIESGOS'!$AF294),"")</f>
        <v/>
      </c>
      <c r="BY85" s="357" t="str">
        <f>IF(AND('MAPA DE RIESGOS'!$AP295="Media",'MAPA DE RIESGOS'!$AR295="Mayor"),CONCATENATE("R",'MAPA DE RIESGOS'!$H295,"C",'MAPA DE RIESGOS'!$AF295),"")</f>
        <v/>
      </c>
      <c r="BZ85" s="357" t="str">
        <f>IF(AND('MAPA DE RIESGOS'!$AP296="Media",'MAPA DE RIESGOS'!$AR296="Mayor"),CONCATENATE("R",'MAPA DE RIESGOS'!$H296,"C",'MAPA DE RIESGOS'!$AF296),"")</f>
        <v/>
      </c>
      <c r="CA85" s="357" t="str">
        <f>IF(AND('MAPA DE RIESGOS'!$AP297="Media",'MAPA DE RIESGOS'!$AR297="Mayor"),CONCATENATE("R",'MAPA DE RIESGOS'!$H297,"C",'MAPA DE RIESGOS'!$AF297),"")</f>
        <v/>
      </c>
      <c r="CB85" s="357" t="str">
        <f>IF(AND('MAPA DE RIESGOS'!$AP298="Media",'MAPA DE RIESGOS'!$AR298="Mayor"),CONCATENATE("R",'MAPA DE RIESGOS'!$H298,"C",'MAPA DE RIESGOS'!$AF298),"")</f>
        <v/>
      </c>
      <c r="CC85" s="358" t="str">
        <f>IF(AND('MAPA DE RIESGOS'!$AP299="Media",'MAPA DE RIESGOS'!$AR299="Mayor"),CONCATENATE("R",'MAPA DE RIESGOS'!$H299,"C",'MAPA DE RIESGOS'!$AF299),"")</f>
        <v/>
      </c>
      <c r="CD85" s="359" t="str">
        <f>IF(AND('MAPA DE RIESGOS'!$AP282="Media",'MAPA DE RIESGOS'!$AR282="Catastrófico"),CONCATENATE("R",'MAPA DE RIESGOS'!$H282,"C",'MAPA DE RIESGOS'!$AF282),"")</f>
        <v/>
      </c>
      <c r="CE85" s="359" t="str">
        <f>IF(AND('MAPA DE RIESGOS'!$AP283="Media",'MAPA DE RIESGOS'!$AR283="Catastrófico"),CONCATENATE("R",'MAPA DE RIESGOS'!$H283,"C",'MAPA DE RIESGOS'!$AF283),"")</f>
        <v/>
      </c>
      <c r="CF85" s="359" t="str">
        <f>IF(AND('MAPA DE RIESGOS'!$AP284="Media",'MAPA DE RIESGOS'!$AR284="Catastrófico"),CONCATENATE("R",'MAPA DE RIESGOS'!$H284,"C",'MAPA DE RIESGOS'!$AF284),"")</f>
        <v/>
      </c>
      <c r="CG85" s="359" t="str">
        <f>IF(AND('MAPA DE RIESGOS'!$AP285="Media",'MAPA DE RIESGOS'!$AR285="Catastrófico"),CONCATENATE("R",'MAPA DE RIESGOS'!$H285,"C",'MAPA DE RIESGOS'!$AF285),"")</f>
        <v/>
      </c>
      <c r="CH85" s="359" t="str">
        <f>IF(AND('MAPA DE RIESGOS'!$AP286="Media",'MAPA DE RIESGOS'!$AR286="Catastrófico"),CONCATENATE("R",'MAPA DE RIESGOS'!$H286,"C",'MAPA DE RIESGOS'!$AF286),"")</f>
        <v/>
      </c>
      <c r="CI85" s="359" t="str">
        <f>IF(AND('MAPA DE RIESGOS'!$AP287="Media",'MAPA DE RIESGOS'!$AR287="Catastrófico"),CONCATENATE("R",'MAPA DE RIESGOS'!$H287,"C",'MAPA DE RIESGOS'!$AF287),"")</f>
        <v/>
      </c>
      <c r="CJ85" s="359" t="str">
        <f>IF(AND('MAPA DE RIESGOS'!$AP288="Media",'MAPA DE RIESGOS'!$AR288="Catastrófico"),CONCATENATE("R",'MAPA DE RIESGOS'!$H288,"C",'MAPA DE RIESGOS'!$AF288),"")</f>
        <v/>
      </c>
      <c r="CK85" s="359" t="str">
        <f>IF(AND('MAPA DE RIESGOS'!$AP289="Media",'MAPA DE RIESGOS'!$AR289="Catastrófico"),CONCATENATE("R",'MAPA DE RIESGOS'!$H289,"C",'MAPA DE RIESGOS'!$AF289),"")</f>
        <v/>
      </c>
      <c r="CL85" s="359" t="str">
        <f>IF(AND('MAPA DE RIESGOS'!$AP290="Media",'MAPA DE RIESGOS'!$AR290="Catastrófico"),CONCATENATE("R",'MAPA DE RIESGOS'!$H290,"C",'MAPA DE RIESGOS'!$AF290),"")</f>
        <v/>
      </c>
      <c r="CM85" s="359" t="str">
        <f>IF(AND('MAPA DE RIESGOS'!$AP291="Media",'MAPA DE RIESGOS'!$AR291="Catastrófico"),CONCATENATE("R",'MAPA DE RIESGOS'!$H291,"C",'MAPA DE RIESGOS'!$AF291),"")</f>
        <v/>
      </c>
      <c r="CN85" s="359" t="str">
        <f>IF(AND('MAPA DE RIESGOS'!$AP292="Media",'MAPA DE RIESGOS'!$AR292="Catastrófico"),CONCATENATE("R",'MAPA DE RIESGOS'!$H292,"C",'MAPA DE RIESGOS'!$AF292),"")</f>
        <v/>
      </c>
      <c r="CO85" s="359" t="str">
        <f>IF(AND('MAPA DE RIESGOS'!$AP293="Media",'MAPA DE RIESGOS'!$AR293="Catastrófico"),CONCATENATE("R",'MAPA DE RIESGOS'!$H293,"C",'MAPA DE RIESGOS'!$AF293),"")</f>
        <v/>
      </c>
      <c r="CP85" s="359" t="str">
        <f>IF(AND('MAPA DE RIESGOS'!$AP294="Media",'MAPA DE RIESGOS'!$AR294="Catastrófico"),CONCATENATE("R",'MAPA DE RIESGOS'!$H294,"C",'MAPA DE RIESGOS'!$AF294),"")</f>
        <v/>
      </c>
      <c r="CQ85" s="359" t="str">
        <f>IF(AND('MAPA DE RIESGOS'!$AP295="Media",'MAPA DE RIESGOS'!$AR295="Catastrófico"),CONCATENATE("R",'MAPA DE RIESGOS'!$H295,"C",'MAPA DE RIESGOS'!$AF295),"")</f>
        <v/>
      </c>
      <c r="CR85" s="359" t="str">
        <f>IF(AND('MAPA DE RIESGOS'!$AP296="Media",'MAPA DE RIESGOS'!$AR296="Catastrófico"),CONCATENATE("R",'MAPA DE RIESGOS'!$H296,"C",'MAPA DE RIESGOS'!$AF296),"")</f>
        <v/>
      </c>
      <c r="CS85" s="359" t="str">
        <f>IF(AND('MAPA DE RIESGOS'!$AP297="Media",'MAPA DE RIESGOS'!$AR297="Catastrófico"),CONCATENATE("R",'MAPA DE RIESGOS'!$H297,"C",'MAPA DE RIESGOS'!$AF297),"")</f>
        <v/>
      </c>
      <c r="CT85" s="359" t="str">
        <f>IF(AND('MAPA DE RIESGOS'!$AP298="Media",'MAPA DE RIESGOS'!$AR298="Catastrófico"),CONCATENATE("R",'MAPA DE RIESGOS'!$H298,"C",'MAPA DE RIESGOS'!$AF298),"")</f>
        <v/>
      </c>
      <c r="CU85" s="360" t="str">
        <f>IF(AND('MAPA DE RIESGOS'!$AP299="Media",'MAPA DE RIESGOS'!$AR299="Catastrófico"),CONCATENATE("R",'MAPA DE RIESGOS'!$H299,"C",'MAPA DE RIESGOS'!$AF299),"")</f>
        <v/>
      </c>
      <c r="CV85" s="67"/>
      <c r="CW85" s="762"/>
      <c r="CX85" s="763"/>
      <c r="CY85" s="763"/>
      <c r="CZ85" s="763"/>
      <c r="DA85" s="763"/>
      <c r="DB85" s="764"/>
    </row>
    <row r="86" spans="2:106" ht="32.5" customHeight="1">
      <c r="B86" s="749"/>
      <c r="C86" s="749"/>
      <c r="D86" s="750"/>
      <c r="E86" s="738"/>
      <c r="F86" s="739"/>
      <c r="G86" s="739"/>
      <c r="H86" s="739"/>
      <c r="I86" s="740"/>
      <c r="J86" s="369" t="str">
        <f>IF(AND('MAPA DE RIESGOS'!$AP300="Media",'MAPA DE RIESGOS'!$AR300="Leve"),CONCATENATE("R",'MAPA DE RIESGOS'!$H300,"C",'MAPA DE RIESGOS'!$AF300),"")</f>
        <v/>
      </c>
      <c r="K86" s="370" t="str">
        <f>IF(AND('MAPA DE RIESGOS'!$AP301="Media",'MAPA DE RIESGOS'!$AR301="Leve"),CONCATENATE("R",'MAPA DE RIESGOS'!$H301,"C",'MAPA DE RIESGOS'!$AF301),"")</f>
        <v/>
      </c>
      <c r="L86" s="370" t="str">
        <f>IF(AND('MAPA DE RIESGOS'!$AP302="Media",'MAPA DE RIESGOS'!$AR302="Leve"),CONCATENATE("R",'MAPA DE RIESGOS'!$H302,"C",'MAPA DE RIESGOS'!$AF302),"")</f>
        <v/>
      </c>
      <c r="M86" s="370" t="str">
        <f>IF(AND('MAPA DE RIESGOS'!$AP303="Media",'MAPA DE RIESGOS'!$AR303="Leve"),CONCATENATE("R",'MAPA DE RIESGOS'!$H303,"C",'MAPA DE RIESGOS'!$AF303),"")</f>
        <v/>
      </c>
      <c r="N86" s="370" t="str">
        <f>IF(AND('MAPA DE RIESGOS'!$AP304="Media",'MAPA DE RIESGOS'!$AR304="Leve"),CONCATENATE("R",'MAPA DE RIESGOS'!$H304,"C",'MAPA DE RIESGOS'!$AF304),"")</f>
        <v/>
      </c>
      <c r="O86" s="370" t="str">
        <f>IF(AND('MAPA DE RIESGOS'!$AP305="Media",'MAPA DE RIESGOS'!$AR305="Leve"),CONCATENATE("R",'MAPA DE RIESGOS'!$H305,"C",'MAPA DE RIESGOS'!$AF305),"")</f>
        <v/>
      </c>
      <c r="P86" s="370" t="str">
        <f>IF(AND('MAPA DE RIESGOS'!$AP306="Media",'MAPA DE RIESGOS'!$AR306="Leve"),CONCATENATE("R",'MAPA DE RIESGOS'!$H306,"C",'MAPA DE RIESGOS'!$AF306),"")</f>
        <v/>
      </c>
      <c r="Q86" s="370" t="str">
        <f>IF(AND('MAPA DE RIESGOS'!$AP307="Media",'MAPA DE RIESGOS'!$AR307="Leve"),CONCATENATE("R",'MAPA DE RIESGOS'!$H307,"C",'MAPA DE RIESGOS'!$AF307),"")</f>
        <v/>
      </c>
      <c r="R86" s="370" t="str">
        <f>IF(AND('MAPA DE RIESGOS'!$AP308="Media",'MAPA DE RIESGOS'!$AR308="Leve"),CONCATENATE("R",'MAPA DE RIESGOS'!$H308,"C",'MAPA DE RIESGOS'!$AF308),"")</f>
        <v/>
      </c>
      <c r="S86" s="370" t="str">
        <f>IF(AND('MAPA DE RIESGOS'!$AP309="Media",'MAPA DE RIESGOS'!$AR309="Leve"),CONCATENATE("R",'MAPA DE RIESGOS'!$H309,"C",'MAPA DE RIESGOS'!$AF309),"")</f>
        <v/>
      </c>
      <c r="T86" s="370" t="str">
        <f>IF(AND('MAPA DE RIESGOS'!$AP310="Media",'MAPA DE RIESGOS'!$AR310="Leve"),CONCATENATE("R",'MAPA DE RIESGOS'!$H310,"C",'MAPA DE RIESGOS'!$AF310),"")</f>
        <v/>
      </c>
      <c r="U86" s="370" t="str">
        <f>IF(AND('MAPA DE RIESGOS'!$AP311="Media",'MAPA DE RIESGOS'!$AR311="Leve"),CONCATENATE("R",'MAPA DE RIESGOS'!$H311,"C",'MAPA DE RIESGOS'!$AF311),"")</f>
        <v/>
      </c>
      <c r="V86" s="370" t="str">
        <f>IF(AND('MAPA DE RIESGOS'!$AP312="Media",'MAPA DE RIESGOS'!$AR312="Leve"),CONCATENATE("R",'MAPA DE RIESGOS'!$H312,"C",'MAPA DE RIESGOS'!$AF312),"")</f>
        <v/>
      </c>
      <c r="W86" s="370" t="str">
        <f>IF(AND('MAPA DE RIESGOS'!$AP313="Media",'MAPA DE RIESGOS'!$AR313="Leve"),CONCATENATE("R",'MAPA DE RIESGOS'!$H313,"C",'MAPA DE RIESGOS'!$AF313),"")</f>
        <v/>
      </c>
      <c r="X86" s="370" t="str">
        <f>IF(AND('MAPA DE RIESGOS'!$AP314="Media",'MAPA DE RIESGOS'!$AR314="Leve"),CONCATENATE("R",'MAPA DE RIESGOS'!$H314,"C",'MAPA DE RIESGOS'!$AF314),"")</f>
        <v/>
      </c>
      <c r="Y86" s="370" t="str">
        <f>IF(AND('MAPA DE RIESGOS'!$AP315="Media",'MAPA DE RIESGOS'!$AR315="Leve"),CONCATENATE("R",'MAPA DE RIESGOS'!$H315,"C",'MAPA DE RIESGOS'!$AF315),"")</f>
        <v/>
      </c>
      <c r="Z86" s="370" t="str">
        <f>IF(AND('MAPA DE RIESGOS'!$AP316="Media",'MAPA DE RIESGOS'!$AR316="Leve"),CONCATENATE("R",'MAPA DE RIESGOS'!$H316,"C",'MAPA DE RIESGOS'!$AF316),"")</f>
        <v/>
      </c>
      <c r="AA86" s="370" t="str">
        <f>IF(AND('MAPA DE RIESGOS'!$AP317="Media",'MAPA DE RIESGOS'!$AR317="Leve"),CONCATENATE("R",'MAPA DE RIESGOS'!$H317,"C",'MAPA DE RIESGOS'!$AF317),"")</f>
        <v/>
      </c>
      <c r="AB86" s="369" t="str">
        <f>IF(AND('MAPA DE RIESGOS'!$AP300="Media",'MAPA DE RIESGOS'!$AR300="Menor"),CONCATENATE("R",'MAPA DE RIESGOS'!$H300,"C",'MAPA DE RIESGOS'!$AF300),"")</f>
        <v/>
      </c>
      <c r="AC86" s="370" t="str">
        <f>IF(AND('MAPA DE RIESGOS'!$AP301="Media",'MAPA DE RIESGOS'!$AR301="Menor"),CONCATENATE("R",'MAPA DE RIESGOS'!$H301,"C",'MAPA DE RIESGOS'!$AF301),"")</f>
        <v/>
      </c>
      <c r="AD86" s="370" t="str">
        <f>IF(AND('MAPA DE RIESGOS'!$AP302="Media",'MAPA DE RIESGOS'!$AR302="Menor"),CONCATENATE("R",'MAPA DE RIESGOS'!$H302,"C",'MAPA DE RIESGOS'!$AF302),"")</f>
        <v/>
      </c>
      <c r="AE86" s="370" t="str">
        <f>IF(AND('MAPA DE RIESGOS'!$AP303="Media",'MAPA DE RIESGOS'!$AR303="Menor"),CONCATENATE("R",'MAPA DE RIESGOS'!$H303,"C",'MAPA DE RIESGOS'!$AF303),"")</f>
        <v/>
      </c>
      <c r="AF86" s="370" t="str">
        <f>IF(AND('MAPA DE RIESGOS'!$AP304="Media",'MAPA DE RIESGOS'!$AR304="Menor"),CONCATENATE("R",'MAPA DE RIESGOS'!$H304,"C",'MAPA DE RIESGOS'!$AF304),"")</f>
        <v/>
      </c>
      <c r="AG86" s="370" t="str">
        <f>IF(AND('MAPA DE RIESGOS'!$AP305="Media",'MAPA DE RIESGOS'!$AR305="Menor"),CONCATENATE("R",'MAPA DE RIESGOS'!$H305,"C",'MAPA DE RIESGOS'!$AF305),"")</f>
        <v/>
      </c>
      <c r="AH86" s="370" t="str">
        <f>IF(AND('MAPA DE RIESGOS'!$AP306="Media",'MAPA DE RIESGOS'!$AR306="Menor"),CONCATENATE("R",'MAPA DE RIESGOS'!$H306,"C",'MAPA DE RIESGOS'!$AF306),"")</f>
        <v/>
      </c>
      <c r="AI86" s="370" t="str">
        <f>IF(AND('MAPA DE RIESGOS'!$AP307="Media",'MAPA DE RIESGOS'!$AR307="Menor"),CONCATENATE("R",'MAPA DE RIESGOS'!$H307,"C",'MAPA DE RIESGOS'!$AF307),"")</f>
        <v/>
      </c>
      <c r="AJ86" s="370" t="str">
        <f>IF(AND('MAPA DE RIESGOS'!$AP308="Media",'MAPA DE RIESGOS'!$AR308="Menor"),CONCATENATE("R",'MAPA DE RIESGOS'!$H308,"C",'MAPA DE RIESGOS'!$AF308),"")</f>
        <v/>
      </c>
      <c r="AK86" s="370" t="str">
        <f>IF(AND('MAPA DE RIESGOS'!$AP309="Media",'MAPA DE RIESGOS'!$AR309="Menor"),CONCATENATE("R",'MAPA DE RIESGOS'!$H309,"C",'MAPA DE RIESGOS'!$AF309),"")</f>
        <v/>
      </c>
      <c r="AL86" s="370" t="str">
        <f>IF(AND('MAPA DE RIESGOS'!$AP310="Media",'MAPA DE RIESGOS'!$AR310="Menor"),CONCATENATE("R",'MAPA DE RIESGOS'!$H310,"C",'MAPA DE RIESGOS'!$AF310),"")</f>
        <v/>
      </c>
      <c r="AM86" s="370" t="str">
        <f>IF(AND('MAPA DE RIESGOS'!$AP311="Media",'MAPA DE RIESGOS'!$AR311="Menor"),CONCATENATE("R",'MAPA DE RIESGOS'!$H311,"C",'MAPA DE RIESGOS'!$AF311),"")</f>
        <v/>
      </c>
      <c r="AN86" s="370" t="str">
        <f>IF(AND('MAPA DE RIESGOS'!$AP312="Media",'MAPA DE RIESGOS'!$AR312="Menor"),CONCATENATE("R",'MAPA DE RIESGOS'!$H312,"C",'MAPA DE RIESGOS'!$AF312),"")</f>
        <v/>
      </c>
      <c r="AO86" s="370" t="str">
        <f>IF(AND('MAPA DE RIESGOS'!$AP313="Media",'MAPA DE RIESGOS'!$AR313="Menor"),CONCATENATE("R",'MAPA DE RIESGOS'!$H313,"C",'MAPA DE RIESGOS'!$AF313),"")</f>
        <v/>
      </c>
      <c r="AP86" s="370" t="str">
        <f>IF(AND('MAPA DE RIESGOS'!$AP314="Media",'MAPA DE RIESGOS'!$AR314="Menor"),CONCATENATE("R",'MAPA DE RIESGOS'!$H314,"C",'MAPA DE RIESGOS'!$AF314),"")</f>
        <v/>
      </c>
      <c r="AQ86" s="370" t="str">
        <f>IF(AND('MAPA DE RIESGOS'!$AP315="Media",'MAPA DE RIESGOS'!$AR315="Menor"),CONCATENATE("R",'MAPA DE RIESGOS'!$H315,"C",'MAPA DE RIESGOS'!$AF315),"")</f>
        <v/>
      </c>
      <c r="AR86" s="370" t="str">
        <f>IF(AND('MAPA DE RIESGOS'!$AP316="Media",'MAPA DE RIESGOS'!$AR316="Menor"),CONCATENATE("R",'MAPA DE RIESGOS'!$H316,"C",'MAPA DE RIESGOS'!$AF316),"")</f>
        <v/>
      </c>
      <c r="AS86" s="370" t="str">
        <f>IF(AND('MAPA DE RIESGOS'!$AP317="Media",'MAPA DE RIESGOS'!$AR317="Menor"),CONCATENATE("R",'MAPA DE RIESGOS'!$H317,"C",'MAPA DE RIESGOS'!$AF317),"")</f>
        <v/>
      </c>
      <c r="AT86" s="369" t="str">
        <f>IF(AND('MAPA DE RIESGOS'!$AP300="Media",'MAPA DE RIESGOS'!$AR300="Moderado"),CONCATENATE("R",'MAPA DE RIESGOS'!$H300,"C",'MAPA DE RIESGOS'!$AF300),"")</f>
        <v/>
      </c>
      <c r="AU86" s="370" t="str">
        <f>IF(AND('MAPA DE RIESGOS'!$AP301="Media",'MAPA DE RIESGOS'!$AR301="Moderado"),CONCATENATE("R",'MAPA DE RIESGOS'!$H301,"C",'MAPA DE RIESGOS'!$AF301),"")</f>
        <v/>
      </c>
      <c r="AV86" s="370" t="str">
        <f>IF(AND('MAPA DE RIESGOS'!$AP302="Media",'MAPA DE RIESGOS'!$AR302="Moderado"),CONCATENATE("R",'MAPA DE RIESGOS'!$H302,"C",'MAPA DE RIESGOS'!$AF302),"")</f>
        <v/>
      </c>
      <c r="AW86" s="370" t="str">
        <f>IF(AND('MAPA DE RIESGOS'!$AP303="Media",'MAPA DE RIESGOS'!$AR303="Moderado"),CONCATENATE("R",'MAPA DE RIESGOS'!$H303,"C",'MAPA DE RIESGOS'!$AF303),"")</f>
        <v/>
      </c>
      <c r="AX86" s="370" t="str">
        <f>IF(AND('MAPA DE RIESGOS'!$AP304="Media",'MAPA DE RIESGOS'!$AR304="Moderado"),CONCATENATE("R",'MAPA DE RIESGOS'!$H304,"C",'MAPA DE RIESGOS'!$AF304),"")</f>
        <v/>
      </c>
      <c r="AY86" s="370" t="str">
        <f>IF(AND('MAPA DE RIESGOS'!$AP305="Media",'MAPA DE RIESGOS'!$AR305="Moderado"),CONCATENATE("R",'MAPA DE RIESGOS'!$H305,"C",'MAPA DE RIESGOS'!$AF305),"")</f>
        <v/>
      </c>
      <c r="AZ86" s="370" t="str">
        <f>IF(AND('MAPA DE RIESGOS'!$AP306="Media",'MAPA DE RIESGOS'!$AR306="Moderado"),CONCATENATE("R",'MAPA DE RIESGOS'!$H306,"C",'MAPA DE RIESGOS'!$AF306),"")</f>
        <v/>
      </c>
      <c r="BA86" s="370" t="str">
        <f>IF(AND('MAPA DE RIESGOS'!$AP307="Media",'MAPA DE RIESGOS'!$AR307="Moderado"),CONCATENATE("R",'MAPA DE RIESGOS'!$H307,"C",'MAPA DE RIESGOS'!$AF307),"")</f>
        <v/>
      </c>
      <c r="BB86" s="370" t="str">
        <f>IF(AND('MAPA DE RIESGOS'!$AP308="Media",'MAPA DE RIESGOS'!$AR308="Moderado"),CONCATENATE("R",'MAPA DE RIESGOS'!$H308,"C",'MAPA DE RIESGOS'!$AF308),"")</f>
        <v/>
      </c>
      <c r="BC86" s="370" t="str">
        <f>IF(AND('MAPA DE RIESGOS'!$AP309="Media",'MAPA DE RIESGOS'!$AR309="Moderado"),CONCATENATE("R",'MAPA DE RIESGOS'!$H309,"C",'MAPA DE RIESGOS'!$AF309),"")</f>
        <v/>
      </c>
      <c r="BD86" s="370" t="str">
        <f>IF(AND('MAPA DE RIESGOS'!$AP310="Media",'MAPA DE RIESGOS'!$AR310="Moderado"),CONCATENATE("R",'MAPA DE RIESGOS'!$H310,"C",'MAPA DE RIESGOS'!$AF310),"")</f>
        <v/>
      </c>
      <c r="BE86" s="370" t="str">
        <f>IF(AND('MAPA DE RIESGOS'!$AP311="Media",'MAPA DE RIESGOS'!$AR311="Moderado"),CONCATENATE("R",'MAPA DE RIESGOS'!$H311,"C",'MAPA DE RIESGOS'!$AF311),"")</f>
        <v/>
      </c>
      <c r="BF86" s="370" t="str">
        <f>IF(AND('MAPA DE RIESGOS'!$AP312="Media",'MAPA DE RIESGOS'!$AR312="Moderado"),CONCATENATE("R",'MAPA DE RIESGOS'!$H312,"C",'MAPA DE RIESGOS'!$AF312),"")</f>
        <v/>
      </c>
      <c r="BG86" s="370" t="str">
        <f>IF(AND('MAPA DE RIESGOS'!$AP313="Media",'MAPA DE RIESGOS'!$AR313="Moderado"),CONCATENATE("R",'MAPA DE RIESGOS'!$H313,"C",'MAPA DE RIESGOS'!$AF313),"")</f>
        <v/>
      </c>
      <c r="BH86" s="370" t="str">
        <f>IF(AND('MAPA DE RIESGOS'!$AP314="Media",'MAPA DE RIESGOS'!$AR314="Moderado"),CONCATENATE("R",'MAPA DE RIESGOS'!$H314,"C",'MAPA DE RIESGOS'!$AF314),"")</f>
        <v/>
      </c>
      <c r="BI86" s="370" t="str">
        <f>IF(AND('MAPA DE RIESGOS'!$AP315="Media",'MAPA DE RIESGOS'!$AR315="Moderado"),CONCATENATE("R",'MAPA DE RIESGOS'!$H315,"C",'MAPA DE RIESGOS'!$AF315),"")</f>
        <v/>
      </c>
      <c r="BJ86" s="370" t="str">
        <f>IF(AND('MAPA DE RIESGOS'!$AP316="Media",'MAPA DE RIESGOS'!$AR316="Moderado"),CONCATENATE("R",'MAPA DE RIESGOS'!$H316,"C",'MAPA DE RIESGOS'!$AF316),"")</f>
        <v/>
      </c>
      <c r="BK86" s="371" t="str">
        <f>IF(AND('MAPA DE RIESGOS'!$AP317="Media",'MAPA DE RIESGOS'!$AR317="Moderado"),CONCATENATE("R",'MAPA DE RIESGOS'!$H317,"C",'MAPA DE RIESGOS'!$AF317),"")</f>
        <v/>
      </c>
      <c r="BL86" s="357" t="str">
        <f>IF(AND('MAPA DE RIESGOS'!$AP300="Media",'MAPA DE RIESGOS'!$AR300="Mayor"),CONCATENATE("R",'MAPA DE RIESGOS'!$H300,"C",'MAPA DE RIESGOS'!$AF300),"")</f>
        <v/>
      </c>
      <c r="BM86" s="357" t="str">
        <f>IF(AND('MAPA DE RIESGOS'!$AP301="Media",'MAPA DE RIESGOS'!$AR301="Mayor"),CONCATENATE("R",'MAPA DE RIESGOS'!$H301,"C",'MAPA DE RIESGOS'!$AF301),"")</f>
        <v/>
      </c>
      <c r="BN86" s="357" t="str">
        <f>IF(AND('MAPA DE RIESGOS'!$AP302="Media",'MAPA DE RIESGOS'!$AR302="Mayor"),CONCATENATE("R",'MAPA DE RIESGOS'!$H302,"C",'MAPA DE RIESGOS'!$AF302),"")</f>
        <v/>
      </c>
      <c r="BO86" s="357" t="str">
        <f>IF(AND('MAPA DE RIESGOS'!$AP303="Media",'MAPA DE RIESGOS'!$AR303="Mayor"),CONCATENATE("R",'MAPA DE RIESGOS'!$H303,"C",'MAPA DE RIESGOS'!$AF303),"")</f>
        <v/>
      </c>
      <c r="BP86" s="357" t="str">
        <f>IF(AND('MAPA DE RIESGOS'!$AP304="Media",'MAPA DE RIESGOS'!$AR304="Mayor"),CONCATENATE("R",'MAPA DE RIESGOS'!$H304,"C",'MAPA DE RIESGOS'!$AF304),"")</f>
        <v/>
      </c>
      <c r="BQ86" s="357" t="str">
        <f>IF(AND('MAPA DE RIESGOS'!$AP305="Media",'MAPA DE RIESGOS'!$AR305="Mayor"),CONCATENATE("R",'MAPA DE RIESGOS'!$H305,"C",'MAPA DE RIESGOS'!$AF305),"")</f>
        <v/>
      </c>
      <c r="BR86" s="357" t="str">
        <f>IF(AND('MAPA DE RIESGOS'!$AP306="Media",'MAPA DE RIESGOS'!$AR306="Mayor"),CONCATENATE("R",'MAPA DE RIESGOS'!$H306,"C",'MAPA DE RIESGOS'!$AF306),"")</f>
        <v/>
      </c>
      <c r="BS86" s="357" t="str">
        <f>IF(AND('MAPA DE RIESGOS'!$AP307="Media",'MAPA DE RIESGOS'!$AR307="Mayor"),CONCATENATE("R",'MAPA DE RIESGOS'!$H307,"C",'MAPA DE RIESGOS'!$AF307),"")</f>
        <v/>
      </c>
      <c r="BT86" s="357" t="str">
        <f>IF(AND('MAPA DE RIESGOS'!$AP308="Media",'MAPA DE RIESGOS'!$AR308="Mayor"),CONCATENATE("R",'MAPA DE RIESGOS'!$H308,"C",'MAPA DE RIESGOS'!$AF308),"")</f>
        <v/>
      </c>
      <c r="BU86" s="357" t="str">
        <f>IF(AND('MAPA DE RIESGOS'!$AP309="Media",'MAPA DE RIESGOS'!$AR309="Mayor"),CONCATENATE("R",'MAPA DE RIESGOS'!$H309,"C",'MAPA DE RIESGOS'!$AF309),"")</f>
        <v/>
      </c>
      <c r="BV86" s="357" t="str">
        <f>IF(AND('MAPA DE RIESGOS'!$AP310="Media",'MAPA DE RIESGOS'!$AR310="Mayor"),CONCATENATE("R",'MAPA DE RIESGOS'!$H310,"C",'MAPA DE RIESGOS'!$AF310),"")</f>
        <v/>
      </c>
      <c r="BW86" s="357" t="str">
        <f>IF(AND('MAPA DE RIESGOS'!$AP311="Media",'MAPA DE RIESGOS'!$AR311="Mayor"),CONCATENATE("R",'MAPA DE RIESGOS'!$H311,"C",'MAPA DE RIESGOS'!$AF311),"")</f>
        <v/>
      </c>
      <c r="BX86" s="357" t="str">
        <f>IF(AND('MAPA DE RIESGOS'!$AP312="Media",'MAPA DE RIESGOS'!$AR312="Mayor"),CONCATENATE("R",'MAPA DE RIESGOS'!$H312,"C",'MAPA DE RIESGOS'!$AF312),"")</f>
        <v/>
      </c>
      <c r="BY86" s="357" t="str">
        <f>IF(AND('MAPA DE RIESGOS'!$AP313="Media",'MAPA DE RIESGOS'!$AR313="Mayor"),CONCATENATE("R",'MAPA DE RIESGOS'!$H313,"C",'MAPA DE RIESGOS'!$AF313),"")</f>
        <v/>
      </c>
      <c r="BZ86" s="357" t="str">
        <f>IF(AND('MAPA DE RIESGOS'!$AP314="Media",'MAPA DE RIESGOS'!$AR314="Mayor"),CONCATENATE("R",'MAPA DE RIESGOS'!$H314,"C",'MAPA DE RIESGOS'!$AF314),"")</f>
        <v/>
      </c>
      <c r="CA86" s="357" t="str">
        <f>IF(AND('MAPA DE RIESGOS'!$AP315="Media",'MAPA DE RIESGOS'!$AR315="Mayor"),CONCATENATE("R",'MAPA DE RIESGOS'!$H315,"C",'MAPA DE RIESGOS'!$AF315),"")</f>
        <v/>
      </c>
      <c r="CB86" s="357" t="str">
        <f>IF(AND('MAPA DE RIESGOS'!$AP316="Media",'MAPA DE RIESGOS'!$AR316="Mayor"),CONCATENATE("R",'MAPA DE RIESGOS'!$H316,"C",'MAPA DE RIESGOS'!$AF316),"")</f>
        <v/>
      </c>
      <c r="CC86" s="358" t="str">
        <f>IF(AND('MAPA DE RIESGOS'!$AP317="Media",'MAPA DE RIESGOS'!$AR317="Mayor"),CONCATENATE("R",'MAPA DE RIESGOS'!$H317,"C",'MAPA DE RIESGOS'!$AF317),"")</f>
        <v/>
      </c>
      <c r="CD86" s="359" t="str">
        <f>IF(AND('MAPA DE RIESGOS'!$AP300="Media",'MAPA DE RIESGOS'!$AR300="Catastrófico"),CONCATENATE("R",'MAPA DE RIESGOS'!$H300,"C",'MAPA DE RIESGOS'!$AF300),"")</f>
        <v/>
      </c>
      <c r="CE86" s="359" t="str">
        <f>IF(AND('MAPA DE RIESGOS'!$AP301="Media",'MAPA DE RIESGOS'!$AR301="Catastrófico"),CONCATENATE("R",'MAPA DE RIESGOS'!$H301,"C",'MAPA DE RIESGOS'!$AF301),"")</f>
        <v/>
      </c>
      <c r="CF86" s="359" t="str">
        <f>IF(AND('MAPA DE RIESGOS'!$AP302="Media",'MAPA DE RIESGOS'!$AR302="Catastrófico"),CONCATENATE("R",'MAPA DE RIESGOS'!$H302,"C",'MAPA DE RIESGOS'!$AF302),"")</f>
        <v/>
      </c>
      <c r="CG86" s="359" t="str">
        <f>IF(AND('MAPA DE RIESGOS'!$AP303="Media",'MAPA DE RIESGOS'!$AR303="Catastrófico"),CONCATENATE("R",'MAPA DE RIESGOS'!$H303,"C",'MAPA DE RIESGOS'!$AF303),"")</f>
        <v/>
      </c>
      <c r="CH86" s="359" t="str">
        <f>IF(AND('MAPA DE RIESGOS'!$AP304="Media",'MAPA DE RIESGOS'!$AR304="Catastrófico"),CONCATENATE("R",'MAPA DE RIESGOS'!$H304,"C",'MAPA DE RIESGOS'!$AF304),"")</f>
        <v/>
      </c>
      <c r="CI86" s="359" t="str">
        <f>IF(AND('MAPA DE RIESGOS'!$AP305="Media",'MAPA DE RIESGOS'!$AR305="Catastrófico"),CONCATENATE("R",'MAPA DE RIESGOS'!$H305,"C",'MAPA DE RIESGOS'!$AF305),"")</f>
        <v/>
      </c>
      <c r="CJ86" s="359" t="str">
        <f>IF(AND('MAPA DE RIESGOS'!$AP306="Media",'MAPA DE RIESGOS'!$AR306="Catastrófico"),CONCATENATE("R",'MAPA DE RIESGOS'!$H306,"C",'MAPA DE RIESGOS'!$AF306),"")</f>
        <v/>
      </c>
      <c r="CK86" s="359" t="str">
        <f>IF(AND('MAPA DE RIESGOS'!$AP307="Media",'MAPA DE RIESGOS'!$AR307="Catastrófico"),CONCATENATE("R",'MAPA DE RIESGOS'!$H307,"C",'MAPA DE RIESGOS'!$AF307),"")</f>
        <v/>
      </c>
      <c r="CL86" s="359" t="str">
        <f>IF(AND('MAPA DE RIESGOS'!$AP308="Media",'MAPA DE RIESGOS'!$AR308="Catastrófico"),CONCATENATE("R",'MAPA DE RIESGOS'!$H308,"C",'MAPA DE RIESGOS'!$AF308),"")</f>
        <v/>
      </c>
      <c r="CM86" s="359" t="str">
        <f>IF(AND('MAPA DE RIESGOS'!$AP309="Media",'MAPA DE RIESGOS'!$AR309="Catastrófico"),CONCATENATE("R",'MAPA DE RIESGOS'!$H309,"C",'MAPA DE RIESGOS'!$AF309),"")</f>
        <v/>
      </c>
      <c r="CN86" s="359" t="str">
        <f>IF(AND('MAPA DE RIESGOS'!$AP310="Media",'MAPA DE RIESGOS'!$AR310="Catastrófico"),CONCATENATE("R",'MAPA DE RIESGOS'!$H310,"C",'MAPA DE RIESGOS'!$AF310),"")</f>
        <v/>
      </c>
      <c r="CO86" s="359" t="str">
        <f>IF(AND('MAPA DE RIESGOS'!$AP311="Media",'MAPA DE RIESGOS'!$AR311="Catastrófico"),CONCATENATE("R",'MAPA DE RIESGOS'!$H311,"C",'MAPA DE RIESGOS'!$AF311),"")</f>
        <v/>
      </c>
      <c r="CP86" s="359" t="str">
        <f>IF(AND('MAPA DE RIESGOS'!$AP312="Media",'MAPA DE RIESGOS'!$AR312="Catastrófico"),CONCATENATE("R",'MAPA DE RIESGOS'!$H312,"C",'MAPA DE RIESGOS'!$AF312),"")</f>
        <v/>
      </c>
      <c r="CQ86" s="359" t="str">
        <f>IF(AND('MAPA DE RIESGOS'!$AP313="Media",'MAPA DE RIESGOS'!$AR313="Catastrófico"),CONCATENATE("R",'MAPA DE RIESGOS'!$H313,"C",'MAPA DE RIESGOS'!$AF313),"")</f>
        <v/>
      </c>
      <c r="CR86" s="359" t="str">
        <f>IF(AND('MAPA DE RIESGOS'!$AP314="Media",'MAPA DE RIESGOS'!$AR314="Catastrófico"),CONCATENATE("R",'MAPA DE RIESGOS'!$H314,"C",'MAPA DE RIESGOS'!$AF314),"")</f>
        <v/>
      </c>
      <c r="CS86" s="359" t="str">
        <f>IF(AND('MAPA DE RIESGOS'!$AP315="Media",'MAPA DE RIESGOS'!$AR315="Catastrófico"),CONCATENATE("R",'MAPA DE RIESGOS'!$H315,"C",'MAPA DE RIESGOS'!$AF315),"")</f>
        <v/>
      </c>
      <c r="CT86" s="359" t="str">
        <f>IF(AND('MAPA DE RIESGOS'!$AP316="Media",'MAPA DE RIESGOS'!$AR316="Catastrófico"),CONCATENATE("R",'MAPA DE RIESGOS'!$H316,"C",'MAPA DE RIESGOS'!$AF316),"")</f>
        <v/>
      </c>
      <c r="CU86" s="360" t="str">
        <f>IF(AND('MAPA DE RIESGOS'!$AP317="Media",'MAPA DE RIESGOS'!$AR317="Catastrófico"),CONCATENATE("R",'MAPA DE RIESGOS'!$H317,"C",'MAPA DE RIESGOS'!$AF317),"")</f>
        <v/>
      </c>
      <c r="CV86" s="67"/>
      <c r="CW86" s="762"/>
      <c r="CX86" s="763"/>
      <c r="CY86" s="763"/>
      <c r="CZ86" s="763"/>
      <c r="DA86" s="763"/>
      <c r="DB86" s="764"/>
    </row>
    <row r="87" spans="2:106" ht="32.5" customHeight="1">
      <c r="B87" s="749"/>
      <c r="C87" s="749"/>
      <c r="D87" s="750"/>
      <c r="E87" s="738"/>
      <c r="F87" s="739"/>
      <c r="G87" s="739"/>
      <c r="H87" s="739"/>
      <c r="I87" s="740"/>
      <c r="J87" s="369" t="str">
        <f>IF(AND('MAPA DE RIESGOS'!$AP318="Media",'MAPA DE RIESGOS'!$AR318="Leve"),CONCATENATE("R",'MAPA DE RIESGOS'!$H318,"C",'MAPA DE RIESGOS'!$AF318),"")</f>
        <v/>
      </c>
      <c r="K87" s="370" t="str">
        <f>IF(AND('MAPA DE RIESGOS'!$AP319="Media",'MAPA DE RIESGOS'!$AR319="Leve"),CONCATENATE("R",'MAPA DE RIESGOS'!$H319,"C",'MAPA DE RIESGOS'!$AF319),"")</f>
        <v/>
      </c>
      <c r="L87" s="370" t="str">
        <f>IF(AND('MAPA DE RIESGOS'!$AP320="Media",'MAPA DE RIESGOS'!$AR320="Leve"),CONCATENATE("R",'MAPA DE RIESGOS'!$H320,"C",'MAPA DE RIESGOS'!$AF320),"")</f>
        <v/>
      </c>
      <c r="M87" s="370" t="str">
        <f>IF(AND('MAPA DE RIESGOS'!$AP321="Media",'MAPA DE RIESGOS'!$AR321="Leve"),CONCATENATE("R",'MAPA DE RIESGOS'!$H321,"C",'MAPA DE RIESGOS'!$AF321),"")</f>
        <v/>
      </c>
      <c r="N87" s="370" t="str">
        <f>IF(AND('MAPA DE RIESGOS'!$AP322="Media",'MAPA DE RIESGOS'!$AR322="Leve"),CONCATENATE("R",'MAPA DE RIESGOS'!$H322,"C",'MAPA DE RIESGOS'!$AF322),"")</f>
        <v/>
      </c>
      <c r="O87" s="370" t="str">
        <f>IF(AND('MAPA DE RIESGOS'!$AP323="Media",'MAPA DE RIESGOS'!$AR323="Leve"),CONCATENATE("R",'MAPA DE RIESGOS'!$H323,"C",'MAPA DE RIESGOS'!$AF323),"")</f>
        <v/>
      </c>
      <c r="P87" s="370" t="str">
        <f>IF(AND('MAPA DE RIESGOS'!$AP324="Media",'MAPA DE RIESGOS'!$AR324="Leve"),CONCATENATE("R",'MAPA DE RIESGOS'!$H324,"C",'MAPA DE RIESGOS'!$AF324),"")</f>
        <v/>
      </c>
      <c r="Q87" s="370" t="str">
        <f>IF(AND('MAPA DE RIESGOS'!$AP325="Media",'MAPA DE RIESGOS'!$AR325="Leve"),CONCATENATE("R",'MAPA DE RIESGOS'!$H325,"C",'MAPA DE RIESGOS'!$AF325),"")</f>
        <v/>
      </c>
      <c r="R87" s="370" t="str">
        <f>IF(AND('MAPA DE RIESGOS'!$AP326="Media",'MAPA DE RIESGOS'!$AR326="Leve"),CONCATENATE("R",'MAPA DE RIESGOS'!$H326,"C",'MAPA DE RIESGOS'!$AF326),"")</f>
        <v/>
      </c>
      <c r="S87" s="370" t="str">
        <f>IF(AND('MAPA DE RIESGOS'!$AP327="Media",'MAPA DE RIESGOS'!$AR327="Leve"),CONCATENATE("R",'MAPA DE RIESGOS'!$H327,"C",'MAPA DE RIESGOS'!$AF327),"")</f>
        <v/>
      </c>
      <c r="T87" s="370" t="str">
        <f>IF(AND('MAPA DE RIESGOS'!$AP328="Media",'MAPA DE RIESGOS'!$AR328="Leve"),CONCATENATE("R",'MAPA DE RIESGOS'!$H328,"C",'MAPA DE RIESGOS'!$AF328),"")</f>
        <v/>
      </c>
      <c r="U87" s="370" t="str">
        <f>IF(AND('MAPA DE RIESGOS'!$AP329="Media",'MAPA DE RIESGOS'!$AR329="Leve"),CONCATENATE("R",'MAPA DE RIESGOS'!$H329,"C",'MAPA DE RIESGOS'!$AF329),"")</f>
        <v/>
      </c>
      <c r="V87" s="370" t="str">
        <f>IF(AND('MAPA DE RIESGOS'!$AP330="Media",'MAPA DE RIESGOS'!$AR330="Leve"),CONCATENATE("R",'MAPA DE RIESGOS'!$H330,"C",'MAPA DE RIESGOS'!$AF330),"")</f>
        <v/>
      </c>
      <c r="W87" s="370" t="str">
        <f>IF(AND('MAPA DE RIESGOS'!$AP331="Media",'MAPA DE RIESGOS'!$AR331="Leve"),CONCATENATE("R",'MAPA DE RIESGOS'!$H331,"C",'MAPA DE RIESGOS'!$AF331),"")</f>
        <v/>
      </c>
      <c r="X87" s="370" t="str">
        <f>IF(AND('MAPA DE RIESGOS'!$AP332="Media",'MAPA DE RIESGOS'!$AR332="Leve"),CONCATENATE("R",'MAPA DE RIESGOS'!$H332,"C",'MAPA DE RIESGOS'!$AF332),"")</f>
        <v/>
      </c>
      <c r="Y87" s="370" t="str">
        <f>IF(AND('MAPA DE RIESGOS'!$AP333="Media",'MAPA DE RIESGOS'!$AR333="Leve"),CONCATENATE("R",'MAPA DE RIESGOS'!$H333,"C",'MAPA DE RIESGOS'!$AF333),"")</f>
        <v/>
      </c>
      <c r="Z87" s="370" t="str">
        <f>IF(AND('MAPA DE RIESGOS'!$AP334="Media",'MAPA DE RIESGOS'!$AR334="Leve"),CONCATENATE("R",'MAPA DE RIESGOS'!$H334,"C",'MAPA DE RIESGOS'!$AF334),"")</f>
        <v/>
      </c>
      <c r="AA87" s="370" t="str">
        <f>IF(AND('MAPA DE RIESGOS'!$AP335="Media",'MAPA DE RIESGOS'!$AR335="Leve"),CONCATENATE("R",'MAPA DE RIESGOS'!$H335,"C",'MAPA DE RIESGOS'!$AF335),"")</f>
        <v/>
      </c>
      <c r="AB87" s="369" t="str">
        <f>IF(AND('MAPA DE RIESGOS'!$AP318="Media",'MAPA DE RIESGOS'!$AR318="Menor"),CONCATENATE("R",'MAPA DE RIESGOS'!$H318,"C",'MAPA DE RIESGOS'!$AF318),"")</f>
        <v/>
      </c>
      <c r="AC87" s="370" t="str">
        <f>IF(AND('MAPA DE RIESGOS'!$AP319="Media",'MAPA DE RIESGOS'!$AR319="Menor"),CONCATENATE("R",'MAPA DE RIESGOS'!$H319,"C",'MAPA DE RIESGOS'!$AF319),"")</f>
        <v/>
      </c>
      <c r="AD87" s="370" t="str">
        <f>IF(AND('MAPA DE RIESGOS'!$AP320="Media",'MAPA DE RIESGOS'!$AR320="Menor"),CONCATENATE("R",'MAPA DE RIESGOS'!$H320,"C",'MAPA DE RIESGOS'!$AF320),"")</f>
        <v/>
      </c>
      <c r="AE87" s="370" t="str">
        <f>IF(AND('MAPA DE RIESGOS'!$AP321="Media",'MAPA DE RIESGOS'!$AR321="Menor"),CONCATENATE("R",'MAPA DE RIESGOS'!$H321,"C",'MAPA DE RIESGOS'!$AF321),"")</f>
        <v/>
      </c>
      <c r="AF87" s="370" t="str">
        <f>IF(AND('MAPA DE RIESGOS'!$AP322="Media",'MAPA DE RIESGOS'!$AR322="Menor"),CONCATENATE("R",'MAPA DE RIESGOS'!$H322,"C",'MAPA DE RIESGOS'!$AF322),"")</f>
        <v/>
      </c>
      <c r="AG87" s="370" t="str">
        <f>IF(AND('MAPA DE RIESGOS'!$AP323="Media",'MAPA DE RIESGOS'!$AR323="Menor"),CONCATENATE("R",'MAPA DE RIESGOS'!$H323,"C",'MAPA DE RIESGOS'!$AF323),"")</f>
        <v/>
      </c>
      <c r="AH87" s="370" t="str">
        <f>IF(AND('MAPA DE RIESGOS'!$AP324="Media",'MAPA DE RIESGOS'!$AR324="Menor"),CONCATENATE("R",'MAPA DE RIESGOS'!$H324,"C",'MAPA DE RIESGOS'!$AF324),"")</f>
        <v/>
      </c>
      <c r="AI87" s="370" t="str">
        <f>IF(AND('MAPA DE RIESGOS'!$AP325="Media",'MAPA DE RIESGOS'!$AR325="Menor"),CONCATENATE("R",'MAPA DE RIESGOS'!$H325,"C",'MAPA DE RIESGOS'!$AF325),"")</f>
        <v/>
      </c>
      <c r="AJ87" s="370" t="str">
        <f>IF(AND('MAPA DE RIESGOS'!$AP326="Media",'MAPA DE RIESGOS'!$AR326="Menor"),CONCATENATE("R",'MAPA DE RIESGOS'!$H326,"C",'MAPA DE RIESGOS'!$AF326),"")</f>
        <v/>
      </c>
      <c r="AK87" s="370" t="str">
        <f>IF(AND('MAPA DE RIESGOS'!$AP327="Media",'MAPA DE RIESGOS'!$AR327="Menor"),CONCATENATE("R",'MAPA DE RIESGOS'!$H327,"C",'MAPA DE RIESGOS'!$AF327),"")</f>
        <v/>
      </c>
      <c r="AL87" s="370" t="str">
        <f>IF(AND('MAPA DE RIESGOS'!$AP328="Media",'MAPA DE RIESGOS'!$AR328="Menor"),CONCATENATE("R",'MAPA DE RIESGOS'!$H328,"C",'MAPA DE RIESGOS'!$AF328),"")</f>
        <v/>
      </c>
      <c r="AM87" s="370" t="str">
        <f>IF(AND('MAPA DE RIESGOS'!$AP329="Media",'MAPA DE RIESGOS'!$AR329="Menor"),CONCATENATE("R",'MAPA DE RIESGOS'!$H329,"C",'MAPA DE RIESGOS'!$AF329),"")</f>
        <v/>
      </c>
      <c r="AN87" s="370" t="str">
        <f>IF(AND('MAPA DE RIESGOS'!$AP330="Media",'MAPA DE RIESGOS'!$AR330="Menor"),CONCATENATE("R",'MAPA DE RIESGOS'!$H330,"C",'MAPA DE RIESGOS'!$AF330),"")</f>
        <v/>
      </c>
      <c r="AO87" s="370" t="str">
        <f>IF(AND('MAPA DE RIESGOS'!$AP331="Media",'MAPA DE RIESGOS'!$AR331="Menor"),CONCATENATE("R",'MAPA DE RIESGOS'!$H331,"C",'MAPA DE RIESGOS'!$AF331),"")</f>
        <v/>
      </c>
      <c r="AP87" s="370" t="str">
        <f>IF(AND('MAPA DE RIESGOS'!$AP332="Media",'MAPA DE RIESGOS'!$AR332="Menor"),CONCATENATE("R",'MAPA DE RIESGOS'!$H332,"C",'MAPA DE RIESGOS'!$AF332),"")</f>
        <v/>
      </c>
      <c r="AQ87" s="370" t="str">
        <f>IF(AND('MAPA DE RIESGOS'!$AP333="Media",'MAPA DE RIESGOS'!$AR333="Menor"),CONCATENATE("R",'MAPA DE RIESGOS'!$H333,"C",'MAPA DE RIESGOS'!$AF333),"")</f>
        <v/>
      </c>
      <c r="AR87" s="370" t="str">
        <f>IF(AND('MAPA DE RIESGOS'!$AP334="Media",'MAPA DE RIESGOS'!$AR334="Menor"),CONCATENATE("R",'MAPA DE RIESGOS'!$H334,"C",'MAPA DE RIESGOS'!$AF334),"")</f>
        <v/>
      </c>
      <c r="AS87" s="370" t="str">
        <f>IF(AND('MAPA DE RIESGOS'!$AP335="Media",'MAPA DE RIESGOS'!$AR335="Menor"),CONCATENATE("R",'MAPA DE RIESGOS'!$H335,"C",'MAPA DE RIESGOS'!$AF335),"")</f>
        <v/>
      </c>
      <c r="AT87" s="369" t="str">
        <f>IF(AND('MAPA DE RIESGOS'!$AP318="Media",'MAPA DE RIESGOS'!$AR318="Moderado"),CONCATENATE("R",'MAPA DE RIESGOS'!$H318,"C",'MAPA DE RIESGOS'!$AF318),"")</f>
        <v/>
      </c>
      <c r="AU87" s="370" t="str">
        <f>IF(AND('MAPA DE RIESGOS'!$AP319="Media",'MAPA DE RIESGOS'!$AR319="Moderado"),CONCATENATE("R",'MAPA DE RIESGOS'!$H319,"C",'MAPA DE RIESGOS'!$AF319),"")</f>
        <v/>
      </c>
      <c r="AV87" s="370" t="str">
        <f>IF(AND('MAPA DE RIESGOS'!$AP320="Media",'MAPA DE RIESGOS'!$AR320="Moderado"),CONCATENATE("R",'MAPA DE RIESGOS'!$H320,"C",'MAPA DE RIESGOS'!$AF320),"")</f>
        <v/>
      </c>
      <c r="AW87" s="370" t="str">
        <f>IF(AND('MAPA DE RIESGOS'!$AP321="Media",'MAPA DE RIESGOS'!$AR321="Moderado"),CONCATENATE("R",'MAPA DE RIESGOS'!$H321,"C",'MAPA DE RIESGOS'!$AF321),"")</f>
        <v/>
      </c>
      <c r="AX87" s="370" t="str">
        <f>IF(AND('MAPA DE RIESGOS'!$AP322="Media",'MAPA DE RIESGOS'!$AR322="Moderado"),CONCATENATE("R",'MAPA DE RIESGOS'!$H322,"C",'MAPA DE RIESGOS'!$AF322),"")</f>
        <v/>
      </c>
      <c r="AY87" s="370" t="str">
        <f>IF(AND('MAPA DE RIESGOS'!$AP323="Media",'MAPA DE RIESGOS'!$AR323="Moderado"),CONCATENATE("R",'MAPA DE RIESGOS'!$H323,"C",'MAPA DE RIESGOS'!$AF323),"")</f>
        <v/>
      </c>
      <c r="AZ87" s="370" t="str">
        <f>IF(AND('MAPA DE RIESGOS'!$AP324="Media",'MAPA DE RIESGOS'!$AR324="Moderado"),CONCATENATE("R",'MAPA DE RIESGOS'!$H324,"C",'MAPA DE RIESGOS'!$AF324),"")</f>
        <v/>
      </c>
      <c r="BA87" s="370" t="str">
        <f>IF(AND('MAPA DE RIESGOS'!$AP325="Media",'MAPA DE RIESGOS'!$AR325="Moderado"),CONCATENATE("R",'MAPA DE RIESGOS'!$H325,"C",'MAPA DE RIESGOS'!$AF325),"")</f>
        <v/>
      </c>
      <c r="BB87" s="370" t="str">
        <f>IF(AND('MAPA DE RIESGOS'!$AP326="Media",'MAPA DE RIESGOS'!$AR326="Moderado"),CONCATENATE("R",'MAPA DE RIESGOS'!$H326,"C",'MAPA DE RIESGOS'!$AF326),"")</f>
        <v/>
      </c>
      <c r="BC87" s="370" t="str">
        <f>IF(AND('MAPA DE RIESGOS'!$AP327="Media",'MAPA DE RIESGOS'!$AR327="Moderado"),CONCATENATE("R",'MAPA DE RIESGOS'!$H327,"C",'MAPA DE RIESGOS'!$AF327),"")</f>
        <v/>
      </c>
      <c r="BD87" s="370" t="str">
        <f>IF(AND('MAPA DE RIESGOS'!$AP328="Media",'MAPA DE RIESGOS'!$AR328="Moderado"),CONCATENATE("R",'MAPA DE RIESGOS'!$H328,"C",'MAPA DE RIESGOS'!$AF328),"")</f>
        <v/>
      </c>
      <c r="BE87" s="370" t="str">
        <f>IF(AND('MAPA DE RIESGOS'!$AP329="Media",'MAPA DE RIESGOS'!$AR329="Moderado"),CONCATENATE("R",'MAPA DE RIESGOS'!$H329,"C",'MAPA DE RIESGOS'!$AF329),"")</f>
        <v/>
      </c>
      <c r="BF87" s="370" t="str">
        <f>IF(AND('MAPA DE RIESGOS'!$AP330="Media",'MAPA DE RIESGOS'!$AR330="Moderado"),CONCATENATE("R",'MAPA DE RIESGOS'!$H330,"C",'MAPA DE RIESGOS'!$AF330),"")</f>
        <v/>
      </c>
      <c r="BG87" s="370" t="str">
        <f>IF(AND('MAPA DE RIESGOS'!$AP331="Media",'MAPA DE RIESGOS'!$AR331="Moderado"),CONCATENATE("R",'MAPA DE RIESGOS'!$H331,"C",'MAPA DE RIESGOS'!$AF331),"")</f>
        <v/>
      </c>
      <c r="BH87" s="370" t="str">
        <f>IF(AND('MAPA DE RIESGOS'!$AP332="Media",'MAPA DE RIESGOS'!$AR332="Moderado"),CONCATENATE("R",'MAPA DE RIESGOS'!$H332,"C",'MAPA DE RIESGOS'!$AF332),"")</f>
        <v/>
      </c>
      <c r="BI87" s="370" t="str">
        <f>IF(AND('MAPA DE RIESGOS'!$AP333="Media",'MAPA DE RIESGOS'!$AR333="Moderado"),CONCATENATE("R",'MAPA DE RIESGOS'!$H333,"C",'MAPA DE RIESGOS'!$AF333),"")</f>
        <v/>
      </c>
      <c r="BJ87" s="370" t="str">
        <f>IF(AND('MAPA DE RIESGOS'!$AP334="Media",'MAPA DE RIESGOS'!$AR334="Moderado"),CONCATENATE("R",'MAPA DE RIESGOS'!$H334,"C",'MAPA DE RIESGOS'!$AF334),"")</f>
        <v/>
      </c>
      <c r="BK87" s="371" t="str">
        <f>IF(AND('MAPA DE RIESGOS'!$AP335="Media",'MAPA DE RIESGOS'!$AR335="Moderado"),CONCATENATE("R",'MAPA DE RIESGOS'!$H335,"C",'MAPA DE RIESGOS'!$AF335),"")</f>
        <v/>
      </c>
      <c r="BL87" s="357" t="str">
        <f>IF(AND('MAPA DE RIESGOS'!$AP318="Media",'MAPA DE RIESGOS'!$AR318="Mayor"),CONCATENATE("R",'MAPA DE RIESGOS'!$H318,"C",'MAPA DE RIESGOS'!$AF318),"")</f>
        <v/>
      </c>
      <c r="BM87" s="357" t="str">
        <f>IF(AND('MAPA DE RIESGOS'!$AP319="Media",'MAPA DE RIESGOS'!$AR319="Mayor"),CONCATENATE("R",'MAPA DE RIESGOS'!$H319,"C",'MAPA DE RIESGOS'!$AF319),"")</f>
        <v/>
      </c>
      <c r="BN87" s="357" t="str">
        <f>IF(AND('MAPA DE RIESGOS'!$AP320="Media",'MAPA DE RIESGOS'!$AR320="Mayor"),CONCATENATE("R",'MAPA DE RIESGOS'!$H320,"C",'MAPA DE RIESGOS'!$AF320),"")</f>
        <v/>
      </c>
      <c r="BO87" s="357" t="str">
        <f>IF(AND('MAPA DE RIESGOS'!$AP321="Media",'MAPA DE RIESGOS'!$AR321="Mayor"),CONCATENATE("R",'MAPA DE RIESGOS'!$H321,"C",'MAPA DE RIESGOS'!$AF321),"")</f>
        <v/>
      </c>
      <c r="BP87" s="357" t="str">
        <f>IF(AND('MAPA DE RIESGOS'!$AP322="Media",'MAPA DE RIESGOS'!$AR322="Mayor"),CONCATENATE("R",'MAPA DE RIESGOS'!$H322,"C",'MAPA DE RIESGOS'!$AF322),"")</f>
        <v/>
      </c>
      <c r="BQ87" s="357" t="str">
        <f>IF(AND('MAPA DE RIESGOS'!$AP323="Media",'MAPA DE RIESGOS'!$AR323="Mayor"),CONCATENATE("R",'MAPA DE RIESGOS'!$H323,"C",'MAPA DE RIESGOS'!$AF323),"")</f>
        <v/>
      </c>
      <c r="BR87" s="357" t="str">
        <f>IF(AND('MAPA DE RIESGOS'!$AP324="Media",'MAPA DE RIESGOS'!$AR324="Mayor"),CONCATENATE("R",'MAPA DE RIESGOS'!$H324,"C",'MAPA DE RIESGOS'!$AF324),"")</f>
        <v/>
      </c>
      <c r="BS87" s="357" t="str">
        <f>IF(AND('MAPA DE RIESGOS'!$AP325="Media",'MAPA DE RIESGOS'!$AR325="Mayor"),CONCATENATE("R",'MAPA DE RIESGOS'!$H325,"C",'MAPA DE RIESGOS'!$AF325),"")</f>
        <v/>
      </c>
      <c r="BT87" s="357" t="str">
        <f>IF(AND('MAPA DE RIESGOS'!$AP326="Media",'MAPA DE RIESGOS'!$AR326="Mayor"),CONCATENATE("R",'MAPA DE RIESGOS'!$H326,"C",'MAPA DE RIESGOS'!$AF326),"")</f>
        <v/>
      </c>
      <c r="BU87" s="357" t="str">
        <f>IF(AND('MAPA DE RIESGOS'!$AP327="Media",'MAPA DE RIESGOS'!$AR327="Mayor"),CONCATENATE("R",'MAPA DE RIESGOS'!$H327,"C",'MAPA DE RIESGOS'!$AF327),"")</f>
        <v/>
      </c>
      <c r="BV87" s="357" t="str">
        <f>IF(AND('MAPA DE RIESGOS'!$AP328="Media",'MAPA DE RIESGOS'!$AR328="Mayor"),CONCATENATE("R",'MAPA DE RIESGOS'!$H328,"C",'MAPA DE RIESGOS'!$AF328),"")</f>
        <v/>
      </c>
      <c r="BW87" s="357" t="str">
        <f>IF(AND('MAPA DE RIESGOS'!$AP329="Media",'MAPA DE RIESGOS'!$AR329="Mayor"),CONCATENATE("R",'MAPA DE RIESGOS'!$H329,"C",'MAPA DE RIESGOS'!$AF329),"")</f>
        <v/>
      </c>
      <c r="BX87" s="357" t="str">
        <f>IF(AND('MAPA DE RIESGOS'!$AP330="Media",'MAPA DE RIESGOS'!$AR330="Mayor"),CONCATENATE("R",'MAPA DE RIESGOS'!$H330,"C",'MAPA DE RIESGOS'!$AF330),"")</f>
        <v/>
      </c>
      <c r="BY87" s="357" t="str">
        <f>IF(AND('MAPA DE RIESGOS'!$AP331="Media",'MAPA DE RIESGOS'!$AR331="Mayor"),CONCATENATE("R",'MAPA DE RIESGOS'!$H331,"C",'MAPA DE RIESGOS'!$AF331),"")</f>
        <v/>
      </c>
      <c r="BZ87" s="357" t="str">
        <f>IF(AND('MAPA DE RIESGOS'!$AP332="Media",'MAPA DE RIESGOS'!$AR332="Mayor"),CONCATENATE("R",'MAPA DE RIESGOS'!$H332,"C",'MAPA DE RIESGOS'!$AF332),"")</f>
        <v/>
      </c>
      <c r="CA87" s="357" t="str">
        <f>IF(AND('MAPA DE RIESGOS'!$AP333="Media",'MAPA DE RIESGOS'!$AR333="Mayor"),CONCATENATE("R",'MAPA DE RIESGOS'!$H333,"C",'MAPA DE RIESGOS'!$AF333),"")</f>
        <v/>
      </c>
      <c r="CB87" s="357" t="str">
        <f>IF(AND('MAPA DE RIESGOS'!$AP334="Media",'MAPA DE RIESGOS'!$AR334="Mayor"),CONCATENATE("R",'MAPA DE RIESGOS'!$H334,"C",'MAPA DE RIESGOS'!$AF334),"")</f>
        <v/>
      </c>
      <c r="CC87" s="358" t="str">
        <f>IF(AND('MAPA DE RIESGOS'!$AP335="Media",'MAPA DE RIESGOS'!$AR335="Mayor"),CONCATENATE("R",'MAPA DE RIESGOS'!$H335,"C",'MAPA DE RIESGOS'!$AF335),"")</f>
        <v/>
      </c>
      <c r="CD87" s="359" t="str">
        <f>IF(AND('MAPA DE RIESGOS'!$AP318="Media",'MAPA DE RIESGOS'!$AR318="Catastrófico"),CONCATENATE("R",'MAPA DE RIESGOS'!$H318,"C",'MAPA DE RIESGOS'!$AF318),"")</f>
        <v/>
      </c>
      <c r="CE87" s="359" t="str">
        <f>IF(AND('MAPA DE RIESGOS'!$AP319="Media",'MAPA DE RIESGOS'!$AR319="Catastrófico"),CONCATENATE("R",'MAPA DE RIESGOS'!$H319,"C",'MAPA DE RIESGOS'!$AF319),"")</f>
        <v/>
      </c>
      <c r="CF87" s="359" t="str">
        <f>IF(AND('MAPA DE RIESGOS'!$AP320="Media",'MAPA DE RIESGOS'!$AR320="Catastrófico"),CONCATENATE("R",'MAPA DE RIESGOS'!$H320,"C",'MAPA DE RIESGOS'!$AF320),"")</f>
        <v/>
      </c>
      <c r="CG87" s="359" t="str">
        <f>IF(AND('MAPA DE RIESGOS'!$AP321="Media",'MAPA DE RIESGOS'!$AR321="Catastrófico"),CONCATENATE("R",'MAPA DE RIESGOS'!$H321,"C",'MAPA DE RIESGOS'!$AF321),"")</f>
        <v/>
      </c>
      <c r="CH87" s="359" t="str">
        <f>IF(AND('MAPA DE RIESGOS'!$AP322="Media",'MAPA DE RIESGOS'!$AR322="Catastrófico"),CONCATENATE("R",'MAPA DE RIESGOS'!$H322,"C",'MAPA DE RIESGOS'!$AF322),"")</f>
        <v/>
      </c>
      <c r="CI87" s="359" t="str">
        <f>IF(AND('MAPA DE RIESGOS'!$AP323="Media",'MAPA DE RIESGOS'!$AR323="Catastrófico"),CONCATENATE("R",'MAPA DE RIESGOS'!$H323,"C",'MAPA DE RIESGOS'!$AF323),"")</f>
        <v/>
      </c>
      <c r="CJ87" s="359" t="str">
        <f>IF(AND('MAPA DE RIESGOS'!$AP324="Media",'MAPA DE RIESGOS'!$AR324="Catastrófico"),CONCATENATE("R",'MAPA DE RIESGOS'!$H324,"C",'MAPA DE RIESGOS'!$AF324),"")</f>
        <v/>
      </c>
      <c r="CK87" s="359" t="str">
        <f>IF(AND('MAPA DE RIESGOS'!$AP325="Media",'MAPA DE RIESGOS'!$AR325="Catastrófico"),CONCATENATE("R",'MAPA DE RIESGOS'!$H325,"C",'MAPA DE RIESGOS'!$AF325),"")</f>
        <v/>
      </c>
      <c r="CL87" s="359" t="str">
        <f>IF(AND('MAPA DE RIESGOS'!$AP326="Media",'MAPA DE RIESGOS'!$AR326="Catastrófico"),CONCATENATE("R",'MAPA DE RIESGOS'!$H326,"C",'MAPA DE RIESGOS'!$AF326),"")</f>
        <v/>
      </c>
      <c r="CM87" s="359" t="str">
        <f>IF(AND('MAPA DE RIESGOS'!$AP327="Media",'MAPA DE RIESGOS'!$AR327="Catastrófico"),CONCATENATE("R",'MAPA DE RIESGOS'!$H327,"C",'MAPA DE RIESGOS'!$AF327),"")</f>
        <v/>
      </c>
      <c r="CN87" s="359" t="str">
        <f>IF(AND('MAPA DE RIESGOS'!$AP328="Media",'MAPA DE RIESGOS'!$AR328="Catastrófico"),CONCATENATE("R",'MAPA DE RIESGOS'!$H328,"C",'MAPA DE RIESGOS'!$AF328),"")</f>
        <v/>
      </c>
      <c r="CO87" s="359" t="str">
        <f>IF(AND('MAPA DE RIESGOS'!$AP329="Media",'MAPA DE RIESGOS'!$AR329="Catastrófico"),CONCATENATE("R",'MAPA DE RIESGOS'!$H329,"C",'MAPA DE RIESGOS'!$AF329),"")</f>
        <v/>
      </c>
      <c r="CP87" s="359" t="str">
        <f>IF(AND('MAPA DE RIESGOS'!$AP330="Media",'MAPA DE RIESGOS'!$AR330="Catastrófico"),CONCATENATE("R",'MAPA DE RIESGOS'!$H330,"C",'MAPA DE RIESGOS'!$AF330),"")</f>
        <v/>
      </c>
      <c r="CQ87" s="359" t="str">
        <f>IF(AND('MAPA DE RIESGOS'!$AP331="Media",'MAPA DE RIESGOS'!$AR331="Catastrófico"),CONCATENATE("R",'MAPA DE RIESGOS'!$H331,"C",'MAPA DE RIESGOS'!$AF331),"")</f>
        <v/>
      </c>
      <c r="CR87" s="359" t="str">
        <f>IF(AND('MAPA DE RIESGOS'!$AP332="Media",'MAPA DE RIESGOS'!$AR332="Catastrófico"),CONCATENATE("R",'MAPA DE RIESGOS'!$H332,"C",'MAPA DE RIESGOS'!$AF332),"")</f>
        <v/>
      </c>
      <c r="CS87" s="359" t="str">
        <f>IF(AND('MAPA DE RIESGOS'!$AP333="Media",'MAPA DE RIESGOS'!$AR333="Catastrófico"),CONCATENATE("R",'MAPA DE RIESGOS'!$H333,"C",'MAPA DE RIESGOS'!$AF333),"")</f>
        <v/>
      </c>
      <c r="CT87" s="359" t="str">
        <f>IF(AND('MAPA DE RIESGOS'!$AP334="Media",'MAPA DE RIESGOS'!$AR334="Catastrófico"),CONCATENATE("R",'MAPA DE RIESGOS'!$H334,"C",'MAPA DE RIESGOS'!$AF334),"")</f>
        <v/>
      </c>
      <c r="CU87" s="360" t="str">
        <f>IF(AND('MAPA DE RIESGOS'!$AP335="Media",'MAPA DE RIESGOS'!$AR335="Catastrófico"),CONCATENATE("R",'MAPA DE RIESGOS'!$H335,"C",'MAPA DE RIESGOS'!$AF335),"")</f>
        <v/>
      </c>
      <c r="CV87" s="67"/>
      <c r="CW87" s="762"/>
      <c r="CX87" s="763"/>
      <c r="CY87" s="763"/>
      <c r="CZ87" s="763"/>
      <c r="DA87" s="763"/>
      <c r="DB87" s="764"/>
    </row>
    <row r="88" spans="2:106" ht="32.5" customHeight="1">
      <c r="B88" s="749"/>
      <c r="C88" s="749"/>
      <c r="D88" s="750"/>
      <c r="E88" s="738"/>
      <c r="F88" s="739"/>
      <c r="G88" s="739"/>
      <c r="H88" s="739"/>
      <c r="I88" s="740"/>
      <c r="J88" s="369" t="str">
        <f>IF(AND('MAPA DE RIESGOS'!$AP336="Media",'MAPA DE RIESGOS'!$AR336="Leve"),CONCATENATE("R",'MAPA DE RIESGOS'!$H336,"C",'MAPA DE RIESGOS'!$AF336),"")</f>
        <v/>
      </c>
      <c r="K88" s="370" t="str">
        <f>IF(AND('MAPA DE RIESGOS'!$AP337="Media",'MAPA DE RIESGOS'!$AR337="Leve"),CONCATENATE("R",'MAPA DE RIESGOS'!$H337,"C",'MAPA DE RIESGOS'!$AF337),"")</f>
        <v/>
      </c>
      <c r="L88" s="370" t="str">
        <f>IF(AND('MAPA DE RIESGOS'!$AP338="Media",'MAPA DE RIESGOS'!$AR338="Leve"),CONCATENATE("R",'MAPA DE RIESGOS'!$H338,"C",'MAPA DE RIESGOS'!$AF338),"")</f>
        <v/>
      </c>
      <c r="M88" s="370" t="str">
        <f>IF(AND('MAPA DE RIESGOS'!$AP339="Media",'MAPA DE RIESGOS'!$AR339="Leve"),CONCATENATE("R",'MAPA DE RIESGOS'!$H339,"C",'MAPA DE RIESGOS'!$AF339),"")</f>
        <v/>
      </c>
      <c r="N88" s="370" t="str">
        <f>IF(AND('MAPA DE RIESGOS'!$AP340="Media",'MAPA DE RIESGOS'!$AR340="Leve"),CONCATENATE("R",'MAPA DE RIESGOS'!$H340,"C",'MAPA DE RIESGOS'!$AF340),"")</f>
        <v/>
      </c>
      <c r="O88" s="370" t="str">
        <f>IF(AND('MAPA DE RIESGOS'!$AP341="Media",'MAPA DE RIESGOS'!$AR341="Leve"),CONCATENATE("R",'MAPA DE RIESGOS'!$H341,"C",'MAPA DE RIESGOS'!$AF341),"")</f>
        <v/>
      </c>
      <c r="P88" s="370" t="str">
        <f>IF(AND('MAPA DE RIESGOS'!$AP342="Media",'MAPA DE RIESGOS'!$AR342="Leve"),CONCATENATE("R",'MAPA DE RIESGOS'!$H342,"C",'MAPA DE RIESGOS'!$AF342),"")</f>
        <v/>
      </c>
      <c r="Q88" s="370" t="str">
        <f>IF(AND('MAPA DE RIESGOS'!$AP343="Media",'MAPA DE RIESGOS'!$AR343="Leve"),CONCATENATE("R",'MAPA DE RIESGOS'!$H343,"C",'MAPA DE RIESGOS'!$AF343),"")</f>
        <v/>
      </c>
      <c r="R88" s="370" t="str">
        <f>IF(AND('MAPA DE RIESGOS'!$AP344="Media",'MAPA DE RIESGOS'!$AR344="Leve"),CONCATENATE("R",'MAPA DE RIESGOS'!$H344,"C",'MAPA DE RIESGOS'!$AF344),"")</f>
        <v/>
      </c>
      <c r="S88" s="370" t="str">
        <f>IF(AND('MAPA DE RIESGOS'!$AP345="Media",'MAPA DE RIESGOS'!$AR345="Leve"),CONCATENATE("R",'MAPA DE RIESGOS'!$H345,"C",'MAPA DE RIESGOS'!$AF345),"")</f>
        <v/>
      </c>
      <c r="T88" s="370" t="str">
        <f>IF(AND('MAPA DE RIESGOS'!$AP346="Media",'MAPA DE RIESGOS'!$AR346="Leve"),CONCATENATE("R",'MAPA DE RIESGOS'!$H346,"C",'MAPA DE RIESGOS'!$AF346),"")</f>
        <v/>
      </c>
      <c r="U88" s="370" t="str">
        <f>IF(AND('MAPA DE RIESGOS'!$AP347="Media",'MAPA DE RIESGOS'!$AR347="Leve"),CONCATENATE("R",'MAPA DE RIESGOS'!$H347,"C",'MAPA DE RIESGOS'!$AF347),"")</f>
        <v/>
      </c>
      <c r="V88" s="370" t="str">
        <f>IF(AND('MAPA DE RIESGOS'!$AP348="Media",'MAPA DE RIESGOS'!$AR348="Leve"),CONCATENATE("R",'MAPA DE RIESGOS'!$H348,"C",'MAPA DE RIESGOS'!$AF348),"")</f>
        <v/>
      </c>
      <c r="W88" s="370" t="str">
        <f>IF(AND('MAPA DE RIESGOS'!$AP349="Media",'MAPA DE RIESGOS'!$AR349="Leve"),CONCATENATE("R",'MAPA DE RIESGOS'!$H349,"C",'MAPA DE RIESGOS'!$AF349),"")</f>
        <v/>
      </c>
      <c r="X88" s="370" t="str">
        <f>IF(AND('MAPA DE RIESGOS'!$AP350="Media",'MAPA DE RIESGOS'!$AR350="Leve"),CONCATENATE("R",'MAPA DE RIESGOS'!$H350,"C",'MAPA DE RIESGOS'!$AF350),"")</f>
        <v/>
      </c>
      <c r="Y88" s="370" t="str">
        <f>IF(AND('MAPA DE RIESGOS'!$AP351="Media",'MAPA DE RIESGOS'!$AR351="Leve"),CONCATENATE("R",'MAPA DE RIESGOS'!$H351,"C",'MAPA DE RIESGOS'!$AF351),"")</f>
        <v/>
      </c>
      <c r="Z88" s="370" t="str">
        <f>IF(AND('MAPA DE RIESGOS'!$AP352="Media",'MAPA DE RIESGOS'!$AR352="Leve"),CONCATENATE("R",'MAPA DE RIESGOS'!$H352,"C",'MAPA DE RIESGOS'!$AF352),"")</f>
        <v/>
      </c>
      <c r="AA88" s="370" t="str">
        <f>IF(AND('MAPA DE RIESGOS'!$AP353="Media",'MAPA DE RIESGOS'!$AR353="Leve"),CONCATENATE("R",'MAPA DE RIESGOS'!$H353,"C",'MAPA DE RIESGOS'!$AF353),"")</f>
        <v/>
      </c>
      <c r="AB88" s="369" t="str">
        <f>IF(AND('MAPA DE RIESGOS'!$AP336="Media",'MAPA DE RIESGOS'!$AR336="Menor"),CONCATENATE("R",'MAPA DE RIESGOS'!$H336,"C",'MAPA DE RIESGOS'!$AF336),"")</f>
        <v/>
      </c>
      <c r="AC88" s="370" t="str">
        <f>IF(AND('MAPA DE RIESGOS'!$AP337="Media",'MAPA DE RIESGOS'!$AR337="Menor"),CONCATENATE("R",'MAPA DE RIESGOS'!$H337,"C",'MAPA DE RIESGOS'!$AF337),"")</f>
        <v/>
      </c>
      <c r="AD88" s="370" t="str">
        <f>IF(AND('MAPA DE RIESGOS'!$AP338="Media",'MAPA DE RIESGOS'!$AR338="Menor"),CONCATENATE("R",'MAPA DE RIESGOS'!$H338,"C",'MAPA DE RIESGOS'!$AF338),"")</f>
        <v/>
      </c>
      <c r="AE88" s="370" t="str">
        <f>IF(AND('MAPA DE RIESGOS'!$AP339="Media",'MAPA DE RIESGOS'!$AR339="Menor"),CONCATENATE("R",'MAPA DE RIESGOS'!$H339,"C",'MAPA DE RIESGOS'!$AF339),"")</f>
        <v/>
      </c>
      <c r="AF88" s="370" t="str">
        <f>IF(AND('MAPA DE RIESGOS'!$AP340="Media",'MAPA DE RIESGOS'!$AR340="Menor"),CONCATENATE("R",'MAPA DE RIESGOS'!$H340,"C",'MAPA DE RIESGOS'!$AF340),"")</f>
        <v/>
      </c>
      <c r="AG88" s="370" t="str">
        <f>IF(AND('MAPA DE RIESGOS'!$AP341="Media",'MAPA DE RIESGOS'!$AR341="Menor"),CONCATENATE("R",'MAPA DE RIESGOS'!$H341,"C",'MAPA DE RIESGOS'!$AF341),"")</f>
        <v/>
      </c>
      <c r="AH88" s="370" t="str">
        <f>IF(AND('MAPA DE RIESGOS'!$AP342="Media",'MAPA DE RIESGOS'!$AR342="Menor"),CONCATENATE("R",'MAPA DE RIESGOS'!$H342,"C",'MAPA DE RIESGOS'!$AF342),"")</f>
        <v/>
      </c>
      <c r="AI88" s="370" t="str">
        <f>IF(AND('MAPA DE RIESGOS'!$AP343="Media",'MAPA DE RIESGOS'!$AR343="Menor"),CONCATENATE("R",'MAPA DE RIESGOS'!$H343,"C",'MAPA DE RIESGOS'!$AF343),"")</f>
        <v/>
      </c>
      <c r="AJ88" s="370" t="str">
        <f>IF(AND('MAPA DE RIESGOS'!$AP344="Media",'MAPA DE RIESGOS'!$AR344="Menor"),CONCATENATE("R",'MAPA DE RIESGOS'!$H344,"C",'MAPA DE RIESGOS'!$AF344),"")</f>
        <v/>
      </c>
      <c r="AK88" s="370" t="str">
        <f>IF(AND('MAPA DE RIESGOS'!$AP345="Media",'MAPA DE RIESGOS'!$AR345="Menor"),CONCATENATE("R",'MAPA DE RIESGOS'!$H345,"C",'MAPA DE RIESGOS'!$AF345),"")</f>
        <v/>
      </c>
      <c r="AL88" s="370" t="str">
        <f>IF(AND('MAPA DE RIESGOS'!$AP346="Media",'MAPA DE RIESGOS'!$AR346="Menor"),CONCATENATE("R",'MAPA DE RIESGOS'!$H346,"C",'MAPA DE RIESGOS'!$AF346),"")</f>
        <v/>
      </c>
      <c r="AM88" s="370" t="str">
        <f>IF(AND('MAPA DE RIESGOS'!$AP347="Media",'MAPA DE RIESGOS'!$AR347="Menor"),CONCATENATE("R",'MAPA DE RIESGOS'!$H347,"C",'MAPA DE RIESGOS'!$AF347),"")</f>
        <v/>
      </c>
      <c r="AN88" s="370" t="str">
        <f>IF(AND('MAPA DE RIESGOS'!$AP348="Media",'MAPA DE RIESGOS'!$AR348="Menor"),CONCATENATE("R",'MAPA DE RIESGOS'!$H348,"C",'MAPA DE RIESGOS'!$AF348),"")</f>
        <v/>
      </c>
      <c r="AO88" s="370" t="str">
        <f>IF(AND('MAPA DE RIESGOS'!$AP349="Media",'MAPA DE RIESGOS'!$AR349="Menor"),CONCATENATE("R",'MAPA DE RIESGOS'!$H349,"C",'MAPA DE RIESGOS'!$AF349),"")</f>
        <v/>
      </c>
      <c r="AP88" s="370" t="str">
        <f>IF(AND('MAPA DE RIESGOS'!$AP350="Media",'MAPA DE RIESGOS'!$AR350="Menor"),CONCATENATE("R",'MAPA DE RIESGOS'!$H350,"C",'MAPA DE RIESGOS'!$AF350),"")</f>
        <v/>
      </c>
      <c r="AQ88" s="370" t="str">
        <f>IF(AND('MAPA DE RIESGOS'!$AP351="Media",'MAPA DE RIESGOS'!$AR351="Menor"),CONCATENATE("R",'MAPA DE RIESGOS'!$H351,"C",'MAPA DE RIESGOS'!$AF351),"")</f>
        <v/>
      </c>
      <c r="AR88" s="370" t="str">
        <f>IF(AND('MAPA DE RIESGOS'!$AP352="Media",'MAPA DE RIESGOS'!$AR352="Menor"),CONCATENATE("R",'MAPA DE RIESGOS'!$H352,"C",'MAPA DE RIESGOS'!$AF352),"")</f>
        <v/>
      </c>
      <c r="AS88" s="370" t="str">
        <f>IF(AND('MAPA DE RIESGOS'!$AP353="Media",'MAPA DE RIESGOS'!$AR353="Menor"),CONCATENATE("R",'MAPA DE RIESGOS'!$H353,"C",'MAPA DE RIESGOS'!$AF353),"")</f>
        <v/>
      </c>
      <c r="AT88" s="369" t="str">
        <f>IF(AND('MAPA DE RIESGOS'!$AP336="Media",'MAPA DE RIESGOS'!$AR336="Moderado"),CONCATENATE("R",'MAPA DE RIESGOS'!$H336,"C",'MAPA DE RIESGOS'!$AF336),"")</f>
        <v/>
      </c>
      <c r="AU88" s="370" t="str">
        <f>IF(AND('MAPA DE RIESGOS'!$AP337="Media",'MAPA DE RIESGOS'!$AR337="Moderado"),CONCATENATE("R",'MAPA DE RIESGOS'!$H337,"C",'MAPA DE RIESGOS'!$AF337),"")</f>
        <v/>
      </c>
      <c r="AV88" s="370" t="str">
        <f>IF(AND('MAPA DE RIESGOS'!$AP338="Media",'MAPA DE RIESGOS'!$AR338="Moderado"),CONCATENATE("R",'MAPA DE RIESGOS'!$H338,"C",'MAPA DE RIESGOS'!$AF338),"")</f>
        <v/>
      </c>
      <c r="AW88" s="370" t="str">
        <f>IF(AND('MAPA DE RIESGOS'!$AP339="Media",'MAPA DE RIESGOS'!$AR339="Moderado"),CONCATENATE("R",'MAPA DE RIESGOS'!$H339,"C",'MAPA DE RIESGOS'!$AF339),"")</f>
        <v/>
      </c>
      <c r="AX88" s="370" t="str">
        <f>IF(AND('MAPA DE RIESGOS'!$AP340="Media",'MAPA DE RIESGOS'!$AR340="Moderado"),CONCATENATE("R",'MAPA DE RIESGOS'!$H340,"C",'MAPA DE RIESGOS'!$AF340),"")</f>
        <v/>
      </c>
      <c r="AY88" s="370" t="str">
        <f>IF(AND('MAPA DE RIESGOS'!$AP341="Media",'MAPA DE RIESGOS'!$AR341="Moderado"),CONCATENATE("R",'MAPA DE RIESGOS'!$H341,"C",'MAPA DE RIESGOS'!$AF341),"")</f>
        <v/>
      </c>
      <c r="AZ88" s="370" t="str">
        <f>IF(AND('MAPA DE RIESGOS'!$AP342="Media",'MAPA DE RIESGOS'!$AR342="Moderado"),CONCATENATE("R",'MAPA DE RIESGOS'!$H342,"C",'MAPA DE RIESGOS'!$AF342),"")</f>
        <v/>
      </c>
      <c r="BA88" s="370" t="str">
        <f>IF(AND('MAPA DE RIESGOS'!$AP343="Media",'MAPA DE RIESGOS'!$AR343="Moderado"),CONCATENATE("R",'MAPA DE RIESGOS'!$H343,"C",'MAPA DE RIESGOS'!$AF343),"")</f>
        <v/>
      </c>
      <c r="BB88" s="370" t="str">
        <f>IF(AND('MAPA DE RIESGOS'!$AP344="Media",'MAPA DE RIESGOS'!$AR344="Moderado"),CONCATENATE("R",'MAPA DE RIESGOS'!$H344,"C",'MAPA DE RIESGOS'!$AF344),"")</f>
        <v/>
      </c>
      <c r="BC88" s="370" t="str">
        <f>IF(AND('MAPA DE RIESGOS'!$AP345="Media",'MAPA DE RIESGOS'!$AR345="Moderado"),CONCATENATE("R",'MAPA DE RIESGOS'!$H345,"C",'MAPA DE RIESGOS'!$AF345),"")</f>
        <v/>
      </c>
      <c r="BD88" s="370" t="str">
        <f>IF(AND('MAPA DE RIESGOS'!$AP346="Media",'MAPA DE RIESGOS'!$AR346="Moderado"),CONCATENATE("R",'MAPA DE RIESGOS'!$H346,"C",'MAPA DE RIESGOS'!$AF346),"")</f>
        <v/>
      </c>
      <c r="BE88" s="370" t="str">
        <f>IF(AND('MAPA DE RIESGOS'!$AP347="Media",'MAPA DE RIESGOS'!$AR347="Moderado"),CONCATENATE("R",'MAPA DE RIESGOS'!$H347,"C",'MAPA DE RIESGOS'!$AF347),"")</f>
        <v/>
      </c>
      <c r="BF88" s="370" t="str">
        <f>IF(AND('MAPA DE RIESGOS'!$AP348="Media",'MAPA DE RIESGOS'!$AR348="Moderado"),CONCATENATE("R",'MAPA DE RIESGOS'!$H348,"C",'MAPA DE RIESGOS'!$AF348),"")</f>
        <v/>
      </c>
      <c r="BG88" s="370" t="str">
        <f>IF(AND('MAPA DE RIESGOS'!$AP349="Media",'MAPA DE RIESGOS'!$AR349="Moderado"),CONCATENATE("R",'MAPA DE RIESGOS'!$H349,"C",'MAPA DE RIESGOS'!$AF349),"")</f>
        <v/>
      </c>
      <c r="BH88" s="370" t="str">
        <f>IF(AND('MAPA DE RIESGOS'!$AP350="Media",'MAPA DE RIESGOS'!$AR350="Moderado"),CONCATENATE("R",'MAPA DE RIESGOS'!$H350,"C",'MAPA DE RIESGOS'!$AF350),"")</f>
        <v/>
      </c>
      <c r="BI88" s="370" t="str">
        <f>IF(AND('MAPA DE RIESGOS'!$AP351="Media",'MAPA DE RIESGOS'!$AR351="Moderado"),CONCATENATE("R",'MAPA DE RIESGOS'!$H351,"C",'MAPA DE RIESGOS'!$AF351),"")</f>
        <v/>
      </c>
      <c r="BJ88" s="370" t="str">
        <f>IF(AND('MAPA DE RIESGOS'!$AP352="Media",'MAPA DE RIESGOS'!$AR352="Moderado"),CONCATENATE("R",'MAPA DE RIESGOS'!$H352,"C",'MAPA DE RIESGOS'!$AF352),"")</f>
        <v/>
      </c>
      <c r="BK88" s="371" t="str">
        <f>IF(AND('MAPA DE RIESGOS'!$AP353="Media",'MAPA DE RIESGOS'!$AR353="Moderado"),CONCATENATE("R",'MAPA DE RIESGOS'!$H353,"C",'MAPA DE RIESGOS'!$AF353),"")</f>
        <v/>
      </c>
      <c r="BL88" s="357" t="str">
        <f>IF(AND('MAPA DE RIESGOS'!$AP336="Media",'MAPA DE RIESGOS'!$AR336="Mayor"),CONCATENATE("R",'MAPA DE RIESGOS'!$H336,"C",'MAPA DE RIESGOS'!$AF336),"")</f>
        <v/>
      </c>
      <c r="BM88" s="357" t="str">
        <f>IF(AND('MAPA DE RIESGOS'!$AP337="Media",'MAPA DE RIESGOS'!$AR337="Mayor"),CONCATENATE("R",'MAPA DE RIESGOS'!$H337,"C",'MAPA DE RIESGOS'!$AF337),"")</f>
        <v/>
      </c>
      <c r="BN88" s="357" t="str">
        <f>IF(AND('MAPA DE RIESGOS'!$AP338="Media",'MAPA DE RIESGOS'!$AR338="Mayor"),CONCATENATE("R",'MAPA DE RIESGOS'!$H338,"C",'MAPA DE RIESGOS'!$AF338),"")</f>
        <v/>
      </c>
      <c r="BO88" s="357" t="str">
        <f>IF(AND('MAPA DE RIESGOS'!$AP339="Media",'MAPA DE RIESGOS'!$AR339="Mayor"),CONCATENATE("R",'MAPA DE RIESGOS'!$H339,"C",'MAPA DE RIESGOS'!$AF339),"")</f>
        <v/>
      </c>
      <c r="BP88" s="357" t="str">
        <f>IF(AND('MAPA DE RIESGOS'!$AP340="Media",'MAPA DE RIESGOS'!$AR340="Mayor"),CONCATENATE("R",'MAPA DE RIESGOS'!$H340,"C",'MAPA DE RIESGOS'!$AF340),"")</f>
        <v/>
      </c>
      <c r="BQ88" s="357" t="str">
        <f>IF(AND('MAPA DE RIESGOS'!$AP341="Media",'MAPA DE RIESGOS'!$AR341="Mayor"),CONCATENATE("R",'MAPA DE RIESGOS'!$H341,"C",'MAPA DE RIESGOS'!$AF341),"")</f>
        <v/>
      </c>
      <c r="BR88" s="357" t="str">
        <f>IF(AND('MAPA DE RIESGOS'!$AP342="Media",'MAPA DE RIESGOS'!$AR342="Mayor"),CONCATENATE("R",'MAPA DE RIESGOS'!$H342,"C",'MAPA DE RIESGOS'!$AF342),"")</f>
        <v/>
      </c>
      <c r="BS88" s="357" t="str">
        <f>IF(AND('MAPA DE RIESGOS'!$AP343="Media",'MAPA DE RIESGOS'!$AR343="Mayor"),CONCATENATE("R",'MAPA DE RIESGOS'!$H343,"C",'MAPA DE RIESGOS'!$AF343),"")</f>
        <v/>
      </c>
      <c r="BT88" s="357" t="str">
        <f>IF(AND('MAPA DE RIESGOS'!$AP344="Media",'MAPA DE RIESGOS'!$AR344="Mayor"),CONCATENATE("R",'MAPA DE RIESGOS'!$H344,"C",'MAPA DE RIESGOS'!$AF344),"")</f>
        <v/>
      </c>
      <c r="BU88" s="357" t="str">
        <f>IF(AND('MAPA DE RIESGOS'!$AP345="Media",'MAPA DE RIESGOS'!$AR345="Mayor"),CONCATENATE("R",'MAPA DE RIESGOS'!$H345,"C",'MAPA DE RIESGOS'!$AF345),"")</f>
        <v/>
      </c>
      <c r="BV88" s="357" t="str">
        <f>IF(AND('MAPA DE RIESGOS'!$AP346="Media",'MAPA DE RIESGOS'!$AR346="Mayor"),CONCATENATE("R",'MAPA DE RIESGOS'!$H346,"C",'MAPA DE RIESGOS'!$AF346),"")</f>
        <v/>
      </c>
      <c r="BW88" s="357" t="str">
        <f>IF(AND('MAPA DE RIESGOS'!$AP347="Media",'MAPA DE RIESGOS'!$AR347="Mayor"),CONCATENATE("R",'MAPA DE RIESGOS'!$H347,"C",'MAPA DE RIESGOS'!$AF347),"")</f>
        <v/>
      </c>
      <c r="BX88" s="357" t="str">
        <f>IF(AND('MAPA DE RIESGOS'!$AP348="Media",'MAPA DE RIESGOS'!$AR348="Mayor"),CONCATENATE("R",'MAPA DE RIESGOS'!$H348,"C",'MAPA DE RIESGOS'!$AF348),"")</f>
        <v/>
      </c>
      <c r="BY88" s="357" t="str">
        <f>IF(AND('MAPA DE RIESGOS'!$AP349="Media",'MAPA DE RIESGOS'!$AR349="Mayor"),CONCATENATE("R",'MAPA DE RIESGOS'!$H349,"C",'MAPA DE RIESGOS'!$AF349),"")</f>
        <v/>
      </c>
      <c r="BZ88" s="357" t="str">
        <f>IF(AND('MAPA DE RIESGOS'!$AP350="Media",'MAPA DE RIESGOS'!$AR350="Mayor"),CONCATENATE("R",'MAPA DE RIESGOS'!$H350,"C",'MAPA DE RIESGOS'!$AF350),"")</f>
        <v/>
      </c>
      <c r="CA88" s="357" t="str">
        <f>IF(AND('MAPA DE RIESGOS'!$AP351="Media",'MAPA DE RIESGOS'!$AR351="Mayor"),CONCATENATE("R",'MAPA DE RIESGOS'!$H351,"C",'MAPA DE RIESGOS'!$AF351),"")</f>
        <v/>
      </c>
      <c r="CB88" s="357" t="str">
        <f>IF(AND('MAPA DE RIESGOS'!$AP352="Media",'MAPA DE RIESGOS'!$AR352="Mayor"),CONCATENATE("R",'MAPA DE RIESGOS'!$H352,"C",'MAPA DE RIESGOS'!$AF352),"")</f>
        <v/>
      </c>
      <c r="CC88" s="358" t="str">
        <f>IF(AND('MAPA DE RIESGOS'!$AP353="Media",'MAPA DE RIESGOS'!$AR353="Mayor"),CONCATENATE("R",'MAPA DE RIESGOS'!$H353,"C",'MAPA DE RIESGOS'!$AF353),"")</f>
        <v/>
      </c>
      <c r="CD88" s="359" t="str">
        <f>IF(AND('MAPA DE RIESGOS'!$AP336="Media",'MAPA DE RIESGOS'!$AR336="Catastrófico"),CONCATENATE("R",'MAPA DE RIESGOS'!$H336,"C",'MAPA DE RIESGOS'!$AF336),"")</f>
        <v/>
      </c>
      <c r="CE88" s="359" t="str">
        <f>IF(AND('MAPA DE RIESGOS'!$AP337="Media",'MAPA DE RIESGOS'!$AR337="Catastrófico"),CONCATENATE("R",'MAPA DE RIESGOS'!$H337,"C",'MAPA DE RIESGOS'!$AF337),"")</f>
        <v/>
      </c>
      <c r="CF88" s="359" t="str">
        <f>IF(AND('MAPA DE RIESGOS'!$AP338="Media",'MAPA DE RIESGOS'!$AR338="Catastrófico"),CONCATENATE("R",'MAPA DE RIESGOS'!$H338,"C",'MAPA DE RIESGOS'!$AF338),"")</f>
        <v/>
      </c>
      <c r="CG88" s="359" t="str">
        <f>IF(AND('MAPA DE RIESGOS'!$AP339="Media",'MAPA DE RIESGOS'!$AR339="Catastrófico"),CONCATENATE("R",'MAPA DE RIESGOS'!$H339,"C",'MAPA DE RIESGOS'!$AF339),"")</f>
        <v/>
      </c>
      <c r="CH88" s="359" t="str">
        <f>IF(AND('MAPA DE RIESGOS'!$AP340="Media",'MAPA DE RIESGOS'!$AR340="Catastrófico"),CONCATENATE("R",'MAPA DE RIESGOS'!$H340,"C",'MAPA DE RIESGOS'!$AF340),"")</f>
        <v/>
      </c>
      <c r="CI88" s="359" t="str">
        <f>IF(AND('MAPA DE RIESGOS'!$AP341="Media",'MAPA DE RIESGOS'!$AR341="Catastrófico"),CONCATENATE("R",'MAPA DE RIESGOS'!$H341,"C",'MAPA DE RIESGOS'!$AF341),"")</f>
        <v/>
      </c>
      <c r="CJ88" s="359" t="str">
        <f>IF(AND('MAPA DE RIESGOS'!$AP342="Media",'MAPA DE RIESGOS'!$AR342="Catastrófico"),CONCATENATE("R",'MAPA DE RIESGOS'!$H342,"C",'MAPA DE RIESGOS'!$AF342),"")</f>
        <v/>
      </c>
      <c r="CK88" s="359" t="str">
        <f>IF(AND('MAPA DE RIESGOS'!$AP343="Media",'MAPA DE RIESGOS'!$AR343="Catastrófico"),CONCATENATE("R",'MAPA DE RIESGOS'!$H343,"C",'MAPA DE RIESGOS'!$AF343),"")</f>
        <v/>
      </c>
      <c r="CL88" s="359" t="str">
        <f>IF(AND('MAPA DE RIESGOS'!$AP344="Media",'MAPA DE RIESGOS'!$AR344="Catastrófico"),CONCATENATE("R",'MAPA DE RIESGOS'!$H344,"C",'MAPA DE RIESGOS'!$AF344),"")</f>
        <v/>
      </c>
      <c r="CM88" s="359" t="str">
        <f>IF(AND('MAPA DE RIESGOS'!$AP345="Media",'MAPA DE RIESGOS'!$AR345="Catastrófico"),CONCATENATE("R",'MAPA DE RIESGOS'!$H345,"C",'MAPA DE RIESGOS'!$AF345),"")</f>
        <v/>
      </c>
      <c r="CN88" s="359" t="str">
        <f>IF(AND('MAPA DE RIESGOS'!$AP346="Media",'MAPA DE RIESGOS'!$AR346="Catastrófico"),CONCATENATE("R",'MAPA DE RIESGOS'!$H346,"C",'MAPA DE RIESGOS'!$AF346),"")</f>
        <v/>
      </c>
      <c r="CO88" s="359" t="str">
        <f>IF(AND('MAPA DE RIESGOS'!$AP347="Media",'MAPA DE RIESGOS'!$AR347="Catastrófico"),CONCATENATE("R",'MAPA DE RIESGOS'!$H347,"C",'MAPA DE RIESGOS'!$AF347),"")</f>
        <v/>
      </c>
      <c r="CP88" s="359" t="str">
        <f>IF(AND('MAPA DE RIESGOS'!$AP348="Media",'MAPA DE RIESGOS'!$AR348="Catastrófico"),CONCATENATE("R",'MAPA DE RIESGOS'!$H348,"C",'MAPA DE RIESGOS'!$AF348),"")</f>
        <v/>
      </c>
      <c r="CQ88" s="359" t="str">
        <f>IF(AND('MAPA DE RIESGOS'!$AP349="Media",'MAPA DE RIESGOS'!$AR349="Catastrófico"),CONCATENATE("R",'MAPA DE RIESGOS'!$H349,"C",'MAPA DE RIESGOS'!$AF349),"")</f>
        <v/>
      </c>
      <c r="CR88" s="359" t="str">
        <f>IF(AND('MAPA DE RIESGOS'!$AP350="Media",'MAPA DE RIESGOS'!$AR350="Catastrófico"),CONCATENATE("R",'MAPA DE RIESGOS'!$H350,"C",'MAPA DE RIESGOS'!$AF350),"")</f>
        <v/>
      </c>
      <c r="CS88" s="359" t="str">
        <f>IF(AND('MAPA DE RIESGOS'!$AP351="Media",'MAPA DE RIESGOS'!$AR351="Catastrófico"),CONCATENATE("R",'MAPA DE RIESGOS'!$H351,"C",'MAPA DE RIESGOS'!$AF351),"")</f>
        <v/>
      </c>
      <c r="CT88" s="359" t="str">
        <f>IF(AND('MAPA DE RIESGOS'!$AP352="Media",'MAPA DE RIESGOS'!$AR352="Catastrófico"),CONCATENATE("R",'MAPA DE RIESGOS'!$H352,"C",'MAPA DE RIESGOS'!$AF352),"")</f>
        <v/>
      </c>
      <c r="CU88" s="360" t="str">
        <f>IF(AND('MAPA DE RIESGOS'!$AP353="Media",'MAPA DE RIESGOS'!$AR353="Catastrófico"),CONCATENATE("R",'MAPA DE RIESGOS'!$H353,"C",'MAPA DE RIESGOS'!$AF353),"")</f>
        <v/>
      </c>
      <c r="CV88" s="67"/>
      <c r="CW88" s="762"/>
      <c r="CX88" s="763"/>
      <c r="CY88" s="763"/>
      <c r="CZ88" s="763"/>
      <c r="DA88" s="763"/>
      <c r="DB88" s="764"/>
    </row>
    <row r="89" spans="2:106" ht="32.5" customHeight="1">
      <c r="B89" s="749"/>
      <c r="C89" s="749"/>
      <c r="D89" s="750"/>
      <c r="E89" s="738"/>
      <c r="F89" s="739"/>
      <c r="G89" s="739"/>
      <c r="H89" s="739"/>
      <c r="I89" s="740"/>
      <c r="J89" s="369" t="str">
        <f>IF(AND('MAPA DE RIESGOS'!$AP354="Media",'MAPA DE RIESGOS'!$AR354="Leve"),CONCATENATE("R",'MAPA DE RIESGOS'!$H354,"C",'MAPA DE RIESGOS'!$AF354),"")</f>
        <v/>
      </c>
      <c r="K89" s="370" t="str">
        <f>IF(AND('MAPA DE RIESGOS'!$AP355="Media",'MAPA DE RIESGOS'!$AR355="Leve"),CONCATENATE("R",'MAPA DE RIESGOS'!$H355,"C",'MAPA DE RIESGOS'!$AF355),"")</f>
        <v/>
      </c>
      <c r="L89" s="370" t="str">
        <f>IF(AND('MAPA DE RIESGOS'!$AP356="Media",'MAPA DE RIESGOS'!$AR356="Leve"),CONCATENATE("R",'MAPA DE RIESGOS'!$H356,"C",'MAPA DE RIESGOS'!$AF356),"")</f>
        <v/>
      </c>
      <c r="M89" s="370" t="str">
        <f>IF(AND('MAPA DE RIESGOS'!$AP357="Media",'MAPA DE RIESGOS'!$AR357="Leve"),CONCATENATE("R",'MAPA DE RIESGOS'!$H357,"C",'MAPA DE RIESGOS'!$AF357),"")</f>
        <v/>
      </c>
      <c r="N89" s="370" t="str">
        <f>IF(AND('MAPA DE RIESGOS'!$AP358="Media",'MAPA DE RIESGOS'!$AR358="Leve"),CONCATENATE("R",'MAPA DE RIESGOS'!$H358,"C",'MAPA DE RIESGOS'!$AF358),"")</f>
        <v/>
      </c>
      <c r="O89" s="370" t="str">
        <f>IF(AND('MAPA DE RIESGOS'!$AP359="Media",'MAPA DE RIESGOS'!$AR359="Leve"),CONCATENATE("R",'MAPA DE RIESGOS'!$H359,"C",'MAPA DE RIESGOS'!$AF359),"")</f>
        <v/>
      </c>
      <c r="P89" s="370" t="str">
        <f>IF(AND('MAPA DE RIESGOS'!$AP360="Media",'MAPA DE RIESGOS'!$AR360="Leve"),CONCATENATE("R",'MAPA DE RIESGOS'!$H360,"C",'MAPA DE RIESGOS'!$AF360),"")</f>
        <v/>
      </c>
      <c r="Q89" s="370" t="str">
        <f>IF(AND('MAPA DE RIESGOS'!$AP361="Media",'MAPA DE RIESGOS'!$AR361="Leve"),CONCATENATE("R",'MAPA DE RIESGOS'!$H361,"C",'MAPA DE RIESGOS'!$AF361),"")</f>
        <v/>
      </c>
      <c r="R89" s="370" t="str">
        <f>IF(AND('MAPA DE RIESGOS'!$AP362="Media",'MAPA DE RIESGOS'!$AR362="Leve"),CONCATENATE("R",'MAPA DE RIESGOS'!$H362,"C",'MAPA DE RIESGOS'!$AF362),"")</f>
        <v/>
      </c>
      <c r="S89" s="370" t="str">
        <f>IF(AND('MAPA DE RIESGOS'!$AP363="Media",'MAPA DE RIESGOS'!$AR363="Leve"),CONCATENATE("R",'MAPA DE RIESGOS'!$H363,"C",'MAPA DE RIESGOS'!$AF363),"")</f>
        <v/>
      </c>
      <c r="T89" s="370" t="str">
        <f>IF(AND('MAPA DE RIESGOS'!$AP364="Media",'MAPA DE RIESGOS'!$AR364="Leve"),CONCATENATE("R",'MAPA DE RIESGOS'!$H364,"C",'MAPA DE RIESGOS'!$AF364),"")</f>
        <v/>
      </c>
      <c r="U89" s="370" t="str">
        <f>IF(AND('MAPA DE RIESGOS'!$AP365="Media",'MAPA DE RIESGOS'!$AR365="Leve"),CONCATENATE("R",'MAPA DE RIESGOS'!$H365,"C",'MAPA DE RIESGOS'!$AF365),"")</f>
        <v/>
      </c>
      <c r="V89" s="370" t="str">
        <f>IF(AND('MAPA DE RIESGOS'!$AP366="Media",'MAPA DE RIESGOS'!$AR366="Leve"),CONCATENATE("R",'MAPA DE RIESGOS'!$H366,"C",'MAPA DE RIESGOS'!$AF366),"")</f>
        <v/>
      </c>
      <c r="W89" s="370" t="str">
        <f>IF(AND('MAPA DE RIESGOS'!$AP367="Media",'MAPA DE RIESGOS'!$AR367="Leve"),CONCATENATE("R",'MAPA DE RIESGOS'!$H367,"C",'MAPA DE RIESGOS'!$AF367),"")</f>
        <v/>
      </c>
      <c r="X89" s="370" t="str">
        <f>IF(AND('MAPA DE RIESGOS'!$AP368="Media",'MAPA DE RIESGOS'!$AR368="Leve"),CONCATENATE("R",'MAPA DE RIESGOS'!$H368,"C",'MAPA DE RIESGOS'!$AF368),"")</f>
        <v/>
      </c>
      <c r="Y89" s="370" t="str">
        <f>IF(AND('MAPA DE RIESGOS'!$AP369="Media",'MAPA DE RIESGOS'!$AR369="Leve"),CONCATENATE("R",'MAPA DE RIESGOS'!$H369,"C",'MAPA DE RIESGOS'!$AF369),"")</f>
        <v/>
      </c>
      <c r="Z89" s="370" t="str">
        <f>IF(AND('MAPA DE RIESGOS'!$AP370="Media",'MAPA DE RIESGOS'!$AR370="Leve"),CONCATENATE("R",'MAPA DE RIESGOS'!$H370,"C",'MAPA DE RIESGOS'!$AF370),"")</f>
        <v/>
      </c>
      <c r="AA89" s="370" t="str">
        <f>IF(AND('MAPA DE RIESGOS'!$AP371="Media",'MAPA DE RIESGOS'!$AR371="Leve"),CONCATENATE("R",'MAPA DE RIESGOS'!$H371,"C",'MAPA DE RIESGOS'!$AF371),"")</f>
        <v/>
      </c>
      <c r="AB89" s="369" t="str">
        <f>IF(AND('MAPA DE RIESGOS'!$AP354="Media",'MAPA DE RIESGOS'!$AR354="Menor"),CONCATENATE("R",'MAPA DE RIESGOS'!$H354,"C",'MAPA DE RIESGOS'!$AF354),"")</f>
        <v/>
      </c>
      <c r="AC89" s="370" t="str">
        <f>IF(AND('MAPA DE RIESGOS'!$AP355="Media",'MAPA DE RIESGOS'!$AR355="Menor"),CONCATENATE("R",'MAPA DE RIESGOS'!$H355,"C",'MAPA DE RIESGOS'!$AF355),"")</f>
        <v/>
      </c>
      <c r="AD89" s="370" t="str">
        <f>IF(AND('MAPA DE RIESGOS'!$AP356="Media",'MAPA DE RIESGOS'!$AR356="Menor"),CONCATENATE("R",'MAPA DE RIESGOS'!$H356,"C",'MAPA DE RIESGOS'!$AF356),"")</f>
        <v/>
      </c>
      <c r="AE89" s="370" t="str">
        <f>IF(AND('MAPA DE RIESGOS'!$AP357="Media",'MAPA DE RIESGOS'!$AR357="Menor"),CONCATENATE("R",'MAPA DE RIESGOS'!$H357,"C",'MAPA DE RIESGOS'!$AF357),"")</f>
        <v/>
      </c>
      <c r="AF89" s="370" t="str">
        <f>IF(AND('MAPA DE RIESGOS'!$AP358="Media",'MAPA DE RIESGOS'!$AR358="Menor"),CONCATENATE("R",'MAPA DE RIESGOS'!$H358,"C",'MAPA DE RIESGOS'!$AF358),"")</f>
        <v/>
      </c>
      <c r="AG89" s="370" t="str">
        <f>IF(AND('MAPA DE RIESGOS'!$AP359="Media",'MAPA DE RIESGOS'!$AR359="Menor"),CONCATENATE("R",'MAPA DE RIESGOS'!$H359,"C",'MAPA DE RIESGOS'!$AF359),"")</f>
        <v/>
      </c>
      <c r="AH89" s="370" t="str">
        <f>IF(AND('MAPA DE RIESGOS'!$AP360="Media",'MAPA DE RIESGOS'!$AR360="Menor"),CONCATENATE("R",'MAPA DE RIESGOS'!$H360,"C",'MAPA DE RIESGOS'!$AF360),"")</f>
        <v/>
      </c>
      <c r="AI89" s="370" t="str">
        <f>IF(AND('MAPA DE RIESGOS'!$AP361="Media",'MAPA DE RIESGOS'!$AR361="Menor"),CONCATENATE("R",'MAPA DE RIESGOS'!$H361,"C",'MAPA DE RIESGOS'!$AF361),"")</f>
        <v/>
      </c>
      <c r="AJ89" s="370" t="str">
        <f>IF(AND('MAPA DE RIESGOS'!$AP362="Media",'MAPA DE RIESGOS'!$AR362="Menor"),CONCATENATE("R",'MAPA DE RIESGOS'!$H362,"C",'MAPA DE RIESGOS'!$AF362),"")</f>
        <v/>
      </c>
      <c r="AK89" s="370" t="str">
        <f>IF(AND('MAPA DE RIESGOS'!$AP363="Media",'MAPA DE RIESGOS'!$AR363="Menor"),CONCATENATE("R",'MAPA DE RIESGOS'!$H363,"C",'MAPA DE RIESGOS'!$AF363),"")</f>
        <v/>
      </c>
      <c r="AL89" s="370" t="str">
        <f>IF(AND('MAPA DE RIESGOS'!$AP364="Media",'MAPA DE RIESGOS'!$AR364="Menor"),CONCATENATE("R",'MAPA DE RIESGOS'!$H364,"C",'MAPA DE RIESGOS'!$AF364),"")</f>
        <v/>
      </c>
      <c r="AM89" s="370" t="str">
        <f>IF(AND('MAPA DE RIESGOS'!$AP365="Media",'MAPA DE RIESGOS'!$AR365="Menor"),CONCATENATE("R",'MAPA DE RIESGOS'!$H365,"C",'MAPA DE RIESGOS'!$AF365),"")</f>
        <v/>
      </c>
      <c r="AN89" s="370" t="str">
        <f>IF(AND('MAPA DE RIESGOS'!$AP366="Media",'MAPA DE RIESGOS'!$AR366="Menor"),CONCATENATE("R",'MAPA DE RIESGOS'!$H366,"C",'MAPA DE RIESGOS'!$AF366),"")</f>
        <v/>
      </c>
      <c r="AO89" s="370" t="str">
        <f>IF(AND('MAPA DE RIESGOS'!$AP367="Media",'MAPA DE RIESGOS'!$AR367="Menor"),CONCATENATE("R",'MAPA DE RIESGOS'!$H367,"C",'MAPA DE RIESGOS'!$AF367),"")</f>
        <v/>
      </c>
      <c r="AP89" s="370" t="str">
        <f>IF(AND('MAPA DE RIESGOS'!$AP368="Media",'MAPA DE RIESGOS'!$AR368="Menor"),CONCATENATE("R",'MAPA DE RIESGOS'!$H368,"C",'MAPA DE RIESGOS'!$AF368),"")</f>
        <v/>
      </c>
      <c r="AQ89" s="370" t="str">
        <f>IF(AND('MAPA DE RIESGOS'!$AP369="Media",'MAPA DE RIESGOS'!$AR369="Menor"),CONCATENATE("R",'MAPA DE RIESGOS'!$H369,"C",'MAPA DE RIESGOS'!$AF369),"")</f>
        <v/>
      </c>
      <c r="AR89" s="370" t="str">
        <f>IF(AND('MAPA DE RIESGOS'!$AP370="Media",'MAPA DE RIESGOS'!$AR370="Menor"),CONCATENATE("R",'MAPA DE RIESGOS'!$H370,"C",'MAPA DE RIESGOS'!$AF370),"")</f>
        <v/>
      </c>
      <c r="AS89" s="370" t="str">
        <f>IF(AND('MAPA DE RIESGOS'!$AP371="Media",'MAPA DE RIESGOS'!$AR371="Menor"),CONCATENATE("R",'MAPA DE RIESGOS'!$H371,"C",'MAPA DE RIESGOS'!$AF371),"")</f>
        <v/>
      </c>
      <c r="AT89" s="369" t="str">
        <f>IF(AND('MAPA DE RIESGOS'!$AP354="Media",'MAPA DE RIESGOS'!$AR354="Moderado"),CONCATENATE("R",'MAPA DE RIESGOS'!$H354,"C",'MAPA DE RIESGOS'!$AF354),"")</f>
        <v/>
      </c>
      <c r="AU89" s="370" t="str">
        <f>IF(AND('MAPA DE RIESGOS'!$AP355="Media",'MAPA DE RIESGOS'!$AR355="Moderado"),CONCATENATE("R",'MAPA DE RIESGOS'!$H355,"C",'MAPA DE RIESGOS'!$AF355),"")</f>
        <v/>
      </c>
      <c r="AV89" s="370" t="str">
        <f>IF(AND('MAPA DE RIESGOS'!$AP356="Media",'MAPA DE RIESGOS'!$AR356="Moderado"),CONCATENATE("R",'MAPA DE RIESGOS'!$H356,"C",'MAPA DE RIESGOS'!$AF356),"")</f>
        <v/>
      </c>
      <c r="AW89" s="370" t="str">
        <f>IF(AND('MAPA DE RIESGOS'!$AP357="Media",'MAPA DE RIESGOS'!$AR357="Moderado"),CONCATENATE("R",'MAPA DE RIESGOS'!$H357,"C",'MAPA DE RIESGOS'!$AF357),"")</f>
        <v/>
      </c>
      <c r="AX89" s="370" t="str">
        <f>IF(AND('MAPA DE RIESGOS'!$AP358="Media",'MAPA DE RIESGOS'!$AR358="Moderado"),CONCATENATE("R",'MAPA DE RIESGOS'!$H358,"C",'MAPA DE RIESGOS'!$AF358),"")</f>
        <v/>
      </c>
      <c r="AY89" s="370" t="str">
        <f>IF(AND('MAPA DE RIESGOS'!$AP359="Media",'MAPA DE RIESGOS'!$AR359="Moderado"),CONCATENATE("R",'MAPA DE RIESGOS'!$H359,"C",'MAPA DE RIESGOS'!$AF359),"")</f>
        <v/>
      </c>
      <c r="AZ89" s="370" t="str">
        <f>IF(AND('MAPA DE RIESGOS'!$AP360="Media",'MAPA DE RIESGOS'!$AR360="Moderado"),CONCATENATE("R",'MAPA DE RIESGOS'!$H360,"C",'MAPA DE RIESGOS'!$AF360),"")</f>
        <v/>
      </c>
      <c r="BA89" s="370" t="str">
        <f>IF(AND('MAPA DE RIESGOS'!$AP361="Media",'MAPA DE RIESGOS'!$AR361="Moderado"),CONCATENATE("R",'MAPA DE RIESGOS'!$H361,"C",'MAPA DE RIESGOS'!$AF361),"")</f>
        <v/>
      </c>
      <c r="BB89" s="370" t="str">
        <f>IF(AND('MAPA DE RIESGOS'!$AP362="Media",'MAPA DE RIESGOS'!$AR362="Moderado"),CONCATENATE("R",'MAPA DE RIESGOS'!$H362,"C",'MAPA DE RIESGOS'!$AF362),"")</f>
        <v/>
      </c>
      <c r="BC89" s="370" t="str">
        <f>IF(AND('MAPA DE RIESGOS'!$AP363="Media",'MAPA DE RIESGOS'!$AR363="Moderado"),CONCATENATE("R",'MAPA DE RIESGOS'!$H363,"C",'MAPA DE RIESGOS'!$AF363),"")</f>
        <v/>
      </c>
      <c r="BD89" s="370" t="str">
        <f>IF(AND('MAPA DE RIESGOS'!$AP364="Media",'MAPA DE RIESGOS'!$AR364="Moderado"),CONCATENATE("R",'MAPA DE RIESGOS'!$H364,"C",'MAPA DE RIESGOS'!$AF364),"")</f>
        <v/>
      </c>
      <c r="BE89" s="370" t="str">
        <f>IF(AND('MAPA DE RIESGOS'!$AP365="Media",'MAPA DE RIESGOS'!$AR365="Moderado"),CONCATENATE("R",'MAPA DE RIESGOS'!$H365,"C",'MAPA DE RIESGOS'!$AF365),"")</f>
        <v/>
      </c>
      <c r="BF89" s="370" t="str">
        <f>IF(AND('MAPA DE RIESGOS'!$AP366="Media",'MAPA DE RIESGOS'!$AR366="Moderado"),CONCATENATE("R",'MAPA DE RIESGOS'!$H366,"C",'MAPA DE RIESGOS'!$AF366),"")</f>
        <v/>
      </c>
      <c r="BG89" s="370" t="str">
        <f>IF(AND('MAPA DE RIESGOS'!$AP367="Media",'MAPA DE RIESGOS'!$AR367="Moderado"),CONCATENATE("R",'MAPA DE RIESGOS'!$H367,"C",'MAPA DE RIESGOS'!$AF367),"")</f>
        <v/>
      </c>
      <c r="BH89" s="370" t="str">
        <f>IF(AND('MAPA DE RIESGOS'!$AP368="Media",'MAPA DE RIESGOS'!$AR368="Moderado"),CONCATENATE("R",'MAPA DE RIESGOS'!$H368,"C",'MAPA DE RIESGOS'!$AF368),"")</f>
        <v/>
      </c>
      <c r="BI89" s="370" t="str">
        <f>IF(AND('MAPA DE RIESGOS'!$AP369="Media",'MAPA DE RIESGOS'!$AR369="Moderado"),CONCATENATE("R",'MAPA DE RIESGOS'!$H369,"C",'MAPA DE RIESGOS'!$AF369),"")</f>
        <v/>
      </c>
      <c r="BJ89" s="370" t="str">
        <f>IF(AND('MAPA DE RIESGOS'!$AP370="Media",'MAPA DE RIESGOS'!$AR370="Moderado"),CONCATENATE("R",'MAPA DE RIESGOS'!$H370,"C",'MAPA DE RIESGOS'!$AF370),"")</f>
        <v/>
      </c>
      <c r="BK89" s="371" t="str">
        <f>IF(AND('MAPA DE RIESGOS'!$AP371="Media",'MAPA DE RIESGOS'!$AR371="Moderado"),CONCATENATE("R",'MAPA DE RIESGOS'!$H371,"C",'MAPA DE RIESGOS'!$AF371),"")</f>
        <v/>
      </c>
      <c r="BL89" s="357" t="str">
        <f>IF(AND('MAPA DE RIESGOS'!$AP354="Media",'MAPA DE RIESGOS'!$AR354="Mayor"),CONCATENATE("R",'MAPA DE RIESGOS'!$H354,"C",'MAPA DE RIESGOS'!$AF354),"")</f>
        <v/>
      </c>
      <c r="BM89" s="357" t="str">
        <f>IF(AND('MAPA DE RIESGOS'!$AP355="Media",'MAPA DE RIESGOS'!$AR355="Mayor"),CONCATENATE("R",'MAPA DE RIESGOS'!$H355,"C",'MAPA DE RIESGOS'!$AF355),"")</f>
        <v/>
      </c>
      <c r="BN89" s="357" t="str">
        <f>IF(AND('MAPA DE RIESGOS'!$AP356="Media",'MAPA DE RIESGOS'!$AR356="Mayor"),CONCATENATE("R",'MAPA DE RIESGOS'!$H356,"C",'MAPA DE RIESGOS'!$AF356),"")</f>
        <v/>
      </c>
      <c r="BO89" s="357" t="str">
        <f>IF(AND('MAPA DE RIESGOS'!$AP357="Media",'MAPA DE RIESGOS'!$AR357="Mayor"),CONCATENATE("R",'MAPA DE RIESGOS'!$H357,"C",'MAPA DE RIESGOS'!$AF357),"")</f>
        <v/>
      </c>
      <c r="BP89" s="357" t="str">
        <f>IF(AND('MAPA DE RIESGOS'!$AP358="Media",'MAPA DE RIESGOS'!$AR358="Mayor"),CONCATENATE("R",'MAPA DE RIESGOS'!$H358,"C",'MAPA DE RIESGOS'!$AF358),"")</f>
        <v/>
      </c>
      <c r="BQ89" s="357" t="str">
        <f>IF(AND('MAPA DE RIESGOS'!$AP359="Media",'MAPA DE RIESGOS'!$AR359="Mayor"),CONCATENATE("R",'MAPA DE RIESGOS'!$H359,"C",'MAPA DE RIESGOS'!$AF359),"")</f>
        <v/>
      </c>
      <c r="BR89" s="357" t="str">
        <f>IF(AND('MAPA DE RIESGOS'!$AP360="Media",'MAPA DE RIESGOS'!$AR360="Mayor"),CONCATENATE("R",'MAPA DE RIESGOS'!$H360,"C",'MAPA DE RIESGOS'!$AF360),"")</f>
        <v/>
      </c>
      <c r="BS89" s="357" t="str">
        <f>IF(AND('MAPA DE RIESGOS'!$AP361="Media",'MAPA DE RIESGOS'!$AR361="Mayor"),CONCATENATE("R",'MAPA DE RIESGOS'!$H361,"C",'MAPA DE RIESGOS'!$AF361),"")</f>
        <v/>
      </c>
      <c r="BT89" s="357" t="str">
        <f>IF(AND('MAPA DE RIESGOS'!$AP362="Media",'MAPA DE RIESGOS'!$AR362="Mayor"),CONCATENATE("R",'MAPA DE RIESGOS'!$H362,"C",'MAPA DE RIESGOS'!$AF362),"")</f>
        <v/>
      </c>
      <c r="BU89" s="357" t="str">
        <f>IF(AND('MAPA DE RIESGOS'!$AP363="Media",'MAPA DE RIESGOS'!$AR363="Mayor"),CONCATENATE("R",'MAPA DE RIESGOS'!$H363,"C",'MAPA DE RIESGOS'!$AF363),"")</f>
        <v/>
      </c>
      <c r="BV89" s="357" t="str">
        <f>IF(AND('MAPA DE RIESGOS'!$AP364="Media",'MAPA DE RIESGOS'!$AR364="Mayor"),CONCATENATE("R",'MAPA DE RIESGOS'!$H364,"C",'MAPA DE RIESGOS'!$AF364),"")</f>
        <v/>
      </c>
      <c r="BW89" s="357" t="str">
        <f>IF(AND('MAPA DE RIESGOS'!$AP365="Media",'MAPA DE RIESGOS'!$AR365="Mayor"),CONCATENATE("R",'MAPA DE RIESGOS'!$H365,"C",'MAPA DE RIESGOS'!$AF365),"")</f>
        <v/>
      </c>
      <c r="BX89" s="357" t="str">
        <f>IF(AND('MAPA DE RIESGOS'!$AP366="Media",'MAPA DE RIESGOS'!$AR366="Mayor"),CONCATENATE("R",'MAPA DE RIESGOS'!$H366,"C",'MAPA DE RIESGOS'!$AF366),"")</f>
        <v/>
      </c>
      <c r="BY89" s="357" t="str">
        <f>IF(AND('MAPA DE RIESGOS'!$AP367="Media",'MAPA DE RIESGOS'!$AR367="Mayor"),CONCATENATE("R",'MAPA DE RIESGOS'!$H367,"C",'MAPA DE RIESGOS'!$AF367),"")</f>
        <v/>
      </c>
      <c r="BZ89" s="357" t="str">
        <f>IF(AND('MAPA DE RIESGOS'!$AP368="Media",'MAPA DE RIESGOS'!$AR368="Mayor"),CONCATENATE("R",'MAPA DE RIESGOS'!$H368,"C",'MAPA DE RIESGOS'!$AF368),"")</f>
        <v/>
      </c>
      <c r="CA89" s="357" t="str">
        <f>IF(AND('MAPA DE RIESGOS'!$AP369="Media",'MAPA DE RIESGOS'!$AR369="Mayor"),CONCATENATE("R",'MAPA DE RIESGOS'!$H369,"C",'MAPA DE RIESGOS'!$AF369),"")</f>
        <v/>
      </c>
      <c r="CB89" s="357" t="str">
        <f>IF(AND('MAPA DE RIESGOS'!$AP370="Media",'MAPA DE RIESGOS'!$AR370="Mayor"),CONCATENATE("R",'MAPA DE RIESGOS'!$H370,"C",'MAPA DE RIESGOS'!$AF370),"")</f>
        <v/>
      </c>
      <c r="CC89" s="358" t="str">
        <f>IF(AND('MAPA DE RIESGOS'!$AP371="Media",'MAPA DE RIESGOS'!$AR371="Mayor"),CONCATENATE("R",'MAPA DE RIESGOS'!$H371,"C",'MAPA DE RIESGOS'!$AF371),"")</f>
        <v/>
      </c>
      <c r="CD89" s="359" t="str">
        <f>IF(AND('MAPA DE RIESGOS'!$AP354="Media",'MAPA DE RIESGOS'!$AR354="Catastrófico"),CONCATENATE("R",'MAPA DE RIESGOS'!$H354,"C",'MAPA DE RIESGOS'!$AF354),"")</f>
        <v/>
      </c>
      <c r="CE89" s="359" t="str">
        <f>IF(AND('MAPA DE RIESGOS'!$AP355="Media",'MAPA DE RIESGOS'!$AR355="Catastrófico"),CONCATENATE("R",'MAPA DE RIESGOS'!$H355,"C",'MAPA DE RIESGOS'!$AF355),"")</f>
        <v/>
      </c>
      <c r="CF89" s="359" t="str">
        <f>IF(AND('MAPA DE RIESGOS'!$AP356="Media",'MAPA DE RIESGOS'!$AR356="Catastrófico"),CONCATENATE("R",'MAPA DE RIESGOS'!$H356,"C",'MAPA DE RIESGOS'!$AF356),"")</f>
        <v/>
      </c>
      <c r="CG89" s="359" t="str">
        <f>IF(AND('MAPA DE RIESGOS'!$AP357="Media",'MAPA DE RIESGOS'!$AR357="Catastrófico"),CONCATENATE("R",'MAPA DE RIESGOS'!$H357,"C",'MAPA DE RIESGOS'!$AF357),"")</f>
        <v/>
      </c>
      <c r="CH89" s="359" t="str">
        <f>IF(AND('MAPA DE RIESGOS'!$AP358="Media",'MAPA DE RIESGOS'!$AR358="Catastrófico"),CONCATENATE("R",'MAPA DE RIESGOS'!$H358,"C",'MAPA DE RIESGOS'!$AF358),"")</f>
        <v/>
      </c>
      <c r="CI89" s="359" t="str">
        <f>IF(AND('MAPA DE RIESGOS'!$AP359="Media",'MAPA DE RIESGOS'!$AR359="Catastrófico"),CONCATENATE("R",'MAPA DE RIESGOS'!$H359,"C",'MAPA DE RIESGOS'!$AF359),"")</f>
        <v/>
      </c>
      <c r="CJ89" s="359" t="str">
        <f>IF(AND('MAPA DE RIESGOS'!$AP360="Media",'MAPA DE RIESGOS'!$AR360="Catastrófico"),CONCATENATE("R",'MAPA DE RIESGOS'!$H360,"C",'MAPA DE RIESGOS'!$AF360),"")</f>
        <v/>
      </c>
      <c r="CK89" s="359" t="str">
        <f>IF(AND('MAPA DE RIESGOS'!$AP361="Media",'MAPA DE RIESGOS'!$AR361="Catastrófico"),CONCATENATE("R",'MAPA DE RIESGOS'!$H361,"C",'MAPA DE RIESGOS'!$AF361),"")</f>
        <v/>
      </c>
      <c r="CL89" s="359" t="str">
        <f>IF(AND('MAPA DE RIESGOS'!$AP362="Media",'MAPA DE RIESGOS'!$AR362="Catastrófico"),CONCATENATE("R",'MAPA DE RIESGOS'!$H362,"C",'MAPA DE RIESGOS'!$AF362),"")</f>
        <v/>
      </c>
      <c r="CM89" s="359" t="str">
        <f>IF(AND('MAPA DE RIESGOS'!$AP363="Media",'MAPA DE RIESGOS'!$AR363="Catastrófico"),CONCATENATE("R",'MAPA DE RIESGOS'!$H363,"C",'MAPA DE RIESGOS'!$AF363),"")</f>
        <v/>
      </c>
      <c r="CN89" s="359" t="str">
        <f>IF(AND('MAPA DE RIESGOS'!$AP364="Media",'MAPA DE RIESGOS'!$AR364="Catastrófico"),CONCATENATE("R",'MAPA DE RIESGOS'!$H364,"C",'MAPA DE RIESGOS'!$AF364),"")</f>
        <v/>
      </c>
      <c r="CO89" s="359" t="str">
        <f>IF(AND('MAPA DE RIESGOS'!$AP365="Media",'MAPA DE RIESGOS'!$AR365="Catastrófico"),CONCATENATE("R",'MAPA DE RIESGOS'!$H365,"C",'MAPA DE RIESGOS'!$AF365),"")</f>
        <v/>
      </c>
      <c r="CP89" s="359" t="str">
        <f>IF(AND('MAPA DE RIESGOS'!$AP366="Media",'MAPA DE RIESGOS'!$AR366="Catastrófico"),CONCATENATE("R",'MAPA DE RIESGOS'!$H366,"C",'MAPA DE RIESGOS'!$AF366),"")</f>
        <v/>
      </c>
      <c r="CQ89" s="359" t="str">
        <f>IF(AND('MAPA DE RIESGOS'!$AP367="Media",'MAPA DE RIESGOS'!$AR367="Catastrófico"),CONCATENATE("R",'MAPA DE RIESGOS'!$H367,"C",'MAPA DE RIESGOS'!$AF367),"")</f>
        <v/>
      </c>
      <c r="CR89" s="359" t="str">
        <f>IF(AND('MAPA DE RIESGOS'!$AP368="Media",'MAPA DE RIESGOS'!$AR368="Catastrófico"),CONCATENATE("R",'MAPA DE RIESGOS'!$H368,"C",'MAPA DE RIESGOS'!$AF368),"")</f>
        <v/>
      </c>
      <c r="CS89" s="359" t="str">
        <f>IF(AND('MAPA DE RIESGOS'!$AP369="Media",'MAPA DE RIESGOS'!$AR369="Catastrófico"),CONCATENATE("R",'MAPA DE RIESGOS'!$H369,"C",'MAPA DE RIESGOS'!$AF369),"")</f>
        <v/>
      </c>
      <c r="CT89" s="359" t="str">
        <f>IF(AND('MAPA DE RIESGOS'!$AP370="Media",'MAPA DE RIESGOS'!$AR370="Catastrófico"),CONCATENATE("R",'MAPA DE RIESGOS'!$H370,"C",'MAPA DE RIESGOS'!$AF370),"")</f>
        <v/>
      </c>
      <c r="CU89" s="360" t="str">
        <f>IF(AND('MAPA DE RIESGOS'!$AP371="Media",'MAPA DE RIESGOS'!$AR371="Catastrófico"),CONCATENATE("R",'MAPA DE RIESGOS'!$H371,"C",'MAPA DE RIESGOS'!$AF371),"")</f>
        <v/>
      </c>
      <c r="CV89" s="67"/>
      <c r="CW89" s="762"/>
      <c r="CX89" s="763"/>
      <c r="CY89" s="763"/>
      <c r="CZ89" s="763"/>
      <c r="DA89" s="763"/>
      <c r="DB89" s="764"/>
    </row>
    <row r="90" spans="2:106" ht="32.5" customHeight="1">
      <c r="B90" s="749"/>
      <c r="C90" s="749"/>
      <c r="D90" s="750"/>
      <c r="E90" s="738"/>
      <c r="F90" s="739"/>
      <c r="G90" s="739"/>
      <c r="H90" s="739"/>
      <c r="I90" s="740"/>
      <c r="J90" s="369" t="str">
        <f>IF(AND('MAPA DE RIESGOS'!$AP372="Media",'MAPA DE RIESGOS'!$AR372="Leve"),CONCATENATE("R",'MAPA DE RIESGOS'!$H372,"C",'MAPA DE RIESGOS'!$AF372),"")</f>
        <v/>
      </c>
      <c r="K90" s="370" t="str">
        <f>IF(AND('MAPA DE RIESGOS'!$AP373="Media",'MAPA DE RIESGOS'!$AR373="Leve"),CONCATENATE("R",'MAPA DE RIESGOS'!$H373,"C",'MAPA DE RIESGOS'!$AF373),"")</f>
        <v/>
      </c>
      <c r="L90" s="370" t="str">
        <f>IF(AND('MAPA DE RIESGOS'!$AP374="Media",'MAPA DE RIESGOS'!$AR374="Leve"),CONCATENATE("R",'MAPA DE RIESGOS'!$H374,"C",'MAPA DE RIESGOS'!$AF374),"")</f>
        <v/>
      </c>
      <c r="M90" s="370" t="str">
        <f>IF(AND('MAPA DE RIESGOS'!$AP375="Media",'MAPA DE RIESGOS'!$AR375="Leve"),CONCATENATE("R",'MAPA DE RIESGOS'!$H375,"C",'MAPA DE RIESGOS'!$AF375),"")</f>
        <v/>
      </c>
      <c r="N90" s="370" t="str">
        <f>IF(AND('MAPA DE RIESGOS'!$AP376="Media",'MAPA DE RIESGOS'!$AR376="Leve"),CONCATENATE("R",'MAPA DE RIESGOS'!$H376,"C",'MAPA DE RIESGOS'!$AF376),"")</f>
        <v/>
      </c>
      <c r="O90" s="370" t="str">
        <f>IF(AND('MAPA DE RIESGOS'!$AP377="Media",'MAPA DE RIESGOS'!$AR377="Leve"),CONCATENATE("R",'MAPA DE RIESGOS'!$H377,"C",'MAPA DE RIESGOS'!$AF377),"")</f>
        <v/>
      </c>
      <c r="P90" s="370" t="str">
        <f>IF(AND('MAPA DE RIESGOS'!$AP378="Media",'MAPA DE RIESGOS'!$AR378="Leve"),CONCATENATE("R",'MAPA DE RIESGOS'!$H378,"C",'MAPA DE RIESGOS'!$AF378),"")</f>
        <v/>
      </c>
      <c r="Q90" s="370" t="str">
        <f>IF(AND('MAPA DE RIESGOS'!$AP379="Media",'MAPA DE RIESGOS'!$AR379="Leve"),CONCATENATE("R",'MAPA DE RIESGOS'!$H379,"C",'MAPA DE RIESGOS'!$AF379),"")</f>
        <v/>
      </c>
      <c r="R90" s="370" t="str">
        <f>IF(AND('MAPA DE RIESGOS'!$AP380="Media",'MAPA DE RIESGOS'!$AR380="Leve"),CONCATENATE("R",'MAPA DE RIESGOS'!$H380,"C",'MAPA DE RIESGOS'!$AF380),"")</f>
        <v/>
      </c>
      <c r="S90" s="370" t="str">
        <f>IF(AND('MAPA DE RIESGOS'!$AP381="Media",'MAPA DE RIESGOS'!$AR381="Leve"),CONCATENATE("R",'MAPA DE RIESGOS'!$H381,"C",'MAPA DE RIESGOS'!$AF381),"")</f>
        <v/>
      </c>
      <c r="T90" s="370" t="str">
        <f>IF(AND('MAPA DE RIESGOS'!$AP382="Media",'MAPA DE RIESGOS'!$AR382="Leve"),CONCATENATE("R",'MAPA DE RIESGOS'!$H382,"C",'MAPA DE RIESGOS'!$AF382),"")</f>
        <v/>
      </c>
      <c r="U90" s="370" t="str">
        <f>IF(AND('MAPA DE RIESGOS'!$AP383="Media",'MAPA DE RIESGOS'!$AR383="Leve"),CONCATENATE("R",'MAPA DE RIESGOS'!$H383,"C",'MAPA DE RIESGOS'!$AF383),"")</f>
        <v/>
      </c>
      <c r="V90" s="370" t="str">
        <f>IF(AND('MAPA DE RIESGOS'!$AP384="Media",'MAPA DE RIESGOS'!$AR384="Leve"),CONCATENATE("R",'MAPA DE RIESGOS'!$H384,"C",'MAPA DE RIESGOS'!$AF384),"")</f>
        <v/>
      </c>
      <c r="W90" s="370" t="str">
        <f>IF(AND('MAPA DE RIESGOS'!$AP385="Media",'MAPA DE RIESGOS'!$AR385="Leve"),CONCATENATE("R",'MAPA DE RIESGOS'!$H385,"C",'MAPA DE RIESGOS'!$AF385),"")</f>
        <v/>
      </c>
      <c r="X90" s="370" t="str">
        <f>IF(AND('MAPA DE RIESGOS'!$AP386="Media",'MAPA DE RIESGOS'!$AR386="Leve"),CONCATENATE("R",'MAPA DE RIESGOS'!$H386,"C",'MAPA DE RIESGOS'!$AF386),"")</f>
        <v/>
      </c>
      <c r="Y90" s="370" t="str">
        <f>IF(AND('MAPA DE RIESGOS'!$AP387="Media",'MAPA DE RIESGOS'!$AR387="Leve"),CONCATENATE("R",'MAPA DE RIESGOS'!$H387,"C",'MAPA DE RIESGOS'!$AF387),"")</f>
        <v/>
      </c>
      <c r="Z90" s="370" t="str">
        <f>IF(AND('MAPA DE RIESGOS'!$AP388="Media",'MAPA DE RIESGOS'!$AR388="Leve"),CONCATENATE("R",'MAPA DE RIESGOS'!$H388,"C",'MAPA DE RIESGOS'!$AF388),"")</f>
        <v/>
      </c>
      <c r="AA90" s="370" t="str">
        <f>IF(AND('MAPA DE RIESGOS'!$AP389="Media",'MAPA DE RIESGOS'!$AR389="Leve"),CONCATENATE("R",'MAPA DE RIESGOS'!$H389,"C",'MAPA DE RIESGOS'!$AF389),"")</f>
        <v/>
      </c>
      <c r="AB90" s="369" t="str">
        <f>IF(AND('MAPA DE RIESGOS'!$AP372="Media",'MAPA DE RIESGOS'!$AR372="Menor"),CONCATENATE("R",'MAPA DE RIESGOS'!$H372,"C",'MAPA DE RIESGOS'!$AF372),"")</f>
        <v/>
      </c>
      <c r="AC90" s="370" t="str">
        <f>IF(AND('MAPA DE RIESGOS'!$AP373="Media",'MAPA DE RIESGOS'!$AR373="Menor"),CONCATENATE("R",'MAPA DE RIESGOS'!$H373,"C",'MAPA DE RIESGOS'!$AF373),"")</f>
        <v/>
      </c>
      <c r="AD90" s="370" t="str">
        <f>IF(AND('MAPA DE RIESGOS'!$AP374="Media",'MAPA DE RIESGOS'!$AR374="Menor"),CONCATENATE("R",'MAPA DE RIESGOS'!$H374,"C",'MAPA DE RIESGOS'!$AF374),"")</f>
        <v/>
      </c>
      <c r="AE90" s="370" t="str">
        <f>IF(AND('MAPA DE RIESGOS'!$AP375="Media",'MAPA DE RIESGOS'!$AR375="Menor"),CONCATENATE("R",'MAPA DE RIESGOS'!$H375,"C",'MAPA DE RIESGOS'!$AF375),"")</f>
        <v/>
      </c>
      <c r="AF90" s="370" t="str">
        <f>IF(AND('MAPA DE RIESGOS'!$AP376="Media",'MAPA DE RIESGOS'!$AR376="Menor"),CONCATENATE("R",'MAPA DE RIESGOS'!$H376,"C",'MAPA DE RIESGOS'!$AF376),"")</f>
        <v/>
      </c>
      <c r="AG90" s="370" t="str">
        <f>IF(AND('MAPA DE RIESGOS'!$AP377="Media",'MAPA DE RIESGOS'!$AR377="Menor"),CONCATENATE("R",'MAPA DE RIESGOS'!$H377,"C",'MAPA DE RIESGOS'!$AF377),"")</f>
        <v/>
      </c>
      <c r="AH90" s="370" t="str">
        <f>IF(AND('MAPA DE RIESGOS'!$AP378="Media",'MAPA DE RIESGOS'!$AR378="Menor"),CONCATENATE("R",'MAPA DE RIESGOS'!$H378,"C",'MAPA DE RIESGOS'!$AF378),"")</f>
        <v/>
      </c>
      <c r="AI90" s="370" t="str">
        <f>IF(AND('MAPA DE RIESGOS'!$AP379="Media",'MAPA DE RIESGOS'!$AR379="Menor"),CONCATENATE("R",'MAPA DE RIESGOS'!$H379,"C",'MAPA DE RIESGOS'!$AF379),"")</f>
        <v/>
      </c>
      <c r="AJ90" s="370" t="str">
        <f>IF(AND('MAPA DE RIESGOS'!$AP380="Media",'MAPA DE RIESGOS'!$AR380="Menor"),CONCATENATE("R",'MAPA DE RIESGOS'!$H380,"C",'MAPA DE RIESGOS'!$AF380),"")</f>
        <v/>
      </c>
      <c r="AK90" s="370" t="str">
        <f>IF(AND('MAPA DE RIESGOS'!$AP381="Media",'MAPA DE RIESGOS'!$AR381="Menor"),CONCATENATE("R",'MAPA DE RIESGOS'!$H381,"C",'MAPA DE RIESGOS'!$AF381),"")</f>
        <v/>
      </c>
      <c r="AL90" s="370" t="str">
        <f>IF(AND('MAPA DE RIESGOS'!$AP382="Media",'MAPA DE RIESGOS'!$AR382="Menor"),CONCATENATE("R",'MAPA DE RIESGOS'!$H382,"C",'MAPA DE RIESGOS'!$AF382),"")</f>
        <v/>
      </c>
      <c r="AM90" s="370" t="str">
        <f>IF(AND('MAPA DE RIESGOS'!$AP383="Media",'MAPA DE RIESGOS'!$AR383="Menor"),CONCATENATE("R",'MAPA DE RIESGOS'!$H383,"C",'MAPA DE RIESGOS'!$AF383),"")</f>
        <v/>
      </c>
      <c r="AN90" s="370" t="str">
        <f>IF(AND('MAPA DE RIESGOS'!$AP384="Media",'MAPA DE RIESGOS'!$AR384="Menor"),CONCATENATE("R",'MAPA DE RIESGOS'!$H384,"C",'MAPA DE RIESGOS'!$AF384),"")</f>
        <v/>
      </c>
      <c r="AO90" s="370" t="str">
        <f>IF(AND('MAPA DE RIESGOS'!$AP385="Media",'MAPA DE RIESGOS'!$AR385="Menor"),CONCATENATE("R",'MAPA DE RIESGOS'!$H385,"C",'MAPA DE RIESGOS'!$AF385),"")</f>
        <v/>
      </c>
      <c r="AP90" s="370" t="str">
        <f>IF(AND('MAPA DE RIESGOS'!$AP386="Media",'MAPA DE RIESGOS'!$AR386="Menor"),CONCATENATE("R",'MAPA DE RIESGOS'!$H386,"C",'MAPA DE RIESGOS'!$AF386),"")</f>
        <v/>
      </c>
      <c r="AQ90" s="370" t="str">
        <f>IF(AND('MAPA DE RIESGOS'!$AP387="Media",'MAPA DE RIESGOS'!$AR387="Menor"),CONCATENATE("R",'MAPA DE RIESGOS'!$H387,"C",'MAPA DE RIESGOS'!$AF387),"")</f>
        <v/>
      </c>
      <c r="AR90" s="370" t="str">
        <f>IF(AND('MAPA DE RIESGOS'!$AP388="Media",'MAPA DE RIESGOS'!$AR388="Menor"),CONCATENATE("R",'MAPA DE RIESGOS'!$H388,"C",'MAPA DE RIESGOS'!$AF388),"")</f>
        <v/>
      </c>
      <c r="AS90" s="370" t="str">
        <f>IF(AND('MAPA DE RIESGOS'!$AP389="Media",'MAPA DE RIESGOS'!$AR389="Menor"),CONCATENATE("R",'MAPA DE RIESGOS'!$H389,"C",'MAPA DE RIESGOS'!$AF389),"")</f>
        <v/>
      </c>
      <c r="AT90" s="369" t="str">
        <f>IF(AND('MAPA DE RIESGOS'!$AP372="Media",'MAPA DE RIESGOS'!$AR372="Moderado"),CONCATENATE("R",'MAPA DE RIESGOS'!$H372,"C",'MAPA DE RIESGOS'!$AF372),"")</f>
        <v/>
      </c>
      <c r="AU90" s="370" t="str">
        <f>IF(AND('MAPA DE RIESGOS'!$AP373="Media",'MAPA DE RIESGOS'!$AR373="Moderado"),CONCATENATE("R",'MAPA DE RIESGOS'!$H373,"C",'MAPA DE RIESGOS'!$AF373),"")</f>
        <v/>
      </c>
      <c r="AV90" s="370" t="str">
        <f>IF(AND('MAPA DE RIESGOS'!$AP374="Media",'MAPA DE RIESGOS'!$AR374="Moderado"),CONCATENATE("R",'MAPA DE RIESGOS'!$H374,"C",'MAPA DE RIESGOS'!$AF374),"")</f>
        <v/>
      </c>
      <c r="AW90" s="370" t="str">
        <f>IF(AND('MAPA DE RIESGOS'!$AP375="Media",'MAPA DE RIESGOS'!$AR375="Moderado"),CONCATENATE("R",'MAPA DE RIESGOS'!$H375,"C",'MAPA DE RIESGOS'!$AF375),"")</f>
        <v/>
      </c>
      <c r="AX90" s="370" t="str">
        <f>IF(AND('MAPA DE RIESGOS'!$AP376="Media",'MAPA DE RIESGOS'!$AR376="Moderado"),CONCATENATE("R",'MAPA DE RIESGOS'!$H376,"C",'MAPA DE RIESGOS'!$AF376),"")</f>
        <v/>
      </c>
      <c r="AY90" s="370" t="str">
        <f>IF(AND('MAPA DE RIESGOS'!$AP377="Media",'MAPA DE RIESGOS'!$AR377="Moderado"),CONCATENATE("R",'MAPA DE RIESGOS'!$H377,"C",'MAPA DE RIESGOS'!$AF377),"")</f>
        <v/>
      </c>
      <c r="AZ90" s="370" t="str">
        <f>IF(AND('MAPA DE RIESGOS'!$AP378="Media",'MAPA DE RIESGOS'!$AR378="Moderado"),CONCATENATE("R",'MAPA DE RIESGOS'!$H378,"C",'MAPA DE RIESGOS'!$AF378),"")</f>
        <v/>
      </c>
      <c r="BA90" s="370" t="str">
        <f>IF(AND('MAPA DE RIESGOS'!$AP379="Media",'MAPA DE RIESGOS'!$AR379="Moderado"),CONCATENATE("R",'MAPA DE RIESGOS'!$H379,"C",'MAPA DE RIESGOS'!$AF379),"")</f>
        <v/>
      </c>
      <c r="BB90" s="370" t="str">
        <f>IF(AND('MAPA DE RIESGOS'!$AP380="Media",'MAPA DE RIESGOS'!$AR380="Moderado"),CONCATENATE("R",'MAPA DE RIESGOS'!$H380,"C",'MAPA DE RIESGOS'!$AF380),"")</f>
        <v/>
      </c>
      <c r="BC90" s="370" t="str">
        <f>IF(AND('MAPA DE RIESGOS'!$AP381="Media",'MAPA DE RIESGOS'!$AR381="Moderado"),CONCATENATE("R",'MAPA DE RIESGOS'!$H381,"C",'MAPA DE RIESGOS'!$AF381),"")</f>
        <v/>
      </c>
      <c r="BD90" s="370" t="str">
        <f>IF(AND('MAPA DE RIESGOS'!$AP382="Media",'MAPA DE RIESGOS'!$AR382="Moderado"),CONCATENATE("R",'MAPA DE RIESGOS'!$H382,"C",'MAPA DE RIESGOS'!$AF382),"")</f>
        <v/>
      </c>
      <c r="BE90" s="370" t="str">
        <f>IF(AND('MAPA DE RIESGOS'!$AP383="Media",'MAPA DE RIESGOS'!$AR383="Moderado"),CONCATENATE("R",'MAPA DE RIESGOS'!$H383,"C",'MAPA DE RIESGOS'!$AF383),"")</f>
        <v/>
      </c>
      <c r="BF90" s="370" t="str">
        <f>IF(AND('MAPA DE RIESGOS'!$AP384="Media",'MAPA DE RIESGOS'!$AR384="Moderado"),CONCATENATE("R",'MAPA DE RIESGOS'!$H384,"C",'MAPA DE RIESGOS'!$AF384),"")</f>
        <v/>
      </c>
      <c r="BG90" s="370" t="str">
        <f>IF(AND('MAPA DE RIESGOS'!$AP385="Media",'MAPA DE RIESGOS'!$AR385="Moderado"),CONCATENATE("R",'MAPA DE RIESGOS'!$H385,"C",'MAPA DE RIESGOS'!$AF385),"")</f>
        <v/>
      </c>
      <c r="BH90" s="370" t="str">
        <f>IF(AND('MAPA DE RIESGOS'!$AP386="Media",'MAPA DE RIESGOS'!$AR386="Moderado"),CONCATENATE("R",'MAPA DE RIESGOS'!$H386,"C",'MAPA DE RIESGOS'!$AF386),"")</f>
        <v/>
      </c>
      <c r="BI90" s="370" t="str">
        <f>IF(AND('MAPA DE RIESGOS'!$AP387="Media",'MAPA DE RIESGOS'!$AR387="Moderado"),CONCATENATE("R",'MAPA DE RIESGOS'!$H387,"C",'MAPA DE RIESGOS'!$AF387),"")</f>
        <v/>
      </c>
      <c r="BJ90" s="370" t="str">
        <f>IF(AND('MAPA DE RIESGOS'!$AP388="Media",'MAPA DE RIESGOS'!$AR388="Moderado"),CONCATENATE("R",'MAPA DE RIESGOS'!$H388,"C",'MAPA DE RIESGOS'!$AF388),"")</f>
        <v/>
      </c>
      <c r="BK90" s="371" t="str">
        <f>IF(AND('MAPA DE RIESGOS'!$AP389="Media",'MAPA DE RIESGOS'!$AR389="Moderado"),CONCATENATE("R",'MAPA DE RIESGOS'!$H389,"C",'MAPA DE RIESGOS'!$AF389),"")</f>
        <v/>
      </c>
      <c r="BL90" s="357" t="str">
        <f>IF(AND('MAPA DE RIESGOS'!$AP372="Media",'MAPA DE RIESGOS'!$AR372="Mayor"),CONCATENATE("R",'MAPA DE RIESGOS'!$H372,"C",'MAPA DE RIESGOS'!$AF372),"")</f>
        <v/>
      </c>
      <c r="BM90" s="357" t="str">
        <f>IF(AND('MAPA DE RIESGOS'!$AP373="Media",'MAPA DE RIESGOS'!$AR373="Mayor"),CONCATENATE("R",'MAPA DE RIESGOS'!$H373,"C",'MAPA DE RIESGOS'!$AF373),"")</f>
        <v/>
      </c>
      <c r="BN90" s="357" t="str">
        <f>IF(AND('MAPA DE RIESGOS'!$AP374="Media",'MAPA DE RIESGOS'!$AR374="Mayor"),CONCATENATE("R",'MAPA DE RIESGOS'!$H374,"C",'MAPA DE RIESGOS'!$AF374),"")</f>
        <v/>
      </c>
      <c r="BO90" s="357" t="str">
        <f>IF(AND('MAPA DE RIESGOS'!$AP375="Media",'MAPA DE RIESGOS'!$AR375="Mayor"),CONCATENATE("R",'MAPA DE RIESGOS'!$H375,"C",'MAPA DE RIESGOS'!$AF375),"")</f>
        <v/>
      </c>
      <c r="BP90" s="357" t="str">
        <f>IF(AND('MAPA DE RIESGOS'!$AP376="Media",'MAPA DE RIESGOS'!$AR376="Mayor"),CONCATENATE("R",'MAPA DE RIESGOS'!$H376,"C",'MAPA DE RIESGOS'!$AF376),"")</f>
        <v/>
      </c>
      <c r="BQ90" s="357" t="str">
        <f>IF(AND('MAPA DE RIESGOS'!$AP377="Media",'MAPA DE RIESGOS'!$AR377="Mayor"),CONCATENATE("R",'MAPA DE RIESGOS'!$H377,"C",'MAPA DE RIESGOS'!$AF377),"")</f>
        <v/>
      </c>
      <c r="BR90" s="357" t="str">
        <f>IF(AND('MAPA DE RIESGOS'!$AP378="Media",'MAPA DE RIESGOS'!$AR378="Mayor"),CONCATENATE("R",'MAPA DE RIESGOS'!$H378,"C",'MAPA DE RIESGOS'!$AF378),"")</f>
        <v/>
      </c>
      <c r="BS90" s="357" t="str">
        <f>IF(AND('MAPA DE RIESGOS'!$AP379="Media",'MAPA DE RIESGOS'!$AR379="Mayor"),CONCATENATE("R",'MAPA DE RIESGOS'!$H379,"C",'MAPA DE RIESGOS'!$AF379),"")</f>
        <v/>
      </c>
      <c r="BT90" s="357" t="str">
        <f>IF(AND('MAPA DE RIESGOS'!$AP380="Media",'MAPA DE RIESGOS'!$AR380="Mayor"),CONCATENATE("R",'MAPA DE RIESGOS'!$H380,"C",'MAPA DE RIESGOS'!$AF380),"")</f>
        <v/>
      </c>
      <c r="BU90" s="357" t="str">
        <f>IF(AND('MAPA DE RIESGOS'!$AP381="Media",'MAPA DE RIESGOS'!$AR381="Mayor"),CONCATENATE("R",'MAPA DE RIESGOS'!$H381,"C",'MAPA DE RIESGOS'!$AF381),"")</f>
        <v/>
      </c>
      <c r="BV90" s="357" t="str">
        <f>IF(AND('MAPA DE RIESGOS'!$AP382="Media",'MAPA DE RIESGOS'!$AR382="Mayor"),CONCATENATE("R",'MAPA DE RIESGOS'!$H382,"C",'MAPA DE RIESGOS'!$AF382),"")</f>
        <v/>
      </c>
      <c r="BW90" s="357" t="str">
        <f>IF(AND('MAPA DE RIESGOS'!$AP383="Media",'MAPA DE RIESGOS'!$AR383="Mayor"),CONCATENATE("R",'MAPA DE RIESGOS'!$H383,"C",'MAPA DE RIESGOS'!$AF383),"")</f>
        <v/>
      </c>
      <c r="BX90" s="357" t="str">
        <f>IF(AND('MAPA DE RIESGOS'!$AP384="Media",'MAPA DE RIESGOS'!$AR384="Mayor"),CONCATENATE("R",'MAPA DE RIESGOS'!$H384,"C",'MAPA DE RIESGOS'!$AF384),"")</f>
        <v/>
      </c>
      <c r="BY90" s="357" t="str">
        <f>IF(AND('MAPA DE RIESGOS'!$AP385="Media",'MAPA DE RIESGOS'!$AR385="Mayor"),CONCATENATE("R",'MAPA DE RIESGOS'!$H385,"C",'MAPA DE RIESGOS'!$AF385),"")</f>
        <v/>
      </c>
      <c r="BZ90" s="357" t="str">
        <f>IF(AND('MAPA DE RIESGOS'!$AP386="Media",'MAPA DE RIESGOS'!$AR386="Mayor"),CONCATENATE("R",'MAPA DE RIESGOS'!$H386,"C",'MAPA DE RIESGOS'!$AF386),"")</f>
        <v/>
      </c>
      <c r="CA90" s="357" t="str">
        <f>IF(AND('MAPA DE RIESGOS'!$AP387="Media",'MAPA DE RIESGOS'!$AR387="Mayor"),CONCATENATE("R",'MAPA DE RIESGOS'!$H387,"C",'MAPA DE RIESGOS'!$AF387),"")</f>
        <v/>
      </c>
      <c r="CB90" s="357" t="str">
        <f>IF(AND('MAPA DE RIESGOS'!$AP388="Media",'MAPA DE RIESGOS'!$AR388="Mayor"),CONCATENATE("R",'MAPA DE RIESGOS'!$H388,"C",'MAPA DE RIESGOS'!$AF388),"")</f>
        <v/>
      </c>
      <c r="CC90" s="358" t="str">
        <f>IF(AND('MAPA DE RIESGOS'!$AP389="Media",'MAPA DE RIESGOS'!$AR389="Mayor"),CONCATENATE("R",'MAPA DE RIESGOS'!$H389,"C",'MAPA DE RIESGOS'!$AF389),"")</f>
        <v/>
      </c>
      <c r="CD90" s="359" t="str">
        <f>IF(AND('MAPA DE RIESGOS'!$AP372="Media",'MAPA DE RIESGOS'!$AR372="Catastrófico"),CONCATENATE("R",'MAPA DE RIESGOS'!$H372,"C",'MAPA DE RIESGOS'!$AF372),"")</f>
        <v/>
      </c>
      <c r="CE90" s="359" t="str">
        <f>IF(AND('MAPA DE RIESGOS'!$AP373="Media",'MAPA DE RIESGOS'!$AR373="Catastrófico"),CONCATENATE("R",'MAPA DE RIESGOS'!$H373,"C",'MAPA DE RIESGOS'!$AF373),"")</f>
        <v/>
      </c>
      <c r="CF90" s="359" t="str">
        <f>IF(AND('MAPA DE RIESGOS'!$AP374="Media",'MAPA DE RIESGOS'!$AR374="Catastrófico"),CONCATENATE("R",'MAPA DE RIESGOS'!$H374,"C",'MAPA DE RIESGOS'!$AF374),"")</f>
        <v/>
      </c>
      <c r="CG90" s="359" t="str">
        <f>IF(AND('MAPA DE RIESGOS'!$AP375="Media",'MAPA DE RIESGOS'!$AR375="Catastrófico"),CONCATENATE("R",'MAPA DE RIESGOS'!$H375,"C",'MAPA DE RIESGOS'!$AF375),"")</f>
        <v/>
      </c>
      <c r="CH90" s="359" t="str">
        <f>IF(AND('MAPA DE RIESGOS'!$AP376="Media",'MAPA DE RIESGOS'!$AR376="Catastrófico"),CONCATENATE("R",'MAPA DE RIESGOS'!$H376,"C",'MAPA DE RIESGOS'!$AF376),"")</f>
        <v/>
      </c>
      <c r="CI90" s="359" t="str">
        <f>IF(AND('MAPA DE RIESGOS'!$AP377="Media",'MAPA DE RIESGOS'!$AR377="Catastrófico"),CONCATENATE("R",'MAPA DE RIESGOS'!$H377,"C",'MAPA DE RIESGOS'!$AF377),"")</f>
        <v/>
      </c>
      <c r="CJ90" s="359" t="str">
        <f>IF(AND('MAPA DE RIESGOS'!$AP378="Media",'MAPA DE RIESGOS'!$AR378="Catastrófico"),CONCATENATE("R",'MAPA DE RIESGOS'!$H378,"C",'MAPA DE RIESGOS'!$AF378),"")</f>
        <v/>
      </c>
      <c r="CK90" s="359" t="str">
        <f>IF(AND('MAPA DE RIESGOS'!$AP379="Media",'MAPA DE RIESGOS'!$AR379="Catastrófico"),CONCATENATE("R",'MAPA DE RIESGOS'!$H379,"C",'MAPA DE RIESGOS'!$AF379),"")</f>
        <v/>
      </c>
      <c r="CL90" s="359" t="str">
        <f>IF(AND('MAPA DE RIESGOS'!$AP380="Media",'MAPA DE RIESGOS'!$AR380="Catastrófico"),CONCATENATE("R",'MAPA DE RIESGOS'!$H380,"C",'MAPA DE RIESGOS'!$AF380),"")</f>
        <v/>
      </c>
      <c r="CM90" s="359" t="str">
        <f>IF(AND('MAPA DE RIESGOS'!$AP381="Media",'MAPA DE RIESGOS'!$AR381="Catastrófico"),CONCATENATE("R",'MAPA DE RIESGOS'!$H381,"C",'MAPA DE RIESGOS'!$AF381),"")</f>
        <v/>
      </c>
      <c r="CN90" s="359" t="str">
        <f>IF(AND('MAPA DE RIESGOS'!$AP382="Media",'MAPA DE RIESGOS'!$AR382="Catastrófico"),CONCATENATE("R",'MAPA DE RIESGOS'!$H382,"C",'MAPA DE RIESGOS'!$AF382),"")</f>
        <v/>
      </c>
      <c r="CO90" s="359" t="str">
        <f>IF(AND('MAPA DE RIESGOS'!$AP383="Media",'MAPA DE RIESGOS'!$AR383="Catastrófico"),CONCATENATE("R",'MAPA DE RIESGOS'!$H383,"C",'MAPA DE RIESGOS'!$AF383),"")</f>
        <v/>
      </c>
      <c r="CP90" s="359" t="str">
        <f>IF(AND('MAPA DE RIESGOS'!$AP384="Media",'MAPA DE RIESGOS'!$AR384="Catastrófico"),CONCATENATE("R",'MAPA DE RIESGOS'!$H384,"C",'MAPA DE RIESGOS'!$AF384),"")</f>
        <v/>
      </c>
      <c r="CQ90" s="359" t="str">
        <f>IF(AND('MAPA DE RIESGOS'!$AP385="Media",'MAPA DE RIESGOS'!$AR385="Catastrófico"),CONCATENATE("R",'MAPA DE RIESGOS'!$H385,"C",'MAPA DE RIESGOS'!$AF385),"")</f>
        <v/>
      </c>
      <c r="CR90" s="359" t="str">
        <f>IF(AND('MAPA DE RIESGOS'!$AP386="Media",'MAPA DE RIESGOS'!$AR386="Catastrófico"),CONCATENATE("R",'MAPA DE RIESGOS'!$H386,"C",'MAPA DE RIESGOS'!$AF386),"")</f>
        <v/>
      </c>
      <c r="CS90" s="359" t="str">
        <f>IF(AND('MAPA DE RIESGOS'!$AP387="Media",'MAPA DE RIESGOS'!$AR387="Catastrófico"),CONCATENATE("R",'MAPA DE RIESGOS'!$H387,"C",'MAPA DE RIESGOS'!$AF387),"")</f>
        <v/>
      </c>
      <c r="CT90" s="359" t="str">
        <f>IF(AND('MAPA DE RIESGOS'!$AP388="Media",'MAPA DE RIESGOS'!$AR388="Catastrófico"),CONCATENATE("R",'MAPA DE RIESGOS'!$H388,"C",'MAPA DE RIESGOS'!$AF388),"")</f>
        <v/>
      </c>
      <c r="CU90" s="360" t="str">
        <f>IF(AND('MAPA DE RIESGOS'!$AP389="Media",'MAPA DE RIESGOS'!$AR389="Catastrófico"),CONCATENATE("R",'MAPA DE RIESGOS'!$H389,"C",'MAPA DE RIESGOS'!$AF389),"")</f>
        <v/>
      </c>
      <c r="CV90" s="67"/>
      <c r="CW90" s="762"/>
      <c r="CX90" s="763"/>
      <c r="CY90" s="763"/>
      <c r="CZ90" s="763"/>
      <c r="DA90" s="763"/>
      <c r="DB90" s="764"/>
    </row>
    <row r="91" spans="2:106" ht="32.5" customHeight="1">
      <c r="B91" s="749"/>
      <c r="C91" s="749"/>
      <c r="D91" s="750"/>
      <c r="E91" s="738"/>
      <c r="F91" s="739"/>
      <c r="G91" s="739"/>
      <c r="H91" s="739"/>
      <c r="I91" s="740"/>
      <c r="J91" s="369" t="str">
        <f>IF(AND('MAPA DE RIESGOS'!$AP390="Media",'MAPA DE RIESGOS'!$AR390="Leve"),CONCATENATE("R",'MAPA DE RIESGOS'!$H390,"C",'MAPA DE RIESGOS'!$AF390),"")</f>
        <v/>
      </c>
      <c r="K91" s="370" t="str">
        <f>IF(AND('MAPA DE RIESGOS'!$AP391="Media",'MAPA DE RIESGOS'!$AR391="Leve"),CONCATENATE("R",'MAPA DE RIESGOS'!$H391,"C",'MAPA DE RIESGOS'!$AF391),"")</f>
        <v/>
      </c>
      <c r="L91" s="370" t="str">
        <f>IF(AND('MAPA DE RIESGOS'!$AP392="Media",'MAPA DE RIESGOS'!$AR392="Leve"),CONCATENATE("R",'MAPA DE RIESGOS'!$H392,"C",'MAPA DE RIESGOS'!$AF392),"")</f>
        <v/>
      </c>
      <c r="M91" s="370" t="str">
        <f>IF(AND('MAPA DE RIESGOS'!$AP393="Media",'MAPA DE RIESGOS'!$AR393="Leve"),CONCATENATE("R",'MAPA DE RIESGOS'!$H393,"C",'MAPA DE RIESGOS'!$AF393),"")</f>
        <v/>
      </c>
      <c r="N91" s="370" t="str">
        <f>IF(AND('MAPA DE RIESGOS'!$AP394="Media",'MAPA DE RIESGOS'!$AR394="Leve"),CONCATENATE("R",'MAPA DE RIESGOS'!$H394,"C",'MAPA DE RIESGOS'!$AF394),"")</f>
        <v/>
      </c>
      <c r="O91" s="370" t="str">
        <f>IF(AND('MAPA DE RIESGOS'!$AP395="Media",'MAPA DE RIESGOS'!$AR395="Leve"),CONCATENATE("R",'MAPA DE RIESGOS'!$H395,"C",'MAPA DE RIESGOS'!$AF395),"")</f>
        <v/>
      </c>
      <c r="P91" s="370" t="str">
        <f>IF(AND('MAPA DE RIESGOS'!$AP396="Media",'MAPA DE RIESGOS'!$AR396="Leve"),CONCATENATE("R",'MAPA DE RIESGOS'!$H396,"C",'MAPA DE RIESGOS'!$AF396),"")</f>
        <v/>
      </c>
      <c r="Q91" s="370" t="str">
        <f>IF(AND('MAPA DE RIESGOS'!$AP397="Media",'MAPA DE RIESGOS'!$AR397="Leve"),CONCATENATE("R",'MAPA DE RIESGOS'!$H397,"C",'MAPA DE RIESGOS'!$AF397),"")</f>
        <v/>
      </c>
      <c r="R91" s="370" t="str">
        <f>IF(AND('MAPA DE RIESGOS'!$AP398="Media",'MAPA DE RIESGOS'!$AR398="Leve"),CONCATENATE("R",'MAPA DE RIESGOS'!$H398,"C",'MAPA DE RIESGOS'!$AF398),"")</f>
        <v/>
      </c>
      <c r="S91" s="370" t="str">
        <f>IF(AND('MAPA DE RIESGOS'!$AP399="Media",'MAPA DE RIESGOS'!$AR399="Leve"),CONCATENATE("R",'MAPA DE RIESGOS'!$H399,"C",'MAPA DE RIESGOS'!$AF399),"")</f>
        <v/>
      </c>
      <c r="T91" s="370" t="str">
        <f>IF(AND('MAPA DE RIESGOS'!$AP400="Media",'MAPA DE RIESGOS'!$AR400="Leve"),CONCATENATE("R",'MAPA DE RIESGOS'!$H400,"C",'MAPA DE RIESGOS'!$AF400),"")</f>
        <v/>
      </c>
      <c r="U91" s="370" t="str">
        <f>IF(AND('MAPA DE RIESGOS'!$AP401="Media",'MAPA DE RIESGOS'!$AR401="Leve"),CONCATENATE("R",'MAPA DE RIESGOS'!$H401,"C",'MAPA DE RIESGOS'!$AF401),"")</f>
        <v/>
      </c>
      <c r="V91" s="370" t="str">
        <f>IF(AND('MAPA DE RIESGOS'!$AP402="Media",'MAPA DE RIESGOS'!$AR402="Leve"),CONCATENATE("R",'MAPA DE RIESGOS'!$H402,"C",'MAPA DE RIESGOS'!$AF402),"")</f>
        <v/>
      </c>
      <c r="W91" s="370" t="str">
        <f>IF(AND('MAPA DE RIESGOS'!$AP403="Media",'MAPA DE RIESGOS'!$AR403="Leve"),CONCATENATE("R",'MAPA DE RIESGOS'!$H403,"C",'MAPA DE RIESGOS'!$AF403),"")</f>
        <v/>
      </c>
      <c r="X91" s="370" t="str">
        <f>IF(AND('MAPA DE RIESGOS'!$AP404="Media",'MAPA DE RIESGOS'!$AR404="Leve"),CONCATENATE("R",'MAPA DE RIESGOS'!$H404,"C",'MAPA DE RIESGOS'!$AF404),"")</f>
        <v/>
      </c>
      <c r="Y91" s="370" t="str">
        <f>IF(AND('MAPA DE RIESGOS'!$AP405="Media",'MAPA DE RIESGOS'!$AR405="Leve"),CONCATENATE("R",'MAPA DE RIESGOS'!$H405,"C",'MAPA DE RIESGOS'!$AF405),"")</f>
        <v/>
      </c>
      <c r="Z91" s="370" t="str">
        <f>IF(AND('MAPA DE RIESGOS'!$AP406="Media",'MAPA DE RIESGOS'!$AR406="Leve"),CONCATENATE("R",'MAPA DE RIESGOS'!$H406,"C",'MAPA DE RIESGOS'!$AF406),"")</f>
        <v/>
      </c>
      <c r="AA91" s="370" t="str">
        <f>IF(AND('MAPA DE RIESGOS'!$AP407="Media",'MAPA DE RIESGOS'!$AR407="Leve"),CONCATENATE("R",'MAPA DE RIESGOS'!$H407,"C",'MAPA DE RIESGOS'!$AF407),"")</f>
        <v/>
      </c>
      <c r="AB91" s="369" t="str">
        <f>IF(AND('MAPA DE RIESGOS'!$AP390="Media",'MAPA DE RIESGOS'!$AR390="Menor"),CONCATENATE("R",'MAPA DE RIESGOS'!$H390,"C",'MAPA DE RIESGOS'!$AF390),"")</f>
        <v/>
      </c>
      <c r="AC91" s="370" t="str">
        <f>IF(AND('MAPA DE RIESGOS'!$AP391="Media",'MAPA DE RIESGOS'!$AR391="Menor"),CONCATENATE("R",'MAPA DE RIESGOS'!$H391,"C",'MAPA DE RIESGOS'!$AF391),"")</f>
        <v/>
      </c>
      <c r="AD91" s="370" t="str">
        <f>IF(AND('MAPA DE RIESGOS'!$AP392="Media",'MAPA DE RIESGOS'!$AR392="Menor"),CONCATENATE("R",'MAPA DE RIESGOS'!$H392,"C",'MAPA DE RIESGOS'!$AF392),"")</f>
        <v/>
      </c>
      <c r="AE91" s="370" t="str">
        <f>IF(AND('MAPA DE RIESGOS'!$AP393="Media",'MAPA DE RIESGOS'!$AR393="Menor"),CONCATENATE("R",'MAPA DE RIESGOS'!$H393,"C",'MAPA DE RIESGOS'!$AF393),"")</f>
        <v/>
      </c>
      <c r="AF91" s="370" t="str">
        <f>IF(AND('MAPA DE RIESGOS'!$AP394="Media",'MAPA DE RIESGOS'!$AR394="Menor"),CONCATENATE("R",'MAPA DE RIESGOS'!$H394,"C",'MAPA DE RIESGOS'!$AF394),"")</f>
        <v/>
      </c>
      <c r="AG91" s="370" t="str">
        <f>IF(AND('MAPA DE RIESGOS'!$AP395="Media",'MAPA DE RIESGOS'!$AR395="Menor"),CONCATENATE("R",'MAPA DE RIESGOS'!$H395,"C",'MAPA DE RIESGOS'!$AF395),"")</f>
        <v/>
      </c>
      <c r="AH91" s="370" t="str">
        <f>IF(AND('MAPA DE RIESGOS'!$AP396="Media",'MAPA DE RIESGOS'!$AR396="Menor"),CONCATENATE("R",'MAPA DE RIESGOS'!$H396,"C",'MAPA DE RIESGOS'!$AF396),"")</f>
        <v/>
      </c>
      <c r="AI91" s="370" t="str">
        <f>IF(AND('MAPA DE RIESGOS'!$AP397="Media",'MAPA DE RIESGOS'!$AR397="Menor"),CONCATENATE("R",'MAPA DE RIESGOS'!$H397,"C",'MAPA DE RIESGOS'!$AF397),"")</f>
        <v/>
      </c>
      <c r="AJ91" s="370" t="str">
        <f>IF(AND('MAPA DE RIESGOS'!$AP398="Media",'MAPA DE RIESGOS'!$AR398="Menor"),CONCATENATE("R",'MAPA DE RIESGOS'!$H398,"C",'MAPA DE RIESGOS'!$AF398),"")</f>
        <v/>
      </c>
      <c r="AK91" s="370" t="str">
        <f>IF(AND('MAPA DE RIESGOS'!$AP399="Media",'MAPA DE RIESGOS'!$AR399="Menor"),CONCATENATE("R",'MAPA DE RIESGOS'!$H399,"C",'MAPA DE RIESGOS'!$AF399),"")</f>
        <v/>
      </c>
      <c r="AL91" s="370" t="str">
        <f>IF(AND('MAPA DE RIESGOS'!$AP400="Media",'MAPA DE RIESGOS'!$AR400="Menor"),CONCATENATE("R",'MAPA DE RIESGOS'!$H400,"C",'MAPA DE RIESGOS'!$AF400),"")</f>
        <v/>
      </c>
      <c r="AM91" s="370" t="str">
        <f>IF(AND('MAPA DE RIESGOS'!$AP401="Media",'MAPA DE RIESGOS'!$AR401="Menor"),CONCATENATE("R",'MAPA DE RIESGOS'!$H401,"C",'MAPA DE RIESGOS'!$AF401),"")</f>
        <v/>
      </c>
      <c r="AN91" s="370" t="str">
        <f>IF(AND('MAPA DE RIESGOS'!$AP402="Media",'MAPA DE RIESGOS'!$AR402="Menor"),CONCATENATE("R",'MAPA DE RIESGOS'!$H402,"C",'MAPA DE RIESGOS'!$AF402),"")</f>
        <v/>
      </c>
      <c r="AO91" s="370" t="str">
        <f>IF(AND('MAPA DE RIESGOS'!$AP403="Media",'MAPA DE RIESGOS'!$AR403="Menor"),CONCATENATE("R",'MAPA DE RIESGOS'!$H403,"C",'MAPA DE RIESGOS'!$AF403),"")</f>
        <v/>
      </c>
      <c r="AP91" s="370" t="str">
        <f>IF(AND('MAPA DE RIESGOS'!$AP404="Media",'MAPA DE RIESGOS'!$AR404="Menor"),CONCATENATE("R",'MAPA DE RIESGOS'!$H404,"C",'MAPA DE RIESGOS'!$AF404),"")</f>
        <v/>
      </c>
      <c r="AQ91" s="370" t="str">
        <f>IF(AND('MAPA DE RIESGOS'!$AP405="Media",'MAPA DE RIESGOS'!$AR405="Menor"),CONCATENATE("R",'MAPA DE RIESGOS'!$H405,"C",'MAPA DE RIESGOS'!$AF405),"")</f>
        <v/>
      </c>
      <c r="AR91" s="370" t="str">
        <f>IF(AND('MAPA DE RIESGOS'!$AP406="Media",'MAPA DE RIESGOS'!$AR406="Menor"),CONCATENATE("R",'MAPA DE RIESGOS'!$H406,"C",'MAPA DE RIESGOS'!$AF406),"")</f>
        <v/>
      </c>
      <c r="AS91" s="370" t="str">
        <f>IF(AND('MAPA DE RIESGOS'!$AP407="Media",'MAPA DE RIESGOS'!$AR407="Menor"),CONCATENATE("R",'MAPA DE RIESGOS'!$H407,"C",'MAPA DE RIESGOS'!$AF407),"")</f>
        <v/>
      </c>
      <c r="AT91" s="369" t="str">
        <f>IF(AND('MAPA DE RIESGOS'!$AP390="Media",'MAPA DE RIESGOS'!$AR390="Moderado"),CONCATENATE("R",'MAPA DE RIESGOS'!$H390,"C",'MAPA DE RIESGOS'!$AF390),"")</f>
        <v/>
      </c>
      <c r="AU91" s="370" t="str">
        <f>IF(AND('MAPA DE RIESGOS'!$AP391="Media",'MAPA DE RIESGOS'!$AR391="Moderado"),CONCATENATE("R",'MAPA DE RIESGOS'!$H391,"C",'MAPA DE RIESGOS'!$AF391),"")</f>
        <v/>
      </c>
      <c r="AV91" s="370" t="str">
        <f>IF(AND('MAPA DE RIESGOS'!$AP392="Media",'MAPA DE RIESGOS'!$AR392="Moderado"),CONCATENATE("R",'MAPA DE RIESGOS'!$H392,"C",'MAPA DE RIESGOS'!$AF392),"")</f>
        <v/>
      </c>
      <c r="AW91" s="370" t="str">
        <f>IF(AND('MAPA DE RIESGOS'!$AP393="Media",'MAPA DE RIESGOS'!$AR393="Moderado"),CONCATENATE("R",'MAPA DE RIESGOS'!$H393,"C",'MAPA DE RIESGOS'!$AF393),"")</f>
        <v/>
      </c>
      <c r="AX91" s="370" t="str">
        <f>IF(AND('MAPA DE RIESGOS'!$AP394="Media",'MAPA DE RIESGOS'!$AR394="Moderado"),CONCATENATE("R",'MAPA DE RIESGOS'!$H394,"C",'MAPA DE RIESGOS'!$AF394),"")</f>
        <v/>
      </c>
      <c r="AY91" s="370" t="str">
        <f>IF(AND('MAPA DE RIESGOS'!$AP395="Media",'MAPA DE RIESGOS'!$AR395="Moderado"),CONCATENATE("R",'MAPA DE RIESGOS'!$H395,"C",'MAPA DE RIESGOS'!$AF395),"")</f>
        <v/>
      </c>
      <c r="AZ91" s="370" t="str">
        <f>IF(AND('MAPA DE RIESGOS'!$AP396="Media",'MAPA DE RIESGOS'!$AR396="Moderado"),CONCATENATE("R",'MAPA DE RIESGOS'!$H396,"C",'MAPA DE RIESGOS'!$AF396),"")</f>
        <v/>
      </c>
      <c r="BA91" s="370" t="str">
        <f>IF(AND('MAPA DE RIESGOS'!$AP397="Media",'MAPA DE RIESGOS'!$AR397="Moderado"),CONCATENATE("R",'MAPA DE RIESGOS'!$H397,"C",'MAPA DE RIESGOS'!$AF397),"")</f>
        <v/>
      </c>
      <c r="BB91" s="370" t="str">
        <f>IF(AND('MAPA DE RIESGOS'!$AP398="Media",'MAPA DE RIESGOS'!$AR398="Moderado"),CONCATENATE("R",'MAPA DE RIESGOS'!$H398,"C",'MAPA DE RIESGOS'!$AF398),"")</f>
        <v/>
      </c>
      <c r="BC91" s="370" t="str">
        <f>IF(AND('MAPA DE RIESGOS'!$AP399="Media",'MAPA DE RIESGOS'!$AR399="Moderado"),CONCATENATE("R",'MAPA DE RIESGOS'!$H399,"C",'MAPA DE RIESGOS'!$AF399),"")</f>
        <v/>
      </c>
      <c r="BD91" s="370" t="str">
        <f>IF(AND('MAPA DE RIESGOS'!$AP400="Media",'MAPA DE RIESGOS'!$AR400="Moderado"),CONCATENATE("R",'MAPA DE RIESGOS'!$H400,"C",'MAPA DE RIESGOS'!$AF400),"")</f>
        <v/>
      </c>
      <c r="BE91" s="370" t="str">
        <f>IF(AND('MAPA DE RIESGOS'!$AP401="Media",'MAPA DE RIESGOS'!$AR401="Moderado"),CONCATENATE("R",'MAPA DE RIESGOS'!$H401,"C",'MAPA DE RIESGOS'!$AF401),"")</f>
        <v/>
      </c>
      <c r="BF91" s="370" t="str">
        <f>IF(AND('MAPA DE RIESGOS'!$AP402="Media",'MAPA DE RIESGOS'!$AR402="Moderado"),CONCATENATE("R",'MAPA DE RIESGOS'!$H402,"C",'MAPA DE RIESGOS'!$AF402),"")</f>
        <v/>
      </c>
      <c r="BG91" s="370" t="str">
        <f>IF(AND('MAPA DE RIESGOS'!$AP403="Media",'MAPA DE RIESGOS'!$AR403="Moderado"),CONCATENATE("R",'MAPA DE RIESGOS'!$H403,"C",'MAPA DE RIESGOS'!$AF403),"")</f>
        <v/>
      </c>
      <c r="BH91" s="370" t="str">
        <f>IF(AND('MAPA DE RIESGOS'!$AP404="Media",'MAPA DE RIESGOS'!$AR404="Moderado"),CONCATENATE("R",'MAPA DE RIESGOS'!$H404,"C",'MAPA DE RIESGOS'!$AF404),"")</f>
        <v/>
      </c>
      <c r="BI91" s="370" t="str">
        <f>IF(AND('MAPA DE RIESGOS'!$AP405="Media",'MAPA DE RIESGOS'!$AR405="Moderado"),CONCATENATE("R",'MAPA DE RIESGOS'!$H405,"C",'MAPA DE RIESGOS'!$AF405),"")</f>
        <v/>
      </c>
      <c r="BJ91" s="370" t="str">
        <f>IF(AND('MAPA DE RIESGOS'!$AP406="Media",'MAPA DE RIESGOS'!$AR406="Moderado"),CONCATENATE("R",'MAPA DE RIESGOS'!$H406,"C",'MAPA DE RIESGOS'!$AF406),"")</f>
        <v/>
      </c>
      <c r="BK91" s="371" t="str">
        <f>IF(AND('MAPA DE RIESGOS'!$AP407="Media",'MAPA DE RIESGOS'!$AR407="Moderado"),CONCATENATE("R",'MAPA DE RIESGOS'!$H407,"C",'MAPA DE RIESGOS'!$AF407),"")</f>
        <v/>
      </c>
      <c r="BL91" s="357" t="str">
        <f>IF(AND('MAPA DE RIESGOS'!$AP390="Media",'MAPA DE RIESGOS'!$AR390="Mayor"),CONCATENATE("R",'MAPA DE RIESGOS'!$H390,"C",'MAPA DE RIESGOS'!$AF390),"")</f>
        <v/>
      </c>
      <c r="BM91" s="357" t="str">
        <f>IF(AND('MAPA DE RIESGOS'!$AP391="Media",'MAPA DE RIESGOS'!$AR391="Mayor"),CONCATENATE("R",'MAPA DE RIESGOS'!$H391,"C",'MAPA DE RIESGOS'!$AF391),"")</f>
        <v/>
      </c>
      <c r="BN91" s="357" t="str">
        <f>IF(AND('MAPA DE RIESGOS'!$AP392="Media",'MAPA DE RIESGOS'!$AR392="Mayor"),CONCATENATE("R",'MAPA DE RIESGOS'!$H392,"C",'MAPA DE RIESGOS'!$AF392),"")</f>
        <v/>
      </c>
      <c r="BO91" s="357" t="str">
        <f>IF(AND('MAPA DE RIESGOS'!$AP393="Media",'MAPA DE RIESGOS'!$AR393="Mayor"),CONCATENATE("R",'MAPA DE RIESGOS'!$H393,"C",'MAPA DE RIESGOS'!$AF393),"")</f>
        <v/>
      </c>
      <c r="BP91" s="357" t="str">
        <f>IF(AND('MAPA DE RIESGOS'!$AP394="Media",'MAPA DE RIESGOS'!$AR394="Mayor"),CONCATENATE("R",'MAPA DE RIESGOS'!$H394,"C",'MAPA DE RIESGOS'!$AF394),"")</f>
        <v/>
      </c>
      <c r="BQ91" s="357" t="str">
        <f>IF(AND('MAPA DE RIESGOS'!$AP395="Media",'MAPA DE RIESGOS'!$AR395="Mayor"),CONCATENATE("R",'MAPA DE RIESGOS'!$H395,"C",'MAPA DE RIESGOS'!$AF395),"")</f>
        <v/>
      </c>
      <c r="BR91" s="357" t="str">
        <f>IF(AND('MAPA DE RIESGOS'!$AP396="Media",'MAPA DE RIESGOS'!$AR396="Mayor"),CONCATENATE("R",'MAPA DE RIESGOS'!$H396,"C",'MAPA DE RIESGOS'!$AF396),"")</f>
        <v/>
      </c>
      <c r="BS91" s="357" t="str">
        <f>IF(AND('MAPA DE RIESGOS'!$AP397="Media",'MAPA DE RIESGOS'!$AR397="Mayor"),CONCATENATE("R",'MAPA DE RIESGOS'!$H397,"C",'MAPA DE RIESGOS'!$AF397),"")</f>
        <v/>
      </c>
      <c r="BT91" s="357" t="str">
        <f>IF(AND('MAPA DE RIESGOS'!$AP398="Media",'MAPA DE RIESGOS'!$AR398="Mayor"),CONCATENATE("R",'MAPA DE RIESGOS'!$H398,"C",'MAPA DE RIESGOS'!$AF398),"")</f>
        <v/>
      </c>
      <c r="BU91" s="357" t="str">
        <f>IF(AND('MAPA DE RIESGOS'!$AP399="Media",'MAPA DE RIESGOS'!$AR399="Mayor"),CONCATENATE("R",'MAPA DE RIESGOS'!$H399,"C",'MAPA DE RIESGOS'!$AF399),"")</f>
        <v/>
      </c>
      <c r="BV91" s="357" t="str">
        <f>IF(AND('MAPA DE RIESGOS'!$AP400="Media",'MAPA DE RIESGOS'!$AR400="Mayor"),CONCATENATE("R",'MAPA DE RIESGOS'!$H400,"C",'MAPA DE RIESGOS'!$AF400),"")</f>
        <v/>
      </c>
      <c r="BW91" s="357" t="str">
        <f>IF(AND('MAPA DE RIESGOS'!$AP401="Media",'MAPA DE RIESGOS'!$AR401="Mayor"),CONCATENATE("R",'MAPA DE RIESGOS'!$H401,"C",'MAPA DE RIESGOS'!$AF401),"")</f>
        <v/>
      </c>
      <c r="BX91" s="357" t="str">
        <f>IF(AND('MAPA DE RIESGOS'!$AP402="Media",'MAPA DE RIESGOS'!$AR402="Mayor"),CONCATENATE("R",'MAPA DE RIESGOS'!$H402,"C",'MAPA DE RIESGOS'!$AF402),"")</f>
        <v/>
      </c>
      <c r="BY91" s="357" t="str">
        <f>IF(AND('MAPA DE RIESGOS'!$AP403="Media",'MAPA DE RIESGOS'!$AR403="Mayor"),CONCATENATE("R",'MAPA DE RIESGOS'!$H403,"C",'MAPA DE RIESGOS'!$AF403),"")</f>
        <v/>
      </c>
      <c r="BZ91" s="357" t="str">
        <f>IF(AND('MAPA DE RIESGOS'!$AP404="Media",'MAPA DE RIESGOS'!$AR404="Mayor"),CONCATENATE("R",'MAPA DE RIESGOS'!$H404,"C",'MAPA DE RIESGOS'!$AF404),"")</f>
        <v/>
      </c>
      <c r="CA91" s="357" t="str">
        <f>IF(AND('MAPA DE RIESGOS'!$AP405="Media",'MAPA DE RIESGOS'!$AR405="Mayor"),CONCATENATE("R",'MAPA DE RIESGOS'!$H405,"C",'MAPA DE RIESGOS'!$AF405),"")</f>
        <v/>
      </c>
      <c r="CB91" s="357" t="str">
        <f>IF(AND('MAPA DE RIESGOS'!$AP406="Media",'MAPA DE RIESGOS'!$AR406="Mayor"),CONCATENATE("R",'MAPA DE RIESGOS'!$H406,"C",'MAPA DE RIESGOS'!$AF406),"")</f>
        <v/>
      </c>
      <c r="CC91" s="358" t="str">
        <f>IF(AND('MAPA DE RIESGOS'!$AP407="Media",'MAPA DE RIESGOS'!$AR407="Mayor"),CONCATENATE("R",'MAPA DE RIESGOS'!$H407,"C",'MAPA DE RIESGOS'!$AF407),"")</f>
        <v/>
      </c>
      <c r="CD91" s="359" t="str">
        <f>IF(AND('MAPA DE RIESGOS'!$AP390="Media",'MAPA DE RIESGOS'!$AR390="Catastrófico"),CONCATENATE("R",'MAPA DE RIESGOS'!$H390,"C",'MAPA DE RIESGOS'!$AF390),"")</f>
        <v/>
      </c>
      <c r="CE91" s="359" t="str">
        <f>IF(AND('MAPA DE RIESGOS'!$AP391="Media",'MAPA DE RIESGOS'!$AR391="Catastrófico"),CONCATENATE("R",'MAPA DE RIESGOS'!$H391,"C",'MAPA DE RIESGOS'!$AF391),"")</f>
        <v/>
      </c>
      <c r="CF91" s="359" t="str">
        <f>IF(AND('MAPA DE RIESGOS'!$AP392="Media",'MAPA DE RIESGOS'!$AR392="Catastrófico"),CONCATENATE("R",'MAPA DE RIESGOS'!$H392,"C",'MAPA DE RIESGOS'!$AF392),"")</f>
        <v/>
      </c>
      <c r="CG91" s="359" t="str">
        <f>IF(AND('MAPA DE RIESGOS'!$AP393="Media",'MAPA DE RIESGOS'!$AR393="Catastrófico"),CONCATENATE("R",'MAPA DE RIESGOS'!$H393,"C",'MAPA DE RIESGOS'!$AF393),"")</f>
        <v/>
      </c>
      <c r="CH91" s="359" t="str">
        <f>IF(AND('MAPA DE RIESGOS'!$AP394="Media",'MAPA DE RIESGOS'!$AR394="Catastrófico"),CONCATENATE("R",'MAPA DE RIESGOS'!$H394,"C",'MAPA DE RIESGOS'!$AF394),"")</f>
        <v/>
      </c>
      <c r="CI91" s="359" t="str">
        <f>IF(AND('MAPA DE RIESGOS'!$AP395="Media",'MAPA DE RIESGOS'!$AR395="Catastrófico"),CONCATENATE("R",'MAPA DE RIESGOS'!$H395,"C",'MAPA DE RIESGOS'!$AF395),"")</f>
        <v/>
      </c>
      <c r="CJ91" s="359" t="str">
        <f>IF(AND('MAPA DE RIESGOS'!$AP396="Media",'MAPA DE RIESGOS'!$AR396="Catastrófico"),CONCATENATE("R",'MAPA DE RIESGOS'!$H396,"C",'MAPA DE RIESGOS'!$AF396),"")</f>
        <v/>
      </c>
      <c r="CK91" s="359" t="str">
        <f>IF(AND('MAPA DE RIESGOS'!$AP397="Media",'MAPA DE RIESGOS'!$AR397="Catastrófico"),CONCATENATE("R",'MAPA DE RIESGOS'!$H397,"C",'MAPA DE RIESGOS'!$AF397),"")</f>
        <v/>
      </c>
      <c r="CL91" s="359" t="str">
        <f>IF(AND('MAPA DE RIESGOS'!$AP398="Media",'MAPA DE RIESGOS'!$AR398="Catastrófico"),CONCATENATE("R",'MAPA DE RIESGOS'!$H398,"C",'MAPA DE RIESGOS'!$AF398),"")</f>
        <v/>
      </c>
      <c r="CM91" s="359" t="str">
        <f>IF(AND('MAPA DE RIESGOS'!$AP399="Media",'MAPA DE RIESGOS'!$AR399="Catastrófico"),CONCATENATE("R",'MAPA DE RIESGOS'!$H399,"C",'MAPA DE RIESGOS'!$AF399),"")</f>
        <v/>
      </c>
      <c r="CN91" s="359" t="str">
        <f>IF(AND('MAPA DE RIESGOS'!$AP400="Media",'MAPA DE RIESGOS'!$AR400="Catastrófico"),CONCATENATE("R",'MAPA DE RIESGOS'!$H400,"C",'MAPA DE RIESGOS'!$AF400),"")</f>
        <v/>
      </c>
      <c r="CO91" s="359" t="str">
        <f>IF(AND('MAPA DE RIESGOS'!$AP401="Media",'MAPA DE RIESGOS'!$AR401="Catastrófico"),CONCATENATE("R",'MAPA DE RIESGOS'!$H401,"C",'MAPA DE RIESGOS'!$AF401),"")</f>
        <v/>
      </c>
      <c r="CP91" s="359" t="str">
        <f>IF(AND('MAPA DE RIESGOS'!$AP402="Media",'MAPA DE RIESGOS'!$AR402="Catastrófico"),CONCATENATE("R",'MAPA DE RIESGOS'!$H402,"C",'MAPA DE RIESGOS'!$AF402),"")</f>
        <v/>
      </c>
      <c r="CQ91" s="359" t="str">
        <f>IF(AND('MAPA DE RIESGOS'!$AP403="Media",'MAPA DE RIESGOS'!$AR403="Catastrófico"),CONCATENATE("R",'MAPA DE RIESGOS'!$H403,"C",'MAPA DE RIESGOS'!$AF403),"")</f>
        <v/>
      </c>
      <c r="CR91" s="359" t="str">
        <f>IF(AND('MAPA DE RIESGOS'!$AP404="Media",'MAPA DE RIESGOS'!$AR404="Catastrófico"),CONCATENATE("R",'MAPA DE RIESGOS'!$H404,"C",'MAPA DE RIESGOS'!$AF404),"")</f>
        <v/>
      </c>
      <c r="CS91" s="359" t="str">
        <f>IF(AND('MAPA DE RIESGOS'!$AP405="Media",'MAPA DE RIESGOS'!$AR405="Catastrófico"),CONCATENATE("R",'MAPA DE RIESGOS'!$H405,"C",'MAPA DE RIESGOS'!$AF405),"")</f>
        <v/>
      </c>
      <c r="CT91" s="359" t="str">
        <f>IF(AND('MAPA DE RIESGOS'!$AP406="Media",'MAPA DE RIESGOS'!$AR406="Catastrófico"),CONCATENATE("R",'MAPA DE RIESGOS'!$H406,"C",'MAPA DE RIESGOS'!$AF406),"")</f>
        <v/>
      </c>
      <c r="CU91" s="360" t="str">
        <f>IF(AND('MAPA DE RIESGOS'!$AP407="Media",'MAPA DE RIESGOS'!$AR407="Catastrófico"),CONCATENATE("R",'MAPA DE RIESGOS'!$H407,"C",'MAPA DE RIESGOS'!$AF407),"")</f>
        <v/>
      </c>
      <c r="CV91" s="67"/>
      <c r="CW91" s="762"/>
      <c r="CX91" s="763"/>
      <c r="CY91" s="763"/>
      <c r="CZ91" s="763"/>
      <c r="DA91" s="763"/>
      <c r="DB91" s="764"/>
    </row>
    <row r="92" spans="2:106" ht="32.5" customHeight="1">
      <c r="B92" s="749"/>
      <c r="C92" s="749"/>
      <c r="D92" s="750"/>
      <c r="E92" s="738"/>
      <c r="F92" s="739"/>
      <c r="G92" s="739"/>
      <c r="H92" s="739"/>
      <c r="I92" s="740"/>
      <c r="J92" s="369" t="str">
        <f>IF(AND('MAPA DE RIESGOS'!$AP408="Media",'MAPA DE RIESGOS'!$AR408="Leve"),CONCATENATE("R",'MAPA DE RIESGOS'!$H408,"C",'MAPA DE RIESGOS'!$AF408),"")</f>
        <v/>
      </c>
      <c r="K92" s="370" t="str">
        <f>IF(AND('MAPA DE RIESGOS'!$AP409="Media",'MAPA DE RIESGOS'!$AR409="Leve"),CONCATENATE("R",'MAPA DE RIESGOS'!$H409,"C",'MAPA DE RIESGOS'!$AF409),"")</f>
        <v/>
      </c>
      <c r="L92" s="370" t="str">
        <f>IF(AND('MAPA DE RIESGOS'!$AP410="Media",'MAPA DE RIESGOS'!$AR410="Leve"),CONCATENATE("R",'MAPA DE RIESGOS'!$H410,"C",'MAPA DE RIESGOS'!$AF410),"")</f>
        <v/>
      </c>
      <c r="M92" s="370" t="str">
        <f>IF(AND('MAPA DE RIESGOS'!$AP411="Media",'MAPA DE RIESGOS'!$AR411="Leve"),CONCATENATE("R",'MAPA DE RIESGOS'!$H411,"C",'MAPA DE RIESGOS'!$AF411),"")</f>
        <v/>
      </c>
      <c r="N92" s="370" t="str">
        <f>IF(AND('MAPA DE RIESGOS'!$AP412="Media",'MAPA DE RIESGOS'!$AR412="Leve"),CONCATENATE("R",'MAPA DE RIESGOS'!$H412,"C",'MAPA DE RIESGOS'!$AF412),"")</f>
        <v/>
      </c>
      <c r="O92" s="370" t="str">
        <f>IF(AND('MAPA DE RIESGOS'!$AP413="Media",'MAPA DE RIESGOS'!$AR413="Leve"),CONCATENATE("R",'MAPA DE RIESGOS'!$H413,"C",'MAPA DE RIESGOS'!$AF413),"")</f>
        <v/>
      </c>
      <c r="P92" s="370" t="str">
        <f>IF(AND('MAPA DE RIESGOS'!$AP414="Media",'MAPA DE RIESGOS'!$AR414="Leve"),CONCATENATE("R",'MAPA DE RIESGOS'!$H414,"C",'MAPA DE RIESGOS'!$AF414),"")</f>
        <v/>
      </c>
      <c r="Q92" s="370" t="str">
        <f>IF(AND('MAPA DE RIESGOS'!$AP415="Media",'MAPA DE RIESGOS'!$AR415="Leve"),CONCATENATE("R",'MAPA DE RIESGOS'!$H415,"C",'MAPA DE RIESGOS'!$AF415),"")</f>
        <v/>
      </c>
      <c r="R92" s="370" t="str">
        <f>IF(AND('MAPA DE RIESGOS'!$AP416="Media",'MAPA DE RIESGOS'!$AR416="Leve"),CONCATENATE("R",'MAPA DE RIESGOS'!$H416,"C",'MAPA DE RIESGOS'!$AF416),"")</f>
        <v/>
      </c>
      <c r="S92" s="370" t="str">
        <f>IF(AND('MAPA DE RIESGOS'!$AP417="Media",'MAPA DE RIESGOS'!$AR417="Leve"),CONCATENATE("R",'MAPA DE RIESGOS'!$H417,"C",'MAPA DE RIESGOS'!$AF417),"")</f>
        <v/>
      </c>
      <c r="T92" s="370" t="str">
        <f>IF(AND('MAPA DE RIESGOS'!$AP418="Media",'MAPA DE RIESGOS'!$AR418="Leve"),CONCATENATE("R",'MAPA DE RIESGOS'!$H418,"C",'MAPA DE RIESGOS'!$AF418),"")</f>
        <v/>
      </c>
      <c r="U92" s="370" t="str">
        <f>IF(AND('MAPA DE RIESGOS'!$AP419="Media",'MAPA DE RIESGOS'!$AR419="Leve"),CONCATENATE("R",'MAPA DE RIESGOS'!$H419,"C",'MAPA DE RIESGOS'!$AF419),"")</f>
        <v/>
      </c>
      <c r="V92" s="370" t="str">
        <f>IF(AND('MAPA DE RIESGOS'!$AP420="Media",'MAPA DE RIESGOS'!$AR420="Leve"),CONCATENATE("R",'MAPA DE RIESGOS'!$H420,"C",'MAPA DE RIESGOS'!$AF420),"")</f>
        <v/>
      </c>
      <c r="W92" s="370" t="str">
        <f>IF(AND('MAPA DE RIESGOS'!$AP421="Media",'MAPA DE RIESGOS'!$AR421="Leve"),CONCATENATE("R",'MAPA DE RIESGOS'!$H421,"C",'MAPA DE RIESGOS'!$AF421),"")</f>
        <v/>
      </c>
      <c r="X92" s="370" t="str">
        <f>IF(AND('MAPA DE RIESGOS'!$AP422="Media",'MAPA DE RIESGOS'!$AR422="Leve"),CONCATENATE("R",'MAPA DE RIESGOS'!$H422,"C",'MAPA DE RIESGOS'!$AF422),"")</f>
        <v/>
      </c>
      <c r="Y92" s="370" t="str">
        <f>IF(AND('MAPA DE RIESGOS'!$AP423="Media",'MAPA DE RIESGOS'!$AR423="Leve"),CONCATENATE("R",'MAPA DE RIESGOS'!$H423,"C",'MAPA DE RIESGOS'!$AF423),"")</f>
        <v/>
      </c>
      <c r="Z92" s="370" t="str">
        <f>IF(AND('MAPA DE RIESGOS'!$AP424="Media",'MAPA DE RIESGOS'!$AR424="Leve"),CONCATENATE("R",'MAPA DE RIESGOS'!$H424,"C",'MAPA DE RIESGOS'!$AF424),"")</f>
        <v/>
      </c>
      <c r="AA92" s="370" t="str">
        <f>IF(AND('MAPA DE RIESGOS'!$AP425="Media",'MAPA DE RIESGOS'!$AR425="Leve"),CONCATENATE("R",'MAPA DE RIESGOS'!$H425,"C",'MAPA DE RIESGOS'!$AF425),"")</f>
        <v/>
      </c>
      <c r="AB92" s="369" t="str">
        <f>IF(AND('MAPA DE RIESGOS'!$AP408="Media",'MAPA DE RIESGOS'!$AR408="Menor"),CONCATENATE("R",'MAPA DE RIESGOS'!$H408,"C",'MAPA DE RIESGOS'!$AF408),"")</f>
        <v/>
      </c>
      <c r="AC92" s="370" t="str">
        <f>IF(AND('MAPA DE RIESGOS'!$AP409="Media",'MAPA DE RIESGOS'!$AR409="Menor"),CONCATENATE("R",'MAPA DE RIESGOS'!$H409,"C",'MAPA DE RIESGOS'!$AF409),"")</f>
        <v/>
      </c>
      <c r="AD92" s="370" t="str">
        <f>IF(AND('MAPA DE RIESGOS'!$AP410="Media",'MAPA DE RIESGOS'!$AR410="Menor"),CONCATENATE("R",'MAPA DE RIESGOS'!$H410,"C",'MAPA DE RIESGOS'!$AF410),"")</f>
        <v/>
      </c>
      <c r="AE92" s="370" t="str">
        <f>IF(AND('MAPA DE RIESGOS'!$AP411="Media",'MAPA DE RIESGOS'!$AR411="Menor"),CONCATENATE("R",'MAPA DE RIESGOS'!$H411,"C",'MAPA DE RIESGOS'!$AF411),"")</f>
        <v/>
      </c>
      <c r="AF92" s="370" t="str">
        <f>IF(AND('MAPA DE RIESGOS'!$AP412="Media",'MAPA DE RIESGOS'!$AR412="Menor"),CONCATENATE("R",'MAPA DE RIESGOS'!$H412,"C",'MAPA DE RIESGOS'!$AF412),"")</f>
        <v/>
      </c>
      <c r="AG92" s="370" t="str">
        <f>IF(AND('MAPA DE RIESGOS'!$AP413="Media",'MAPA DE RIESGOS'!$AR413="Menor"),CONCATENATE("R",'MAPA DE RIESGOS'!$H413,"C",'MAPA DE RIESGOS'!$AF413),"")</f>
        <v/>
      </c>
      <c r="AH92" s="370" t="str">
        <f>IF(AND('MAPA DE RIESGOS'!$AP414="Media",'MAPA DE RIESGOS'!$AR414="Menor"),CONCATENATE("R",'MAPA DE RIESGOS'!$H414,"C",'MAPA DE RIESGOS'!$AF414),"")</f>
        <v/>
      </c>
      <c r="AI92" s="370" t="str">
        <f>IF(AND('MAPA DE RIESGOS'!$AP415="Media",'MAPA DE RIESGOS'!$AR415="Menor"),CONCATENATE("R",'MAPA DE RIESGOS'!$H415,"C",'MAPA DE RIESGOS'!$AF415),"")</f>
        <v/>
      </c>
      <c r="AJ92" s="370" t="str">
        <f>IF(AND('MAPA DE RIESGOS'!$AP416="Media",'MAPA DE RIESGOS'!$AR416="Menor"),CONCATENATE("R",'MAPA DE RIESGOS'!$H416,"C",'MAPA DE RIESGOS'!$AF416),"")</f>
        <v/>
      </c>
      <c r="AK92" s="370" t="str">
        <f>IF(AND('MAPA DE RIESGOS'!$AP417="Media",'MAPA DE RIESGOS'!$AR417="Menor"),CONCATENATE("R",'MAPA DE RIESGOS'!$H417,"C",'MAPA DE RIESGOS'!$AF417),"")</f>
        <v/>
      </c>
      <c r="AL92" s="370" t="str">
        <f>IF(AND('MAPA DE RIESGOS'!$AP418="Media",'MAPA DE RIESGOS'!$AR418="Menor"),CONCATENATE("R",'MAPA DE RIESGOS'!$H418,"C",'MAPA DE RIESGOS'!$AF418),"")</f>
        <v/>
      </c>
      <c r="AM92" s="370" t="str">
        <f>IF(AND('MAPA DE RIESGOS'!$AP419="Media",'MAPA DE RIESGOS'!$AR419="Menor"),CONCATENATE("R",'MAPA DE RIESGOS'!$H419,"C",'MAPA DE RIESGOS'!$AF419),"")</f>
        <v/>
      </c>
      <c r="AN92" s="370" t="str">
        <f>IF(AND('MAPA DE RIESGOS'!$AP420="Media",'MAPA DE RIESGOS'!$AR420="Menor"),CONCATENATE("R",'MAPA DE RIESGOS'!$H420,"C",'MAPA DE RIESGOS'!$AF420),"")</f>
        <v/>
      </c>
      <c r="AO92" s="370" t="str">
        <f>IF(AND('MAPA DE RIESGOS'!$AP421="Media",'MAPA DE RIESGOS'!$AR421="Menor"),CONCATENATE("R",'MAPA DE RIESGOS'!$H421,"C",'MAPA DE RIESGOS'!$AF421),"")</f>
        <v/>
      </c>
      <c r="AP92" s="370" t="str">
        <f>IF(AND('MAPA DE RIESGOS'!$AP422="Media",'MAPA DE RIESGOS'!$AR422="Menor"),CONCATENATE("R",'MAPA DE RIESGOS'!$H422,"C",'MAPA DE RIESGOS'!$AF422),"")</f>
        <v/>
      </c>
      <c r="AQ92" s="370" t="str">
        <f>IF(AND('MAPA DE RIESGOS'!$AP423="Media",'MAPA DE RIESGOS'!$AR423="Menor"),CONCATENATE("R",'MAPA DE RIESGOS'!$H423,"C",'MAPA DE RIESGOS'!$AF423),"")</f>
        <v/>
      </c>
      <c r="AR92" s="370" t="str">
        <f>IF(AND('MAPA DE RIESGOS'!$AP424="Media",'MAPA DE RIESGOS'!$AR424="Menor"),CONCATENATE("R",'MAPA DE RIESGOS'!$H424,"C",'MAPA DE RIESGOS'!$AF424),"")</f>
        <v/>
      </c>
      <c r="AS92" s="370" t="str">
        <f>IF(AND('MAPA DE RIESGOS'!$AP425="Media",'MAPA DE RIESGOS'!$AR425="Menor"),CONCATENATE("R",'MAPA DE RIESGOS'!$H425,"C",'MAPA DE RIESGOS'!$AF425),"")</f>
        <v/>
      </c>
      <c r="AT92" s="369" t="str">
        <f>IF(AND('MAPA DE RIESGOS'!$AP408="Media",'MAPA DE RIESGOS'!$AR408="Moderado"),CONCATENATE("R",'MAPA DE RIESGOS'!$H408,"C",'MAPA DE RIESGOS'!$AF408),"")</f>
        <v/>
      </c>
      <c r="AU92" s="370" t="str">
        <f>IF(AND('MAPA DE RIESGOS'!$AP409="Media",'MAPA DE RIESGOS'!$AR409="Moderado"),CONCATENATE("R",'MAPA DE RIESGOS'!$H409,"C",'MAPA DE RIESGOS'!$AF409),"")</f>
        <v/>
      </c>
      <c r="AV92" s="370" t="str">
        <f>IF(AND('MAPA DE RIESGOS'!$AP410="Media",'MAPA DE RIESGOS'!$AR410="Moderado"),CONCATENATE("R",'MAPA DE RIESGOS'!$H410,"C",'MAPA DE RIESGOS'!$AF410),"")</f>
        <v/>
      </c>
      <c r="AW92" s="370" t="str">
        <f>IF(AND('MAPA DE RIESGOS'!$AP411="Media",'MAPA DE RIESGOS'!$AR411="Moderado"),CONCATENATE("R",'MAPA DE RIESGOS'!$H411,"C",'MAPA DE RIESGOS'!$AF411),"")</f>
        <v/>
      </c>
      <c r="AX92" s="370" t="str">
        <f>IF(AND('MAPA DE RIESGOS'!$AP412="Media",'MAPA DE RIESGOS'!$AR412="Moderado"),CONCATENATE("R",'MAPA DE RIESGOS'!$H412,"C",'MAPA DE RIESGOS'!$AF412),"")</f>
        <v/>
      </c>
      <c r="AY92" s="370" t="str">
        <f>IF(AND('MAPA DE RIESGOS'!$AP413="Media",'MAPA DE RIESGOS'!$AR413="Moderado"),CONCATENATE("R",'MAPA DE RIESGOS'!$H413,"C",'MAPA DE RIESGOS'!$AF413),"")</f>
        <v/>
      </c>
      <c r="AZ92" s="370" t="str">
        <f>IF(AND('MAPA DE RIESGOS'!$AP414="Media",'MAPA DE RIESGOS'!$AR414="Moderado"),CONCATENATE("R",'MAPA DE RIESGOS'!$H414,"C",'MAPA DE RIESGOS'!$AF414),"")</f>
        <v/>
      </c>
      <c r="BA92" s="370" t="str">
        <f>IF(AND('MAPA DE RIESGOS'!$AP415="Media",'MAPA DE RIESGOS'!$AR415="Moderado"),CONCATENATE("R",'MAPA DE RIESGOS'!$H415,"C",'MAPA DE RIESGOS'!$AF415),"")</f>
        <v/>
      </c>
      <c r="BB92" s="370" t="str">
        <f>IF(AND('MAPA DE RIESGOS'!$AP416="Media",'MAPA DE RIESGOS'!$AR416="Moderado"),CONCATENATE("R",'MAPA DE RIESGOS'!$H416,"C",'MAPA DE RIESGOS'!$AF416),"")</f>
        <v/>
      </c>
      <c r="BC92" s="370" t="str">
        <f>IF(AND('MAPA DE RIESGOS'!$AP417="Media",'MAPA DE RIESGOS'!$AR417="Moderado"),CONCATENATE("R",'MAPA DE RIESGOS'!$H417,"C",'MAPA DE RIESGOS'!$AF417),"")</f>
        <v/>
      </c>
      <c r="BD92" s="370" t="str">
        <f>IF(AND('MAPA DE RIESGOS'!$AP418="Media",'MAPA DE RIESGOS'!$AR418="Moderado"),CONCATENATE("R",'MAPA DE RIESGOS'!$H418,"C",'MAPA DE RIESGOS'!$AF418),"")</f>
        <v/>
      </c>
      <c r="BE92" s="370" t="str">
        <f>IF(AND('MAPA DE RIESGOS'!$AP419="Media",'MAPA DE RIESGOS'!$AR419="Moderado"),CONCATENATE("R",'MAPA DE RIESGOS'!$H419,"C",'MAPA DE RIESGOS'!$AF419),"")</f>
        <v/>
      </c>
      <c r="BF92" s="370" t="str">
        <f>IF(AND('MAPA DE RIESGOS'!$AP420="Media",'MAPA DE RIESGOS'!$AR420="Moderado"),CONCATENATE("R",'MAPA DE RIESGOS'!$H420,"C",'MAPA DE RIESGOS'!$AF420),"")</f>
        <v/>
      </c>
      <c r="BG92" s="370" t="str">
        <f>IF(AND('MAPA DE RIESGOS'!$AP421="Media",'MAPA DE RIESGOS'!$AR421="Moderado"),CONCATENATE("R",'MAPA DE RIESGOS'!$H421,"C",'MAPA DE RIESGOS'!$AF421),"")</f>
        <v/>
      </c>
      <c r="BH92" s="370" t="str">
        <f>IF(AND('MAPA DE RIESGOS'!$AP422="Media",'MAPA DE RIESGOS'!$AR422="Moderado"),CONCATENATE("R",'MAPA DE RIESGOS'!$H422,"C",'MAPA DE RIESGOS'!$AF422),"")</f>
        <v/>
      </c>
      <c r="BI92" s="370" t="str">
        <f>IF(AND('MAPA DE RIESGOS'!$AP423="Media",'MAPA DE RIESGOS'!$AR423="Moderado"),CONCATENATE("R",'MAPA DE RIESGOS'!$H423,"C",'MAPA DE RIESGOS'!$AF423),"")</f>
        <v/>
      </c>
      <c r="BJ92" s="370" t="str">
        <f>IF(AND('MAPA DE RIESGOS'!$AP424="Media",'MAPA DE RIESGOS'!$AR424="Moderado"),CONCATENATE("R",'MAPA DE RIESGOS'!$H424,"C",'MAPA DE RIESGOS'!$AF424),"")</f>
        <v/>
      </c>
      <c r="BK92" s="371" t="str">
        <f>IF(AND('MAPA DE RIESGOS'!$AP425="Media",'MAPA DE RIESGOS'!$AR425="Moderado"),CONCATENATE("R",'MAPA DE RIESGOS'!$H425,"C",'MAPA DE RIESGOS'!$AF425),"")</f>
        <v/>
      </c>
      <c r="BL92" s="357" t="str">
        <f>IF(AND('MAPA DE RIESGOS'!$AP408="Media",'MAPA DE RIESGOS'!$AR408="Mayor"),CONCATENATE("R",'MAPA DE RIESGOS'!$H408,"C",'MAPA DE RIESGOS'!$AF408),"")</f>
        <v/>
      </c>
      <c r="BM92" s="357" t="str">
        <f>IF(AND('MAPA DE RIESGOS'!$AP409="Media",'MAPA DE RIESGOS'!$AR409="Mayor"),CONCATENATE("R",'MAPA DE RIESGOS'!$H409,"C",'MAPA DE RIESGOS'!$AF409),"")</f>
        <v/>
      </c>
      <c r="BN92" s="357" t="str">
        <f>IF(AND('MAPA DE RIESGOS'!$AP410="Media",'MAPA DE RIESGOS'!$AR410="Mayor"),CONCATENATE("R",'MAPA DE RIESGOS'!$H410,"C",'MAPA DE RIESGOS'!$AF410),"")</f>
        <v/>
      </c>
      <c r="BO92" s="357" t="str">
        <f>IF(AND('MAPA DE RIESGOS'!$AP411="Media",'MAPA DE RIESGOS'!$AR411="Mayor"),CONCATENATE("R",'MAPA DE RIESGOS'!$H411,"C",'MAPA DE RIESGOS'!$AF411),"")</f>
        <v/>
      </c>
      <c r="BP92" s="357" t="str">
        <f>IF(AND('MAPA DE RIESGOS'!$AP412="Media",'MAPA DE RIESGOS'!$AR412="Mayor"),CONCATENATE("R",'MAPA DE RIESGOS'!$H412,"C",'MAPA DE RIESGOS'!$AF412),"")</f>
        <v/>
      </c>
      <c r="BQ92" s="357" t="str">
        <f>IF(AND('MAPA DE RIESGOS'!$AP413="Media",'MAPA DE RIESGOS'!$AR413="Mayor"),CONCATENATE("R",'MAPA DE RIESGOS'!$H413,"C",'MAPA DE RIESGOS'!$AF413),"")</f>
        <v/>
      </c>
      <c r="BR92" s="357" t="str">
        <f>IF(AND('MAPA DE RIESGOS'!$AP414="Media",'MAPA DE RIESGOS'!$AR414="Mayor"),CONCATENATE("R",'MAPA DE RIESGOS'!$H414,"C",'MAPA DE RIESGOS'!$AF414),"")</f>
        <v/>
      </c>
      <c r="BS92" s="357" t="str">
        <f>IF(AND('MAPA DE RIESGOS'!$AP415="Media",'MAPA DE RIESGOS'!$AR415="Mayor"),CONCATENATE("R",'MAPA DE RIESGOS'!$H415,"C",'MAPA DE RIESGOS'!$AF415),"")</f>
        <v/>
      </c>
      <c r="BT92" s="357" t="str">
        <f>IF(AND('MAPA DE RIESGOS'!$AP416="Media",'MAPA DE RIESGOS'!$AR416="Mayor"),CONCATENATE("R",'MAPA DE RIESGOS'!$H416,"C",'MAPA DE RIESGOS'!$AF416),"")</f>
        <v/>
      </c>
      <c r="BU92" s="357" t="str">
        <f>IF(AND('MAPA DE RIESGOS'!$AP417="Media",'MAPA DE RIESGOS'!$AR417="Mayor"),CONCATENATE("R",'MAPA DE RIESGOS'!$H417,"C",'MAPA DE RIESGOS'!$AF417),"")</f>
        <v/>
      </c>
      <c r="BV92" s="357" t="str">
        <f>IF(AND('MAPA DE RIESGOS'!$AP418="Media",'MAPA DE RIESGOS'!$AR418="Mayor"),CONCATENATE("R",'MAPA DE RIESGOS'!$H418,"C",'MAPA DE RIESGOS'!$AF418),"")</f>
        <v/>
      </c>
      <c r="BW92" s="357" t="str">
        <f>IF(AND('MAPA DE RIESGOS'!$AP419="Media",'MAPA DE RIESGOS'!$AR419="Mayor"),CONCATENATE("R",'MAPA DE RIESGOS'!$H419,"C",'MAPA DE RIESGOS'!$AF419),"")</f>
        <v/>
      </c>
      <c r="BX92" s="357" t="str">
        <f>IF(AND('MAPA DE RIESGOS'!$AP420="Media",'MAPA DE RIESGOS'!$AR420="Mayor"),CONCATENATE("R",'MAPA DE RIESGOS'!$H420,"C",'MAPA DE RIESGOS'!$AF420),"")</f>
        <v/>
      </c>
      <c r="BY92" s="357" t="str">
        <f>IF(AND('MAPA DE RIESGOS'!$AP421="Media",'MAPA DE RIESGOS'!$AR421="Mayor"),CONCATENATE("R",'MAPA DE RIESGOS'!$H421,"C",'MAPA DE RIESGOS'!$AF421),"")</f>
        <v/>
      </c>
      <c r="BZ92" s="357" t="str">
        <f>IF(AND('MAPA DE RIESGOS'!$AP422="Media",'MAPA DE RIESGOS'!$AR422="Mayor"),CONCATENATE("R",'MAPA DE RIESGOS'!$H422,"C",'MAPA DE RIESGOS'!$AF422),"")</f>
        <v/>
      </c>
      <c r="CA92" s="357" t="str">
        <f>IF(AND('MAPA DE RIESGOS'!$AP423="Media",'MAPA DE RIESGOS'!$AR423="Mayor"),CONCATENATE("R",'MAPA DE RIESGOS'!$H423,"C",'MAPA DE RIESGOS'!$AF423),"")</f>
        <v/>
      </c>
      <c r="CB92" s="357" t="str">
        <f>IF(AND('MAPA DE RIESGOS'!$AP424="Media",'MAPA DE RIESGOS'!$AR424="Mayor"),CONCATENATE("R",'MAPA DE RIESGOS'!$H424,"C",'MAPA DE RIESGOS'!$AF424),"")</f>
        <v/>
      </c>
      <c r="CC92" s="358" t="str">
        <f>IF(AND('MAPA DE RIESGOS'!$AP425="Media",'MAPA DE RIESGOS'!$AR425="Mayor"),CONCATENATE("R",'MAPA DE RIESGOS'!$H425,"C",'MAPA DE RIESGOS'!$AF425),"")</f>
        <v/>
      </c>
      <c r="CD92" s="359" t="str">
        <f>IF(AND('MAPA DE RIESGOS'!$AP408="Media",'MAPA DE RIESGOS'!$AR408="Catastrófico"),CONCATENATE("R",'MAPA DE RIESGOS'!$H408,"C",'MAPA DE RIESGOS'!$AF408),"")</f>
        <v/>
      </c>
      <c r="CE92" s="359" t="str">
        <f>IF(AND('MAPA DE RIESGOS'!$AP409="Media",'MAPA DE RIESGOS'!$AR409="Catastrófico"),CONCATENATE("R",'MAPA DE RIESGOS'!$H409,"C",'MAPA DE RIESGOS'!$AF409),"")</f>
        <v/>
      </c>
      <c r="CF92" s="359" t="str">
        <f>IF(AND('MAPA DE RIESGOS'!$AP410="Media",'MAPA DE RIESGOS'!$AR410="Catastrófico"),CONCATENATE("R",'MAPA DE RIESGOS'!$H410,"C",'MAPA DE RIESGOS'!$AF410),"")</f>
        <v/>
      </c>
      <c r="CG92" s="359" t="str">
        <f>IF(AND('MAPA DE RIESGOS'!$AP411="Media",'MAPA DE RIESGOS'!$AR411="Catastrófico"),CONCATENATE("R",'MAPA DE RIESGOS'!$H411,"C",'MAPA DE RIESGOS'!$AF411),"")</f>
        <v/>
      </c>
      <c r="CH92" s="359" t="str">
        <f>IF(AND('MAPA DE RIESGOS'!$AP412="Media",'MAPA DE RIESGOS'!$AR412="Catastrófico"),CONCATENATE("R",'MAPA DE RIESGOS'!$H412,"C",'MAPA DE RIESGOS'!$AF412),"")</f>
        <v/>
      </c>
      <c r="CI92" s="359" t="str">
        <f>IF(AND('MAPA DE RIESGOS'!$AP413="Media",'MAPA DE RIESGOS'!$AR413="Catastrófico"),CONCATENATE("R",'MAPA DE RIESGOS'!$H413,"C",'MAPA DE RIESGOS'!$AF413),"")</f>
        <v/>
      </c>
      <c r="CJ92" s="359" t="str">
        <f>IF(AND('MAPA DE RIESGOS'!$AP414="Media",'MAPA DE RIESGOS'!$AR414="Catastrófico"),CONCATENATE("R",'MAPA DE RIESGOS'!$H414,"C",'MAPA DE RIESGOS'!$AF414),"")</f>
        <v/>
      </c>
      <c r="CK92" s="359" t="str">
        <f>IF(AND('MAPA DE RIESGOS'!$AP415="Media",'MAPA DE RIESGOS'!$AR415="Catastrófico"),CONCATENATE("R",'MAPA DE RIESGOS'!$H415,"C",'MAPA DE RIESGOS'!$AF415),"")</f>
        <v/>
      </c>
      <c r="CL92" s="359" t="str">
        <f>IF(AND('MAPA DE RIESGOS'!$AP416="Media",'MAPA DE RIESGOS'!$AR416="Catastrófico"),CONCATENATE("R",'MAPA DE RIESGOS'!$H416,"C",'MAPA DE RIESGOS'!$AF416),"")</f>
        <v/>
      </c>
      <c r="CM92" s="359" t="str">
        <f>IF(AND('MAPA DE RIESGOS'!$AP417="Media",'MAPA DE RIESGOS'!$AR417="Catastrófico"),CONCATENATE("R",'MAPA DE RIESGOS'!$H417,"C",'MAPA DE RIESGOS'!$AF417),"")</f>
        <v/>
      </c>
      <c r="CN92" s="359" t="str">
        <f>IF(AND('MAPA DE RIESGOS'!$AP418="Media",'MAPA DE RIESGOS'!$AR418="Catastrófico"),CONCATENATE("R",'MAPA DE RIESGOS'!$H418,"C",'MAPA DE RIESGOS'!$AF418),"")</f>
        <v/>
      </c>
      <c r="CO92" s="359" t="str">
        <f>IF(AND('MAPA DE RIESGOS'!$AP419="Media",'MAPA DE RIESGOS'!$AR419="Catastrófico"),CONCATENATE("R",'MAPA DE RIESGOS'!$H419,"C",'MAPA DE RIESGOS'!$AF419),"")</f>
        <v/>
      </c>
      <c r="CP92" s="359" t="str">
        <f>IF(AND('MAPA DE RIESGOS'!$AP420="Media",'MAPA DE RIESGOS'!$AR420="Catastrófico"),CONCATENATE("R",'MAPA DE RIESGOS'!$H420,"C",'MAPA DE RIESGOS'!$AF420),"")</f>
        <v/>
      </c>
      <c r="CQ92" s="359" t="str">
        <f>IF(AND('MAPA DE RIESGOS'!$AP421="Media",'MAPA DE RIESGOS'!$AR421="Catastrófico"),CONCATENATE("R",'MAPA DE RIESGOS'!$H421,"C",'MAPA DE RIESGOS'!$AF421),"")</f>
        <v/>
      </c>
      <c r="CR92" s="359" t="str">
        <f>IF(AND('MAPA DE RIESGOS'!$AP422="Media",'MAPA DE RIESGOS'!$AR422="Catastrófico"),CONCATENATE("R",'MAPA DE RIESGOS'!$H422,"C",'MAPA DE RIESGOS'!$AF422),"")</f>
        <v/>
      </c>
      <c r="CS92" s="359" t="str">
        <f>IF(AND('MAPA DE RIESGOS'!$AP423="Media",'MAPA DE RIESGOS'!$AR423="Catastrófico"),CONCATENATE("R",'MAPA DE RIESGOS'!$H423,"C",'MAPA DE RIESGOS'!$AF423),"")</f>
        <v/>
      </c>
      <c r="CT92" s="359" t="str">
        <f>IF(AND('MAPA DE RIESGOS'!$AP424="Media",'MAPA DE RIESGOS'!$AR424="Catastrófico"),CONCATENATE("R",'MAPA DE RIESGOS'!$H424,"C",'MAPA DE RIESGOS'!$AF424),"")</f>
        <v/>
      </c>
      <c r="CU92" s="360" t="str">
        <f>IF(AND('MAPA DE RIESGOS'!$AP425="Media",'MAPA DE RIESGOS'!$AR425="Catastrófico"),CONCATENATE("R",'MAPA DE RIESGOS'!$H425,"C",'MAPA DE RIESGOS'!$AF425),"")</f>
        <v/>
      </c>
      <c r="CV92" s="67"/>
      <c r="CW92" s="762"/>
      <c r="CX92" s="763"/>
      <c r="CY92" s="763"/>
      <c r="CZ92" s="763"/>
      <c r="DA92" s="763"/>
      <c r="DB92" s="764"/>
    </row>
    <row r="93" spans="2:106" ht="32.5" customHeight="1">
      <c r="B93" s="749"/>
      <c r="C93" s="749"/>
      <c r="D93" s="750"/>
      <c r="E93" s="738"/>
      <c r="F93" s="739"/>
      <c r="G93" s="739"/>
      <c r="H93" s="739"/>
      <c r="I93" s="740"/>
      <c r="J93" s="369" t="str">
        <f>IF(AND('MAPA DE RIESGOS'!$AP426="Media",'MAPA DE RIESGOS'!$AR426="Leve"),CONCATENATE("R",'MAPA DE RIESGOS'!$H426,"C",'MAPA DE RIESGOS'!$AF426),"")</f>
        <v/>
      </c>
      <c r="K93" s="370" t="str">
        <f>IF(AND('MAPA DE RIESGOS'!$AP427="Media",'MAPA DE RIESGOS'!$AR427="Leve"),CONCATENATE("R",'MAPA DE RIESGOS'!$H427,"C",'MAPA DE RIESGOS'!$AF427),"")</f>
        <v/>
      </c>
      <c r="L93" s="370" t="str">
        <f>IF(AND('MAPA DE RIESGOS'!$AP428="Media",'MAPA DE RIESGOS'!$AR428="Leve"),CONCATENATE("R",'MAPA DE RIESGOS'!$H428,"C",'MAPA DE RIESGOS'!$AF428),"")</f>
        <v/>
      </c>
      <c r="M93" s="370" t="str">
        <f>IF(AND('MAPA DE RIESGOS'!$AP429="Media",'MAPA DE RIESGOS'!$AR429="Leve"),CONCATENATE("R",'MAPA DE RIESGOS'!$H429,"C",'MAPA DE RIESGOS'!$AF429),"")</f>
        <v/>
      </c>
      <c r="N93" s="370" t="str">
        <f>IF(AND('MAPA DE RIESGOS'!$AP430="Media",'MAPA DE RIESGOS'!$AR430="Leve"),CONCATENATE("R",'MAPA DE RIESGOS'!$H430,"C",'MAPA DE RIESGOS'!$AF430),"")</f>
        <v/>
      </c>
      <c r="O93" s="370" t="str">
        <f>IF(AND('MAPA DE RIESGOS'!$AP431="Media",'MAPA DE RIESGOS'!$AR431="Leve"),CONCATENATE("R",'MAPA DE RIESGOS'!$H431,"C",'MAPA DE RIESGOS'!$AF431),"")</f>
        <v/>
      </c>
      <c r="P93" s="370" t="str">
        <f>IF(AND('MAPA DE RIESGOS'!$AP432="Media",'MAPA DE RIESGOS'!$AR432="Leve"),CONCATENATE("R",'MAPA DE RIESGOS'!$H432,"C",'MAPA DE RIESGOS'!$AF432),"")</f>
        <v/>
      </c>
      <c r="Q93" s="370" t="str">
        <f>IF(AND('MAPA DE RIESGOS'!$AP433="Media",'MAPA DE RIESGOS'!$AR433="Leve"),CONCATENATE("R",'MAPA DE RIESGOS'!$H433,"C",'MAPA DE RIESGOS'!$AF433),"")</f>
        <v/>
      </c>
      <c r="R93" s="370" t="str">
        <f>IF(AND('MAPA DE RIESGOS'!$AP434="Media",'MAPA DE RIESGOS'!$AR434="Leve"),CONCATENATE("R",'MAPA DE RIESGOS'!$H434,"C",'MAPA DE RIESGOS'!$AF434),"")</f>
        <v/>
      </c>
      <c r="S93" s="370" t="str">
        <f>IF(AND('MAPA DE RIESGOS'!$AP435="Media",'MAPA DE RIESGOS'!$AR435="Leve"),CONCATENATE("R",'MAPA DE RIESGOS'!$H435,"C",'MAPA DE RIESGOS'!$AF435),"")</f>
        <v/>
      </c>
      <c r="T93" s="370" t="str">
        <f>IF(AND('MAPA DE RIESGOS'!$AP436="Media",'MAPA DE RIESGOS'!$AR436="Leve"),CONCATENATE("R",'MAPA DE RIESGOS'!$H436,"C",'MAPA DE RIESGOS'!$AF436),"")</f>
        <v/>
      </c>
      <c r="U93" s="370" t="str">
        <f>IF(AND('MAPA DE RIESGOS'!$AP437="Media",'MAPA DE RIESGOS'!$AR437="Leve"),CONCATENATE("R",'MAPA DE RIESGOS'!$H437,"C",'MAPA DE RIESGOS'!$AF437),"")</f>
        <v/>
      </c>
      <c r="V93" s="370" t="str">
        <f>IF(AND('MAPA DE RIESGOS'!$AP438="Media",'MAPA DE RIESGOS'!$AR438="Leve"),CONCATENATE("R",'MAPA DE RIESGOS'!$H438,"C",'MAPA DE RIESGOS'!$AF438),"")</f>
        <v/>
      </c>
      <c r="W93" s="370" t="str">
        <f>IF(AND('MAPA DE RIESGOS'!$AP439="Media",'MAPA DE RIESGOS'!$AR439="Leve"),CONCATENATE("R",'MAPA DE RIESGOS'!$H439,"C",'MAPA DE RIESGOS'!$AF439),"")</f>
        <v/>
      </c>
      <c r="X93" s="370" t="str">
        <f>IF(AND('MAPA DE RIESGOS'!$AP440="Media",'MAPA DE RIESGOS'!$AR440="Leve"),CONCATENATE("R",'MAPA DE RIESGOS'!$H440,"C",'MAPA DE RIESGOS'!$AF440),"")</f>
        <v/>
      </c>
      <c r="Y93" s="370" t="str">
        <f>IF(AND('MAPA DE RIESGOS'!$AP441="Media",'MAPA DE RIESGOS'!$AR441="Leve"),CONCATENATE("R",'MAPA DE RIESGOS'!$H441,"C",'MAPA DE RIESGOS'!$AF441),"")</f>
        <v/>
      </c>
      <c r="Z93" s="370" t="str">
        <f>IF(AND('MAPA DE RIESGOS'!$AP442="Media",'MAPA DE RIESGOS'!$AR442="Leve"),CONCATENATE("R",'MAPA DE RIESGOS'!$H442,"C",'MAPA DE RIESGOS'!$AF442),"")</f>
        <v/>
      </c>
      <c r="AA93" s="370" t="str">
        <f>IF(AND('MAPA DE RIESGOS'!$AP443="Media",'MAPA DE RIESGOS'!$AR443="Leve"),CONCATENATE("R",'MAPA DE RIESGOS'!$H443,"C",'MAPA DE RIESGOS'!$AF443),"")</f>
        <v/>
      </c>
      <c r="AB93" s="369" t="str">
        <f>IF(AND('MAPA DE RIESGOS'!$AP426="Media",'MAPA DE RIESGOS'!$AR426="Menor"),CONCATENATE("R",'MAPA DE RIESGOS'!$H426,"C",'MAPA DE RIESGOS'!$AF426),"")</f>
        <v/>
      </c>
      <c r="AC93" s="370" t="str">
        <f>IF(AND('MAPA DE RIESGOS'!$AP427="Media",'MAPA DE RIESGOS'!$AR427="Menor"),CONCATENATE("R",'MAPA DE RIESGOS'!$H427,"C",'MAPA DE RIESGOS'!$AF427),"")</f>
        <v/>
      </c>
      <c r="AD93" s="370" t="str">
        <f>IF(AND('MAPA DE RIESGOS'!$AP428="Media",'MAPA DE RIESGOS'!$AR428="Menor"),CONCATENATE("R",'MAPA DE RIESGOS'!$H428,"C",'MAPA DE RIESGOS'!$AF428),"")</f>
        <v/>
      </c>
      <c r="AE93" s="370" t="str">
        <f>IF(AND('MAPA DE RIESGOS'!$AP429="Media",'MAPA DE RIESGOS'!$AR429="Menor"),CONCATENATE("R",'MAPA DE RIESGOS'!$H429,"C",'MAPA DE RIESGOS'!$AF429),"")</f>
        <v/>
      </c>
      <c r="AF93" s="370" t="str">
        <f>IF(AND('MAPA DE RIESGOS'!$AP430="Media",'MAPA DE RIESGOS'!$AR430="Menor"),CONCATENATE("R",'MAPA DE RIESGOS'!$H430,"C",'MAPA DE RIESGOS'!$AF430),"")</f>
        <v/>
      </c>
      <c r="AG93" s="370" t="str">
        <f>IF(AND('MAPA DE RIESGOS'!$AP431="Media",'MAPA DE RIESGOS'!$AR431="Menor"),CONCATENATE("R",'MAPA DE RIESGOS'!$H431,"C",'MAPA DE RIESGOS'!$AF431),"")</f>
        <v/>
      </c>
      <c r="AH93" s="370" t="str">
        <f>IF(AND('MAPA DE RIESGOS'!$AP432="Media",'MAPA DE RIESGOS'!$AR432="Menor"),CONCATENATE("R",'MAPA DE RIESGOS'!$H432,"C",'MAPA DE RIESGOS'!$AF432),"")</f>
        <v/>
      </c>
      <c r="AI93" s="370" t="str">
        <f>IF(AND('MAPA DE RIESGOS'!$AP433="Media",'MAPA DE RIESGOS'!$AR433="Menor"),CONCATENATE("R",'MAPA DE RIESGOS'!$H433,"C",'MAPA DE RIESGOS'!$AF433),"")</f>
        <v/>
      </c>
      <c r="AJ93" s="370" t="str">
        <f>IF(AND('MAPA DE RIESGOS'!$AP434="Media",'MAPA DE RIESGOS'!$AR434="Menor"),CONCATENATE("R",'MAPA DE RIESGOS'!$H434,"C",'MAPA DE RIESGOS'!$AF434),"")</f>
        <v/>
      </c>
      <c r="AK93" s="370" t="str">
        <f>IF(AND('MAPA DE RIESGOS'!$AP435="Media",'MAPA DE RIESGOS'!$AR435="Menor"),CONCATENATE("R",'MAPA DE RIESGOS'!$H435,"C",'MAPA DE RIESGOS'!$AF435),"")</f>
        <v/>
      </c>
      <c r="AL93" s="370" t="str">
        <f>IF(AND('MAPA DE RIESGOS'!$AP436="Media",'MAPA DE RIESGOS'!$AR436="Menor"),CONCATENATE("R",'MAPA DE RIESGOS'!$H436,"C",'MAPA DE RIESGOS'!$AF436),"")</f>
        <v/>
      </c>
      <c r="AM93" s="370" t="str">
        <f>IF(AND('MAPA DE RIESGOS'!$AP437="Media",'MAPA DE RIESGOS'!$AR437="Menor"),CONCATENATE("R",'MAPA DE RIESGOS'!$H437,"C",'MAPA DE RIESGOS'!$AF437),"")</f>
        <v/>
      </c>
      <c r="AN93" s="370" t="str">
        <f>IF(AND('MAPA DE RIESGOS'!$AP438="Media",'MAPA DE RIESGOS'!$AR438="Menor"),CONCATENATE("R",'MAPA DE RIESGOS'!$H438,"C",'MAPA DE RIESGOS'!$AF438),"")</f>
        <v/>
      </c>
      <c r="AO93" s="370" t="str">
        <f>IF(AND('MAPA DE RIESGOS'!$AP439="Media",'MAPA DE RIESGOS'!$AR439="Menor"),CONCATENATE("R",'MAPA DE RIESGOS'!$H439,"C",'MAPA DE RIESGOS'!$AF439),"")</f>
        <v/>
      </c>
      <c r="AP93" s="370" t="str">
        <f>IF(AND('MAPA DE RIESGOS'!$AP440="Media",'MAPA DE RIESGOS'!$AR440="Menor"),CONCATENATE("R",'MAPA DE RIESGOS'!$H440,"C",'MAPA DE RIESGOS'!$AF440),"")</f>
        <v/>
      </c>
      <c r="AQ93" s="370" t="str">
        <f>IF(AND('MAPA DE RIESGOS'!$AP441="Media",'MAPA DE RIESGOS'!$AR441="Menor"),CONCATENATE("R",'MAPA DE RIESGOS'!$H441,"C",'MAPA DE RIESGOS'!$AF441),"")</f>
        <v/>
      </c>
      <c r="AR93" s="370" t="str">
        <f>IF(AND('MAPA DE RIESGOS'!$AP442="Media",'MAPA DE RIESGOS'!$AR442="Menor"),CONCATENATE("R",'MAPA DE RIESGOS'!$H442,"C",'MAPA DE RIESGOS'!$AF442),"")</f>
        <v/>
      </c>
      <c r="AS93" s="370" t="str">
        <f>IF(AND('MAPA DE RIESGOS'!$AP443="Media",'MAPA DE RIESGOS'!$AR443="Menor"),CONCATENATE("R",'MAPA DE RIESGOS'!$H443,"C",'MAPA DE RIESGOS'!$AF443),"")</f>
        <v/>
      </c>
      <c r="AT93" s="369" t="str">
        <f>IF(AND('MAPA DE RIESGOS'!$AP426="Media",'MAPA DE RIESGOS'!$AR426="Moderado"),CONCATENATE("R",'MAPA DE RIESGOS'!$H426,"C",'MAPA DE RIESGOS'!$AF426),"")</f>
        <v/>
      </c>
      <c r="AU93" s="370" t="str">
        <f>IF(AND('MAPA DE RIESGOS'!$AP427="Media",'MAPA DE RIESGOS'!$AR427="Moderado"),CONCATENATE("R",'MAPA DE RIESGOS'!$H427,"C",'MAPA DE RIESGOS'!$AF427),"")</f>
        <v/>
      </c>
      <c r="AV93" s="370" t="str">
        <f>IF(AND('MAPA DE RIESGOS'!$AP428="Media",'MAPA DE RIESGOS'!$AR428="Moderado"),CONCATENATE("R",'MAPA DE RIESGOS'!$H428,"C",'MAPA DE RIESGOS'!$AF428),"")</f>
        <v/>
      </c>
      <c r="AW93" s="370" t="str">
        <f>IF(AND('MAPA DE RIESGOS'!$AP429="Media",'MAPA DE RIESGOS'!$AR429="Moderado"),CONCATENATE("R",'MAPA DE RIESGOS'!$H429,"C",'MAPA DE RIESGOS'!$AF429),"")</f>
        <v/>
      </c>
      <c r="AX93" s="370" t="str">
        <f>IF(AND('MAPA DE RIESGOS'!$AP430="Media",'MAPA DE RIESGOS'!$AR430="Moderado"),CONCATENATE("R",'MAPA DE RIESGOS'!$H430,"C",'MAPA DE RIESGOS'!$AF430),"")</f>
        <v/>
      </c>
      <c r="AY93" s="370" t="str">
        <f>IF(AND('MAPA DE RIESGOS'!$AP431="Media",'MAPA DE RIESGOS'!$AR431="Moderado"),CONCATENATE("R",'MAPA DE RIESGOS'!$H431,"C",'MAPA DE RIESGOS'!$AF431),"")</f>
        <v/>
      </c>
      <c r="AZ93" s="370" t="str">
        <f>IF(AND('MAPA DE RIESGOS'!$AP432="Media",'MAPA DE RIESGOS'!$AR432="Moderado"),CONCATENATE("R",'MAPA DE RIESGOS'!$H432,"C",'MAPA DE RIESGOS'!$AF432),"")</f>
        <v/>
      </c>
      <c r="BA93" s="370" t="str">
        <f>IF(AND('MAPA DE RIESGOS'!$AP433="Media",'MAPA DE RIESGOS'!$AR433="Moderado"),CONCATENATE("R",'MAPA DE RIESGOS'!$H433,"C",'MAPA DE RIESGOS'!$AF433),"")</f>
        <v/>
      </c>
      <c r="BB93" s="370" t="str">
        <f>IF(AND('MAPA DE RIESGOS'!$AP434="Media",'MAPA DE RIESGOS'!$AR434="Moderado"),CONCATENATE("R",'MAPA DE RIESGOS'!$H434,"C",'MAPA DE RIESGOS'!$AF434),"")</f>
        <v/>
      </c>
      <c r="BC93" s="370" t="str">
        <f>IF(AND('MAPA DE RIESGOS'!$AP435="Media",'MAPA DE RIESGOS'!$AR435="Moderado"),CONCATENATE("R",'MAPA DE RIESGOS'!$H435,"C",'MAPA DE RIESGOS'!$AF435),"")</f>
        <v/>
      </c>
      <c r="BD93" s="370" t="str">
        <f>IF(AND('MAPA DE RIESGOS'!$AP436="Media",'MAPA DE RIESGOS'!$AR436="Moderado"),CONCATENATE("R",'MAPA DE RIESGOS'!$H436,"C",'MAPA DE RIESGOS'!$AF436),"")</f>
        <v/>
      </c>
      <c r="BE93" s="370" t="str">
        <f>IF(AND('MAPA DE RIESGOS'!$AP437="Media",'MAPA DE RIESGOS'!$AR437="Moderado"),CONCATENATE("R",'MAPA DE RIESGOS'!$H437,"C",'MAPA DE RIESGOS'!$AF437),"")</f>
        <v/>
      </c>
      <c r="BF93" s="370" t="str">
        <f>IF(AND('MAPA DE RIESGOS'!$AP438="Media",'MAPA DE RIESGOS'!$AR438="Moderado"),CONCATENATE("R",'MAPA DE RIESGOS'!$H438,"C",'MAPA DE RIESGOS'!$AF438),"")</f>
        <v/>
      </c>
      <c r="BG93" s="370" t="str">
        <f>IF(AND('MAPA DE RIESGOS'!$AP439="Media",'MAPA DE RIESGOS'!$AR439="Moderado"),CONCATENATE("R",'MAPA DE RIESGOS'!$H439,"C",'MAPA DE RIESGOS'!$AF439),"")</f>
        <v/>
      </c>
      <c r="BH93" s="370" t="str">
        <f>IF(AND('MAPA DE RIESGOS'!$AP440="Media",'MAPA DE RIESGOS'!$AR440="Moderado"),CONCATENATE("R",'MAPA DE RIESGOS'!$H440,"C",'MAPA DE RIESGOS'!$AF440),"")</f>
        <v/>
      </c>
      <c r="BI93" s="370" t="str">
        <f>IF(AND('MAPA DE RIESGOS'!$AP441="Media",'MAPA DE RIESGOS'!$AR441="Moderado"),CONCATENATE("R",'MAPA DE RIESGOS'!$H441,"C",'MAPA DE RIESGOS'!$AF441),"")</f>
        <v/>
      </c>
      <c r="BJ93" s="370" t="str">
        <f>IF(AND('MAPA DE RIESGOS'!$AP442="Media",'MAPA DE RIESGOS'!$AR442="Moderado"),CONCATENATE("R",'MAPA DE RIESGOS'!$H442,"C",'MAPA DE RIESGOS'!$AF442),"")</f>
        <v/>
      </c>
      <c r="BK93" s="371" t="str">
        <f>IF(AND('MAPA DE RIESGOS'!$AP443="Media",'MAPA DE RIESGOS'!$AR443="Moderado"),CONCATENATE("R",'MAPA DE RIESGOS'!$H443,"C",'MAPA DE RIESGOS'!$AF443),"")</f>
        <v/>
      </c>
      <c r="BL93" s="357" t="str">
        <f>IF(AND('MAPA DE RIESGOS'!$AP426="Media",'MAPA DE RIESGOS'!$AR426="Mayor"),CONCATENATE("R",'MAPA DE RIESGOS'!$H426,"C",'MAPA DE RIESGOS'!$AF426),"")</f>
        <v/>
      </c>
      <c r="BM93" s="357" t="str">
        <f>IF(AND('MAPA DE RIESGOS'!$AP427="Media",'MAPA DE RIESGOS'!$AR427="Mayor"),CONCATENATE("R",'MAPA DE RIESGOS'!$H427,"C",'MAPA DE RIESGOS'!$AF427),"")</f>
        <v/>
      </c>
      <c r="BN93" s="357" t="str">
        <f>IF(AND('MAPA DE RIESGOS'!$AP428="Media",'MAPA DE RIESGOS'!$AR428="Mayor"),CONCATENATE("R",'MAPA DE RIESGOS'!$H428,"C",'MAPA DE RIESGOS'!$AF428),"")</f>
        <v/>
      </c>
      <c r="BO93" s="357" t="str">
        <f>IF(AND('MAPA DE RIESGOS'!$AP429="Media",'MAPA DE RIESGOS'!$AR429="Mayor"),CONCATENATE("R",'MAPA DE RIESGOS'!$H429,"C",'MAPA DE RIESGOS'!$AF429),"")</f>
        <v/>
      </c>
      <c r="BP93" s="357" t="str">
        <f>IF(AND('MAPA DE RIESGOS'!$AP430="Media",'MAPA DE RIESGOS'!$AR430="Mayor"),CONCATENATE("R",'MAPA DE RIESGOS'!$H430,"C",'MAPA DE RIESGOS'!$AF430),"")</f>
        <v/>
      </c>
      <c r="BQ93" s="357" t="str">
        <f>IF(AND('MAPA DE RIESGOS'!$AP431="Media",'MAPA DE RIESGOS'!$AR431="Mayor"),CONCATENATE("R",'MAPA DE RIESGOS'!$H431,"C",'MAPA DE RIESGOS'!$AF431),"")</f>
        <v/>
      </c>
      <c r="BR93" s="357" t="str">
        <f>IF(AND('MAPA DE RIESGOS'!$AP432="Media",'MAPA DE RIESGOS'!$AR432="Mayor"),CONCATENATE("R",'MAPA DE RIESGOS'!$H432,"C",'MAPA DE RIESGOS'!$AF432),"")</f>
        <v/>
      </c>
      <c r="BS93" s="357" t="str">
        <f>IF(AND('MAPA DE RIESGOS'!$AP433="Media",'MAPA DE RIESGOS'!$AR433="Mayor"),CONCATENATE("R",'MAPA DE RIESGOS'!$H433,"C",'MAPA DE RIESGOS'!$AF433),"")</f>
        <v/>
      </c>
      <c r="BT93" s="357" t="str">
        <f>IF(AND('MAPA DE RIESGOS'!$AP434="Media",'MAPA DE RIESGOS'!$AR434="Mayor"),CONCATENATE("R",'MAPA DE RIESGOS'!$H434,"C",'MAPA DE RIESGOS'!$AF434),"")</f>
        <v/>
      </c>
      <c r="BU93" s="357" t="str">
        <f>IF(AND('MAPA DE RIESGOS'!$AP435="Media",'MAPA DE RIESGOS'!$AR435="Mayor"),CONCATENATE("R",'MAPA DE RIESGOS'!$H435,"C",'MAPA DE RIESGOS'!$AF435),"")</f>
        <v/>
      </c>
      <c r="BV93" s="357" t="str">
        <f>IF(AND('MAPA DE RIESGOS'!$AP436="Media",'MAPA DE RIESGOS'!$AR436="Mayor"),CONCATENATE("R",'MAPA DE RIESGOS'!$H436,"C",'MAPA DE RIESGOS'!$AF436),"")</f>
        <v/>
      </c>
      <c r="BW93" s="357" t="str">
        <f>IF(AND('MAPA DE RIESGOS'!$AP437="Media",'MAPA DE RIESGOS'!$AR437="Mayor"),CONCATENATE("R",'MAPA DE RIESGOS'!$H437,"C",'MAPA DE RIESGOS'!$AF437),"")</f>
        <v/>
      </c>
      <c r="BX93" s="357" t="str">
        <f>IF(AND('MAPA DE RIESGOS'!$AP438="Media",'MAPA DE RIESGOS'!$AR438="Mayor"),CONCATENATE("R",'MAPA DE RIESGOS'!$H438,"C",'MAPA DE RIESGOS'!$AF438),"")</f>
        <v/>
      </c>
      <c r="BY93" s="357" t="str">
        <f>IF(AND('MAPA DE RIESGOS'!$AP439="Media",'MAPA DE RIESGOS'!$AR439="Mayor"),CONCATENATE("R",'MAPA DE RIESGOS'!$H439,"C",'MAPA DE RIESGOS'!$AF439),"")</f>
        <v/>
      </c>
      <c r="BZ93" s="357" t="str">
        <f>IF(AND('MAPA DE RIESGOS'!$AP440="Media",'MAPA DE RIESGOS'!$AR440="Mayor"),CONCATENATE("R",'MAPA DE RIESGOS'!$H440,"C",'MAPA DE RIESGOS'!$AF440),"")</f>
        <v/>
      </c>
      <c r="CA93" s="357" t="str">
        <f>IF(AND('MAPA DE RIESGOS'!$AP441="Media",'MAPA DE RIESGOS'!$AR441="Mayor"),CONCATENATE("R",'MAPA DE RIESGOS'!$H441,"C",'MAPA DE RIESGOS'!$AF441),"")</f>
        <v/>
      </c>
      <c r="CB93" s="357" t="str">
        <f>IF(AND('MAPA DE RIESGOS'!$AP442="Media",'MAPA DE RIESGOS'!$AR442="Mayor"),CONCATENATE("R",'MAPA DE RIESGOS'!$H442,"C",'MAPA DE RIESGOS'!$AF442),"")</f>
        <v/>
      </c>
      <c r="CC93" s="358" t="str">
        <f>IF(AND('MAPA DE RIESGOS'!$AP443="Media",'MAPA DE RIESGOS'!$AR443="Mayor"),CONCATENATE("R",'MAPA DE RIESGOS'!$H443,"C",'MAPA DE RIESGOS'!$AF443),"")</f>
        <v/>
      </c>
      <c r="CD93" s="359" t="str">
        <f>IF(AND('MAPA DE RIESGOS'!$AP426="Media",'MAPA DE RIESGOS'!$AR426="Catastrófico"),CONCATENATE("R",'MAPA DE RIESGOS'!$H426,"C",'MAPA DE RIESGOS'!$AF426),"")</f>
        <v/>
      </c>
      <c r="CE93" s="359" t="str">
        <f>IF(AND('MAPA DE RIESGOS'!$AP427="Media",'MAPA DE RIESGOS'!$AR427="Catastrófico"),CONCATENATE("R",'MAPA DE RIESGOS'!$H427,"C",'MAPA DE RIESGOS'!$AF427),"")</f>
        <v/>
      </c>
      <c r="CF93" s="359" t="str">
        <f>IF(AND('MAPA DE RIESGOS'!$AP428="Media",'MAPA DE RIESGOS'!$AR428="Catastrófico"),CONCATENATE("R",'MAPA DE RIESGOS'!$H428,"C",'MAPA DE RIESGOS'!$AF428),"")</f>
        <v/>
      </c>
      <c r="CG93" s="359" t="str">
        <f>IF(AND('MAPA DE RIESGOS'!$AP429="Media",'MAPA DE RIESGOS'!$AR429="Catastrófico"),CONCATENATE("R",'MAPA DE RIESGOS'!$H429,"C",'MAPA DE RIESGOS'!$AF429),"")</f>
        <v/>
      </c>
      <c r="CH93" s="359" t="str">
        <f>IF(AND('MAPA DE RIESGOS'!$AP430="Media",'MAPA DE RIESGOS'!$AR430="Catastrófico"),CONCATENATE("R",'MAPA DE RIESGOS'!$H430,"C",'MAPA DE RIESGOS'!$AF430),"")</f>
        <v/>
      </c>
      <c r="CI93" s="359" t="str">
        <f>IF(AND('MAPA DE RIESGOS'!$AP431="Media",'MAPA DE RIESGOS'!$AR431="Catastrófico"),CONCATENATE("R",'MAPA DE RIESGOS'!$H431,"C",'MAPA DE RIESGOS'!$AF431),"")</f>
        <v/>
      </c>
      <c r="CJ93" s="359" t="str">
        <f>IF(AND('MAPA DE RIESGOS'!$AP432="Media",'MAPA DE RIESGOS'!$AR432="Catastrófico"),CONCATENATE("R",'MAPA DE RIESGOS'!$H432,"C",'MAPA DE RIESGOS'!$AF432),"")</f>
        <v/>
      </c>
      <c r="CK93" s="359" t="str">
        <f>IF(AND('MAPA DE RIESGOS'!$AP433="Media",'MAPA DE RIESGOS'!$AR433="Catastrófico"),CONCATENATE("R",'MAPA DE RIESGOS'!$H433,"C",'MAPA DE RIESGOS'!$AF433),"")</f>
        <v/>
      </c>
      <c r="CL93" s="359" t="str">
        <f>IF(AND('MAPA DE RIESGOS'!$AP434="Media",'MAPA DE RIESGOS'!$AR434="Catastrófico"),CONCATENATE("R",'MAPA DE RIESGOS'!$H434,"C",'MAPA DE RIESGOS'!$AF434),"")</f>
        <v/>
      </c>
      <c r="CM93" s="359" t="str">
        <f>IF(AND('MAPA DE RIESGOS'!$AP435="Media",'MAPA DE RIESGOS'!$AR435="Catastrófico"),CONCATENATE("R",'MAPA DE RIESGOS'!$H435,"C",'MAPA DE RIESGOS'!$AF435),"")</f>
        <v/>
      </c>
      <c r="CN93" s="359" t="str">
        <f>IF(AND('MAPA DE RIESGOS'!$AP436="Media",'MAPA DE RIESGOS'!$AR436="Catastrófico"),CONCATENATE("R",'MAPA DE RIESGOS'!$H436,"C",'MAPA DE RIESGOS'!$AF436),"")</f>
        <v/>
      </c>
      <c r="CO93" s="359" t="str">
        <f>IF(AND('MAPA DE RIESGOS'!$AP437="Media",'MAPA DE RIESGOS'!$AR437="Catastrófico"),CONCATENATE("R",'MAPA DE RIESGOS'!$H437,"C",'MAPA DE RIESGOS'!$AF437),"")</f>
        <v/>
      </c>
      <c r="CP93" s="359" t="str">
        <f>IF(AND('MAPA DE RIESGOS'!$AP438="Media",'MAPA DE RIESGOS'!$AR438="Catastrófico"),CONCATENATE("R",'MAPA DE RIESGOS'!$H438,"C",'MAPA DE RIESGOS'!$AF438),"")</f>
        <v/>
      </c>
      <c r="CQ93" s="359" t="str">
        <f>IF(AND('MAPA DE RIESGOS'!$AP439="Media",'MAPA DE RIESGOS'!$AR439="Catastrófico"),CONCATENATE("R",'MAPA DE RIESGOS'!$H439,"C",'MAPA DE RIESGOS'!$AF439),"")</f>
        <v/>
      </c>
      <c r="CR93" s="359" t="str">
        <f>IF(AND('MAPA DE RIESGOS'!$AP440="Media",'MAPA DE RIESGOS'!$AR440="Catastrófico"),CONCATENATE("R",'MAPA DE RIESGOS'!$H440,"C",'MAPA DE RIESGOS'!$AF440),"")</f>
        <v/>
      </c>
      <c r="CS93" s="359" t="str">
        <f>IF(AND('MAPA DE RIESGOS'!$AP441="Media",'MAPA DE RIESGOS'!$AR441="Catastrófico"),CONCATENATE("R",'MAPA DE RIESGOS'!$H441,"C",'MAPA DE RIESGOS'!$AF441),"")</f>
        <v/>
      </c>
      <c r="CT93" s="359" t="str">
        <f>IF(AND('MAPA DE RIESGOS'!$AP442="Media",'MAPA DE RIESGOS'!$AR442="Catastrófico"),CONCATENATE("R",'MAPA DE RIESGOS'!$H442,"C",'MAPA DE RIESGOS'!$AF442),"")</f>
        <v/>
      </c>
      <c r="CU93" s="360" t="str">
        <f>IF(AND('MAPA DE RIESGOS'!$AP443="Media",'MAPA DE RIESGOS'!$AR443="Catastrófico"),CONCATENATE("R",'MAPA DE RIESGOS'!$H443,"C",'MAPA DE RIESGOS'!$AF443),"")</f>
        <v/>
      </c>
      <c r="CV93" s="67"/>
      <c r="CW93" s="762"/>
      <c r="CX93" s="763"/>
      <c r="CY93" s="763"/>
      <c r="CZ93" s="763"/>
      <c r="DA93" s="763"/>
      <c r="DB93" s="764"/>
    </row>
    <row r="94" spans="2:106" ht="32.5" customHeight="1">
      <c r="B94" s="749"/>
      <c r="C94" s="749"/>
      <c r="D94" s="750"/>
      <c r="E94" s="738"/>
      <c r="F94" s="739"/>
      <c r="G94" s="739"/>
      <c r="H94" s="739"/>
      <c r="I94" s="740"/>
      <c r="J94" s="369" t="str">
        <f>IF(AND('MAPA DE RIESGOS'!$AP444="Media",'MAPA DE RIESGOS'!$AR444="Leve"),CONCATENATE("R",'MAPA DE RIESGOS'!$H444,"C",'MAPA DE RIESGOS'!$AF444),"")</f>
        <v/>
      </c>
      <c r="K94" s="370" t="str">
        <f>IF(AND('MAPA DE RIESGOS'!$AP445="Media",'MAPA DE RIESGOS'!$AR445="Leve"),CONCATENATE("R",'MAPA DE RIESGOS'!$H445,"C",'MAPA DE RIESGOS'!$AF445),"")</f>
        <v/>
      </c>
      <c r="L94" s="370" t="str">
        <f>IF(AND('MAPA DE RIESGOS'!$AP446="Media",'MAPA DE RIESGOS'!$AR446="Leve"),CONCATENATE("R",'MAPA DE RIESGOS'!$H446,"C",'MAPA DE RIESGOS'!$AF446),"")</f>
        <v/>
      </c>
      <c r="M94" s="370" t="str">
        <f>IF(AND('MAPA DE RIESGOS'!$AP447="Media",'MAPA DE RIESGOS'!$AR447="Leve"),CONCATENATE("R",'MAPA DE RIESGOS'!$H447,"C",'MAPA DE RIESGOS'!$AF447),"")</f>
        <v/>
      </c>
      <c r="N94" s="370" t="str">
        <f>IF(AND('MAPA DE RIESGOS'!$AP448="Media",'MAPA DE RIESGOS'!$AR448="Leve"),CONCATENATE("R",'MAPA DE RIESGOS'!$H448,"C",'MAPA DE RIESGOS'!$AF448),"")</f>
        <v/>
      </c>
      <c r="O94" s="370" t="str">
        <f>IF(AND('MAPA DE RIESGOS'!$AP449="Media",'MAPA DE RIESGOS'!$AR449="Leve"),CONCATENATE("R",'MAPA DE RIESGOS'!$H449,"C",'MAPA DE RIESGOS'!$AF449),"")</f>
        <v/>
      </c>
      <c r="P94" s="370" t="str">
        <f>IF(AND('MAPA DE RIESGOS'!$AP450="Media",'MAPA DE RIESGOS'!$AR450="Leve"),CONCATENATE("R",'MAPA DE RIESGOS'!$H450,"C",'MAPA DE RIESGOS'!$AF450),"")</f>
        <v/>
      </c>
      <c r="Q94" s="370" t="str">
        <f>IF(AND('MAPA DE RIESGOS'!$AP451="Media",'MAPA DE RIESGOS'!$AR451="Leve"),CONCATENATE("R",'MAPA DE RIESGOS'!$H451,"C",'MAPA DE RIESGOS'!$AF451),"")</f>
        <v/>
      </c>
      <c r="R94" s="370" t="str">
        <f>IF(AND('MAPA DE RIESGOS'!$AP452="Media",'MAPA DE RIESGOS'!$AR452="Leve"),CONCATENATE("R",'MAPA DE RIESGOS'!$H452,"C",'MAPA DE RIESGOS'!$AF452),"")</f>
        <v/>
      </c>
      <c r="S94" s="370" t="str">
        <f>IF(AND('MAPA DE RIESGOS'!$AP453="Media",'MAPA DE RIESGOS'!$AR453="Leve"),CONCATENATE("R",'MAPA DE RIESGOS'!$H453,"C",'MAPA DE RIESGOS'!$AF453),"")</f>
        <v/>
      </c>
      <c r="T94" s="370" t="str">
        <f>IF(AND('MAPA DE RIESGOS'!$AP454="Media",'MAPA DE RIESGOS'!$AR454="Leve"),CONCATENATE("R",'MAPA DE RIESGOS'!$H454,"C",'MAPA DE RIESGOS'!$AF454),"")</f>
        <v/>
      </c>
      <c r="U94" s="370" t="str">
        <f>IF(AND('MAPA DE RIESGOS'!$AP455="Media",'MAPA DE RIESGOS'!$AR455="Leve"),CONCATENATE("R",'MAPA DE RIESGOS'!$H455,"C",'MAPA DE RIESGOS'!$AF455),"")</f>
        <v/>
      </c>
      <c r="V94" s="370" t="str">
        <f>IF(AND('MAPA DE RIESGOS'!$AP456="Media",'MAPA DE RIESGOS'!$AR456="Leve"),CONCATENATE("R",'MAPA DE RIESGOS'!$H456,"C",'MAPA DE RIESGOS'!$AF456),"")</f>
        <v/>
      </c>
      <c r="W94" s="370" t="str">
        <f>IF(AND('MAPA DE RIESGOS'!$AP457="Media",'MAPA DE RIESGOS'!$AR457="Leve"),CONCATENATE("R",'MAPA DE RIESGOS'!$H457,"C",'MAPA DE RIESGOS'!$AF457),"")</f>
        <v/>
      </c>
      <c r="X94" s="370" t="str">
        <f>IF(AND('MAPA DE RIESGOS'!$AP458="Media",'MAPA DE RIESGOS'!$AR458="Leve"),CONCATENATE("R",'MAPA DE RIESGOS'!$H458,"C",'MAPA DE RIESGOS'!$AF458),"")</f>
        <v/>
      </c>
      <c r="Y94" s="370" t="str">
        <f>IF(AND('MAPA DE RIESGOS'!$AP459="Media",'MAPA DE RIESGOS'!$AR459="Leve"),CONCATENATE("R",'MAPA DE RIESGOS'!$H459,"C",'MAPA DE RIESGOS'!$AF459),"")</f>
        <v/>
      </c>
      <c r="Z94" s="370" t="str">
        <f>IF(AND('MAPA DE RIESGOS'!$AP460="Media",'MAPA DE RIESGOS'!$AR460="Leve"),CONCATENATE("R",'MAPA DE RIESGOS'!$H460,"C",'MAPA DE RIESGOS'!$AF460),"")</f>
        <v/>
      </c>
      <c r="AA94" s="370" t="str">
        <f>IF(AND('MAPA DE RIESGOS'!$AP461="Media",'MAPA DE RIESGOS'!$AR461="Leve"),CONCATENATE("R",'MAPA DE RIESGOS'!$H461,"C",'MAPA DE RIESGOS'!$AF461),"")</f>
        <v/>
      </c>
      <c r="AB94" s="369" t="str">
        <f>IF(AND('MAPA DE RIESGOS'!$AP444="Media",'MAPA DE RIESGOS'!$AR444="Menor"),CONCATENATE("R",'MAPA DE RIESGOS'!$H444,"C",'MAPA DE RIESGOS'!$AF444),"")</f>
        <v/>
      </c>
      <c r="AC94" s="370" t="str">
        <f>IF(AND('MAPA DE RIESGOS'!$AP445="Media",'MAPA DE RIESGOS'!$AR445="Menor"),CONCATENATE("R",'MAPA DE RIESGOS'!$H445,"C",'MAPA DE RIESGOS'!$AF445),"")</f>
        <v/>
      </c>
      <c r="AD94" s="370" t="str">
        <f>IF(AND('MAPA DE RIESGOS'!$AP446="Media",'MAPA DE RIESGOS'!$AR446="Menor"),CONCATENATE("R",'MAPA DE RIESGOS'!$H446,"C",'MAPA DE RIESGOS'!$AF446),"")</f>
        <v/>
      </c>
      <c r="AE94" s="370" t="str">
        <f>IF(AND('MAPA DE RIESGOS'!$AP447="Media",'MAPA DE RIESGOS'!$AR447="Menor"),CONCATENATE("R",'MAPA DE RIESGOS'!$H447,"C",'MAPA DE RIESGOS'!$AF447),"")</f>
        <v/>
      </c>
      <c r="AF94" s="370" t="str">
        <f>IF(AND('MAPA DE RIESGOS'!$AP448="Media",'MAPA DE RIESGOS'!$AR448="Menor"),CONCATENATE("R",'MAPA DE RIESGOS'!$H448,"C",'MAPA DE RIESGOS'!$AF448),"")</f>
        <v/>
      </c>
      <c r="AG94" s="370" t="str">
        <f>IF(AND('MAPA DE RIESGOS'!$AP449="Media",'MAPA DE RIESGOS'!$AR449="Menor"),CONCATENATE("R",'MAPA DE RIESGOS'!$H449,"C",'MAPA DE RIESGOS'!$AF449),"")</f>
        <v/>
      </c>
      <c r="AH94" s="370" t="str">
        <f>IF(AND('MAPA DE RIESGOS'!$AP450="Media",'MAPA DE RIESGOS'!$AR450="Menor"),CONCATENATE("R",'MAPA DE RIESGOS'!$H450,"C",'MAPA DE RIESGOS'!$AF450),"")</f>
        <v/>
      </c>
      <c r="AI94" s="370" t="str">
        <f>IF(AND('MAPA DE RIESGOS'!$AP451="Media",'MAPA DE RIESGOS'!$AR451="Menor"),CONCATENATE("R",'MAPA DE RIESGOS'!$H451,"C",'MAPA DE RIESGOS'!$AF451),"")</f>
        <v/>
      </c>
      <c r="AJ94" s="370" t="str">
        <f>IF(AND('MAPA DE RIESGOS'!$AP452="Media",'MAPA DE RIESGOS'!$AR452="Menor"),CONCATENATE("R",'MAPA DE RIESGOS'!$H452,"C",'MAPA DE RIESGOS'!$AF452),"")</f>
        <v/>
      </c>
      <c r="AK94" s="370" t="str">
        <f>IF(AND('MAPA DE RIESGOS'!$AP453="Media",'MAPA DE RIESGOS'!$AR453="Menor"),CONCATENATE("R",'MAPA DE RIESGOS'!$H453,"C",'MAPA DE RIESGOS'!$AF453),"")</f>
        <v/>
      </c>
      <c r="AL94" s="370" t="str">
        <f>IF(AND('MAPA DE RIESGOS'!$AP454="Media",'MAPA DE RIESGOS'!$AR454="Menor"),CONCATENATE("R",'MAPA DE RIESGOS'!$H454,"C",'MAPA DE RIESGOS'!$AF454),"")</f>
        <v/>
      </c>
      <c r="AM94" s="370" t="str">
        <f>IF(AND('MAPA DE RIESGOS'!$AP455="Media",'MAPA DE RIESGOS'!$AR455="Menor"),CONCATENATE("R",'MAPA DE RIESGOS'!$H455,"C",'MAPA DE RIESGOS'!$AF455),"")</f>
        <v/>
      </c>
      <c r="AN94" s="370" t="str">
        <f>IF(AND('MAPA DE RIESGOS'!$AP456="Media",'MAPA DE RIESGOS'!$AR456="Menor"),CONCATENATE("R",'MAPA DE RIESGOS'!$H456,"C",'MAPA DE RIESGOS'!$AF456),"")</f>
        <v/>
      </c>
      <c r="AO94" s="370" t="str">
        <f>IF(AND('MAPA DE RIESGOS'!$AP457="Media",'MAPA DE RIESGOS'!$AR457="Menor"),CONCATENATE("R",'MAPA DE RIESGOS'!$H457,"C",'MAPA DE RIESGOS'!$AF457),"")</f>
        <v/>
      </c>
      <c r="AP94" s="370" t="str">
        <f>IF(AND('MAPA DE RIESGOS'!$AP458="Media",'MAPA DE RIESGOS'!$AR458="Menor"),CONCATENATE("R",'MAPA DE RIESGOS'!$H458,"C",'MAPA DE RIESGOS'!$AF458),"")</f>
        <v/>
      </c>
      <c r="AQ94" s="370" t="str">
        <f>IF(AND('MAPA DE RIESGOS'!$AP459="Media",'MAPA DE RIESGOS'!$AR459="Menor"),CONCATENATE("R",'MAPA DE RIESGOS'!$H459,"C",'MAPA DE RIESGOS'!$AF459),"")</f>
        <v/>
      </c>
      <c r="AR94" s="370" t="str">
        <f>IF(AND('MAPA DE RIESGOS'!$AP460="Media",'MAPA DE RIESGOS'!$AR460="Menor"),CONCATENATE("R",'MAPA DE RIESGOS'!$H460,"C",'MAPA DE RIESGOS'!$AF460),"")</f>
        <v/>
      </c>
      <c r="AS94" s="370" t="str">
        <f>IF(AND('MAPA DE RIESGOS'!$AP461="Media",'MAPA DE RIESGOS'!$AR461="Menor"),CONCATENATE("R",'MAPA DE RIESGOS'!$H461,"C",'MAPA DE RIESGOS'!$AF461),"")</f>
        <v/>
      </c>
      <c r="AT94" s="369" t="str">
        <f>IF(AND('MAPA DE RIESGOS'!$AP444="Media",'MAPA DE RIESGOS'!$AR444="Moderado"),CONCATENATE("R",'MAPA DE RIESGOS'!$H444,"C",'MAPA DE RIESGOS'!$AF444),"")</f>
        <v/>
      </c>
      <c r="AU94" s="370" t="str">
        <f>IF(AND('MAPA DE RIESGOS'!$AP445="Media",'MAPA DE RIESGOS'!$AR445="Moderado"),CONCATENATE("R",'MAPA DE RIESGOS'!$H445,"C",'MAPA DE RIESGOS'!$AF445),"")</f>
        <v/>
      </c>
      <c r="AV94" s="370" t="str">
        <f>IF(AND('MAPA DE RIESGOS'!$AP446="Media",'MAPA DE RIESGOS'!$AR446="Moderado"),CONCATENATE("R",'MAPA DE RIESGOS'!$H446,"C",'MAPA DE RIESGOS'!$AF446),"")</f>
        <v/>
      </c>
      <c r="AW94" s="370" t="str">
        <f>IF(AND('MAPA DE RIESGOS'!$AP447="Media",'MAPA DE RIESGOS'!$AR447="Moderado"),CONCATENATE("R",'MAPA DE RIESGOS'!$H447,"C",'MAPA DE RIESGOS'!$AF447),"")</f>
        <v/>
      </c>
      <c r="AX94" s="370" t="str">
        <f>IF(AND('MAPA DE RIESGOS'!$AP448="Media",'MAPA DE RIESGOS'!$AR448="Moderado"),CONCATENATE("R",'MAPA DE RIESGOS'!$H448,"C",'MAPA DE RIESGOS'!$AF448),"")</f>
        <v/>
      </c>
      <c r="AY94" s="370" t="str">
        <f>IF(AND('MAPA DE RIESGOS'!$AP449="Media",'MAPA DE RIESGOS'!$AR449="Moderado"),CONCATENATE("R",'MAPA DE RIESGOS'!$H449,"C",'MAPA DE RIESGOS'!$AF449),"")</f>
        <v/>
      </c>
      <c r="AZ94" s="370" t="str">
        <f>IF(AND('MAPA DE RIESGOS'!$AP450="Media",'MAPA DE RIESGOS'!$AR450="Moderado"),CONCATENATE("R",'MAPA DE RIESGOS'!$H450,"C",'MAPA DE RIESGOS'!$AF450),"")</f>
        <v/>
      </c>
      <c r="BA94" s="370" t="str">
        <f>IF(AND('MAPA DE RIESGOS'!$AP451="Media",'MAPA DE RIESGOS'!$AR451="Moderado"),CONCATENATE("R",'MAPA DE RIESGOS'!$H451,"C",'MAPA DE RIESGOS'!$AF451),"")</f>
        <v/>
      </c>
      <c r="BB94" s="370" t="str">
        <f>IF(AND('MAPA DE RIESGOS'!$AP452="Media",'MAPA DE RIESGOS'!$AR452="Moderado"),CONCATENATE("R",'MAPA DE RIESGOS'!$H452,"C",'MAPA DE RIESGOS'!$AF452),"")</f>
        <v/>
      </c>
      <c r="BC94" s="370" t="str">
        <f>IF(AND('MAPA DE RIESGOS'!$AP453="Media",'MAPA DE RIESGOS'!$AR453="Moderado"),CONCATENATE("R",'MAPA DE RIESGOS'!$H453,"C",'MAPA DE RIESGOS'!$AF453),"")</f>
        <v/>
      </c>
      <c r="BD94" s="370" t="str">
        <f>IF(AND('MAPA DE RIESGOS'!$AP454="Media",'MAPA DE RIESGOS'!$AR454="Moderado"),CONCATENATE("R",'MAPA DE RIESGOS'!$H454,"C",'MAPA DE RIESGOS'!$AF454),"")</f>
        <v/>
      </c>
      <c r="BE94" s="370" t="str">
        <f>IF(AND('MAPA DE RIESGOS'!$AP455="Media",'MAPA DE RIESGOS'!$AR455="Moderado"),CONCATENATE("R",'MAPA DE RIESGOS'!$H455,"C",'MAPA DE RIESGOS'!$AF455),"")</f>
        <v/>
      </c>
      <c r="BF94" s="370" t="str">
        <f>IF(AND('MAPA DE RIESGOS'!$AP456="Media",'MAPA DE RIESGOS'!$AR456="Moderado"),CONCATENATE("R",'MAPA DE RIESGOS'!$H456,"C",'MAPA DE RIESGOS'!$AF456),"")</f>
        <v/>
      </c>
      <c r="BG94" s="370" t="str">
        <f>IF(AND('MAPA DE RIESGOS'!$AP457="Media",'MAPA DE RIESGOS'!$AR457="Moderado"),CONCATENATE("R",'MAPA DE RIESGOS'!$H457,"C",'MAPA DE RIESGOS'!$AF457),"")</f>
        <v/>
      </c>
      <c r="BH94" s="370" t="str">
        <f>IF(AND('MAPA DE RIESGOS'!$AP458="Media",'MAPA DE RIESGOS'!$AR458="Moderado"),CONCATENATE("R",'MAPA DE RIESGOS'!$H458,"C",'MAPA DE RIESGOS'!$AF458),"")</f>
        <v/>
      </c>
      <c r="BI94" s="370" t="str">
        <f>IF(AND('MAPA DE RIESGOS'!$AP459="Media",'MAPA DE RIESGOS'!$AR459="Moderado"),CONCATENATE("R",'MAPA DE RIESGOS'!$H459,"C",'MAPA DE RIESGOS'!$AF459),"")</f>
        <v/>
      </c>
      <c r="BJ94" s="370" t="str">
        <f>IF(AND('MAPA DE RIESGOS'!$AP460="Media",'MAPA DE RIESGOS'!$AR460="Moderado"),CONCATENATE("R",'MAPA DE RIESGOS'!$H460,"C",'MAPA DE RIESGOS'!$AF460),"")</f>
        <v/>
      </c>
      <c r="BK94" s="371" t="str">
        <f>IF(AND('MAPA DE RIESGOS'!$AP461="Media",'MAPA DE RIESGOS'!$AR461="Moderado"),CONCATENATE("R",'MAPA DE RIESGOS'!$H461,"C",'MAPA DE RIESGOS'!$AF461),"")</f>
        <v/>
      </c>
      <c r="BL94" s="357" t="str">
        <f>IF(AND('MAPA DE RIESGOS'!$AP444="Media",'MAPA DE RIESGOS'!$AR444="Mayor"),CONCATENATE("R",'MAPA DE RIESGOS'!$H444,"C",'MAPA DE RIESGOS'!$AF444),"")</f>
        <v/>
      </c>
      <c r="BM94" s="357" t="str">
        <f>IF(AND('MAPA DE RIESGOS'!$AP445="Media",'MAPA DE RIESGOS'!$AR445="Mayor"),CONCATENATE("R",'MAPA DE RIESGOS'!$H445,"C",'MAPA DE RIESGOS'!$AF445),"")</f>
        <v/>
      </c>
      <c r="BN94" s="357" t="str">
        <f>IF(AND('MAPA DE RIESGOS'!$AP446="Media",'MAPA DE RIESGOS'!$AR446="Mayor"),CONCATENATE("R",'MAPA DE RIESGOS'!$H446,"C",'MAPA DE RIESGOS'!$AF446),"")</f>
        <v/>
      </c>
      <c r="BO94" s="357" t="str">
        <f>IF(AND('MAPA DE RIESGOS'!$AP447="Media",'MAPA DE RIESGOS'!$AR447="Mayor"),CONCATENATE("R",'MAPA DE RIESGOS'!$H447,"C",'MAPA DE RIESGOS'!$AF447),"")</f>
        <v/>
      </c>
      <c r="BP94" s="357" t="str">
        <f>IF(AND('MAPA DE RIESGOS'!$AP448="Media",'MAPA DE RIESGOS'!$AR448="Mayor"),CONCATENATE("R",'MAPA DE RIESGOS'!$H448,"C",'MAPA DE RIESGOS'!$AF448),"")</f>
        <v/>
      </c>
      <c r="BQ94" s="357" t="str">
        <f>IF(AND('MAPA DE RIESGOS'!$AP449="Media",'MAPA DE RIESGOS'!$AR449="Mayor"),CONCATENATE("R",'MAPA DE RIESGOS'!$H449,"C",'MAPA DE RIESGOS'!$AF449),"")</f>
        <v/>
      </c>
      <c r="BR94" s="357" t="str">
        <f>IF(AND('MAPA DE RIESGOS'!$AP450="Media",'MAPA DE RIESGOS'!$AR450="Mayor"),CONCATENATE("R",'MAPA DE RIESGOS'!$H450,"C",'MAPA DE RIESGOS'!$AF450),"")</f>
        <v/>
      </c>
      <c r="BS94" s="357" t="str">
        <f>IF(AND('MAPA DE RIESGOS'!$AP451="Media",'MAPA DE RIESGOS'!$AR451="Mayor"),CONCATENATE("R",'MAPA DE RIESGOS'!$H451,"C",'MAPA DE RIESGOS'!$AF451),"")</f>
        <v/>
      </c>
      <c r="BT94" s="357" t="str">
        <f>IF(AND('MAPA DE RIESGOS'!$AP452="Media",'MAPA DE RIESGOS'!$AR452="Mayor"),CONCATENATE("R",'MAPA DE RIESGOS'!$H452,"C",'MAPA DE RIESGOS'!$AF452),"")</f>
        <v/>
      </c>
      <c r="BU94" s="357" t="str">
        <f>IF(AND('MAPA DE RIESGOS'!$AP453="Media",'MAPA DE RIESGOS'!$AR453="Mayor"),CONCATENATE("R",'MAPA DE RIESGOS'!$H453,"C",'MAPA DE RIESGOS'!$AF453),"")</f>
        <v/>
      </c>
      <c r="BV94" s="357" t="str">
        <f>IF(AND('MAPA DE RIESGOS'!$AP454="Media",'MAPA DE RIESGOS'!$AR454="Mayor"),CONCATENATE("R",'MAPA DE RIESGOS'!$H454,"C",'MAPA DE RIESGOS'!$AF454),"")</f>
        <v/>
      </c>
      <c r="BW94" s="357" t="str">
        <f>IF(AND('MAPA DE RIESGOS'!$AP455="Media",'MAPA DE RIESGOS'!$AR455="Mayor"),CONCATENATE("R",'MAPA DE RIESGOS'!$H455,"C",'MAPA DE RIESGOS'!$AF455),"")</f>
        <v/>
      </c>
      <c r="BX94" s="357" t="str">
        <f>IF(AND('MAPA DE RIESGOS'!$AP456="Media",'MAPA DE RIESGOS'!$AR456="Mayor"),CONCATENATE("R",'MAPA DE RIESGOS'!$H456,"C",'MAPA DE RIESGOS'!$AF456),"")</f>
        <v/>
      </c>
      <c r="BY94" s="357" t="str">
        <f>IF(AND('MAPA DE RIESGOS'!$AP457="Media",'MAPA DE RIESGOS'!$AR457="Mayor"),CONCATENATE("R",'MAPA DE RIESGOS'!$H457,"C",'MAPA DE RIESGOS'!$AF457),"")</f>
        <v/>
      </c>
      <c r="BZ94" s="357" t="str">
        <f>IF(AND('MAPA DE RIESGOS'!$AP458="Media",'MAPA DE RIESGOS'!$AR458="Mayor"),CONCATENATE("R",'MAPA DE RIESGOS'!$H458,"C",'MAPA DE RIESGOS'!$AF458),"")</f>
        <v/>
      </c>
      <c r="CA94" s="357" t="str">
        <f>IF(AND('MAPA DE RIESGOS'!$AP459="Media",'MAPA DE RIESGOS'!$AR459="Mayor"),CONCATENATE("R",'MAPA DE RIESGOS'!$H459,"C",'MAPA DE RIESGOS'!$AF459),"")</f>
        <v/>
      </c>
      <c r="CB94" s="357" t="str">
        <f>IF(AND('MAPA DE RIESGOS'!$AP460="Media",'MAPA DE RIESGOS'!$AR460="Mayor"),CONCATENATE("R",'MAPA DE RIESGOS'!$H460,"C",'MAPA DE RIESGOS'!$AF460),"")</f>
        <v/>
      </c>
      <c r="CC94" s="358" t="str">
        <f>IF(AND('MAPA DE RIESGOS'!$AP461="Media",'MAPA DE RIESGOS'!$AR461="Mayor"),CONCATENATE("R",'MAPA DE RIESGOS'!$H461,"C",'MAPA DE RIESGOS'!$AF461),"")</f>
        <v/>
      </c>
      <c r="CD94" s="359" t="str">
        <f>IF(AND('MAPA DE RIESGOS'!$AP444="Media",'MAPA DE RIESGOS'!$AR444="Catastrófico"),CONCATENATE("R",'MAPA DE RIESGOS'!$H444,"C",'MAPA DE RIESGOS'!$AF444),"")</f>
        <v/>
      </c>
      <c r="CE94" s="359" t="str">
        <f>IF(AND('MAPA DE RIESGOS'!$AP445="Media",'MAPA DE RIESGOS'!$AR445="Catastrófico"),CONCATENATE("R",'MAPA DE RIESGOS'!$H445,"C",'MAPA DE RIESGOS'!$AF445),"")</f>
        <v/>
      </c>
      <c r="CF94" s="359" t="str">
        <f>IF(AND('MAPA DE RIESGOS'!$AP446="Media",'MAPA DE RIESGOS'!$AR446="Catastrófico"),CONCATENATE("R",'MAPA DE RIESGOS'!$H446,"C",'MAPA DE RIESGOS'!$AF446),"")</f>
        <v/>
      </c>
      <c r="CG94" s="359" t="str">
        <f>IF(AND('MAPA DE RIESGOS'!$AP447="Media",'MAPA DE RIESGOS'!$AR447="Catastrófico"),CONCATENATE("R",'MAPA DE RIESGOS'!$H447,"C",'MAPA DE RIESGOS'!$AF447),"")</f>
        <v/>
      </c>
      <c r="CH94" s="359" t="str">
        <f>IF(AND('MAPA DE RIESGOS'!$AP448="Media",'MAPA DE RIESGOS'!$AR448="Catastrófico"),CONCATENATE("R",'MAPA DE RIESGOS'!$H448,"C",'MAPA DE RIESGOS'!$AF448),"")</f>
        <v/>
      </c>
      <c r="CI94" s="359" t="str">
        <f>IF(AND('MAPA DE RIESGOS'!$AP449="Media",'MAPA DE RIESGOS'!$AR449="Catastrófico"),CONCATENATE("R",'MAPA DE RIESGOS'!$H449,"C",'MAPA DE RIESGOS'!$AF449),"")</f>
        <v/>
      </c>
      <c r="CJ94" s="359" t="str">
        <f>IF(AND('MAPA DE RIESGOS'!$AP450="Media",'MAPA DE RIESGOS'!$AR450="Catastrófico"),CONCATENATE("R",'MAPA DE RIESGOS'!$H450,"C",'MAPA DE RIESGOS'!$AF450),"")</f>
        <v/>
      </c>
      <c r="CK94" s="359" t="str">
        <f>IF(AND('MAPA DE RIESGOS'!$AP451="Media",'MAPA DE RIESGOS'!$AR451="Catastrófico"),CONCATENATE("R",'MAPA DE RIESGOS'!$H451,"C",'MAPA DE RIESGOS'!$AF451),"")</f>
        <v/>
      </c>
      <c r="CL94" s="359" t="str">
        <f>IF(AND('MAPA DE RIESGOS'!$AP452="Media",'MAPA DE RIESGOS'!$AR452="Catastrófico"),CONCATENATE("R",'MAPA DE RIESGOS'!$H452,"C",'MAPA DE RIESGOS'!$AF452),"")</f>
        <v/>
      </c>
      <c r="CM94" s="359" t="str">
        <f>IF(AND('MAPA DE RIESGOS'!$AP453="Media",'MAPA DE RIESGOS'!$AR453="Catastrófico"),CONCATENATE("R",'MAPA DE RIESGOS'!$H453,"C",'MAPA DE RIESGOS'!$AF453),"")</f>
        <v/>
      </c>
      <c r="CN94" s="359" t="str">
        <f>IF(AND('MAPA DE RIESGOS'!$AP454="Media",'MAPA DE RIESGOS'!$AR454="Catastrófico"),CONCATENATE("R",'MAPA DE RIESGOS'!$H454,"C",'MAPA DE RIESGOS'!$AF454),"")</f>
        <v/>
      </c>
      <c r="CO94" s="359" t="str">
        <f>IF(AND('MAPA DE RIESGOS'!$AP455="Media",'MAPA DE RIESGOS'!$AR455="Catastrófico"),CONCATENATE("R",'MAPA DE RIESGOS'!$H455,"C",'MAPA DE RIESGOS'!$AF455),"")</f>
        <v/>
      </c>
      <c r="CP94" s="359" t="str">
        <f>IF(AND('MAPA DE RIESGOS'!$AP456="Media",'MAPA DE RIESGOS'!$AR456="Catastrófico"),CONCATENATE("R",'MAPA DE RIESGOS'!$H456,"C",'MAPA DE RIESGOS'!$AF456),"")</f>
        <v/>
      </c>
      <c r="CQ94" s="359" t="str">
        <f>IF(AND('MAPA DE RIESGOS'!$AP457="Media",'MAPA DE RIESGOS'!$AR457="Catastrófico"),CONCATENATE("R",'MAPA DE RIESGOS'!$H457,"C",'MAPA DE RIESGOS'!$AF457),"")</f>
        <v/>
      </c>
      <c r="CR94" s="359" t="str">
        <f>IF(AND('MAPA DE RIESGOS'!$AP458="Media",'MAPA DE RIESGOS'!$AR458="Catastrófico"),CONCATENATE("R",'MAPA DE RIESGOS'!$H458,"C",'MAPA DE RIESGOS'!$AF458),"")</f>
        <v/>
      </c>
      <c r="CS94" s="359" t="str">
        <f>IF(AND('MAPA DE RIESGOS'!$AP459="Media",'MAPA DE RIESGOS'!$AR459="Catastrófico"),CONCATENATE("R",'MAPA DE RIESGOS'!$H459,"C",'MAPA DE RIESGOS'!$AF459),"")</f>
        <v/>
      </c>
      <c r="CT94" s="359" t="str">
        <f>IF(AND('MAPA DE RIESGOS'!$AP460="Media",'MAPA DE RIESGOS'!$AR460="Catastrófico"),CONCATENATE("R",'MAPA DE RIESGOS'!$H460,"C",'MAPA DE RIESGOS'!$AF460),"")</f>
        <v/>
      </c>
      <c r="CU94" s="360" t="str">
        <f>IF(AND('MAPA DE RIESGOS'!$AP461="Media",'MAPA DE RIESGOS'!$AR461="Catastrófico"),CONCATENATE("R",'MAPA DE RIESGOS'!$H461,"C",'MAPA DE RIESGOS'!$AF461),"")</f>
        <v/>
      </c>
      <c r="CV94" s="67"/>
      <c r="CW94" s="762"/>
      <c r="CX94" s="763"/>
      <c r="CY94" s="763"/>
      <c r="CZ94" s="763"/>
      <c r="DA94" s="763"/>
      <c r="DB94" s="764"/>
    </row>
    <row r="95" spans="2:106" ht="32.5" customHeight="1">
      <c r="B95" s="749"/>
      <c r="C95" s="749"/>
      <c r="D95" s="750"/>
      <c r="E95" s="738"/>
      <c r="F95" s="739"/>
      <c r="G95" s="739"/>
      <c r="H95" s="739"/>
      <c r="I95" s="740"/>
      <c r="J95" s="369" t="str">
        <f>IF(AND('MAPA DE RIESGOS'!$AP462="Media",'MAPA DE RIESGOS'!$AR462="Leve"),CONCATENATE("R",'MAPA DE RIESGOS'!$H462,"C",'MAPA DE RIESGOS'!$AF462),"")</f>
        <v/>
      </c>
      <c r="K95" s="370" t="str">
        <f>IF(AND('MAPA DE RIESGOS'!$AP463="Media",'MAPA DE RIESGOS'!$AR463="Leve"),CONCATENATE("R",'MAPA DE RIESGOS'!$H463,"C",'MAPA DE RIESGOS'!$AF463),"")</f>
        <v/>
      </c>
      <c r="L95" s="370" t="str">
        <f>IF(AND('MAPA DE RIESGOS'!$AP464="Media",'MAPA DE RIESGOS'!$AR464="Leve"),CONCATENATE("R",'MAPA DE RIESGOS'!$H464,"C",'MAPA DE RIESGOS'!$AF464),"")</f>
        <v/>
      </c>
      <c r="M95" s="370" t="str">
        <f>IF(AND('MAPA DE RIESGOS'!$AP465="Media",'MAPA DE RIESGOS'!$AR465="Leve"),CONCATENATE("R",'MAPA DE RIESGOS'!$H465,"C",'MAPA DE RIESGOS'!$AF465),"")</f>
        <v/>
      </c>
      <c r="N95" s="370" t="str">
        <f>IF(AND('MAPA DE RIESGOS'!$AP466="Media",'MAPA DE RIESGOS'!$AR466="Leve"),CONCATENATE("R",'MAPA DE RIESGOS'!$H466,"C",'MAPA DE RIESGOS'!$AF466),"")</f>
        <v/>
      </c>
      <c r="O95" s="370" t="str">
        <f>IF(AND('MAPA DE RIESGOS'!$AP467="Media",'MAPA DE RIESGOS'!$AR467="Leve"),CONCATENATE("R",'MAPA DE RIESGOS'!$H467,"C",'MAPA DE RIESGOS'!$AF467),"")</f>
        <v/>
      </c>
      <c r="P95" s="370" t="str">
        <f>IF(AND('MAPA DE RIESGOS'!$AP468="Media",'MAPA DE RIESGOS'!$AR468="Leve"),CONCATENATE("R",'MAPA DE RIESGOS'!$H468,"C",'MAPA DE RIESGOS'!$AF468),"")</f>
        <v/>
      </c>
      <c r="Q95" s="370" t="str">
        <f>IF(AND('MAPA DE RIESGOS'!$AP469="Media",'MAPA DE RIESGOS'!$AR469="Leve"),CONCATENATE("R",'MAPA DE RIESGOS'!$H469,"C",'MAPA DE RIESGOS'!$AF469),"")</f>
        <v/>
      </c>
      <c r="R95" s="370" t="str">
        <f>IF(AND('MAPA DE RIESGOS'!$AP470="Media",'MAPA DE RIESGOS'!$AR470="Leve"),CONCATENATE("R",'MAPA DE RIESGOS'!$H470,"C",'MAPA DE RIESGOS'!$AF470),"")</f>
        <v/>
      </c>
      <c r="S95" s="370" t="str">
        <f>IF(AND('MAPA DE RIESGOS'!$AP471="Media",'MAPA DE RIESGOS'!$AR471="Leve"),CONCATENATE("R",'MAPA DE RIESGOS'!$H471,"C",'MAPA DE RIESGOS'!$AF471),"")</f>
        <v/>
      </c>
      <c r="T95" s="370" t="str">
        <f>IF(AND('MAPA DE RIESGOS'!$AP472="Media",'MAPA DE RIESGOS'!$AR472="Leve"),CONCATENATE("R",'MAPA DE RIESGOS'!$H472,"C",'MAPA DE RIESGOS'!$AF472),"")</f>
        <v/>
      </c>
      <c r="U95" s="370" t="str">
        <f>IF(AND('MAPA DE RIESGOS'!$AP473="Media",'MAPA DE RIESGOS'!$AR473="Leve"),CONCATENATE("R",'MAPA DE RIESGOS'!$H473,"C",'MAPA DE RIESGOS'!$AF473),"")</f>
        <v/>
      </c>
      <c r="V95" s="370" t="str">
        <f>IF(AND('MAPA DE RIESGOS'!$AP474="Media",'MAPA DE RIESGOS'!$AR474="Leve"),CONCATENATE("R",'MAPA DE RIESGOS'!$H474,"C",'MAPA DE RIESGOS'!$AF474),"")</f>
        <v/>
      </c>
      <c r="W95" s="370" t="str">
        <f>IF(AND('MAPA DE RIESGOS'!$AP475="Media",'MAPA DE RIESGOS'!$AR475="Leve"),CONCATENATE("R",'MAPA DE RIESGOS'!$H475,"C",'MAPA DE RIESGOS'!$AF475),"")</f>
        <v/>
      </c>
      <c r="X95" s="370" t="str">
        <f>IF(AND('MAPA DE RIESGOS'!$AP476="Media",'MAPA DE RIESGOS'!$AR476="Leve"),CONCATENATE("R",'MAPA DE RIESGOS'!$H476,"C",'MAPA DE RIESGOS'!$AF476),"")</f>
        <v/>
      </c>
      <c r="Y95" s="370" t="str">
        <f>IF(AND('MAPA DE RIESGOS'!$AP477="Media",'MAPA DE RIESGOS'!$AR477="Leve"),CONCATENATE("R",'MAPA DE RIESGOS'!$H477,"C",'MAPA DE RIESGOS'!$AF477),"")</f>
        <v/>
      </c>
      <c r="Z95" s="370" t="str">
        <f>IF(AND('MAPA DE RIESGOS'!$AP478="Media",'MAPA DE RIESGOS'!$AR478="Leve"),CONCATENATE("R",'MAPA DE RIESGOS'!$H478,"C",'MAPA DE RIESGOS'!$AF478),"")</f>
        <v/>
      </c>
      <c r="AA95" s="370" t="str">
        <f>IF(AND('MAPA DE RIESGOS'!$AP479="Media",'MAPA DE RIESGOS'!$AR479="Leve"),CONCATENATE("R",'MAPA DE RIESGOS'!$H479,"C",'MAPA DE RIESGOS'!$AF479),"")</f>
        <v/>
      </c>
      <c r="AB95" s="369" t="str">
        <f>IF(AND('MAPA DE RIESGOS'!$AP462="Media",'MAPA DE RIESGOS'!$AR462="Menor"),CONCATENATE("R",'MAPA DE RIESGOS'!$H462,"C",'MAPA DE RIESGOS'!$AF462),"")</f>
        <v/>
      </c>
      <c r="AC95" s="370" t="str">
        <f>IF(AND('MAPA DE RIESGOS'!$AP463="Media",'MAPA DE RIESGOS'!$AR463="Menor"),CONCATENATE("R",'MAPA DE RIESGOS'!$H463,"C",'MAPA DE RIESGOS'!$AF463),"")</f>
        <v/>
      </c>
      <c r="AD95" s="370" t="str">
        <f>IF(AND('MAPA DE RIESGOS'!$AP464="Media",'MAPA DE RIESGOS'!$AR464="Menor"),CONCATENATE("R",'MAPA DE RIESGOS'!$H464,"C",'MAPA DE RIESGOS'!$AF464),"")</f>
        <v/>
      </c>
      <c r="AE95" s="370" t="str">
        <f>IF(AND('MAPA DE RIESGOS'!$AP465="Media",'MAPA DE RIESGOS'!$AR465="Menor"),CONCATENATE("R",'MAPA DE RIESGOS'!$H465,"C",'MAPA DE RIESGOS'!$AF465),"")</f>
        <v/>
      </c>
      <c r="AF95" s="370" t="str">
        <f>IF(AND('MAPA DE RIESGOS'!$AP466="Media",'MAPA DE RIESGOS'!$AR466="Menor"),CONCATENATE("R",'MAPA DE RIESGOS'!$H466,"C",'MAPA DE RIESGOS'!$AF466),"")</f>
        <v/>
      </c>
      <c r="AG95" s="370" t="str">
        <f>IF(AND('MAPA DE RIESGOS'!$AP467="Media",'MAPA DE RIESGOS'!$AR467="Menor"),CONCATENATE("R",'MAPA DE RIESGOS'!$H467,"C",'MAPA DE RIESGOS'!$AF467),"")</f>
        <v/>
      </c>
      <c r="AH95" s="370" t="str">
        <f>IF(AND('MAPA DE RIESGOS'!$AP468="Media",'MAPA DE RIESGOS'!$AR468="Menor"),CONCATENATE("R",'MAPA DE RIESGOS'!$H468,"C",'MAPA DE RIESGOS'!$AF468),"")</f>
        <v/>
      </c>
      <c r="AI95" s="370" t="str">
        <f>IF(AND('MAPA DE RIESGOS'!$AP469="Media",'MAPA DE RIESGOS'!$AR469="Menor"),CONCATENATE("R",'MAPA DE RIESGOS'!$H469,"C",'MAPA DE RIESGOS'!$AF469),"")</f>
        <v/>
      </c>
      <c r="AJ95" s="370" t="str">
        <f>IF(AND('MAPA DE RIESGOS'!$AP470="Media",'MAPA DE RIESGOS'!$AR470="Menor"),CONCATENATE("R",'MAPA DE RIESGOS'!$H470,"C",'MAPA DE RIESGOS'!$AF470),"")</f>
        <v/>
      </c>
      <c r="AK95" s="370" t="str">
        <f>IF(AND('MAPA DE RIESGOS'!$AP471="Media",'MAPA DE RIESGOS'!$AR471="Menor"),CONCATENATE("R",'MAPA DE RIESGOS'!$H471,"C",'MAPA DE RIESGOS'!$AF471),"")</f>
        <v/>
      </c>
      <c r="AL95" s="370" t="str">
        <f>IF(AND('MAPA DE RIESGOS'!$AP472="Media",'MAPA DE RIESGOS'!$AR472="Menor"),CONCATENATE("R",'MAPA DE RIESGOS'!$H472,"C",'MAPA DE RIESGOS'!$AF472),"")</f>
        <v/>
      </c>
      <c r="AM95" s="370" t="str">
        <f>IF(AND('MAPA DE RIESGOS'!$AP473="Media",'MAPA DE RIESGOS'!$AR473="Menor"),CONCATENATE("R",'MAPA DE RIESGOS'!$H473,"C",'MAPA DE RIESGOS'!$AF473),"")</f>
        <v/>
      </c>
      <c r="AN95" s="370" t="str">
        <f>IF(AND('MAPA DE RIESGOS'!$AP474="Media",'MAPA DE RIESGOS'!$AR474="Menor"),CONCATENATE("R",'MAPA DE RIESGOS'!$H474,"C",'MAPA DE RIESGOS'!$AF474),"")</f>
        <v/>
      </c>
      <c r="AO95" s="370" t="str">
        <f>IF(AND('MAPA DE RIESGOS'!$AP475="Media",'MAPA DE RIESGOS'!$AR475="Menor"),CONCATENATE("R",'MAPA DE RIESGOS'!$H475,"C",'MAPA DE RIESGOS'!$AF475),"")</f>
        <v/>
      </c>
      <c r="AP95" s="370" t="str">
        <f>IF(AND('MAPA DE RIESGOS'!$AP476="Media",'MAPA DE RIESGOS'!$AR476="Menor"),CONCATENATE("R",'MAPA DE RIESGOS'!$H476,"C",'MAPA DE RIESGOS'!$AF476),"")</f>
        <v/>
      </c>
      <c r="AQ95" s="370" t="str">
        <f>IF(AND('MAPA DE RIESGOS'!$AP477="Media",'MAPA DE RIESGOS'!$AR477="Menor"),CONCATENATE("R",'MAPA DE RIESGOS'!$H477,"C",'MAPA DE RIESGOS'!$AF477),"")</f>
        <v/>
      </c>
      <c r="AR95" s="370" t="str">
        <f>IF(AND('MAPA DE RIESGOS'!$AP478="Media",'MAPA DE RIESGOS'!$AR478="Menor"),CONCATENATE("R",'MAPA DE RIESGOS'!$H478,"C",'MAPA DE RIESGOS'!$AF478),"")</f>
        <v/>
      </c>
      <c r="AS95" s="370" t="str">
        <f>IF(AND('MAPA DE RIESGOS'!$AP479="Media",'MAPA DE RIESGOS'!$AR479="Menor"),CONCATENATE("R",'MAPA DE RIESGOS'!$H479,"C",'MAPA DE RIESGOS'!$AF479),"")</f>
        <v/>
      </c>
      <c r="AT95" s="369" t="str">
        <f>IF(AND('MAPA DE RIESGOS'!$AP462="Media",'MAPA DE RIESGOS'!$AR462="Moderado"),CONCATENATE("R",'MAPA DE RIESGOS'!$H462,"C",'MAPA DE RIESGOS'!$AF462),"")</f>
        <v/>
      </c>
      <c r="AU95" s="370" t="str">
        <f>IF(AND('MAPA DE RIESGOS'!$AP463="Media",'MAPA DE RIESGOS'!$AR463="Moderado"),CONCATENATE("R",'MAPA DE RIESGOS'!$H463,"C",'MAPA DE RIESGOS'!$AF463),"")</f>
        <v/>
      </c>
      <c r="AV95" s="370" t="str">
        <f>IF(AND('MAPA DE RIESGOS'!$AP464="Media",'MAPA DE RIESGOS'!$AR464="Moderado"),CONCATENATE("R",'MAPA DE RIESGOS'!$H464,"C",'MAPA DE RIESGOS'!$AF464),"")</f>
        <v/>
      </c>
      <c r="AW95" s="370" t="str">
        <f>IF(AND('MAPA DE RIESGOS'!$AP465="Media",'MAPA DE RIESGOS'!$AR465="Moderado"),CONCATENATE("R",'MAPA DE RIESGOS'!$H465,"C",'MAPA DE RIESGOS'!$AF465),"")</f>
        <v/>
      </c>
      <c r="AX95" s="370" t="str">
        <f>IF(AND('MAPA DE RIESGOS'!$AP466="Media",'MAPA DE RIESGOS'!$AR466="Moderado"),CONCATENATE("R",'MAPA DE RIESGOS'!$H466,"C",'MAPA DE RIESGOS'!$AF466),"")</f>
        <v/>
      </c>
      <c r="AY95" s="370" t="str">
        <f>IF(AND('MAPA DE RIESGOS'!$AP467="Media",'MAPA DE RIESGOS'!$AR467="Moderado"),CONCATENATE("R",'MAPA DE RIESGOS'!$H467,"C",'MAPA DE RIESGOS'!$AF467),"")</f>
        <v/>
      </c>
      <c r="AZ95" s="370" t="str">
        <f>IF(AND('MAPA DE RIESGOS'!$AP468="Media",'MAPA DE RIESGOS'!$AR468="Moderado"),CONCATENATE("R",'MAPA DE RIESGOS'!$H468,"C",'MAPA DE RIESGOS'!$AF468),"")</f>
        <v/>
      </c>
      <c r="BA95" s="370" t="str">
        <f>IF(AND('MAPA DE RIESGOS'!$AP469="Media",'MAPA DE RIESGOS'!$AR469="Moderado"),CONCATENATE("R",'MAPA DE RIESGOS'!$H469,"C",'MAPA DE RIESGOS'!$AF469),"")</f>
        <v/>
      </c>
      <c r="BB95" s="370" t="str">
        <f>IF(AND('MAPA DE RIESGOS'!$AP470="Media",'MAPA DE RIESGOS'!$AR470="Moderado"),CONCATENATE("R",'MAPA DE RIESGOS'!$H470,"C",'MAPA DE RIESGOS'!$AF470),"")</f>
        <v/>
      </c>
      <c r="BC95" s="370" t="str">
        <f>IF(AND('MAPA DE RIESGOS'!$AP471="Media",'MAPA DE RIESGOS'!$AR471="Moderado"),CONCATENATE("R",'MAPA DE RIESGOS'!$H471,"C",'MAPA DE RIESGOS'!$AF471),"")</f>
        <v/>
      </c>
      <c r="BD95" s="370" t="str">
        <f>IF(AND('MAPA DE RIESGOS'!$AP472="Media",'MAPA DE RIESGOS'!$AR472="Moderado"),CONCATENATE("R",'MAPA DE RIESGOS'!$H472,"C",'MAPA DE RIESGOS'!$AF472),"")</f>
        <v/>
      </c>
      <c r="BE95" s="370" t="str">
        <f>IF(AND('MAPA DE RIESGOS'!$AP473="Media",'MAPA DE RIESGOS'!$AR473="Moderado"),CONCATENATE("R",'MAPA DE RIESGOS'!$H473,"C",'MAPA DE RIESGOS'!$AF473),"")</f>
        <v/>
      </c>
      <c r="BF95" s="370" t="str">
        <f>IF(AND('MAPA DE RIESGOS'!$AP474="Media",'MAPA DE RIESGOS'!$AR474="Moderado"),CONCATENATE("R",'MAPA DE RIESGOS'!$H474,"C",'MAPA DE RIESGOS'!$AF474),"")</f>
        <v/>
      </c>
      <c r="BG95" s="370" t="str">
        <f>IF(AND('MAPA DE RIESGOS'!$AP475="Media",'MAPA DE RIESGOS'!$AR475="Moderado"),CONCATENATE("R",'MAPA DE RIESGOS'!$H475,"C",'MAPA DE RIESGOS'!$AF475),"")</f>
        <v/>
      </c>
      <c r="BH95" s="370" t="str">
        <f>IF(AND('MAPA DE RIESGOS'!$AP476="Media",'MAPA DE RIESGOS'!$AR476="Moderado"),CONCATENATE("R",'MAPA DE RIESGOS'!$H476,"C",'MAPA DE RIESGOS'!$AF476),"")</f>
        <v/>
      </c>
      <c r="BI95" s="370" t="str">
        <f>IF(AND('MAPA DE RIESGOS'!$AP477="Media",'MAPA DE RIESGOS'!$AR477="Moderado"),CONCATENATE("R",'MAPA DE RIESGOS'!$H477,"C",'MAPA DE RIESGOS'!$AF477),"")</f>
        <v/>
      </c>
      <c r="BJ95" s="370" t="str">
        <f>IF(AND('MAPA DE RIESGOS'!$AP478="Media",'MAPA DE RIESGOS'!$AR478="Moderado"),CONCATENATE("R",'MAPA DE RIESGOS'!$H478,"C",'MAPA DE RIESGOS'!$AF478),"")</f>
        <v/>
      </c>
      <c r="BK95" s="371" t="str">
        <f>IF(AND('MAPA DE RIESGOS'!$AP479="Media",'MAPA DE RIESGOS'!$AR479="Moderado"),CONCATENATE("R",'MAPA DE RIESGOS'!$H479,"C",'MAPA DE RIESGOS'!$AF479),"")</f>
        <v/>
      </c>
      <c r="BL95" s="357" t="str">
        <f>IF(AND('MAPA DE RIESGOS'!$AP462="Media",'MAPA DE RIESGOS'!$AR462="Mayor"),CONCATENATE("R",'MAPA DE RIESGOS'!$H462,"C",'MAPA DE RIESGOS'!$AF462),"")</f>
        <v/>
      </c>
      <c r="BM95" s="357" t="str">
        <f>IF(AND('MAPA DE RIESGOS'!$AP463="Media",'MAPA DE RIESGOS'!$AR463="Mayor"),CONCATENATE("R",'MAPA DE RIESGOS'!$H463,"C",'MAPA DE RIESGOS'!$AF463),"")</f>
        <v/>
      </c>
      <c r="BN95" s="357" t="str">
        <f>IF(AND('MAPA DE RIESGOS'!$AP464="Media",'MAPA DE RIESGOS'!$AR464="Mayor"),CONCATENATE("R",'MAPA DE RIESGOS'!$H464,"C",'MAPA DE RIESGOS'!$AF464),"")</f>
        <v/>
      </c>
      <c r="BO95" s="357" t="str">
        <f>IF(AND('MAPA DE RIESGOS'!$AP465="Media",'MAPA DE RIESGOS'!$AR465="Mayor"),CONCATENATE("R",'MAPA DE RIESGOS'!$H465,"C",'MAPA DE RIESGOS'!$AF465),"")</f>
        <v/>
      </c>
      <c r="BP95" s="357" t="str">
        <f>IF(AND('MAPA DE RIESGOS'!$AP466="Media",'MAPA DE RIESGOS'!$AR466="Mayor"),CONCATENATE("R",'MAPA DE RIESGOS'!$H466,"C",'MAPA DE RIESGOS'!$AF466),"")</f>
        <v/>
      </c>
      <c r="BQ95" s="357" t="str">
        <f>IF(AND('MAPA DE RIESGOS'!$AP467="Media",'MAPA DE RIESGOS'!$AR467="Mayor"),CONCATENATE("R",'MAPA DE RIESGOS'!$H467,"C",'MAPA DE RIESGOS'!$AF467),"")</f>
        <v/>
      </c>
      <c r="BR95" s="357" t="str">
        <f>IF(AND('MAPA DE RIESGOS'!$AP468="Media",'MAPA DE RIESGOS'!$AR468="Mayor"),CONCATENATE("R",'MAPA DE RIESGOS'!$H468,"C",'MAPA DE RIESGOS'!$AF468),"")</f>
        <v/>
      </c>
      <c r="BS95" s="357" t="str">
        <f>IF(AND('MAPA DE RIESGOS'!$AP469="Media",'MAPA DE RIESGOS'!$AR469="Mayor"),CONCATENATE("R",'MAPA DE RIESGOS'!$H469,"C",'MAPA DE RIESGOS'!$AF469),"")</f>
        <v/>
      </c>
      <c r="BT95" s="357" t="str">
        <f>IF(AND('MAPA DE RIESGOS'!$AP470="Media",'MAPA DE RIESGOS'!$AR470="Mayor"),CONCATENATE("R",'MAPA DE RIESGOS'!$H470,"C",'MAPA DE RIESGOS'!$AF470),"")</f>
        <v/>
      </c>
      <c r="BU95" s="357" t="str">
        <f>IF(AND('MAPA DE RIESGOS'!$AP471="Media",'MAPA DE RIESGOS'!$AR471="Mayor"),CONCATENATE("R",'MAPA DE RIESGOS'!$H471,"C",'MAPA DE RIESGOS'!$AF471),"")</f>
        <v/>
      </c>
      <c r="BV95" s="357" t="str">
        <f>IF(AND('MAPA DE RIESGOS'!$AP472="Media",'MAPA DE RIESGOS'!$AR472="Mayor"),CONCATENATE("R",'MAPA DE RIESGOS'!$H472,"C",'MAPA DE RIESGOS'!$AF472),"")</f>
        <v/>
      </c>
      <c r="BW95" s="357" t="str">
        <f>IF(AND('MAPA DE RIESGOS'!$AP473="Media",'MAPA DE RIESGOS'!$AR473="Mayor"),CONCATENATE("R",'MAPA DE RIESGOS'!$H473,"C",'MAPA DE RIESGOS'!$AF473),"")</f>
        <v/>
      </c>
      <c r="BX95" s="357" t="str">
        <f>IF(AND('MAPA DE RIESGOS'!$AP474="Media",'MAPA DE RIESGOS'!$AR474="Mayor"),CONCATENATE("R",'MAPA DE RIESGOS'!$H474,"C",'MAPA DE RIESGOS'!$AF474),"")</f>
        <v/>
      </c>
      <c r="BY95" s="357" t="str">
        <f>IF(AND('MAPA DE RIESGOS'!$AP475="Media",'MAPA DE RIESGOS'!$AR475="Mayor"),CONCATENATE("R",'MAPA DE RIESGOS'!$H475,"C",'MAPA DE RIESGOS'!$AF475),"")</f>
        <v/>
      </c>
      <c r="BZ95" s="357" t="str">
        <f>IF(AND('MAPA DE RIESGOS'!$AP476="Media",'MAPA DE RIESGOS'!$AR476="Mayor"),CONCATENATE("R",'MAPA DE RIESGOS'!$H476,"C",'MAPA DE RIESGOS'!$AF476),"")</f>
        <v/>
      </c>
      <c r="CA95" s="357" t="str">
        <f>IF(AND('MAPA DE RIESGOS'!$AP477="Media",'MAPA DE RIESGOS'!$AR477="Mayor"),CONCATENATE("R",'MAPA DE RIESGOS'!$H477,"C",'MAPA DE RIESGOS'!$AF477),"")</f>
        <v/>
      </c>
      <c r="CB95" s="357" t="str">
        <f>IF(AND('MAPA DE RIESGOS'!$AP478="Media",'MAPA DE RIESGOS'!$AR478="Mayor"),CONCATENATE("R",'MAPA DE RIESGOS'!$H478,"C",'MAPA DE RIESGOS'!$AF478),"")</f>
        <v/>
      </c>
      <c r="CC95" s="358" t="str">
        <f>IF(AND('MAPA DE RIESGOS'!$AP479="Media",'MAPA DE RIESGOS'!$AR479="Mayor"),CONCATENATE("R",'MAPA DE RIESGOS'!$H479,"C",'MAPA DE RIESGOS'!$AF479),"")</f>
        <v/>
      </c>
      <c r="CD95" s="359" t="str">
        <f>IF(AND('MAPA DE RIESGOS'!$AP462="Media",'MAPA DE RIESGOS'!$AR462="Catastrófico"),CONCATENATE("R",'MAPA DE RIESGOS'!$H462,"C",'MAPA DE RIESGOS'!$AF462),"")</f>
        <v/>
      </c>
      <c r="CE95" s="359" t="str">
        <f>IF(AND('MAPA DE RIESGOS'!$AP463="Media",'MAPA DE RIESGOS'!$AR463="Catastrófico"),CONCATENATE("R",'MAPA DE RIESGOS'!$H463,"C",'MAPA DE RIESGOS'!$AF463),"")</f>
        <v/>
      </c>
      <c r="CF95" s="359" t="str">
        <f>IF(AND('MAPA DE RIESGOS'!$AP464="Media",'MAPA DE RIESGOS'!$AR464="Catastrófico"),CONCATENATE("R",'MAPA DE RIESGOS'!$H464,"C",'MAPA DE RIESGOS'!$AF464),"")</f>
        <v/>
      </c>
      <c r="CG95" s="359" t="str">
        <f>IF(AND('MAPA DE RIESGOS'!$AP465="Media",'MAPA DE RIESGOS'!$AR465="Catastrófico"),CONCATENATE("R",'MAPA DE RIESGOS'!$H465,"C",'MAPA DE RIESGOS'!$AF465),"")</f>
        <v/>
      </c>
      <c r="CH95" s="359" t="str">
        <f>IF(AND('MAPA DE RIESGOS'!$AP466="Media",'MAPA DE RIESGOS'!$AR466="Catastrófico"),CONCATENATE("R",'MAPA DE RIESGOS'!$H466,"C",'MAPA DE RIESGOS'!$AF466),"")</f>
        <v/>
      </c>
      <c r="CI95" s="359" t="str">
        <f>IF(AND('MAPA DE RIESGOS'!$AP467="Media",'MAPA DE RIESGOS'!$AR467="Catastrófico"),CONCATENATE("R",'MAPA DE RIESGOS'!$H467,"C",'MAPA DE RIESGOS'!$AF467),"")</f>
        <v/>
      </c>
      <c r="CJ95" s="359" t="str">
        <f>IF(AND('MAPA DE RIESGOS'!$AP468="Media",'MAPA DE RIESGOS'!$AR468="Catastrófico"),CONCATENATE("R",'MAPA DE RIESGOS'!$H468,"C",'MAPA DE RIESGOS'!$AF468),"")</f>
        <v/>
      </c>
      <c r="CK95" s="359" t="str">
        <f>IF(AND('MAPA DE RIESGOS'!$AP469="Media",'MAPA DE RIESGOS'!$AR469="Catastrófico"),CONCATENATE("R",'MAPA DE RIESGOS'!$H469,"C",'MAPA DE RIESGOS'!$AF469),"")</f>
        <v/>
      </c>
      <c r="CL95" s="359" t="str">
        <f>IF(AND('MAPA DE RIESGOS'!$AP470="Media",'MAPA DE RIESGOS'!$AR470="Catastrófico"),CONCATENATE("R",'MAPA DE RIESGOS'!$H470,"C",'MAPA DE RIESGOS'!$AF470),"")</f>
        <v/>
      </c>
      <c r="CM95" s="359" t="str">
        <f>IF(AND('MAPA DE RIESGOS'!$AP471="Media",'MAPA DE RIESGOS'!$AR471="Catastrófico"),CONCATENATE("R",'MAPA DE RIESGOS'!$H471,"C",'MAPA DE RIESGOS'!$AF471),"")</f>
        <v/>
      </c>
      <c r="CN95" s="359" t="str">
        <f>IF(AND('MAPA DE RIESGOS'!$AP472="Media",'MAPA DE RIESGOS'!$AR472="Catastrófico"),CONCATENATE("R",'MAPA DE RIESGOS'!$H472,"C",'MAPA DE RIESGOS'!$AF472),"")</f>
        <v/>
      </c>
      <c r="CO95" s="359" t="str">
        <f>IF(AND('MAPA DE RIESGOS'!$AP473="Media",'MAPA DE RIESGOS'!$AR473="Catastrófico"),CONCATENATE("R",'MAPA DE RIESGOS'!$H473,"C",'MAPA DE RIESGOS'!$AF473),"")</f>
        <v/>
      </c>
      <c r="CP95" s="359" t="str">
        <f>IF(AND('MAPA DE RIESGOS'!$AP474="Media",'MAPA DE RIESGOS'!$AR474="Catastrófico"),CONCATENATE("R",'MAPA DE RIESGOS'!$H474,"C",'MAPA DE RIESGOS'!$AF474),"")</f>
        <v/>
      </c>
      <c r="CQ95" s="359" t="str">
        <f>IF(AND('MAPA DE RIESGOS'!$AP475="Media",'MAPA DE RIESGOS'!$AR475="Catastrófico"),CONCATENATE("R",'MAPA DE RIESGOS'!$H475,"C",'MAPA DE RIESGOS'!$AF475),"")</f>
        <v/>
      </c>
      <c r="CR95" s="359" t="str">
        <f>IF(AND('MAPA DE RIESGOS'!$AP476="Media",'MAPA DE RIESGOS'!$AR476="Catastrófico"),CONCATENATE("R",'MAPA DE RIESGOS'!$H476,"C",'MAPA DE RIESGOS'!$AF476),"")</f>
        <v/>
      </c>
      <c r="CS95" s="359" t="str">
        <f>IF(AND('MAPA DE RIESGOS'!$AP477="Media",'MAPA DE RIESGOS'!$AR477="Catastrófico"),CONCATENATE("R",'MAPA DE RIESGOS'!$H477,"C",'MAPA DE RIESGOS'!$AF477),"")</f>
        <v/>
      </c>
      <c r="CT95" s="359" t="str">
        <f>IF(AND('MAPA DE RIESGOS'!$AP478="Media",'MAPA DE RIESGOS'!$AR478="Catastrófico"),CONCATENATE("R",'MAPA DE RIESGOS'!$H478,"C",'MAPA DE RIESGOS'!$AF478),"")</f>
        <v/>
      </c>
      <c r="CU95" s="360" t="str">
        <f>IF(AND('MAPA DE RIESGOS'!$AP479="Media",'MAPA DE RIESGOS'!$AR479="Catastrófico"),CONCATENATE("R",'MAPA DE RIESGOS'!$H479,"C",'MAPA DE RIESGOS'!$AF479),"")</f>
        <v/>
      </c>
      <c r="CV95" s="67"/>
      <c r="CW95" s="762"/>
      <c r="CX95" s="763"/>
      <c r="CY95" s="763"/>
      <c r="CZ95" s="763"/>
      <c r="DA95" s="763"/>
      <c r="DB95" s="764"/>
    </row>
    <row r="96" spans="2:106" ht="32.5" customHeight="1">
      <c r="B96" s="749"/>
      <c r="C96" s="749"/>
      <c r="D96" s="750"/>
      <c r="E96" s="738"/>
      <c r="F96" s="739"/>
      <c r="G96" s="739"/>
      <c r="H96" s="739"/>
      <c r="I96" s="740"/>
      <c r="J96" s="369" t="str">
        <f>IF(AND('MAPA DE RIESGOS'!$AP480="Media",'MAPA DE RIESGOS'!$AR480="Leve"),CONCATENATE("R",'MAPA DE RIESGOS'!$H480,"C",'MAPA DE RIESGOS'!$AF480),"")</f>
        <v/>
      </c>
      <c r="K96" s="370" t="str">
        <f>IF(AND('MAPA DE RIESGOS'!$AP481="Media",'MAPA DE RIESGOS'!$AR481="Leve"),CONCATENATE("R",'MAPA DE RIESGOS'!$H481,"C",'MAPA DE RIESGOS'!$AF481),"")</f>
        <v/>
      </c>
      <c r="L96" s="370" t="str">
        <f>IF(AND('MAPA DE RIESGOS'!$AP482="Media",'MAPA DE RIESGOS'!$AR482="Leve"),CONCATENATE("R",'MAPA DE RIESGOS'!$H482,"C",'MAPA DE RIESGOS'!$AF482),"")</f>
        <v/>
      </c>
      <c r="M96" s="370" t="str">
        <f>IF(AND('MAPA DE RIESGOS'!$AP483="Media",'MAPA DE RIESGOS'!$AR483="Leve"),CONCATENATE("R",'MAPA DE RIESGOS'!$H483,"C",'MAPA DE RIESGOS'!$AF483),"")</f>
        <v/>
      </c>
      <c r="N96" s="370" t="str">
        <f>IF(AND('MAPA DE RIESGOS'!$AP484="Media",'MAPA DE RIESGOS'!$AR484="Leve"),CONCATENATE("R",'MAPA DE RIESGOS'!$H484,"C",'MAPA DE RIESGOS'!$AF484),"")</f>
        <v/>
      </c>
      <c r="O96" s="370" t="str">
        <f>IF(AND('MAPA DE RIESGOS'!$AP485="Media",'MAPA DE RIESGOS'!$AR485="Leve"),CONCATENATE("R",'MAPA DE RIESGOS'!$H485,"C",'MAPA DE RIESGOS'!$AF485),"")</f>
        <v/>
      </c>
      <c r="P96" s="370" t="str">
        <f>IF(AND('MAPA DE RIESGOS'!$AP486="Media",'MAPA DE RIESGOS'!$AR486="Leve"),CONCATENATE("R",'MAPA DE RIESGOS'!$H486,"C",'MAPA DE RIESGOS'!$AF486),"")</f>
        <v/>
      </c>
      <c r="Q96" s="370" t="str">
        <f>IF(AND('MAPA DE RIESGOS'!$AP487="Media",'MAPA DE RIESGOS'!$AR487="Leve"),CONCATENATE("R",'MAPA DE RIESGOS'!$H487,"C",'MAPA DE RIESGOS'!$AF487),"")</f>
        <v/>
      </c>
      <c r="R96" s="370" t="str">
        <f>IF(AND('MAPA DE RIESGOS'!$AP488="Media",'MAPA DE RIESGOS'!$AR488="Leve"),CONCATENATE("R",'MAPA DE RIESGOS'!$H488,"C",'MAPA DE RIESGOS'!$AF488),"")</f>
        <v/>
      </c>
      <c r="S96" s="370" t="str">
        <f>IF(AND('MAPA DE RIESGOS'!$AP489="Media",'MAPA DE RIESGOS'!$AR489="Leve"),CONCATENATE("R",'MAPA DE RIESGOS'!$H489,"C",'MAPA DE RIESGOS'!$AF489),"")</f>
        <v/>
      </c>
      <c r="T96" s="370" t="str">
        <f>IF(AND('MAPA DE RIESGOS'!$AP490="Media",'MAPA DE RIESGOS'!$AR490="Leve"),CONCATENATE("R",'MAPA DE RIESGOS'!$H490,"C",'MAPA DE RIESGOS'!$AF490),"")</f>
        <v/>
      </c>
      <c r="U96" s="370" t="str">
        <f>IF(AND('MAPA DE RIESGOS'!$AP491="Media",'MAPA DE RIESGOS'!$AR491="Leve"),CONCATENATE("R",'MAPA DE RIESGOS'!$H491,"C",'MAPA DE RIESGOS'!$AF491),"")</f>
        <v/>
      </c>
      <c r="V96" s="370" t="str">
        <f>IF(AND('MAPA DE RIESGOS'!$AP492="Media",'MAPA DE RIESGOS'!$AR492="Leve"),CONCATENATE("R",'MAPA DE RIESGOS'!$H492,"C",'MAPA DE RIESGOS'!$AF492),"")</f>
        <v/>
      </c>
      <c r="W96" s="370" t="str">
        <f>IF(AND('MAPA DE RIESGOS'!$AP493="Media",'MAPA DE RIESGOS'!$AR493="Leve"),CONCATENATE("R",'MAPA DE RIESGOS'!$H493,"C",'MAPA DE RIESGOS'!$AF493),"")</f>
        <v/>
      </c>
      <c r="X96" s="370" t="str">
        <f>IF(AND('MAPA DE RIESGOS'!$AP494="Media",'MAPA DE RIESGOS'!$AR494="Leve"),CONCATENATE("R",'MAPA DE RIESGOS'!$H494,"C",'MAPA DE RIESGOS'!$AF494),"")</f>
        <v/>
      </c>
      <c r="Y96" s="370" t="str">
        <f>IF(AND('MAPA DE RIESGOS'!$AP495="Media",'MAPA DE RIESGOS'!$AR495="Leve"),CONCATENATE("R",'MAPA DE RIESGOS'!$H495,"C",'MAPA DE RIESGOS'!$AF495),"")</f>
        <v/>
      </c>
      <c r="Z96" s="370" t="str">
        <f>IF(AND('MAPA DE RIESGOS'!$AP496="Media",'MAPA DE RIESGOS'!$AR496="Leve"),CONCATENATE("R",'MAPA DE RIESGOS'!$H496,"C",'MAPA DE RIESGOS'!$AF496),"")</f>
        <v/>
      </c>
      <c r="AA96" s="370" t="str">
        <f>IF(AND('MAPA DE RIESGOS'!$AP497="Media",'MAPA DE RIESGOS'!$AR497="Leve"),CONCATENATE("R",'MAPA DE RIESGOS'!$H497,"C",'MAPA DE RIESGOS'!$AF497),"")</f>
        <v/>
      </c>
      <c r="AB96" s="369" t="str">
        <f>IF(AND('MAPA DE RIESGOS'!$AP480="Media",'MAPA DE RIESGOS'!$AR480="Menor"),CONCATENATE("R",'MAPA DE RIESGOS'!$H480,"C",'MAPA DE RIESGOS'!$AF480),"")</f>
        <v/>
      </c>
      <c r="AC96" s="370" t="str">
        <f>IF(AND('MAPA DE RIESGOS'!$AP481="Media",'MAPA DE RIESGOS'!$AR481="Menor"),CONCATENATE("R",'MAPA DE RIESGOS'!$H481,"C",'MAPA DE RIESGOS'!$AF481),"")</f>
        <v/>
      </c>
      <c r="AD96" s="370" t="str">
        <f>IF(AND('MAPA DE RIESGOS'!$AP482="Media",'MAPA DE RIESGOS'!$AR482="Menor"),CONCATENATE("R",'MAPA DE RIESGOS'!$H482,"C",'MAPA DE RIESGOS'!$AF482),"")</f>
        <v/>
      </c>
      <c r="AE96" s="370" t="str">
        <f>IF(AND('MAPA DE RIESGOS'!$AP483="Media",'MAPA DE RIESGOS'!$AR483="Menor"),CONCATENATE("R",'MAPA DE RIESGOS'!$H483,"C",'MAPA DE RIESGOS'!$AF483),"")</f>
        <v/>
      </c>
      <c r="AF96" s="370" t="str">
        <f>IF(AND('MAPA DE RIESGOS'!$AP484="Media",'MAPA DE RIESGOS'!$AR484="Menor"),CONCATENATE("R",'MAPA DE RIESGOS'!$H484,"C",'MAPA DE RIESGOS'!$AF484),"")</f>
        <v/>
      </c>
      <c r="AG96" s="370" t="str">
        <f>IF(AND('MAPA DE RIESGOS'!$AP485="Media",'MAPA DE RIESGOS'!$AR485="Menor"),CONCATENATE("R",'MAPA DE RIESGOS'!$H485,"C",'MAPA DE RIESGOS'!$AF485),"")</f>
        <v/>
      </c>
      <c r="AH96" s="370" t="str">
        <f>IF(AND('MAPA DE RIESGOS'!$AP486="Media",'MAPA DE RIESGOS'!$AR486="Menor"),CONCATENATE("R",'MAPA DE RIESGOS'!$H486,"C",'MAPA DE RIESGOS'!$AF486),"")</f>
        <v/>
      </c>
      <c r="AI96" s="370" t="str">
        <f>IF(AND('MAPA DE RIESGOS'!$AP487="Media",'MAPA DE RIESGOS'!$AR487="Menor"),CONCATENATE("R",'MAPA DE RIESGOS'!$H487,"C",'MAPA DE RIESGOS'!$AF487),"")</f>
        <v/>
      </c>
      <c r="AJ96" s="370" t="str">
        <f>IF(AND('MAPA DE RIESGOS'!$AP488="Media",'MAPA DE RIESGOS'!$AR488="Menor"),CONCATENATE("R",'MAPA DE RIESGOS'!$H488,"C",'MAPA DE RIESGOS'!$AF488),"")</f>
        <v/>
      </c>
      <c r="AK96" s="370" t="str">
        <f>IF(AND('MAPA DE RIESGOS'!$AP489="Media",'MAPA DE RIESGOS'!$AR489="Menor"),CONCATENATE("R",'MAPA DE RIESGOS'!$H489,"C",'MAPA DE RIESGOS'!$AF489),"")</f>
        <v/>
      </c>
      <c r="AL96" s="370" t="str">
        <f>IF(AND('MAPA DE RIESGOS'!$AP490="Media",'MAPA DE RIESGOS'!$AR490="Menor"),CONCATENATE("R",'MAPA DE RIESGOS'!$H490,"C",'MAPA DE RIESGOS'!$AF490),"")</f>
        <v/>
      </c>
      <c r="AM96" s="370" t="str">
        <f>IF(AND('MAPA DE RIESGOS'!$AP491="Media",'MAPA DE RIESGOS'!$AR491="Menor"),CONCATENATE("R",'MAPA DE RIESGOS'!$H491,"C",'MAPA DE RIESGOS'!$AF491),"")</f>
        <v/>
      </c>
      <c r="AN96" s="370" t="str">
        <f>IF(AND('MAPA DE RIESGOS'!$AP492="Media",'MAPA DE RIESGOS'!$AR492="Menor"),CONCATENATE("R",'MAPA DE RIESGOS'!$H492,"C",'MAPA DE RIESGOS'!$AF492),"")</f>
        <v/>
      </c>
      <c r="AO96" s="370" t="str">
        <f>IF(AND('MAPA DE RIESGOS'!$AP493="Media",'MAPA DE RIESGOS'!$AR493="Menor"),CONCATENATE("R",'MAPA DE RIESGOS'!$H493,"C",'MAPA DE RIESGOS'!$AF493),"")</f>
        <v/>
      </c>
      <c r="AP96" s="370" t="str">
        <f>IF(AND('MAPA DE RIESGOS'!$AP494="Media",'MAPA DE RIESGOS'!$AR494="Menor"),CONCATENATE("R",'MAPA DE RIESGOS'!$H494,"C",'MAPA DE RIESGOS'!$AF494),"")</f>
        <v/>
      </c>
      <c r="AQ96" s="370" t="str">
        <f>IF(AND('MAPA DE RIESGOS'!$AP495="Media",'MAPA DE RIESGOS'!$AR495="Menor"),CONCATENATE("R",'MAPA DE RIESGOS'!$H495,"C",'MAPA DE RIESGOS'!$AF495),"")</f>
        <v/>
      </c>
      <c r="AR96" s="370" t="str">
        <f>IF(AND('MAPA DE RIESGOS'!$AP496="Media",'MAPA DE RIESGOS'!$AR496="Menor"),CONCATENATE("R",'MAPA DE RIESGOS'!$H496,"C",'MAPA DE RIESGOS'!$AF496),"")</f>
        <v/>
      </c>
      <c r="AS96" s="370" t="str">
        <f>IF(AND('MAPA DE RIESGOS'!$AP497="Media",'MAPA DE RIESGOS'!$AR497="Menor"),CONCATENATE("R",'MAPA DE RIESGOS'!$H497,"C",'MAPA DE RIESGOS'!$AF497),"")</f>
        <v/>
      </c>
      <c r="AT96" s="369" t="str">
        <f>IF(AND('MAPA DE RIESGOS'!$AP480="Media",'MAPA DE RIESGOS'!$AR480="Moderado"),CONCATENATE("R",'MAPA DE RIESGOS'!$H480,"C",'MAPA DE RIESGOS'!$AF480),"")</f>
        <v/>
      </c>
      <c r="AU96" s="370" t="str">
        <f>IF(AND('MAPA DE RIESGOS'!$AP481="Media",'MAPA DE RIESGOS'!$AR481="Moderado"),CONCATENATE("R",'MAPA DE RIESGOS'!$H481,"C",'MAPA DE RIESGOS'!$AF481),"")</f>
        <v/>
      </c>
      <c r="AV96" s="370" t="str">
        <f>IF(AND('MAPA DE RIESGOS'!$AP482="Media",'MAPA DE RIESGOS'!$AR482="Moderado"),CONCATENATE("R",'MAPA DE RIESGOS'!$H482,"C",'MAPA DE RIESGOS'!$AF482),"")</f>
        <v/>
      </c>
      <c r="AW96" s="370" t="str">
        <f>IF(AND('MAPA DE RIESGOS'!$AP483="Media",'MAPA DE RIESGOS'!$AR483="Moderado"),CONCATENATE("R",'MAPA DE RIESGOS'!$H483,"C",'MAPA DE RIESGOS'!$AF483),"")</f>
        <v/>
      </c>
      <c r="AX96" s="370" t="str">
        <f>IF(AND('MAPA DE RIESGOS'!$AP484="Media",'MAPA DE RIESGOS'!$AR484="Moderado"),CONCATENATE("R",'MAPA DE RIESGOS'!$H484,"C",'MAPA DE RIESGOS'!$AF484),"")</f>
        <v/>
      </c>
      <c r="AY96" s="370" t="str">
        <f>IF(AND('MAPA DE RIESGOS'!$AP485="Media",'MAPA DE RIESGOS'!$AR485="Moderado"),CONCATENATE("R",'MAPA DE RIESGOS'!$H485,"C",'MAPA DE RIESGOS'!$AF485),"")</f>
        <v/>
      </c>
      <c r="AZ96" s="370" t="str">
        <f>IF(AND('MAPA DE RIESGOS'!$AP486="Media",'MAPA DE RIESGOS'!$AR486="Moderado"),CONCATENATE("R",'MAPA DE RIESGOS'!$H486,"C",'MAPA DE RIESGOS'!$AF486),"")</f>
        <v/>
      </c>
      <c r="BA96" s="370" t="str">
        <f>IF(AND('MAPA DE RIESGOS'!$AP487="Media",'MAPA DE RIESGOS'!$AR487="Moderado"),CONCATENATE("R",'MAPA DE RIESGOS'!$H487,"C",'MAPA DE RIESGOS'!$AF487),"")</f>
        <v/>
      </c>
      <c r="BB96" s="370" t="str">
        <f>IF(AND('MAPA DE RIESGOS'!$AP488="Media",'MAPA DE RIESGOS'!$AR488="Moderado"),CONCATENATE("R",'MAPA DE RIESGOS'!$H488,"C",'MAPA DE RIESGOS'!$AF488),"")</f>
        <v/>
      </c>
      <c r="BC96" s="370" t="str">
        <f>IF(AND('MAPA DE RIESGOS'!$AP489="Media",'MAPA DE RIESGOS'!$AR489="Moderado"),CONCATENATE("R",'MAPA DE RIESGOS'!$H489,"C",'MAPA DE RIESGOS'!$AF489),"")</f>
        <v/>
      </c>
      <c r="BD96" s="370" t="str">
        <f>IF(AND('MAPA DE RIESGOS'!$AP490="Media",'MAPA DE RIESGOS'!$AR490="Moderado"),CONCATENATE("R",'MAPA DE RIESGOS'!$H490,"C",'MAPA DE RIESGOS'!$AF490),"")</f>
        <v/>
      </c>
      <c r="BE96" s="370" t="str">
        <f>IF(AND('MAPA DE RIESGOS'!$AP491="Media",'MAPA DE RIESGOS'!$AR491="Moderado"),CONCATENATE("R",'MAPA DE RIESGOS'!$H491,"C",'MAPA DE RIESGOS'!$AF491),"")</f>
        <v/>
      </c>
      <c r="BF96" s="370" t="str">
        <f>IF(AND('MAPA DE RIESGOS'!$AP492="Media",'MAPA DE RIESGOS'!$AR492="Moderado"),CONCATENATE("R",'MAPA DE RIESGOS'!$H492,"C",'MAPA DE RIESGOS'!$AF492),"")</f>
        <v/>
      </c>
      <c r="BG96" s="370" t="str">
        <f>IF(AND('MAPA DE RIESGOS'!$AP493="Media",'MAPA DE RIESGOS'!$AR493="Moderado"),CONCATENATE("R",'MAPA DE RIESGOS'!$H493,"C",'MAPA DE RIESGOS'!$AF493),"")</f>
        <v/>
      </c>
      <c r="BH96" s="370" t="str">
        <f>IF(AND('MAPA DE RIESGOS'!$AP494="Media",'MAPA DE RIESGOS'!$AR494="Moderado"),CONCATENATE("R",'MAPA DE RIESGOS'!$H494,"C",'MAPA DE RIESGOS'!$AF494),"")</f>
        <v/>
      </c>
      <c r="BI96" s="370" t="str">
        <f>IF(AND('MAPA DE RIESGOS'!$AP495="Media",'MAPA DE RIESGOS'!$AR495="Moderado"),CONCATENATE("R",'MAPA DE RIESGOS'!$H495,"C",'MAPA DE RIESGOS'!$AF495),"")</f>
        <v/>
      </c>
      <c r="BJ96" s="370" t="str">
        <f>IF(AND('MAPA DE RIESGOS'!$AP496="Media",'MAPA DE RIESGOS'!$AR496="Moderado"),CONCATENATE("R",'MAPA DE RIESGOS'!$H496,"C",'MAPA DE RIESGOS'!$AF496),"")</f>
        <v/>
      </c>
      <c r="BK96" s="371" t="str">
        <f>IF(AND('MAPA DE RIESGOS'!$AP497="Media",'MAPA DE RIESGOS'!$AR497="Moderado"),CONCATENATE("R",'MAPA DE RIESGOS'!$H497,"C",'MAPA DE RIESGOS'!$AF497),"")</f>
        <v/>
      </c>
      <c r="BL96" s="357" t="str">
        <f>IF(AND('MAPA DE RIESGOS'!$AP480="Media",'MAPA DE RIESGOS'!$AR480="Mayor"),CONCATENATE("R",'MAPA DE RIESGOS'!$H480,"C",'MAPA DE RIESGOS'!$AF480),"")</f>
        <v/>
      </c>
      <c r="BM96" s="357" t="str">
        <f>IF(AND('MAPA DE RIESGOS'!$AP481="Media",'MAPA DE RIESGOS'!$AR481="Mayor"),CONCATENATE("R",'MAPA DE RIESGOS'!$H481,"C",'MAPA DE RIESGOS'!$AF481),"")</f>
        <v/>
      </c>
      <c r="BN96" s="357" t="str">
        <f>IF(AND('MAPA DE RIESGOS'!$AP482="Media",'MAPA DE RIESGOS'!$AR482="Mayor"),CONCATENATE("R",'MAPA DE RIESGOS'!$H482,"C",'MAPA DE RIESGOS'!$AF482),"")</f>
        <v/>
      </c>
      <c r="BO96" s="357" t="str">
        <f>IF(AND('MAPA DE RIESGOS'!$AP483="Media",'MAPA DE RIESGOS'!$AR483="Mayor"),CONCATENATE("R",'MAPA DE RIESGOS'!$H483,"C",'MAPA DE RIESGOS'!$AF483),"")</f>
        <v/>
      </c>
      <c r="BP96" s="357" t="str">
        <f>IF(AND('MAPA DE RIESGOS'!$AP484="Media",'MAPA DE RIESGOS'!$AR484="Mayor"),CONCATENATE("R",'MAPA DE RIESGOS'!$H484,"C",'MAPA DE RIESGOS'!$AF484),"")</f>
        <v/>
      </c>
      <c r="BQ96" s="357" t="str">
        <f>IF(AND('MAPA DE RIESGOS'!$AP485="Media",'MAPA DE RIESGOS'!$AR485="Mayor"),CONCATENATE("R",'MAPA DE RIESGOS'!$H485,"C",'MAPA DE RIESGOS'!$AF485),"")</f>
        <v/>
      </c>
      <c r="BR96" s="357" t="str">
        <f>IF(AND('MAPA DE RIESGOS'!$AP486="Media",'MAPA DE RIESGOS'!$AR486="Mayor"),CONCATENATE("R",'MAPA DE RIESGOS'!$H486,"C",'MAPA DE RIESGOS'!$AF486),"")</f>
        <v/>
      </c>
      <c r="BS96" s="357" t="str">
        <f>IF(AND('MAPA DE RIESGOS'!$AP487="Media",'MAPA DE RIESGOS'!$AR487="Mayor"),CONCATENATE("R",'MAPA DE RIESGOS'!$H487,"C",'MAPA DE RIESGOS'!$AF487),"")</f>
        <v/>
      </c>
      <c r="BT96" s="357" t="str">
        <f>IF(AND('MAPA DE RIESGOS'!$AP488="Media",'MAPA DE RIESGOS'!$AR488="Mayor"),CONCATENATE("R",'MAPA DE RIESGOS'!$H488,"C",'MAPA DE RIESGOS'!$AF488),"")</f>
        <v/>
      </c>
      <c r="BU96" s="357" t="str">
        <f>IF(AND('MAPA DE RIESGOS'!$AP489="Media",'MAPA DE RIESGOS'!$AR489="Mayor"),CONCATENATE("R",'MAPA DE RIESGOS'!$H489,"C",'MAPA DE RIESGOS'!$AF489),"")</f>
        <v/>
      </c>
      <c r="BV96" s="357" t="str">
        <f>IF(AND('MAPA DE RIESGOS'!$AP490="Media",'MAPA DE RIESGOS'!$AR490="Mayor"),CONCATENATE("R",'MAPA DE RIESGOS'!$H490,"C",'MAPA DE RIESGOS'!$AF490),"")</f>
        <v/>
      </c>
      <c r="BW96" s="357" t="str">
        <f>IF(AND('MAPA DE RIESGOS'!$AP491="Media",'MAPA DE RIESGOS'!$AR491="Mayor"),CONCATENATE("R",'MAPA DE RIESGOS'!$H491,"C",'MAPA DE RIESGOS'!$AF491),"")</f>
        <v/>
      </c>
      <c r="BX96" s="357" t="str">
        <f>IF(AND('MAPA DE RIESGOS'!$AP492="Media",'MAPA DE RIESGOS'!$AR492="Mayor"),CONCATENATE("R",'MAPA DE RIESGOS'!$H492,"C",'MAPA DE RIESGOS'!$AF492),"")</f>
        <v/>
      </c>
      <c r="BY96" s="357" t="str">
        <f>IF(AND('MAPA DE RIESGOS'!$AP493="Media",'MAPA DE RIESGOS'!$AR493="Mayor"),CONCATENATE("R",'MAPA DE RIESGOS'!$H493,"C",'MAPA DE RIESGOS'!$AF493),"")</f>
        <v/>
      </c>
      <c r="BZ96" s="357" t="str">
        <f>IF(AND('MAPA DE RIESGOS'!$AP494="Media",'MAPA DE RIESGOS'!$AR494="Mayor"),CONCATENATE("R",'MAPA DE RIESGOS'!$H494,"C",'MAPA DE RIESGOS'!$AF494),"")</f>
        <v/>
      </c>
      <c r="CA96" s="357" t="str">
        <f>IF(AND('MAPA DE RIESGOS'!$AP495="Media",'MAPA DE RIESGOS'!$AR495="Mayor"),CONCATENATE("R",'MAPA DE RIESGOS'!$H495,"C",'MAPA DE RIESGOS'!$AF495),"")</f>
        <v/>
      </c>
      <c r="CB96" s="357" t="str">
        <f>IF(AND('MAPA DE RIESGOS'!$AP496="Media",'MAPA DE RIESGOS'!$AR496="Mayor"),CONCATENATE("R",'MAPA DE RIESGOS'!$H496,"C",'MAPA DE RIESGOS'!$AF496),"")</f>
        <v/>
      </c>
      <c r="CC96" s="358" t="str">
        <f>IF(AND('MAPA DE RIESGOS'!$AP497="Media",'MAPA DE RIESGOS'!$AR497="Mayor"),CONCATENATE("R",'MAPA DE RIESGOS'!$H497,"C",'MAPA DE RIESGOS'!$AF497),"")</f>
        <v/>
      </c>
      <c r="CD96" s="359" t="str">
        <f>IF(AND('MAPA DE RIESGOS'!$AP480="Media",'MAPA DE RIESGOS'!$AR480="Catastrófico"),CONCATENATE("R",'MAPA DE RIESGOS'!$H480,"C",'MAPA DE RIESGOS'!$AF480),"")</f>
        <v/>
      </c>
      <c r="CE96" s="359" t="str">
        <f>IF(AND('MAPA DE RIESGOS'!$AP481="Media",'MAPA DE RIESGOS'!$AR481="Catastrófico"),CONCATENATE("R",'MAPA DE RIESGOS'!$H481,"C",'MAPA DE RIESGOS'!$AF481),"")</f>
        <v/>
      </c>
      <c r="CF96" s="359" t="str">
        <f>IF(AND('MAPA DE RIESGOS'!$AP482="Media",'MAPA DE RIESGOS'!$AR482="Catastrófico"),CONCATENATE("R",'MAPA DE RIESGOS'!$H482,"C",'MAPA DE RIESGOS'!$AF482),"")</f>
        <v/>
      </c>
      <c r="CG96" s="359" t="str">
        <f>IF(AND('MAPA DE RIESGOS'!$AP483="Media",'MAPA DE RIESGOS'!$AR483="Catastrófico"),CONCATENATE("R",'MAPA DE RIESGOS'!$H483,"C",'MAPA DE RIESGOS'!$AF483),"")</f>
        <v/>
      </c>
      <c r="CH96" s="359" t="str">
        <f>IF(AND('MAPA DE RIESGOS'!$AP484="Media",'MAPA DE RIESGOS'!$AR484="Catastrófico"),CONCATENATE("R",'MAPA DE RIESGOS'!$H484,"C",'MAPA DE RIESGOS'!$AF484),"")</f>
        <v/>
      </c>
      <c r="CI96" s="359" t="str">
        <f>IF(AND('MAPA DE RIESGOS'!$AP485="Media",'MAPA DE RIESGOS'!$AR485="Catastrófico"),CONCATENATE("R",'MAPA DE RIESGOS'!$H485,"C",'MAPA DE RIESGOS'!$AF485),"")</f>
        <v/>
      </c>
      <c r="CJ96" s="359" t="str">
        <f>IF(AND('MAPA DE RIESGOS'!$AP486="Media",'MAPA DE RIESGOS'!$AR486="Catastrófico"),CONCATENATE("R",'MAPA DE RIESGOS'!$H486,"C",'MAPA DE RIESGOS'!$AF486),"")</f>
        <v/>
      </c>
      <c r="CK96" s="359" t="str">
        <f>IF(AND('MAPA DE RIESGOS'!$AP487="Media",'MAPA DE RIESGOS'!$AR487="Catastrófico"),CONCATENATE("R",'MAPA DE RIESGOS'!$H487,"C",'MAPA DE RIESGOS'!$AF487),"")</f>
        <v/>
      </c>
      <c r="CL96" s="359" t="str">
        <f>IF(AND('MAPA DE RIESGOS'!$AP488="Media",'MAPA DE RIESGOS'!$AR488="Catastrófico"),CONCATENATE("R",'MAPA DE RIESGOS'!$H488,"C",'MAPA DE RIESGOS'!$AF488),"")</f>
        <v/>
      </c>
      <c r="CM96" s="359" t="str">
        <f>IF(AND('MAPA DE RIESGOS'!$AP489="Media",'MAPA DE RIESGOS'!$AR489="Catastrófico"),CONCATENATE("R",'MAPA DE RIESGOS'!$H489,"C",'MAPA DE RIESGOS'!$AF489),"")</f>
        <v/>
      </c>
      <c r="CN96" s="359" t="str">
        <f>IF(AND('MAPA DE RIESGOS'!$AP490="Media",'MAPA DE RIESGOS'!$AR490="Catastrófico"),CONCATENATE("R",'MAPA DE RIESGOS'!$H490,"C",'MAPA DE RIESGOS'!$AF490),"")</f>
        <v/>
      </c>
      <c r="CO96" s="359" t="str">
        <f>IF(AND('MAPA DE RIESGOS'!$AP491="Media",'MAPA DE RIESGOS'!$AR491="Catastrófico"),CONCATENATE("R",'MAPA DE RIESGOS'!$H491,"C",'MAPA DE RIESGOS'!$AF491),"")</f>
        <v/>
      </c>
      <c r="CP96" s="359" t="str">
        <f>IF(AND('MAPA DE RIESGOS'!$AP492="Media",'MAPA DE RIESGOS'!$AR492="Catastrófico"),CONCATENATE("R",'MAPA DE RIESGOS'!$H492,"C",'MAPA DE RIESGOS'!$AF492),"")</f>
        <v/>
      </c>
      <c r="CQ96" s="359" t="str">
        <f>IF(AND('MAPA DE RIESGOS'!$AP493="Media",'MAPA DE RIESGOS'!$AR493="Catastrófico"),CONCATENATE("R",'MAPA DE RIESGOS'!$H493,"C",'MAPA DE RIESGOS'!$AF493),"")</f>
        <v/>
      </c>
      <c r="CR96" s="359" t="str">
        <f>IF(AND('MAPA DE RIESGOS'!$AP494="Media",'MAPA DE RIESGOS'!$AR494="Catastrófico"),CONCATENATE("R",'MAPA DE RIESGOS'!$H494,"C",'MAPA DE RIESGOS'!$AF494),"")</f>
        <v/>
      </c>
      <c r="CS96" s="359" t="str">
        <f>IF(AND('MAPA DE RIESGOS'!$AP495="Media",'MAPA DE RIESGOS'!$AR495="Catastrófico"),CONCATENATE("R",'MAPA DE RIESGOS'!$H495,"C",'MAPA DE RIESGOS'!$AF495),"")</f>
        <v/>
      </c>
      <c r="CT96" s="359" t="str">
        <f>IF(AND('MAPA DE RIESGOS'!$AP496="Media",'MAPA DE RIESGOS'!$AR496="Catastrófico"),CONCATENATE("R",'MAPA DE RIESGOS'!$H496,"C",'MAPA DE RIESGOS'!$AF496),"")</f>
        <v/>
      </c>
      <c r="CU96" s="360" t="str">
        <f>IF(AND('MAPA DE RIESGOS'!$AP497="Media",'MAPA DE RIESGOS'!$AR497="Catastrófico"),CONCATENATE("R",'MAPA DE RIESGOS'!$H497,"C",'MAPA DE RIESGOS'!$AF497),"")</f>
        <v/>
      </c>
      <c r="CV96" s="67"/>
      <c r="CW96" s="762"/>
      <c r="CX96" s="763"/>
      <c r="CY96" s="763"/>
      <c r="CZ96" s="763"/>
      <c r="DA96" s="763"/>
      <c r="DB96" s="764"/>
    </row>
    <row r="97" spans="2:106" ht="32.5" customHeight="1">
      <c r="B97" s="749"/>
      <c r="C97" s="749"/>
      <c r="D97" s="750"/>
      <c r="E97" s="738"/>
      <c r="F97" s="739"/>
      <c r="G97" s="739"/>
      <c r="H97" s="739"/>
      <c r="I97" s="740"/>
      <c r="J97" s="369" t="str">
        <f>IF(AND('MAPA DE RIESGOS'!$AP498="Media",'MAPA DE RIESGOS'!$AR498="Leve"),CONCATENATE("R",'MAPA DE RIESGOS'!$H498,"C",'MAPA DE RIESGOS'!$AF498),"")</f>
        <v/>
      </c>
      <c r="K97" s="370" t="str">
        <f>IF(AND('MAPA DE RIESGOS'!$AP499="Media",'MAPA DE RIESGOS'!$AR499="Leve"),CONCATENATE("R",'MAPA DE RIESGOS'!$H499,"C",'MAPA DE RIESGOS'!$AF499),"")</f>
        <v/>
      </c>
      <c r="L97" s="370" t="str">
        <f>IF(AND('MAPA DE RIESGOS'!$AP500="Media",'MAPA DE RIESGOS'!$AR500="Leve"),CONCATENATE("R",'MAPA DE RIESGOS'!$H500,"C",'MAPA DE RIESGOS'!$AF500),"")</f>
        <v/>
      </c>
      <c r="M97" s="370" t="str">
        <f>IF(AND('MAPA DE RIESGOS'!$AP501="Media",'MAPA DE RIESGOS'!$AR501="Leve"),CONCATENATE("R",'MAPA DE RIESGOS'!$H501,"C",'MAPA DE RIESGOS'!$AF501),"")</f>
        <v/>
      </c>
      <c r="N97" s="370" t="str">
        <f>IF(AND('MAPA DE RIESGOS'!$AP502="Media",'MAPA DE RIESGOS'!$AR502="Leve"),CONCATENATE("R",'MAPA DE RIESGOS'!$H502,"C",'MAPA DE RIESGOS'!$AF502),"")</f>
        <v/>
      </c>
      <c r="O97" s="370" t="str">
        <f>IF(AND('MAPA DE RIESGOS'!$AP503="Media",'MAPA DE RIESGOS'!$AR503="Leve"),CONCATENATE("R",'MAPA DE RIESGOS'!$H503,"C",'MAPA DE RIESGOS'!$AF503),"")</f>
        <v/>
      </c>
      <c r="P97" s="370" t="str">
        <f>IF(AND('MAPA DE RIESGOS'!$AP504="Media",'MAPA DE RIESGOS'!$AR504="Leve"),CONCATENATE("R",'MAPA DE RIESGOS'!$H504,"C",'MAPA DE RIESGOS'!$AF504),"")</f>
        <v/>
      </c>
      <c r="Q97" s="370" t="str">
        <f>IF(AND('MAPA DE RIESGOS'!$AP505="Media",'MAPA DE RIESGOS'!$AR505="Leve"),CONCATENATE("R",'MAPA DE RIESGOS'!$H505,"C",'MAPA DE RIESGOS'!$AF505),"")</f>
        <v/>
      </c>
      <c r="R97" s="370" t="str">
        <f>IF(AND('MAPA DE RIESGOS'!$AP506="Media",'MAPA DE RIESGOS'!$AR506="Leve"),CONCATENATE("R",'MAPA DE RIESGOS'!$H506,"C",'MAPA DE RIESGOS'!$AF506),"")</f>
        <v/>
      </c>
      <c r="S97" s="370" t="str">
        <f>IF(AND('MAPA DE RIESGOS'!$AP507="Media",'MAPA DE RIESGOS'!$AR507="Leve"),CONCATENATE("R",'MAPA DE RIESGOS'!$H507,"C",'MAPA DE RIESGOS'!$AF507),"")</f>
        <v/>
      </c>
      <c r="T97" s="370" t="str">
        <f>IF(AND('MAPA DE RIESGOS'!$AP508="Media",'MAPA DE RIESGOS'!$AR508="Leve"),CONCATENATE("R",'MAPA DE RIESGOS'!$H508,"C",'MAPA DE RIESGOS'!$AF508),"")</f>
        <v/>
      </c>
      <c r="U97" s="370" t="str">
        <f>IF(AND('MAPA DE RIESGOS'!$AP509="Media",'MAPA DE RIESGOS'!$AR509="Leve"),CONCATENATE("R",'MAPA DE RIESGOS'!$H509,"C",'MAPA DE RIESGOS'!$AF509),"")</f>
        <v/>
      </c>
      <c r="V97" s="370" t="str">
        <f>IF(AND('MAPA DE RIESGOS'!$AP510="Media",'MAPA DE RIESGOS'!$AR510="Leve"),CONCATENATE("R",'MAPA DE RIESGOS'!$H510,"C",'MAPA DE RIESGOS'!$AF510),"")</f>
        <v/>
      </c>
      <c r="W97" s="370" t="str">
        <f>IF(AND('MAPA DE RIESGOS'!$AP511="Media",'MAPA DE RIESGOS'!$AR511="Leve"),CONCATENATE("R",'MAPA DE RIESGOS'!$H511,"C",'MAPA DE RIESGOS'!$AF511),"")</f>
        <v/>
      </c>
      <c r="X97" s="370" t="str">
        <f>IF(AND('MAPA DE RIESGOS'!$AP512="Media",'MAPA DE RIESGOS'!$AR512="Leve"),CONCATENATE("R",'MAPA DE RIESGOS'!$H512,"C",'MAPA DE RIESGOS'!$AF512),"")</f>
        <v/>
      </c>
      <c r="Y97" s="370" t="str">
        <f>IF(AND('MAPA DE RIESGOS'!$AP513="Media",'MAPA DE RIESGOS'!$AR513="Leve"),CONCATENATE("R",'MAPA DE RIESGOS'!$H513,"C",'MAPA DE RIESGOS'!$AF513),"")</f>
        <v/>
      </c>
      <c r="Z97" s="370" t="str">
        <f>IF(AND('MAPA DE RIESGOS'!$AP514="Media",'MAPA DE RIESGOS'!$AR514="Leve"),CONCATENATE("R",'MAPA DE RIESGOS'!$H514,"C",'MAPA DE RIESGOS'!$AF514),"")</f>
        <v/>
      </c>
      <c r="AA97" s="370" t="str">
        <f>IF(AND('MAPA DE RIESGOS'!$AP515="Media",'MAPA DE RIESGOS'!$AR515="Leve"),CONCATENATE("R",'MAPA DE RIESGOS'!$H515,"C",'MAPA DE RIESGOS'!$AF515),"")</f>
        <v/>
      </c>
      <c r="AB97" s="369" t="str">
        <f>IF(AND('MAPA DE RIESGOS'!$AP498="Media",'MAPA DE RIESGOS'!$AR498="Menor"),CONCATENATE("R",'MAPA DE RIESGOS'!$H498,"C",'MAPA DE RIESGOS'!$AF498),"")</f>
        <v/>
      </c>
      <c r="AC97" s="370" t="str">
        <f>IF(AND('MAPA DE RIESGOS'!$AP499="Media",'MAPA DE RIESGOS'!$AR499="Menor"),CONCATENATE("R",'MAPA DE RIESGOS'!$H499,"C",'MAPA DE RIESGOS'!$AF499),"")</f>
        <v/>
      </c>
      <c r="AD97" s="370" t="str">
        <f>IF(AND('MAPA DE RIESGOS'!$AP500="Media",'MAPA DE RIESGOS'!$AR500="Menor"),CONCATENATE("R",'MAPA DE RIESGOS'!$H500,"C",'MAPA DE RIESGOS'!$AF500),"")</f>
        <v/>
      </c>
      <c r="AE97" s="370" t="str">
        <f>IF(AND('MAPA DE RIESGOS'!$AP501="Media",'MAPA DE RIESGOS'!$AR501="Menor"),CONCATENATE("R",'MAPA DE RIESGOS'!$H501,"C",'MAPA DE RIESGOS'!$AF501),"")</f>
        <v/>
      </c>
      <c r="AF97" s="370" t="str">
        <f>IF(AND('MAPA DE RIESGOS'!$AP502="Media",'MAPA DE RIESGOS'!$AR502="Menor"),CONCATENATE("R",'MAPA DE RIESGOS'!$H502,"C",'MAPA DE RIESGOS'!$AF502),"")</f>
        <v/>
      </c>
      <c r="AG97" s="370" t="str">
        <f>IF(AND('MAPA DE RIESGOS'!$AP503="Media",'MAPA DE RIESGOS'!$AR503="Menor"),CONCATENATE("R",'MAPA DE RIESGOS'!$H503,"C",'MAPA DE RIESGOS'!$AF503),"")</f>
        <v/>
      </c>
      <c r="AH97" s="370" t="str">
        <f>IF(AND('MAPA DE RIESGOS'!$AP504="Media",'MAPA DE RIESGOS'!$AR504="Menor"),CONCATENATE("R",'MAPA DE RIESGOS'!$H504,"C",'MAPA DE RIESGOS'!$AF504),"")</f>
        <v/>
      </c>
      <c r="AI97" s="370" t="str">
        <f>IF(AND('MAPA DE RIESGOS'!$AP505="Media",'MAPA DE RIESGOS'!$AR505="Menor"),CONCATENATE("R",'MAPA DE RIESGOS'!$H505,"C",'MAPA DE RIESGOS'!$AF505),"")</f>
        <v/>
      </c>
      <c r="AJ97" s="370" t="str">
        <f>IF(AND('MAPA DE RIESGOS'!$AP506="Media",'MAPA DE RIESGOS'!$AR506="Menor"),CONCATENATE("R",'MAPA DE RIESGOS'!$H506,"C",'MAPA DE RIESGOS'!$AF506),"")</f>
        <v/>
      </c>
      <c r="AK97" s="370" t="str">
        <f>IF(AND('MAPA DE RIESGOS'!$AP507="Media",'MAPA DE RIESGOS'!$AR507="Menor"),CONCATENATE("R",'MAPA DE RIESGOS'!$H507,"C",'MAPA DE RIESGOS'!$AF507),"")</f>
        <v/>
      </c>
      <c r="AL97" s="370" t="str">
        <f>IF(AND('MAPA DE RIESGOS'!$AP508="Media",'MAPA DE RIESGOS'!$AR508="Menor"),CONCATENATE("R",'MAPA DE RIESGOS'!$H508,"C",'MAPA DE RIESGOS'!$AF508),"")</f>
        <v/>
      </c>
      <c r="AM97" s="370" t="str">
        <f>IF(AND('MAPA DE RIESGOS'!$AP509="Media",'MAPA DE RIESGOS'!$AR509="Menor"),CONCATENATE("R",'MAPA DE RIESGOS'!$H509,"C",'MAPA DE RIESGOS'!$AF509),"")</f>
        <v/>
      </c>
      <c r="AN97" s="370" t="str">
        <f>IF(AND('MAPA DE RIESGOS'!$AP510="Media",'MAPA DE RIESGOS'!$AR510="Menor"),CONCATENATE("R",'MAPA DE RIESGOS'!$H510,"C",'MAPA DE RIESGOS'!$AF510),"")</f>
        <v/>
      </c>
      <c r="AO97" s="370" t="str">
        <f>IF(AND('MAPA DE RIESGOS'!$AP511="Media",'MAPA DE RIESGOS'!$AR511="Menor"),CONCATENATE("R",'MAPA DE RIESGOS'!$H511,"C",'MAPA DE RIESGOS'!$AF511),"")</f>
        <v/>
      </c>
      <c r="AP97" s="370" t="str">
        <f>IF(AND('MAPA DE RIESGOS'!$AP512="Media",'MAPA DE RIESGOS'!$AR512="Menor"),CONCATENATE("R",'MAPA DE RIESGOS'!$H512,"C",'MAPA DE RIESGOS'!$AF512),"")</f>
        <v/>
      </c>
      <c r="AQ97" s="370" t="str">
        <f>IF(AND('MAPA DE RIESGOS'!$AP513="Media",'MAPA DE RIESGOS'!$AR513="Menor"),CONCATENATE("R",'MAPA DE RIESGOS'!$H513,"C",'MAPA DE RIESGOS'!$AF513),"")</f>
        <v/>
      </c>
      <c r="AR97" s="370" t="str">
        <f>IF(AND('MAPA DE RIESGOS'!$AP514="Media",'MAPA DE RIESGOS'!$AR514="Menor"),CONCATENATE("R",'MAPA DE RIESGOS'!$H514,"C",'MAPA DE RIESGOS'!$AF514),"")</f>
        <v/>
      </c>
      <c r="AS97" s="370" t="str">
        <f>IF(AND('MAPA DE RIESGOS'!$AP515="Media",'MAPA DE RIESGOS'!$AR515="Menor"),CONCATENATE("R",'MAPA DE RIESGOS'!$H515,"C",'MAPA DE RIESGOS'!$AF515),"")</f>
        <v/>
      </c>
      <c r="AT97" s="369" t="str">
        <f>IF(AND('MAPA DE RIESGOS'!$AP498="Media",'MAPA DE RIESGOS'!$AR498="Moderado"),CONCATENATE("R",'MAPA DE RIESGOS'!$H498,"C",'MAPA DE RIESGOS'!$AF498),"")</f>
        <v/>
      </c>
      <c r="AU97" s="370" t="str">
        <f>IF(AND('MAPA DE RIESGOS'!$AP499="Media",'MAPA DE RIESGOS'!$AR499="Moderado"),CONCATENATE("R",'MAPA DE RIESGOS'!$H499,"C",'MAPA DE RIESGOS'!$AF499),"")</f>
        <v/>
      </c>
      <c r="AV97" s="370" t="str">
        <f>IF(AND('MAPA DE RIESGOS'!$AP500="Media",'MAPA DE RIESGOS'!$AR500="Moderado"),CONCATENATE("R",'MAPA DE RIESGOS'!$H500,"C",'MAPA DE RIESGOS'!$AF500),"")</f>
        <v/>
      </c>
      <c r="AW97" s="370" t="str">
        <f>IF(AND('MAPA DE RIESGOS'!$AP501="Media",'MAPA DE RIESGOS'!$AR501="Moderado"),CONCATENATE("R",'MAPA DE RIESGOS'!$H501,"C",'MAPA DE RIESGOS'!$AF501),"")</f>
        <v/>
      </c>
      <c r="AX97" s="370" t="str">
        <f>IF(AND('MAPA DE RIESGOS'!$AP502="Media",'MAPA DE RIESGOS'!$AR502="Moderado"),CONCATENATE("R",'MAPA DE RIESGOS'!$H502,"C",'MAPA DE RIESGOS'!$AF502),"")</f>
        <v/>
      </c>
      <c r="AY97" s="370" t="str">
        <f>IF(AND('MAPA DE RIESGOS'!$AP503="Media",'MAPA DE RIESGOS'!$AR503="Moderado"),CONCATENATE("R",'MAPA DE RIESGOS'!$H503,"C",'MAPA DE RIESGOS'!$AF503),"")</f>
        <v/>
      </c>
      <c r="AZ97" s="370" t="str">
        <f>IF(AND('MAPA DE RIESGOS'!$AP504="Media",'MAPA DE RIESGOS'!$AR504="Moderado"),CONCATENATE("R",'MAPA DE RIESGOS'!$H504,"C",'MAPA DE RIESGOS'!$AF504),"")</f>
        <v/>
      </c>
      <c r="BA97" s="370" t="str">
        <f>IF(AND('MAPA DE RIESGOS'!$AP505="Media",'MAPA DE RIESGOS'!$AR505="Moderado"),CONCATENATE("R",'MAPA DE RIESGOS'!$H505,"C",'MAPA DE RIESGOS'!$AF505),"")</f>
        <v/>
      </c>
      <c r="BB97" s="370" t="str">
        <f>IF(AND('MAPA DE RIESGOS'!$AP506="Media",'MAPA DE RIESGOS'!$AR506="Moderado"),CONCATENATE("R",'MAPA DE RIESGOS'!$H506,"C",'MAPA DE RIESGOS'!$AF506),"")</f>
        <v/>
      </c>
      <c r="BC97" s="370" t="str">
        <f>IF(AND('MAPA DE RIESGOS'!$AP507="Media",'MAPA DE RIESGOS'!$AR507="Moderado"),CONCATENATE("R",'MAPA DE RIESGOS'!$H507,"C",'MAPA DE RIESGOS'!$AF507),"")</f>
        <v/>
      </c>
      <c r="BD97" s="370" t="str">
        <f>IF(AND('MAPA DE RIESGOS'!$AP508="Media",'MAPA DE RIESGOS'!$AR508="Moderado"),CONCATENATE("R",'MAPA DE RIESGOS'!$H508,"C",'MAPA DE RIESGOS'!$AF508),"")</f>
        <v/>
      </c>
      <c r="BE97" s="370" t="str">
        <f>IF(AND('MAPA DE RIESGOS'!$AP509="Media",'MAPA DE RIESGOS'!$AR509="Moderado"),CONCATENATE("R",'MAPA DE RIESGOS'!$H509,"C",'MAPA DE RIESGOS'!$AF509),"")</f>
        <v/>
      </c>
      <c r="BF97" s="370" t="str">
        <f>IF(AND('MAPA DE RIESGOS'!$AP510="Media",'MAPA DE RIESGOS'!$AR510="Moderado"),CONCATENATE("R",'MAPA DE RIESGOS'!$H510,"C",'MAPA DE RIESGOS'!$AF510),"")</f>
        <v/>
      </c>
      <c r="BG97" s="370" t="str">
        <f>IF(AND('MAPA DE RIESGOS'!$AP511="Media",'MAPA DE RIESGOS'!$AR511="Moderado"),CONCATENATE("R",'MAPA DE RIESGOS'!$H511,"C",'MAPA DE RIESGOS'!$AF511),"")</f>
        <v/>
      </c>
      <c r="BH97" s="370" t="str">
        <f>IF(AND('MAPA DE RIESGOS'!$AP512="Media",'MAPA DE RIESGOS'!$AR512="Moderado"),CONCATENATE("R",'MAPA DE RIESGOS'!$H512,"C",'MAPA DE RIESGOS'!$AF512),"")</f>
        <v/>
      </c>
      <c r="BI97" s="370" t="str">
        <f>IF(AND('MAPA DE RIESGOS'!$AP513="Media",'MAPA DE RIESGOS'!$AR513="Moderado"),CONCATENATE("R",'MAPA DE RIESGOS'!$H513,"C",'MAPA DE RIESGOS'!$AF513),"")</f>
        <v/>
      </c>
      <c r="BJ97" s="370" t="str">
        <f>IF(AND('MAPA DE RIESGOS'!$AP514="Media",'MAPA DE RIESGOS'!$AR514="Moderado"),CONCATENATE("R",'MAPA DE RIESGOS'!$H514,"C",'MAPA DE RIESGOS'!$AF514),"")</f>
        <v/>
      </c>
      <c r="BK97" s="371" t="str">
        <f>IF(AND('MAPA DE RIESGOS'!$AP515="Media",'MAPA DE RIESGOS'!$AR515="Moderado"),CONCATENATE("R",'MAPA DE RIESGOS'!$H515,"C",'MAPA DE RIESGOS'!$AF515),"")</f>
        <v/>
      </c>
      <c r="BL97" s="357" t="str">
        <f>IF(AND('MAPA DE RIESGOS'!$AP498="Media",'MAPA DE RIESGOS'!$AR498="Mayor"),CONCATENATE("R",'MAPA DE RIESGOS'!$H498,"C",'MAPA DE RIESGOS'!$AF498),"")</f>
        <v/>
      </c>
      <c r="BM97" s="357" t="str">
        <f>IF(AND('MAPA DE RIESGOS'!$AP499="Media",'MAPA DE RIESGOS'!$AR499="Mayor"),CONCATENATE("R",'MAPA DE RIESGOS'!$H499,"C",'MAPA DE RIESGOS'!$AF499),"")</f>
        <v/>
      </c>
      <c r="BN97" s="357" t="str">
        <f>IF(AND('MAPA DE RIESGOS'!$AP500="Media",'MAPA DE RIESGOS'!$AR500="Mayor"),CONCATENATE("R",'MAPA DE RIESGOS'!$H500,"C",'MAPA DE RIESGOS'!$AF500),"")</f>
        <v/>
      </c>
      <c r="BO97" s="357" t="str">
        <f>IF(AND('MAPA DE RIESGOS'!$AP501="Media",'MAPA DE RIESGOS'!$AR501="Mayor"),CONCATENATE("R",'MAPA DE RIESGOS'!$H501,"C",'MAPA DE RIESGOS'!$AF501),"")</f>
        <v/>
      </c>
      <c r="BP97" s="357" t="str">
        <f>IF(AND('MAPA DE RIESGOS'!$AP502="Media",'MAPA DE RIESGOS'!$AR502="Mayor"),CONCATENATE("R",'MAPA DE RIESGOS'!$H502,"C",'MAPA DE RIESGOS'!$AF502),"")</f>
        <v/>
      </c>
      <c r="BQ97" s="357" t="str">
        <f>IF(AND('MAPA DE RIESGOS'!$AP503="Media",'MAPA DE RIESGOS'!$AR503="Mayor"),CONCATENATE("R",'MAPA DE RIESGOS'!$H503,"C",'MAPA DE RIESGOS'!$AF503),"")</f>
        <v/>
      </c>
      <c r="BR97" s="357" t="str">
        <f>IF(AND('MAPA DE RIESGOS'!$AP504="Media",'MAPA DE RIESGOS'!$AR504="Mayor"),CONCATENATE("R",'MAPA DE RIESGOS'!$H504,"C",'MAPA DE RIESGOS'!$AF504),"")</f>
        <v/>
      </c>
      <c r="BS97" s="357" t="str">
        <f>IF(AND('MAPA DE RIESGOS'!$AP505="Media",'MAPA DE RIESGOS'!$AR505="Mayor"),CONCATENATE("R",'MAPA DE RIESGOS'!$H505,"C",'MAPA DE RIESGOS'!$AF505),"")</f>
        <v/>
      </c>
      <c r="BT97" s="357" t="str">
        <f>IF(AND('MAPA DE RIESGOS'!$AP506="Media",'MAPA DE RIESGOS'!$AR506="Mayor"),CONCATENATE("R",'MAPA DE RIESGOS'!$H506,"C",'MAPA DE RIESGOS'!$AF506),"")</f>
        <v/>
      </c>
      <c r="BU97" s="357" t="str">
        <f>IF(AND('MAPA DE RIESGOS'!$AP507="Media",'MAPA DE RIESGOS'!$AR507="Mayor"),CONCATENATE("R",'MAPA DE RIESGOS'!$H507,"C",'MAPA DE RIESGOS'!$AF507),"")</f>
        <v/>
      </c>
      <c r="BV97" s="357" t="str">
        <f>IF(AND('MAPA DE RIESGOS'!$AP508="Media",'MAPA DE RIESGOS'!$AR508="Mayor"),CONCATENATE("R",'MAPA DE RIESGOS'!$H508,"C",'MAPA DE RIESGOS'!$AF508),"")</f>
        <v/>
      </c>
      <c r="BW97" s="357" t="str">
        <f>IF(AND('MAPA DE RIESGOS'!$AP509="Media",'MAPA DE RIESGOS'!$AR509="Mayor"),CONCATENATE("R",'MAPA DE RIESGOS'!$H509,"C",'MAPA DE RIESGOS'!$AF509),"")</f>
        <v/>
      </c>
      <c r="BX97" s="357" t="str">
        <f>IF(AND('MAPA DE RIESGOS'!$AP510="Media",'MAPA DE RIESGOS'!$AR510="Mayor"),CONCATENATE("R",'MAPA DE RIESGOS'!$H510,"C",'MAPA DE RIESGOS'!$AF510),"")</f>
        <v/>
      </c>
      <c r="BY97" s="357" t="str">
        <f>IF(AND('MAPA DE RIESGOS'!$AP511="Media",'MAPA DE RIESGOS'!$AR511="Mayor"),CONCATENATE("R",'MAPA DE RIESGOS'!$H511,"C",'MAPA DE RIESGOS'!$AF511),"")</f>
        <v/>
      </c>
      <c r="BZ97" s="357" t="str">
        <f>IF(AND('MAPA DE RIESGOS'!$AP512="Media",'MAPA DE RIESGOS'!$AR512="Mayor"),CONCATENATE("R",'MAPA DE RIESGOS'!$H512,"C",'MAPA DE RIESGOS'!$AF512),"")</f>
        <v/>
      </c>
      <c r="CA97" s="357" t="str">
        <f>IF(AND('MAPA DE RIESGOS'!$AP513="Media",'MAPA DE RIESGOS'!$AR513="Mayor"),CONCATENATE("R",'MAPA DE RIESGOS'!$H513,"C",'MAPA DE RIESGOS'!$AF513),"")</f>
        <v/>
      </c>
      <c r="CB97" s="357" t="str">
        <f>IF(AND('MAPA DE RIESGOS'!$AP514="Media",'MAPA DE RIESGOS'!$AR514="Mayor"),CONCATENATE("R",'MAPA DE RIESGOS'!$H514,"C",'MAPA DE RIESGOS'!$AF514),"")</f>
        <v/>
      </c>
      <c r="CC97" s="358" t="str">
        <f>IF(AND('MAPA DE RIESGOS'!$AP515="Media",'MAPA DE RIESGOS'!$AR515="Mayor"),CONCATENATE("R",'MAPA DE RIESGOS'!$H515,"C",'MAPA DE RIESGOS'!$AF515),"")</f>
        <v/>
      </c>
      <c r="CD97" s="359" t="str">
        <f>IF(AND('MAPA DE RIESGOS'!$AP498="Media",'MAPA DE RIESGOS'!$AR498="Catastrófico"),CONCATENATE("R",'MAPA DE RIESGOS'!$H498,"C",'MAPA DE RIESGOS'!$AF498),"")</f>
        <v/>
      </c>
      <c r="CE97" s="359" t="str">
        <f>IF(AND('MAPA DE RIESGOS'!$AP499="Media",'MAPA DE RIESGOS'!$AR499="Catastrófico"),CONCATENATE("R",'MAPA DE RIESGOS'!$H499,"C",'MAPA DE RIESGOS'!$AF499),"")</f>
        <v/>
      </c>
      <c r="CF97" s="359" t="str">
        <f>IF(AND('MAPA DE RIESGOS'!$AP500="Media",'MAPA DE RIESGOS'!$AR500="Catastrófico"),CONCATENATE("R",'MAPA DE RIESGOS'!$H500,"C",'MAPA DE RIESGOS'!$AF500),"")</f>
        <v/>
      </c>
      <c r="CG97" s="359" t="str">
        <f>IF(AND('MAPA DE RIESGOS'!$AP501="Media",'MAPA DE RIESGOS'!$AR501="Catastrófico"),CONCATENATE("R",'MAPA DE RIESGOS'!$H501,"C",'MAPA DE RIESGOS'!$AF501),"")</f>
        <v/>
      </c>
      <c r="CH97" s="359" t="str">
        <f>IF(AND('MAPA DE RIESGOS'!$AP502="Media",'MAPA DE RIESGOS'!$AR502="Catastrófico"),CONCATENATE("R",'MAPA DE RIESGOS'!$H502,"C",'MAPA DE RIESGOS'!$AF502),"")</f>
        <v/>
      </c>
      <c r="CI97" s="359" t="str">
        <f>IF(AND('MAPA DE RIESGOS'!$AP503="Media",'MAPA DE RIESGOS'!$AR503="Catastrófico"),CONCATENATE("R",'MAPA DE RIESGOS'!$H503,"C",'MAPA DE RIESGOS'!$AF503),"")</f>
        <v/>
      </c>
      <c r="CJ97" s="359" t="str">
        <f>IF(AND('MAPA DE RIESGOS'!$AP504="Media",'MAPA DE RIESGOS'!$AR504="Catastrófico"),CONCATENATE("R",'MAPA DE RIESGOS'!$H504,"C",'MAPA DE RIESGOS'!$AF504),"")</f>
        <v/>
      </c>
      <c r="CK97" s="359" t="str">
        <f>IF(AND('MAPA DE RIESGOS'!$AP505="Media",'MAPA DE RIESGOS'!$AR505="Catastrófico"),CONCATENATE("R",'MAPA DE RIESGOS'!$H505,"C",'MAPA DE RIESGOS'!$AF505),"")</f>
        <v/>
      </c>
      <c r="CL97" s="359" t="str">
        <f>IF(AND('MAPA DE RIESGOS'!$AP506="Media",'MAPA DE RIESGOS'!$AR506="Catastrófico"),CONCATENATE("R",'MAPA DE RIESGOS'!$H506,"C",'MAPA DE RIESGOS'!$AF506),"")</f>
        <v/>
      </c>
      <c r="CM97" s="359" t="str">
        <f>IF(AND('MAPA DE RIESGOS'!$AP507="Media",'MAPA DE RIESGOS'!$AR507="Catastrófico"),CONCATENATE("R",'MAPA DE RIESGOS'!$H507,"C",'MAPA DE RIESGOS'!$AF507),"")</f>
        <v/>
      </c>
      <c r="CN97" s="359" t="str">
        <f>IF(AND('MAPA DE RIESGOS'!$AP508="Media",'MAPA DE RIESGOS'!$AR508="Catastrófico"),CONCATENATE("R",'MAPA DE RIESGOS'!$H508,"C",'MAPA DE RIESGOS'!$AF508),"")</f>
        <v/>
      </c>
      <c r="CO97" s="359" t="str">
        <f>IF(AND('MAPA DE RIESGOS'!$AP509="Media",'MAPA DE RIESGOS'!$AR509="Catastrófico"),CONCATENATE("R",'MAPA DE RIESGOS'!$H509,"C",'MAPA DE RIESGOS'!$AF509),"")</f>
        <v/>
      </c>
      <c r="CP97" s="359" t="str">
        <f>IF(AND('MAPA DE RIESGOS'!$AP510="Media",'MAPA DE RIESGOS'!$AR510="Catastrófico"),CONCATENATE("R",'MAPA DE RIESGOS'!$H510,"C",'MAPA DE RIESGOS'!$AF510),"")</f>
        <v/>
      </c>
      <c r="CQ97" s="359" t="str">
        <f>IF(AND('MAPA DE RIESGOS'!$AP511="Media",'MAPA DE RIESGOS'!$AR511="Catastrófico"),CONCATENATE("R",'MAPA DE RIESGOS'!$H511,"C",'MAPA DE RIESGOS'!$AF511),"")</f>
        <v/>
      </c>
      <c r="CR97" s="359" t="str">
        <f>IF(AND('MAPA DE RIESGOS'!$AP512="Media",'MAPA DE RIESGOS'!$AR512="Catastrófico"),CONCATENATE("R",'MAPA DE RIESGOS'!$H512,"C",'MAPA DE RIESGOS'!$AF512),"")</f>
        <v/>
      </c>
      <c r="CS97" s="359" t="str">
        <f>IF(AND('MAPA DE RIESGOS'!$AP513="Media",'MAPA DE RIESGOS'!$AR513="Catastrófico"),CONCATENATE("R",'MAPA DE RIESGOS'!$H513,"C",'MAPA DE RIESGOS'!$AF513),"")</f>
        <v/>
      </c>
      <c r="CT97" s="359" t="str">
        <f>IF(AND('MAPA DE RIESGOS'!$AP514="Media",'MAPA DE RIESGOS'!$AR514="Catastrófico"),CONCATENATE("R",'MAPA DE RIESGOS'!$H514,"C",'MAPA DE RIESGOS'!$AF514),"")</f>
        <v/>
      </c>
      <c r="CU97" s="360" t="str">
        <f>IF(AND('MAPA DE RIESGOS'!$AP515="Media",'MAPA DE RIESGOS'!$AR515="Catastrófico"),CONCATENATE("R",'MAPA DE RIESGOS'!$H515,"C",'MAPA DE RIESGOS'!$AF515),"")</f>
        <v/>
      </c>
      <c r="CV97" s="67"/>
      <c r="CW97" s="762"/>
      <c r="CX97" s="763"/>
      <c r="CY97" s="763"/>
      <c r="CZ97" s="763"/>
      <c r="DA97" s="763"/>
      <c r="DB97" s="764"/>
    </row>
    <row r="98" spans="2:106" ht="32.5" customHeight="1">
      <c r="B98" s="749"/>
      <c r="C98" s="749"/>
      <c r="D98" s="750"/>
      <c r="E98" s="738"/>
      <c r="F98" s="739"/>
      <c r="G98" s="739"/>
      <c r="H98" s="739"/>
      <c r="I98" s="740"/>
      <c r="J98" s="369" t="str">
        <f>IF(AND('MAPA DE RIESGOS'!$AP516="Media",'MAPA DE RIESGOS'!$AR516="Leve"),CONCATENATE("R",'MAPA DE RIESGOS'!$H516,"C",'MAPA DE RIESGOS'!$AF516),"")</f>
        <v/>
      </c>
      <c r="K98" s="370" t="str">
        <f>IF(AND('MAPA DE RIESGOS'!$AP517="Media",'MAPA DE RIESGOS'!$AR517="Leve"),CONCATENATE("R",'MAPA DE RIESGOS'!$H517,"C",'MAPA DE RIESGOS'!$AF517),"")</f>
        <v/>
      </c>
      <c r="L98" s="370" t="str">
        <f>IF(AND('MAPA DE RIESGOS'!$AP518="Media",'MAPA DE RIESGOS'!$AR518="Leve"),CONCATENATE("R",'MAPA DE RIESGOS'!$H518,"C",'MAPA DE RIESGOS'!$AF518),"")</f>
        <v/>
      </c>
      <c r="M98" s="370" t="str">
        <f>IF(AND('MAPA DE RIESGOS'!$AP519="Media",'MAPA DE RIESGOS'!$AR519="Leve"),CONCATENATE("R",'MAPA DE RIESGOS'!$H519,"C",'MAPA DE RIESGOS'!$AF519),"")</f>
        <v/>
      </c>
      <c r="N98" s="370" t="str">
        <f>IF(AND('MAPA DE RIESGOS'!$AP520="Media",'MAPA DE RIESGOS'!$AR520="Leve"),CONCATENATE("R",'MAPA DE RIESGOS'!$H520,"C",'MAPA DE RIESGOS'!$AF520),"")</f>
        <v/>
      </c>
      <c r="O98" s="370" t="str">
        <f>IF(AND('MAPA DE RIESGOS'!$AP521="Media",'MAPA DE RIESGOS'!$AR521="Leve"),CONCATENATE("R",'MAPA DE RIESGOS'!$H521,"C",'MAPA DE RIESGOS'!$AF521),"")</f>
        <v/>
      </c>
      <c r="P98" s="370" t="str">
        <f>IF(AND('MAPA DE RIESGOS'!$AP522="Media",'MAPA DE RIESGOS'!$AR522="Leve"),CONCATENATE("R",'MAPA DE RIESGOS'!$H522,"C",'MAPA DE RIESGOS'!$AF522),"")</f>
        <v/>
      </c>
      <c r="Q98" s="370" t="str">
        <f>IF(AND('MAPA DE RIESGOS'!$AP523="Media",'MAPA DE RIESGOS'!$AR523="Leve"),CONCATENATE("R",'MAPA DE RIESGOS'!$H523,"C",'MAPA DE RIESGOS'!$AF523),"")</f>
        <v/>
      </c>
      <c r="R98" s="370" t="str">
        <f>IF(AND('MAPA DE RIESGOS'!$AP524="Media",'MAPA DE RIESGOS'!$AR524="Leve"),CONCATENATE("R",'MAPA DE RIESGOS'!$H524,"C",'MAPA DE RIESGOS'!$AF524),"")</f>
        <v/>
      </c>
      <c r="S98" s="370" t="str">
        <f>IF(AND('MAPA DE RIESGOS'!$AP525="Media",'MAPA DE RIESGOS'!$AR525="Leve"),CONCATENATE("R",'MAPA DE RIESGOS'!$H525,"C",'MAPA DE RIESGOS'!$AF525),"")</f>
        <v/>
      </c>
      <c r="T98" s="370" t="str">
        <f>IF(AND('MAPA DE RIESGOS'!$AP526="Media",'MAPA DE RIESGOS'!$AR526="Leve"),CONCATENATE("R",'MAPA DE RIESGOS'!$H526,"C",'MAPA DE RIESGOS'!$AF526),"")</f>
        <v/>
      </c>
      <c r="U98" s="370" t="str">
        <f>IF(AND('MAPA DE RIESGOS'!$AP527="Media",'MAPA DE RIESGOS'!$AR527="Leve"),CONCATENATE("R",'MAPA DE RIESGOS'!$H527,"C",'MAPA DE RIESGOS'!$AF527),"")</f>
        <v/>
      </c>
      <c r="V98" s="370" t="str">
        <f>IF(AND('MAPA DE RIESGOS'!$AP528="Media",'MAPA DE RIESGOS'!$AR528="Leve"),CONCATENATE("R",'MAPA DE RIESGOS'!$H528,"C",'MAPA DE RIESGOS'!$AF528),"")</f>
        <v/>
      </c>
      <c r="W98" s="370" t="str">
        <f>IF(AND('MAPA DE RIESGOS'!$AP529="Media",'MAPA DE RIESGOS'!$AR529="Leve"),CONCATENATE("R",'MAPA DE RIESGOS'!$H529,"C",'MAPA DE RIESGOS'!$AF529),"")</f>
        <v/>
      </c>
      <c r="X98" s="370" t="str">
        <f>IF(AND('MAPA DE RIESGOS'!$AP530="Media",'MAPA DE RIESGOS'!$AR530="Leve"),CONCATENATE("R",'MAPA DE RIESGOS'!$H530,"C",'MAPA DE RIESGOS'!$AF530),"")</f>
        <v/>
      </c>
      <c r="Y98" s="370" t="str">
        <f>IF(AND('MAPA DE RIESGOS'!$AP531="Media",'MAPA DE RIESGOS'!$AR531="Leve"),CONCATENATE("R",'MAPA DE RIESGOS'!$H531,"C",'MAPA DE RIESGOS'!$AF531),"")</f>
        <v/>
      </c>
      <c r="Z98" s="370" t="str">
        <f>IF(AND('MAPA DE RIESGOS'!$AP532="Media",'MAPA DE RIESGOS'!$AR532="Leve"),CONCATENATE("R",'MAPA DE RIESGOS'!$H532,"C",'MAPA DE RIESGOS'!$AF532),"")</f>
        <v/>
      </c>
      <c r="AA98" s="370" t="str">
        <f>IF(AND('MAPA DE RIESGOS'!$AP533="Media",'MAPA DE RIESGOS'!$AR533="Leve"),CONCATENATE("R",'MAPA DE RIESGOS'!$H533,"C",'MAPA DE RIESGOS'!$AF533),"")</f>
        <v/>
      </c>
      <c r="AB98" s="369" t="str">
        <f>IF(AND('MAPA DE RIESGOS'!$AP516="Media",'MAPA DE RIESGOS'!$AR516="Menor"),CONCATENATE("R",'MAPA DE RIESGOS'!$H516,"C",'MAPA DE RIESGOS'!$AF516),"")</f>
        <v/>
      </c>
      <c r="AC98" s="370" t="str">
        <f>IF(AND('MAPA DE RIESGOS'!$AP517="Media",'MAPA DE RIESGOS'!$AR517="Menor"),CONCATENATE("R",'MAPA DE RIESGOS'!$H517,"C",'MAPA DE RIESGOS'!$AF517),"")</f>
        <v/>
      </c>
      <c r="AD98" s="370" t="str">
        <f>IF(AND('MAPA DE RIESGOS'!$AP518="Media",'MAPA DE RIESGOS'!$AR518="Menor"),CONCATENATE("R",'MAPA DE RIESGOS'!$H518,"C",'MAPA DE RIESGOS'!$AF518),"")</f>
        <v/>
      </c>
      <c r="AE98" s="370" t="str">
        <f>IF(AND('MAPA DE RIESGOS'!$AP519="Media",'MAPA DE RIESGOS'!$AR519="Menor"),CONCATENATE("R",'MAPA DE RIESGOS'!$H519,"C",'MAPA DE RIESGOS'!$AF519),"")</f>
        <v/>
      </c>
      <c r="AF98" s="370" t="str">
        <f>IF(AND('MAPA DE RIESGOS'!$AP520="Media",'MAPA DE RIESGOS'!$AR520="Menor"),CONCATENATE("R",'MAPA DE RIESGOS'!$H520,"C",'MAPA DE RIESGOS'!$AF520),"")</f>
        <v/>
      </c>
      <c r="AG98" s="370" t="str">
        <f>IF(AND('MAPA DE RIESGOS'!$AP521="Media",'MAPA DE RIESGOS'!$AR521="Menor"),CONCATENATE("R",'MAPA DE RIESGOS'!$H521,"C",'MAPA DE RIESGOS'!$AF521),"")</f>
        <v/>
      </c>
      <c r="AH98" s="370" t="str">
        <f>IF(AND('MAPA DE RIESGOS'!$AP522="Media",'MAPA DE RIESGOS'!$AR522="Menor"),CONCATENATE("R",'MAPA DE RIESGOS'!$H522,"C",'MAPA DE RIESGOS'!$AF522),"")</f>
        <v/>
      </c>
      <c r="AI98" s="370" t="str">
        <f>IF(AND('MAPA DE RIESGOS'!$AP523="Media",'MAPA DE RIESGOS'!$AR523="Menor"),CONCATENATE("R",'MAPA DE RIESGOS'!$H523,"C",'MAPA DE RIESGOS'!$AF523),"")</f>
        <v/>
      </c>
      <c r="AJ98" s="370" t="str">
        <f>IF(AND('MAPA DE RIESGOS'!$AP524="Media",'MAPA DE RIESGOS'!$AR524="Menor"),CONCATENATE("R",'MAPA DE RIESGOS'!$H524,"C",'MAPA DE RIESGOS'!$AF524),"")</f>
        <v/>
      </c>
      <c r="AK98" s="370" t="str">
        <f>IF(AND('MAPA DE RIESGOS'!$AP525="Media",'MAPA DE RIESGOS'!$AR525="Menor"),CONCATENATE("R",'MAPA DE RIESGOS'!$H525,"C",'MAPA DE RIESGOS'!$AF525),"")</f>
        <v/>
      </c>
      <c r="AL98" s="370" t="str">
        <f>IF(AND('MAPA DE RIESGOS'!$AP526="Media",'MAPA DE RIESGOS'!$AR526="Menor"),CONCATENATE("R",'MAPA DE RIESGOS'!$H526,"C",'MAPA DE RIESGOS'!$AF526),"")</f>
        <v/>
      </c>
      <c r="AM98" s="370" t="str">
        <f>IF(AND('MAPA DE RIESGOS'!$AP527="Media",'MAPA DE RIESGOS'!$AR527="Menor"),CONCATENATE("R",'MAPA DE RIESGOS'!$H527,"C",'MAPA DE RIESGOS'!$AF527),"")</f>
        <v/>
      </c>
      <c r="AN98" s="370" t="str">
        <f>IF(AND('MAPA DE RIESGOS'!$AP528="Media",'MAPA DE RIESGOS'!$AR528="Menor"),CONCATENATE("R",'MAPA DE RIESGOS'!$H528,"C",'MAPA DE RIESGOS'!$AF528),"")</f>
        <v/>
      </c>
      <c r="AO98" s="370" t="str">
        <f>IF(AND('MAPA DE RIESGOS'!$AP529="Media",'MAPA DE RIESGOS'!$AR529="Menor"),CONCATENATE("R",'MAPA DE RIESGOS'!$H529,"C",'MAPA DE RIESGOS'!$AF529),"")</f>
        <v/>
      </c>
      <c r="AP98" s="370" t="str">
        <f>IF(AND('MAPA DE RIESGOS'!$AP530="Media",'MAPA DE RIESGOS'!$AR530="Menor"),CONCATENATE("R",'MAPA DE RIESGOS'!$H530,"C",'MAPA DE RIESGOS'!$AF530),"")</f>
        <v/>
      </c>
      <c r="AQ98" s="370" t="str">
        <f>IF(AND('MAPA DE RIESGOS'!$AP531="Media",'MAPA DE RIESGOS'!$AR531="Menor"),CONCATENATE("R",'MAPA DE RIESGOS'!$H531,"C",'MAPA DE RIESGOS'!$AF531),"")</f>
        <v/>
      </c>
      <c r="AR98" s="370" t="str">
        <f>IF(AND('MAPA DE RIESGOS'!$AP532="Media",'MAPA DE RIESGOS'!$AR532="Menor"),CONCATENATE("R",'MAPA DE RIESGOS'!$H532,"C",'MAPA DE RIESGOS'!$AF532),"")</f>
        <v/>
      </c>
      <c r="AS98" s="370" t="str">
        <f>IF(AND('MAPA DE RIESGOS'!$AP533="Media",'MAPA DE RIESGOS'!$AR533="Menor"),CONCATENATE("R",'MAPA DE RIESGOS'!$H533,"C",'MAPA DE RIESGOS'!$AF533),"")</f>
        <v/>
      </c>
      <c r="AT98" s="369" t="str">
        <f>IF(AND('MAPA DE RIESGOS'!$AP516="Media",'MAPA DE RIESGOS'!$AR516="Moderado"),CONCATENATE("R",'MAPA DE RIESGOS'!$H516,"C",'MAPA DE RIESGOS'!$AF516),"")</f>
        <v/>
      </c>
      <c r="AU98" s="370" t="str">
        <f>IF(AND('MAPA DE RIESGOS'!$AP517="Media",'MAPA DE RIESGOS'!$AR517="Moderado"),CONCATENATE("R",'MAPA DE RIESGOS'!$H517,"C",'MAPA DE RIESGOS'!$AF517),"")</f>
        <v/>
      </c>
      <c r="AV98" s="370" t="str">
        <f>IF(AND('MAPA DE RIESGOS'!$AP518="Media",'MAPA DE RIESGOS'!$AR518="Moderado"),CONCATENATE("R",'MAPA DE RIESGOS'!$H518,"C",'MAPA DE RIESGOS'!$AF518),"")</f>
        <v/>
      </c>
      <c r="AW98" s="370" t="str">
        <f>IF(AND('MAPA DE RIESGOS'!$AP519="Media",'MAPA DE RIESGOS'!$AR519="Moderado"),CONCATENATE("R",'MAPA DE RIESGOS'!$H519,"C",'MAPA DE RIESGOS'!$AF519),"")</f>
        <v/>
      </c>
      <c r="AX98" s="370" t="str">
        <f>IF(AND('MAPA DE RIESGOS'!$AP520="Media",'MAPA DE RIESGOS'!$AR520="Moderado"),CONCATENATE("R",'MAPA DE RIESGOS'!$H520,"C",'MAPA DE RIESGOS'!$AF520),"")</f>
        <v/>
      </c>
      <c r="AY98" s="370" t="str">
        <f>IF(AND('MAPA DE RIESGOS'!$AP521="Media",'MAPA DE RIESGOS'!$AR521="Moderado"),CONCATENATE("R",'MAPA DE RIESGOS'!$H521,"C",'MAPA DE RIESGOS'!$AF521),"")</f>
        <v/>
      </c>
      <c r="AZ98" s="370" t="str">
        <f>IF(AND('MAPA DE RIESGOS'!$AP522="Media",'MAPA DE RIESGOS'!$AR522="Moderado"),CONCATENATE("R",'MAPA DE RIESGOS'!$H522,"C",'MAPA DE RIESGOS'!$AF522),"")</f>
        <v/>
      </c>
      <c r="BA98" s="370" t="str">
        <f>IF(AND('MAPA DE RIESGOS'!$AP523="Media",'MAPA DE RIESGOS'!$AR523="Moderado"),CONCATENATE("R",'MAPA DE RIESGOS'!$H523,"C",'MAPA DE RIESGOS'!$AF523),"")</f>
        <v/>
      </c>
      <c r="BB98" s="370" t="str">
        <f>IF(AND('MAPA DE RIESGOS'!$AP524="Media",'MAPA DE RIESGOS'!$AR524="Moderado"),CONCATENATE("R",'MAPA DE RIESGOS'!$H524,"C",'MAPA DE RIESGOS'!$AF524),"")</f>
        <v/>
      </c>
      <c r="BC98" s="370" t="str">
        <f>IF(AND('MAPA DE RIESGOS'!$AP525="Media",'MAPA DE RIESGOS'!$AR525="Moderado"),CONCATENATE("R",'MAPA DE RIESGOS'!$H525,"C",'MAPA DE RIESGOS'!$AF525),"")</f>
        <v/>
      </c>
      <c r="BD98" s="370" t="str">
        <f>IF(AND('MAPA DE RIESGOS'!$AP526="Media",'MAPA DE RIESGOS'!$AR526="Moderado"),CONCATENATE("R",'MAPA DE RIESGOS'!$H526,"C",'MAPA DE RIESGOS'!$AF526),"")</f>
        <v/>
      </c>
      <c r="BE98" s="370" t="str">
        <f>IF(AND('MAPA DE RIESGOS'!$AP527="Media",'MAPA DE RIESGOS'!$AR527="Moderado"),CONCATENATE("R",'MAPA DE RIESGOS'!$H527,"C",'MAPA DE RIESGOS'!$AF527),"")</f>
        <v/>
      </c>
      <c r="BF98" s="370" t="str">
        <f>IF(AND('MAPA DE RIESGOS'!$AP528="Media",'MAPA DE RIESGOS'!$AR528="Moderado"),CONCATENATE("R",'MAPA DE RIESGOS'!$H528,"C",'MAPA DE RIESGOS'!$AF528),"")</f>
        <v/>
      </c>
      <c r="BG98" s="370" t="str">
        <f>IF(AND('MAPA DE RIESGOS'!$AP529="Media",'MAPA DE RIESGOS'!$AR529="Moderado"),CONCATENATE("R",'MAPA DE RIESGOS'!$H529,"C",'MAPA DE RIESGOS'!$AF529),"")</f>
        <v/>
      </c>
      <c r="BH98" s="370" t="str">
        <f>IF(AND('MAPA DE RIESGOS'!$AP530="Media",'MAPA DE RIESGOS'!$AR530="Moderado"),CONCATENATE("R",'MAPA DE RIESGOS'!$H530,"C",'MAPA DE RIESGOS'!$AF530),"")</f>
        <v/>
      </c>
      <c r="BI98" s="370" t="str">
        <f>IF(AND('MAPA DE RIESGOS'!$AP531="Media",'MAPA DE RIESGOS'!$AR531="Moderado"),CONCATENATE("R",'MAPA DE RIESGOS'!$H531,"C",'MAPA DE RIESGOS'!$AF531),"")</f>
        <v/>
      </c>
      <c r="BJ98" s="370" t="str">
        <f>IF(AND('MAPA DE RIESGOS'!$AP532="Media",'MAPA DE RIESGOS'!$AR532="Moderado"),CONCATENATE("R",'MAPA DE RIESGOS'!$H532,"C",'MAPA DE RIESGOS'!$AF532),"")</f>
        <v/>
      </c>
      <c r="BK98" s="371" t="str">
        <f>IF(AND('MAPA DE RIESGOS'!$AP533="Media",'MAPA DE RIESGOS'!$AR533="Moderado"),CONCATENATE("R",'MAPA DE RIESGOS'!$H533,"C",'MAPA DE RIESGOS'!$AF533),"")</f>
        <v/>
      </c>
      <c r="BL98" s="357" t="str">
        <f>IF(AND('MAPA DE RIESGOS'!$AP516="Media",'MAPA DE RIESGOS'!$AR516="Mayor"),CONCATENATE("R",'MAPA DE RIESGOS'!$H516,"C",'MAPA DE RIESGOS'!$AF516),"")</f>
        <v/>
      </c>
      <c r="BM98" s="357" t="str">
        <f>IF(AND('MAPA DE RIESGOS'!$AP517="Media",'MAPA DE RIESGOS'!$AR517="Mayor"),CONCATENATE("R",'MAPA DE RIESGOS'!$H517,"C",'MAPA DE RIESGOS'!$AF517),"")</f>
        <v/>
      </c>
      <c r="BN98" s="357" t="str">
        <f>IF(AND('MAPA DE RIESGOS'!$AP518="Media",'MAPA DE RIESGOS'!$AR518="Mayor"),CONCATENATE("R",'MAPA DE RIESGOS'!$H518,"C",'MAPA DE RIESGOS'!$AF518),"")</f>
        <v/>
      </c>
      <c r="BO98" s="357" t="str">
        <f>IF(AND('MAPA DE RIESGOS'!$AP519="Media",'MAPA DE RIESGOS'!$AR519="Mayor"),CONCATENATE("R",'MAPA DE RIESGOS'!$H519,"C",'MAPA DE RIESGOS'!$AF519),"")</f>
        <v/>
      </c>
      <c r="BP98" s="357" t="str">
        <f>IF(AND('MAPA DE RIESGOS'!$AP520="Media",'MAPA DE RIESGOS'!$AR520="Mayor"),CONCATENATE("R",'MAPA DE RIESGOS'!$H520,"C",'MAPA DE RIESGOS'!$AF520),"")</f>
        <v/>
      </c>
      <c r="BQ98" s="357" t="str">
        <f>IF(AND('MAPA DE RIESGOS'!$AP521="Media",'MAPA DE RIESGOS'!$AR521="Mayor"),CONCATENATE("R",'MAPA DE RIESGOS'!$H521,"C",'MAPA DE RIESGOS'!$AF521),"")</f>
        <v/>
      </c>
      <c r="BR98" s="357" t="str">
        <f>IF(AND('MAPA DE RIESGOS'!$AP522="Media",'MAPA DE RIESGOS'!$AR522="Mayor"),CONCATENATE("R",'MAPA DE RIESGOS'!$H522,"C",'MAPA DE RIESGOS'!$AF522),"")</f>
        <v/>
      </c>
      <c r="BS98" s="357" t="str">
        <f>IF(AND('MAPA DE RIESGOS'!$AP523="Media",'MAPA DE RIESGOS'!$AR523="Mayor"),CONCATENATE("R",'MAPA DE RIESGOS'!$H523,"C",'MAPA DE RIESGOS'!$AF523),"")</f>
        <v/>
      </c>
      <c r="BT98" s="357" t="str">
        <f>IF(AND('MAPA DE RIESGOS'!$AP524="Media",'MAPA DE RIESGOS'!$AR524="Mayor"),CONCATENATE("R",'MAPA DE RIESGOS'!$H524,"C",'MAPA DE RIESGOS'!$AF524),"")</f>
        <v/>
      </c>
      <c r="BU98" s="357" t="str">
        <f>IF(AND('MAPA DE RIESGOS'!$AP525="Media",'MAPA DE RIESGOS'!$AR525="Mayor"),CONCATENATE("R",'MAPA DE RIESGOS'!$H525,"C",'MAPA DE RIESGOS'!$AF525),"")</f>
        <v/>
      </c>
      <c r="BV98" s="357" t="str">
        <f>IF(AND('MAPA DE RIESGOS'!$AP526="Media",'MAPA DE RIESGOS'!$AR526="Mayor"),CONCATENATE("R",'MAPA DE RIESGOS'!$H526,"C",'MAPA DE RIESGOS'!$AF526),"")</f>
        <v/>
      </c>
      <c r="BW98" s="357" t="str">
        <f>IF(AND('MAPA DE RIESGOS'!$AP527="Media",'MAPA DE RIESGOS'!$AR527="Mayor"),CONCATENATE("R",'MAPA DE RIESGOS'!$H527,"C",'MAPA DE RIESGOS'!$AF527),"")</f>
        <v/>
      </c>
      <c r="BX98" s="357" t="str">
        <f>IF(AND('MAPA DE RIESGOS'!$AP528="Media",'MAPA DE RIESGOS'!$AR528="Mayor"),CONCATENATE("R",'MAPA DE RIESGOS'!$H528,"C",'MAPA DE RIESGOS'!$AF528),"")</f>
        <v/>
      </c>
      <c r="BY98" s="357" t="str">
        <f>IF(AND('MAPA DE RIESGOS'!$AP529="Media",'MAPA DE RIESGOS'!$AR529="Mayor"),CONCATENATE("R",'MAPA DE RIESGOS'!$H529,"C",'MAPA DE RIESGOS'!$AF529),"")</f>
        <v/>
      </c>
      <c r="BZ98" s="357" t="str">
        <f>IF(AND('MAPA DE RIESGOS'!$AP530="Media",'MAPA DE RIESGOS'!$AR530="Mayor"),CONCATENATE("R",'MAPA DE RIESGOS'!$H530,"C",'MAPA DE RIESGOS'!$AF530),"")</f>
        <v/>
      </c>
      <c r="CA98" s="357" t="str">
        <f>IF(AND('MAPA DE RIESGOS'!$AP531="Media",'MAPA DE RIESGOS'!$AR531="Mayor"),CONCATENATE("R",'MAPA DE RIESGOS'!$H531,"C",'MAPA DE RIESGOS'!$AF531),"")</f>
        <v/>
      </c>
      <c r="CB98" s="357" t="str">
        <f>IF(AND('MAPA DE RIESGOS'!$AP532="Media",'MAPA DE RIESGOS'!$AR532="Mayor"),CONCATENATE("R",'MAPA DE RIESGOS'!$H532,"C",'MAPA DE RIESGOS'!$AF532),"")</f>
        <v/>
      </c>
      <c r="CC98" s="358" t="str">
        <f>IF(AND('MAPA DE RIESGOS'!$AP533="Media",'MAPA DE RIESGOS'!$AR533="Mayor"),CONCATENATE("R",'MAPA DE RIESGOS'!$H533,"C",'MAPA DE RIESGOS'!$AF533),"")</f>
        <v/>
      </c>
      <c r="CD98" s="359" t="str">
        <f>IF(AND('MAPA DE RIESGOS'!$AP516="Media",'MAPA DE RIESGOS'!$AR516="Catastrófico"),CONCATENATE("R",'MAPA DE RIESGOS'!$H516,"C",'MAPA DE RIESGOS'!$AF516),"")</f>
        <v/>
      </c>
      <c r="CE98" s="359" t="str">
        <f>IF(AND('MAPA DE RIESGOS'!$AP517="Media",'MAPA DE RIESGOS'!$AR517="Catastrófico"),CONCATENATE("R",'MAPA DE RIESGOS'!$H517,"C",'MAPA DE RIESGOS'!$AF517),"")</f>
        <v/>
      </c>
      <c r="CF98" s="359" t="str">
        <f>IF(AND('MAPA DE RIESGOS'!$AP518="Media",'MAPA DE RIESGOS'!$AR518="Catastrófico"),CONCATENATE("R",'MAPA DE RIESGOS'!$H518,"C",'MAPA DE RIESGOS'!$AF518),"")</f>
        <v/>
      </c>
      <c r="CG98" s="359" t="str">
        <f>IF(AND('MAPA DE RIESGOS'!$AP519="Media",'MAPA DE RIESGOS'!$AR519="Catastrófico"),CONCATENATE("R",'MAPA DE RIESGOS'!$H519,"C",'MAPA DE RIESGOS'!$AF519),"")</f>
        <v/>
      </c>
      <c r="CH98" s="359" t="str">
        <f>IF(AND('MAPA DE RIESGOS'!$AP520="Media",'MAPA DE RIESGOS'!$AR520="Catastrófico"),CONCATENATE("R",'MAPA DE RIESGOS'!$H520,"C",'MAPA DE RIESGOS'!$AF520),"")</f>
        <v/>
      </c>
      <c r="CI98" s="359" t="str">
        <f>IF(AND('MAPA DE RIESGOS'!$AP521="Media",'MAPA DE RIESGOS'!$AR521="Catastrófico"),CONCATENATE("R",'MAPA DE RIESGOS'!$H521,"C",'MAPA DE RIESGOS'!$AF521),"")</f>
        <v/>
      </c>
      <c r="CJ98" s="359" t="str">
        <f>IF(AND('MAPA DE RIESGOS'!$AP522="Media",'MAPA DE RIESGOS'!$AR522="Catastrófico"),CONCATENATE("R",'MAPA DE RIESGOS'!$H522,"C",'MAPA DE RIESGOS'!$AF522),"")</f>
        <v/>
      </c>
      <c r="CK98" s="359" t="str">
        <f>IF(AND('MAPA DE RIESGOS'!$AP523="Media",'MAPA DE RIESGOS'!$AR523="Catastrófico"),CONCATENATE("R",'MAPA DE RIESGOS'!$H523,"C",'MAPA DE RIESGOS'!$AF523),"")</f>
        <v/>
      </c>
      <c r="CL98" s="359" t="str">
        <f>IF(AND('MAPA DE RIESGOS'!$AP524="Media",'MAPA DE RIESGOS'!$AR524="Catastrófico"),CONCATENATE("R",'MAPA DE RIESGOS'!$H524,"C",'MAPA DE RIESGOS'!$AF524),"")</f>
        <v/>
      </c>
      <c r="CM98" s="359" t="str">
        <f>IF(AND('MAPA DE RIESGOS'!$AP525="Media",'MAPA DE RIESGOS'!$AR525="Catastrófico"),CONCATENATE("R",'MAPA DE RIESGOS'!$H525,"C",'MAPA DE RIESGOS'!$AF525),"")</f>
        <v/>
      </c>
      <c r="CN98" s="359" t="str">
        <f>IF(AND('MAPA DE RIESGOS'!$AP526="Media",'MAPA DE RIESGOS'!$AR526="Catastrófico"),CONCATENATE("R",'MAPA DE RIESGOS'!$H526,"C",'MAPA DE RIESGOS'!$AF526),"")</f>
        <v/>
      </c>
      <c r="CO98" s="359" t="str">
        <f>IF(AND('MAPA DE RIESGOS'!$AP527="Media",'MAPA DE RIESGOS'!$AR527="Catastrófico"),CONCATENATE("R",'MAPA DE RIESGOS'!$H527,"C",'MAPA DE RIESGOS'!$AF527),"")</f>
        <v/>
      </c>
      <c r="CP98" s="359" t="str">
        <f>IF(AND('MAPA DE RIESGOS'!$AP528="Media",'MAPA DE RIESGOS'!$AR528="Catastrófico"),CONCATENATE("R",'MAPA DE RIESGOS'!$H528,"C",'MAPA DE RIESGOS'!$AF528),"")</f>
        <v/>
      </c>
      <c r="CQ98" s="359" t="str">
        <f>IF(AND('MAPA DE RIESGOS'!$AP529="Media",'MAPA DE RIESGOS'!$AR529="Catastrófico"),CONCATENATE("R",'MAPA DE RIESGOS'!$H529,"C",'MAPA DE RIESGOS'!$AF529),"")</f>
        <v/>
      </c>
      <c r="CR98" s="359" t="str">
        <f>IF(AND('MAPA DE RIESGOS'!$AP530="Media",'MAPA DE RIESGOS'!$AR530="Catastrófico"),CONCATENATE("R",'MAPA DE RIESGOS'!$H530,"C",'MAPA DE RIESGOS'!$AF530),"")</f>
        <v/>
      </c>
      <c r="CS98" s="359" t="str">
        <f>IF(AND('MAPA DE RIESGOS'!$AP531="Media",'MAPA DE RIESGOS'!$AR531="Catastrófico"),CONCATENATE("R",'MAPA DE RIESGOS'!$H531,"C",'MAPA DE RIESGOS'!$AF531),"")</f>
        <v/>
      </c>
      <c r="CT98" s="359" t="str">
        <f>IF(AND('MAPA DE RIESGOS'!$AP532="Media",'MAPA DE RIESGOS'!$AR532="Catastrófico"),CONCATENATE("R",'MAPA DE RIESGOS'!$H532,"C",'MAPA DE RIESGOS'!$AF532),"")</f>
        <v/>
      </c>
      <c r="CU98" s="360" t="str">
        <f>IF(AND('MAPA DE RIESGOS'!$AP533="Media",'MAPA DE RIESGOS'!$AR533="Catastrófico"),CONCATENATE("R",'MAPA DE RIESGOS'!$H533,"C",'MAPA DE RIESGOS'!$AF533),"")</f>
        <v/>
      </c>
      <c r="CV98" s="67"/>
      <c r="CW98" s="762"/>
      <c r="CX98" s="763"/>
      <c r="CY98" s="763"/>
      <c r="CZ98" s="763"/>
      <c r="DA98" s="763"/>
      <c r="DB98" s="764"/>
    </row>
    <row r="99" spans="2:106" ht="32.5" customHeight="1">
      <c r="B99" s="749"/>
      <c r="C99" s="749"/>
      <c r="D99" s="750"/>
      <c r="E99" s="738"/>
      <c r="F99" s="739"/>
      <c r="G99" s="739"/>
      <c r="H99" s="739"/>
      <c r="I99" s="740"/>
      <c r="J99" s="369" t="str">
        <f>IF(AND('MAPA DE RIESGOS'!$AP534="Media",'MAPA DE RIESGOS'!$AR534="Leve"),CONCATENATE("R",'MAPA DE RIESGOS'!$H534,"C",'MAPA DE RIESGOS'!$AF534),"")</f>
        <v/>
      </c>
      <c r="K99" s="370" t="str">
        <f>IF(AND('MAPA DE RIESGOS'!$AP535="Media",'MAPA DE RIESGOS'!$AR535="Leve"),CONCATENATE("R",'MAPA DE RIESGOS'!$H535,"C",'MAPA DE RIESGOS'!$AF535),"")</f>
        <v/>
      </c>
      <c r="L99" s="370" t="str">
        <f>IF(AND('MAPA DE RIESGOS'!$AP536="Media",'MAPA DE RIESGOS'!$AR536="Leve"),CONCATENATE("R",'MAPA DE RIESGOS'!$H536,"C",'MAPA DE RIESGOS'!$AF536),"")</f>
        <v/>
      </c>
      <c r="M99" s="370" t="str">
        <f>IF(AND('MAPA DE RIESGOS'!$AP537="Media",'MAPA DE RIESGOS'!$AR537="Leve"),CONCATENATE("R",'MAPA DE RIESGOS'!$H537,"C",'MAPA DE RIESGOS'!$AF537),"")</f>
        <v/>
      </c>
      <c r="N99" s="370" t="str">
        <f>IF(AND('MAPA DE RIESGOS'!$AP538="Media",'MAPA DE RIESGOS'!$AR538="Leve"),CONCATENATE("R",'MAPA DE RIESGOS'!$H538,"C",'MAPA DE RIESGOS'!$AF538),"")</f>
        <v/>
      </c>
      <c r="O99" s="370" t="str">
        <f>IF(AND('MAPA DE RIESGOS'!$AP539="Media",'MAPA DE RIESGOS'!$AR539="Leve"),CONCATENATE("R",'MAPA DE RIESGOS'!$H539,"C",'MAPA DE RIESGOS'!$AF539),"")</f>
        <v/>
      </c>
      <c r="P99" s="370" t="str">
        <f>IF(AND('MAPA DE RIESGOS'!$AP540="Media",'MAPA DE RIESGOS'!$AR540="Leve"),CONCATENATE("R",'MAPA DE RIESGOS'!$H540,"C",'MAPA DE RIESGOS'!$AF540),"")</f>
        <v/>
      </c>
      <c r="Q99" s="370" t="str">
        <f>IF(AND('MAPA DE RIESGOS'!$AP541="Media",'MAPA DE RIESGOS'!$AR541="Leve"),CONCATENATE("R",'MAPA DE RIESGOS'!$H541,"C",'MAPA DE RIESGOS'!$AF541),"")</f>
        <v/>
      </c>
      <c r="R99" s="370" t="str">
        <f>IF(AND('MAPA DE RIESGOS'!$AP542="Media",'MAPA DE RIESGOS'!$AR542="Leve"),CONCATENATE("R",'MAPA DE RIESGOS'!$H542,"C",'MAPA DE RIESGOS'!$AF542),"")</f>
        <v/>
      </c>
      <c r="S99" s="370" t="str">
        <f>IF(AND('MAPA DE RIESGOS'!$AP543="Media",'MAPA DE RIESGOS'!$AR543="Leve"),CONCATENATE("R",'MAPA DE RIESGOS'!$H543,"C",'MAPA DE RIESGOS'!$AF543),"")</f>
        <v/>
      </c>
      <c r="T99" s="370" t="str">
        <f>IF(AND('MAPA DE RIESGOS'!$AP544="Media",'MAPA DE RIESGOS'!$AR544="Leve"),CONCATENATE("R",'MAPA DE RIESGOS'!$H544,"C",'MAPA DE RIESGOS'!$AF544),"")</f>
        <v/>
      </c>
      <c r="U99" s="370" t="str">
        <f>IF(AND('MAPA DE RIESGOS'!$AP545="Media",'MAPA DE RIESGOS'!$AR545="Leve"),CONCATENATE("R",'MAPA DE RIESGOS'!$H545,"C",'MAPA DE RIESGOS'!$AF545),"")</f>
        <v/>
      </c>
      <c r="V99" s="370" t="str">
        <f>IF(AND('MAPA DE RIESGOS'!$AP546="Media",'MAPA DE RIESGOS'!$AR546="Leve"),CONCATENATE("R",'MAPA DE RIESGOS'!$H546,"C",'MAPA DE RIESGOS'!$AF546),"")</f>
        <v/>
      </c>
      <c r="W99" s="370" t="str">
        <f>IF(AND('MAPA DE RIESGOS'!$AP547="Media",'MAPA DE RIESGOS'!$AR547="Leve"),CONCATENATE("R",'MAPA DE RIESGOS'!$H547,"C",'MAPA DE RIESGOS'!$AF547),"")</f>
        <v/>
      </c>
      <c r="X99" s="370" t="str">
        <f>IF(AND('MAPA DE RIESGOS'!$AP548="Media",'MAPA DE RIESGOS'!$AR548="Leve"),CONCATENATE("R",'MAPA DE RIESGOS'!$H548,"C",'MAPA DE RIESGOS'!$AF548),"")</f>
        <v/>
      </c>
      <c r="Y99" s="370" t="str">
        <f>IF(AND('MAPA DE RIESGOS'!$AP549="Media",'MAPA DE RIESGOS'!$AR549="Leve"),CONCATENATE("R",'MAPA DE RIESGOS'!$H549,"C",'MAPA DE RIESGOS'!$AF549),"")</f>
        <v/>
      </c>
      <c r="Z99" s="370" t="str">
        <f>IF(AND('MAPA DE RIESGOS'!$AP550="Media",'MAPA DE RIESGOS'!$AR550="Leve"),CONCATENATE("R",'MAPA DE RIESGOS'!$H550,"C",'MAPA DE RIESGOS'!$AF550),"")</f>
        <v/>
      </c>
      <c r="AA99" s="370" t="str">
        <f>IF(AND('MAPA DE RIESGOS'!$AP551="Media",'MAPA DE RIESGOS'!$AR551="Leve"),CONCATENATE("R",'MAPA DE RIESGOS'!$H551,"C",'MAPA DE RIESGOS'!$AF551),"")</f>
        <v/>
      </c>
      <c r="AB99" s="369" t="str">
        <f>IF(AND('MAPA DE RIESGOS'!$AP534="Media",'MAPA DE RIESGOS'!$AR534="Menor"),CONCATENATE("R",'MAPA DE RIESGOS'!$H534,"C",'MAPA DE RIESGOS'!$AF534),"")</f>
        <v/>
      </c>
      <c r="AC99" s="370" t="str">
        <f>IF(AND('MAPA DE RIESGOS'!$AP535="Media",'MAPA DE RIESGOS'!$AR535="Menor"),CONCATENATE("R",'MAPA DE RIESGOS'!$H535,"C",'MAPA DE RIESGOS'!$AF535),"")</f>
        <v/>
      </c>
      <c r="AD99" s="370" t="str">
        <f>IF(AND('MAPA DE RIESGOS'!$AP536="Media",'MAPA DE RIESGOS'!$AR536="Menor"),CONCATENATE("R",'MAPA DE RIESGOS'!$H536,"C",'MAPA DE RIESGOS'!$AF536),"")</f>
        <v/>
      </c>
      <c r="AE99" s="370" t="str">
        <f>IF(AND('MAPA DE RIESGOS'!$AP537="Media",'MAPA DE RIESGOS'!$AR537="Menor"),CONCATENATE("R",'MAPA DE RIESGOS'!$H537,"C",'MAPA DE RIESGOS'!$AF537),"")</f>
        <v/>
      </c>
      <c r="AF99" s="370" t="str">
        <f>IF(AND('MAPA DE RIESGOS'!$AP538="Media",'MAPA DE RIESGOS'!$AR538="Menor"),CONCATENATE("R",'MAPA DE RIESGOS'!$H538,"C",'MAPA DE RIESGOS'!$AF538),"")</f>
        <v/>
      </c>
      <c r="AG99" s="370" t="str">
        <f>IF(AND('MAPA DE RIESGOS'!$AP539="Media",'MAPA DE RIESGOS'!$AR539="Menor"),CONCATENATE("R",'MAPA DE RIESGOS'!$H539,"C",'MAPA DE RIESGOS'!$AF539),"")</f>
        <v/>
      </c>
      <c r="AH99" s="370" t="str">
        <f>IF(AND('MAPA DE RIESGOS'!$AP540="Media",'MAPA DE RIESGOS'!$AR540="Menor"),CONCATENATE("R",'MAPA DE RIESGOS'!$H540,"C",'MAPA DE RIESGOS'!$AF540),"")</f>
        <v/>
      </c>
      <c r="AI99" s="370" t="str">
        <f>IF(AND('MAPA DE RIESGOS'!$AP541="Media",'MAPA DE RIESGOS'!$AR541="Menor"),CONCATENATE("R",'MAPA DE RIESGOS'!$H541,"C",'MAPA DE RIESGOS'!$AF541),"")</f>
        <v/>
      </c>
      <c r="AJ99" s="370" t="str">
        <f>IF(AND('MAPA DE RIESGOS'!$AP542="Media",'MAPA DE RIESGOS'!$AR542="Menor"),CONCATENATE("R",'MAPA DE RIESGOS'!$H542,"C",'MAPA DE RIESGOS'!$AF542),"")</f>
        <v/>
      </c>
      <c r="AK99" s="370" t="str">
        <f>IF(AND('MAPA DE RIESGOS'!$AP543="Media",'MAPA DE RIESGOS'!$AR543="Menor"),CONCATENATE("R",'MAPA DE RIESGOS'!$H543,"C",'MAPA DE RIESGOS'!$AF543),"")</f>
        <v/>
      </c>
      <c r="AL99" s="370" t="str">
        <f>IF(AND('MAPA DE RIESGOS'!$AP544="Media",'MAPA DE RIESGOS'!$AR544="Menor"),CONCATENATE("R",'MAPA DE RIESGOS'!$H544,"C",'MAPA DE RIESGOS'!$AF544),"")</f>
        <v/>
      </c>
      <c r="AM99" s="370" t="str">
        <f>IF(AND('MAPA DE RIESGOS'!$AP545="Media",'MAPA DE RIESGOS'!$AR545="Menor"),CONCATENATE("R",'MAPA DE RIESGOS'!$H545,"C",'MAPA DE RIESGOS'!$AF545),"")</f>
        <v/>
      </c>
      <c r="AN99" s="370" t="str">
        <f>IF(AND('MAPA DE RIESGOS'!$AP546="Media",'MAPA DE RIESGOS'!$AR546="Menor"),CONCATENATE("R",'MAPA DE RIESGOS'!$H546,"C",'MAPA DE RIESGOS'!$AF546),"")</f>
        <v/>
      </c>
      <c r="AO99" s="370" t="str">
        <f>IF(AND('MAPA DE RIESGOS'!$AP547="Media",'MAPA DE RIESGOS'!$AR547="Menor"),CONCATENATE("R",'MAPA DE RIESGOS'!$H547,"C",'MAPA DE RIESGOS'!$AF547),"")</f>
        <v/>
      </c>
      <c r="AP99" s="370" t="str">
        <f>IF(AND('MAPA DE RIESGOS'!$AP548="Media",'MAPA DE RIESGOS'!$AR548="Menor"),CONCATENATE("R",'MAPA DE RIESGOS'!$H548,"C",'MAPA DE RIESGOS'!$AF548),"")</f>
        <v/>
      </c>
      <c r="AQ99" s="370" t="str">
        <f>IF(AND('MAPA DE RIESGOS'!$AP549="Media",'MAPA DE RIESGOS'!$AR549="Menor"),CONCATENATE("R",'MAPA DE RIESGOS'!$H549,"C",'MAPA DE RIESGOS'!$AF549),"")</f>
        <v/>
      </c>
      <c r="AR99" s="370" t="str">
        <f>IF(AND('MAPA DE RIESGOS'!$AP550="Media",'MAPA DE RIESGOS'!$AR550="Menor"),CONCATENATE("R",'MAPA DE RIESGOS'!$H550,"C",'MAPA DE RIESGOS'!$AF550),"")</f>
        <v/>
      </c>
      <c r="AS99" s="370" t="str">
        <f>IF(AND('MAPA DE RIESGOS'!$AP551="Media",'MAPA DE RIESGOS'!$AR551="Menor"),CONCATENATE("R",'MAPA DE RIESGOS'!$H551,"C",'MAPA DE RIESGOS'!$AF551),"")</f>
        <v/>
      </c>
      <c r="AT99" s="369" t="str">
        <f>IF(AND('MAPA DE RIESGOS'!$AP534="Media",'MAPA DE RIESGOS'!$AR534="Moderado"),CONCATENATE("R",'MAPA DE RIESGOS'!$H534,"C",'MAPA DE RIESGOS'!$AF534),"")</f>
        <v/>
      </c>
      <c r="AU99" s="370" t="str">
        <f>IF(AND('MAPA DE RIESGOS'!$AP535="Media",'MAPA DE RIESGOS'!$AR535="Moderado"),CONCATENATE("R",'MAPA DE RIESGOS'!$H535,"C",'MAPA DE RIESGOS'!$AF535),"")</f>
        <v/>
      </c>
      <c r="AV99" s="370" t="str">
        <f>IF(AND('MAPA DE RIESGOS'!$AP536="Media",'MAPA DE RIESGOS'!$AR536="Moderado"),CONCATENATE("R",'MAPA DE RIESGOS'!$H536,"C",'MAPA DE RIESGOS'!$AF536),"")</f>
        <v/>
      </c>
      <c r="AW99" s="370" t="str">
        <f>IF(AND('MAPA DE RIESGOS'!$AP537="Media",'MAPA DE RIESGOS'!$AR537="Moderado"),CONCATENATE("R",'MAPA DE RIESGOS'!$H537,"C",'MAPA DE RIESGOS'!$AF537),"")</f>
        <v/>
      </c>
      <c r="AX99" s="370" t="str">
        <f>IF(AND('MAPA DE RIESGOS'!$AP538="Media",'MAPA DE RIESGOS'!$AR538="Moderado"),CONCATENATE("R",'MAPA DE RIESGOS'!$H538,"C",'MAPA DE RIESGOS'!$AF538),"")</f>
        <v/>
      </c>
      <c r="AY99" s="370" t="str">
        <f>IF(AND('MAPA DE RIESGOS'!$AP539="Media",'MAPA DE RIESGOS'!$AR539="Moderado"),CONCATENATE("R",'MAPA DE RIESGOS'!$H539,"C",'MAPA DE RIESGOS'!$AF539),"")</f>
        <v/>
      </c>
      <c r="AZ99" s="370" t="str">
        <f>IF(AND('MAPA DE RIESGOS'!$AP540="Media",'MAPA DE RIESGOS'!$AR540="Moderado"),CONCATENATE("R",'MAPA DE RIESGOS'!$H540,"C",'MAPA DE RIESGOS'!$AF540),"")</f>
        <v/>
      </c>
      <c r="BA99" s="370" t="str">
        <f>IF(AND('MAPA DE RIESGOS'!$AP541="Media",'MAPA DE RIESGOS'!$AR541="Moderado"),CONCATENATE("R",'MAPA DE RIESGOS'!$H541,"C",'MAPA DE RIESGOS'!$AF541),"")</f>
        <v/>
      </c>
      <c r="BB99" s="370" t="str">
        <f>IF(AND('MAPA DE RIESGOS'!$AP542="Media",'MAPA DE RIESGOS'!$AR542="Moderado"),CONCATENATE("R",'MAPA DE RIESGOS'!$H542,"C",'MAPA DE RIESGOS'!$AF542),"")</f>
        <v/>
      </c>
      <c r="BC99" s="370" t="str">
        <f>IF(AND('MAPA DE RIESGOS'!$AP543="Media",'MAPA DE RIESGOS'!$AR543="Moderado"),CONCATENATE("R",'MAPA DE RIESGOS'!$H543,"C",'MAPA DE RIESGOS'!$AF543),"")</f>
        <v/>
      </c>
      <c r="BD99" s="370" t="str">
        <f>IF(AND('MAPA DE RIESGOS'!$AP544="Media",'MAPA DE RIESGOS'!$AR544="Moderado"),CONCATENATE("R",'MAPA DE RIESGOS'!$H544,"C",'MAPA DE RIESGOS'!$AF544),"")</f>
        <v/>
      </c>
      <c r="BE99" s="370" t="str">
        <f>IF(AND('MAPA DE RIESGOS'!$AP545="Media",'MAPA DE RIESGOS'!$AR545="Moderado"),CONCATENATE("R",'MAPA DE RIESGOS'!$H545,"C",'MAPA DE RIESGOS'!$AF545),"")</f>
        <v/>
      </c>
      <c r="BF99" s="370" t="str">
        <f>IF(AND('MAPA DE RIESGOS'!$AP546="Media",'MAPA DE RIESGOS'!$AR546="Moderado"),CONCATENATE("R",'MAPA DE RIESGOS'!$H546,"C",'MAPA DE RIESGOS'!$AF546),"")</f>
        <v/>
      </c>
      <c r="BG99" s="370" t="str">
        <f>IF(AND('MAPA DE RIESGOS'!$AP547="Media",'MAPA DE RIESGOS'!$AR547="Moderado"),CONCATENATE("R",'MAPA DE RIESGOS'!$H547,"C",'MAPA DE RIESGOS'!$AF547),"")</f>
        <v/>
      </c>
      <c r="BH99" s="370" t="str">
        <f>IF(AND('MAPA DE RIESGOS'!$AP548="Media",'MAPA DE RIESGOS'!$AR548="Moderado"),CONCATENATE("R",'MAPA DE RIESGOS'!$H548,"C",'MAPA DE RIESGOS'!$AF548),"")</f>
        <v/>
      </c>
      <c r="BI99" s="370" t="str">
        <f>IF(AND('MAPA DE RIESGOS'!$AP549="Media",'MAPA DE RIESGOS'!$AR549="Moderado"),CONCATENATE("R",'MAPA DE RIESGOS'!$H549,"C",'MAPA DE RIESGOS'!$AF549),"")</f>
        <v/>
      </c>
      <c r="BJ99" s="370" t="str">
        <f>IF(AND('MAPA DE RIESGOS'!$AP550="Media",'MAPA DE RIESGOS'!$AR550="Moderado"),CONCATENATE("R",'MAPA DE RIESGOS'!$H550,"C",'MAPA DE RIESGOS'!$AF550),"")</f>
        <v/>
      </c>
      <c r="BK99" s="371" t="str">
        <f>IF(AND('MAPA DE RIESGOS'!$AP551="Media",'MAPA DE RIESGOS'!$AR551="Moderado"),CONCATENATE("R",'MAPA DE RIESGOS'!$H551,"C",'MAPA DE RIESGOS'!$AF551),"")</f>
        <v/>
      </c>
      <c r="BL99" s="357" t="str">
        <f>IF(AND('MAPA DE RIESGOS'!$AP534="Media",'MAPA DE RIESGOS'!$AR534="Mayor"),CONCATENATE("R",'MAPA DE RIESGOS'!$H534,"C",'MAPA DE RIESGOS'!$AF534),"")</f>
        <v/>
      </c>
      <c r="BM99" s="357" t="str">
        <f>IF(AND('MAPA DE RIESGOS'!$AP535="Media",'MAPA DE RIESGOS'!$AR535="Mayor"),CONCATENATE("R",'MAPA DE RIESGOS'!$H535,"C",'MAPA DE RIESGOS'!$AF535),"")</f>
        <v/>
      </c>
      <c r="BN99" s="357" t="str">
        <f>IF(AND('MAPA DE RIESGOS'!$AP536="Media",'MAPA DE RIESGOS'!$AR536="Mayor"),CONCATENATE("R",'MAPA DE RIESGOS'!$H536,"C",'MAPA DE RIESGOS'!$AF536),"")</f>
        <v/>
      </c>
      <c r="BO99" s="357" t="str">
        <f>IF(AND('MAPA DE RIESGOS'!$AP537="Media",'MAPA DE RIESGOS'!$AR537="Mayor"),CONCATENATE("R",'MAPA DE RIESGOS'!$H537,"C",'MAPA DE RIESGOS'!$AF537),"")</f>
        <v/>
      </c>
      <c r="BP99" s="357" t="str">
        <f>IF(AND('MAPA DE RIESGOS'!$AP538="Media",'MAPA DE RIESGOS'!$AR538="Mayor"),CONCATENATE("R",'MAPA DE RIESGOS'!$H538,"C",'MAPA DE RIESGOS'!$AF538),"")</f>
        <v/>
      </c>
      <c r="BQ99" s="357" t="str">
        <f>IF(AND('MAPA DE RIESGOS'!$AP539="Media",'MAPA DE RIESGOS'!$AR539="Mayor"),CONCATENATE("R",'MAPA DE RIESGOS'!$H539,"C",'MAPA DE RIESGOS'!$AF539),"")</f>
        <v/>
      </c>
      <c r="BR99" s="357" t="str">
        <f>IF(AND('MAPA DE RIESGOS'!$AP540="Media",'MAPA DE RIESGOS'!$AR540="Mayor"),CONCATENATE("R",'MAPA DE RIESGOS'!$H540,"C",'MAPA DE RIESGOS'!$AF540),"")</f>
        <v/>
      </c>
      <c r="BS99" s="357" t="str">
        <f>IF(AND('MAPA DE RIESGOS'!$AP541="Media",'MAPA DE RIESGOS'!$AR541="Mayor"),CONCATENATE("R",'MAPA DE RIESGOS'!$H541,"C",'MAPA DE RIESGOS'!$AF541),"")</f>
        <v/>
      </c>
      <c r="BT99" s="357" t="str">
        <f>IF(AND('MAPA DE RIESGOS'!$AP542="Media",'MAPA DE RIESGOS'!$AR542="Mayor"),CONCATENATE("R",'MAPA DE RIESGOS'!$H542,"C",'MAPA DE RIESGOS'!$AF542),"")</f>
        <v/>
      </c>
      <c r="BU99" s="357" t="str">
        <f>IF(AND('MAPA DE RIESGOS'!$AP543="Media",'MAPA DE RIESGOS'!$AR543="Mayor"),CONCATENATE("R",'MAPA DE RIESGOS'!$H543,"C",'MAPA DE RIESGOS'!$AF543),"")</f>
        <v/>
      </c>
      <c r="BV99" s="357" t="str">
        <f>IF(AND('MAPA DE RIESGOS'!$AP544="Media",'MAPA DE RIESGOS'!$AR544="Mayor"),CONCATENATE("R",'MAPA DE RIESGOS'!$H544,"C",'MAPA DE RIESGOS'!$AF544),"")</f>
        <v/>
      </c>
      <c r="BW99" s="357" t="str">
        <f>IF(AND('MAPA DE RIESGOS'!$AP545="Media",'MAPA DE RIESGOS'!$AR545="Mayor"),CONCATENATE("R",'MAPA DE RIESGOS'!$H545,"C",'MAPA DE RIESGOS'!$AF545),"")</f>
        <v/>
      </c>
      <c r="BX99" s="357" t="str">
        <f>IF(AND('MAPA DE RIESGOS'!$AP546="Media",'MAPA DE RIESGOS'!$AR546="Mayor"),CONCATENATE("R",'MAPA DE RIESGOS'!$H546,"C",'MAPA DE RIESGOS'!$AF546),"")</f>
        <v/>
      </c>
      <c r="BY99" s="357" t="str">
        <f>IF(AND('MAPA DE RIESGOS'!$AP547="Media",'MAPA DE RIESGOS'!$AR547="Mayor"),CONCATENATE("R",'MAPA DE RIESGOS'!$H547,"C",'MAPA DE RIESGOS'!$AF547),"")</f>
        <v/>
      </c>
      <c r="BZ99" s="357" t="str">
        <f>IF(AND('MAPA DE RIESGOS'!$AP548="Media",'MAPA DE RIESGOS'!$AR548="Mayor"),CONCATENATE("R",'MAPA DE RIESGOS'!$H548,"C",'MAPA DE RIESGOS'!$AF548),"")</f>
        <v/>
      </c>
      <c r="CA99" s="357" t="str">
        <f>IF(AND('MAPA DE RIESGOS'!$AP549="Media",'MAPA DE RIESGOS'!$AR549="Mayor"),CONCATENATE("R",'MAPA DE RIESGOS'!$H549,"C",'MAPA DE RIESGOS'!$AF549),"")</f>
        <v/>
      </c>
      <c r="CB99" s="357" t="str">
        <f>IF(AND('MAPA DE RIESGOS'!$AP550="Media",'MAPA DE RIESGOS'!$AR550="Mayor"),CONCATENATE("R",'MAPA DE RIESGOS'!$H550,"C",'MAPA DE RIESGOS'!$AF550),"")</f>
        <v/>
      </c>
      <c r="CC99" s="358" t="str">
        <f>IF(AND('MAPA DE RIESGOS'!$AP551="Media",'MAPA DE RIESGOS'!$AR551="Mayor"),CONCATENATE("R",'MAPA DE RIESGOS'!$H551,"C",'MAPA DE RIESGOS'!$AF551),"")</f>
        <v/>
      </c>
      <c r="CD99" s="359" t="str">
        <f>IF(AND('MAPA DE RIESGOS'!$AP534="Media",'MAPA DE RIESGOS'!$AR534="Catastrófico"),CONCATENATE("R",'MAPA DE RIESGOS'!$H534,"C",'MAPA DE RIESGOS'!$AF534),"")</f>
        <v/>
      </c>
      <c r="CE99" s="359" t="str">
        <f>IF(AND('MAPA DE RIESGOS'!$AP535="Media",'MAPA DE RIESGOS'!$AR535="Catastrófico"),CONCATENATE("R",'MAPA DE RIESGOS'!$H535,"C",'MAPA DE RIESGOS'!$AF535),"")</f>
        <v/>
      </c>
      <c r="CF99" s="359" t="str">
        <f>IF(AND('MAPA DE RIESGOS'!$AP536="Media",'MAPA DE RIESGOS'!$AR536="Catastrófico"),CONCATENATE("R",'MAPA DE RIESGOS'!$H536,"C",'MAPA DE RIESGOS'!$AF536),"")</f>
        <v/>
      </c>
      <c r="CG99" s="359" t="str">
        <f>IF(AND('MAPA DE RIESGOS'!$AP537="Media",'MAPA DE RIESGOS'!$AR537="Catastrófico"),CONCATENATE("R",'MAPA DE RIESGOS'!$H537,"C",'MAPA DE RIESGOS'!$AF537),"")</f>
        <v/>
      </c>
      <c r="CH99" s="359" t="str">
        <f>IF(AND('MAPA DE RIESGOS'!$AP538="Media",'MAPA DE RIESGOS'!$AR538="Catastrófico"),CONCATENATE("R",'MAPA DE RIESGOS'!$H538,"C",'MAPA DE RIESGOS'!$AF538),"")</f>
        <v/>
      </c>
      <c r="CI99" s="359" t="str">
        <f>IF(AND('MAPA DE RIESGOS'!$AP539="Media",'MAPA DE RIESGOS'!$AR539="Catastrófico"),CONCATENATE("R",'MAPA DE RIESGOS'!$H539,"C",'MAPA DE RIESGOS'!$AF539),"")</f>
        <v/>
      </c>
      <c r="CJ99" s="359" t="str">
        <f>IF(AND('MAPA DE RIESGOS'!$AP540="Media",'MAPA DE RIESGOS'!$AR540="Catastrófico"),CONCATENATE("R",'MAPA DE RIESGOS'!$H540,"C",'MAPA DE RIESGOS'!$AF540),"")</f>
        <v/>
      </c>
      <c r="CK99" s="359" t="str">
        <f>IF(AND('MAPA DE RIESGOS'!$AP541="Media",'MAPA DE RIESGOS'!$AR541="Catastrófico"),CONCATENATE("R",'MAPA DE RIESGOS'!$H541,"C",'MAPA DE RIESGOS'!$AF541),"")</f>
        <v/>
      </c>
      <c r="CL99" s="359" t="str">
        <f>IF(AND('MAPA DE RIESGOS'!$AP542="Media",'MAPA DE RIESGOS'!$AR542="Catastrófico"),CONCATENATE("R",'MAPA DE RIESGOS'!$H542,"C",'MAPA DE RIESGOS'!$AF542),"")</f>
        <v/>
      </c>
      <c r="CM99" s="359" t="str">
        <f>IF(AND('MAPA DE RIESGOS'!$AP543="Media",'MAPA DE RIESGOS'!$AR543="Catastrófico"),CONCATENATE("R",'MAPA DE RIESGOS'!$H543,"C",'MAPA DE RIESGOS'!$AF543),"")</f>
        <v/>
      </c>
      <c r="CN99" s="359" t="str">
        <f>IF(AND('MAPA DE RIESGOS'!$AP544="Media",'MAPA DE RIESGOS'!$AR544="Catastrófico"),CONCATENATE("R",'MAPA DE RIESGOS'!$H544,"C",'MAPA DE RIESGOS'!$AF544),"")</f>
        <v/>
      </c>
      <c r="CO99" s="359" t="str">
        <f>IF(AND('MAPA DE RIESGOS'!$AP545="Media",'MAPA DE RIESGOS'!$AR545="Catastrófico"),CONCATENATE("R",'MAPA DE RIESGOS'!$H545,"C",'MAPA DE RIESGOS'!$AF545),"")</f>
        <v/>
      </c>
      <c r="CP99" s="359" t="str">
        <f>IF(AND('MAPA DE RIESGOS'!$AP546="Media",'MAPA DE RIESGOS'!$AR546="Catastrófico"),CONCATENATE("R",'MAPA DE RIESGOS'!$H546,"C",'MAPA DE RIESGOS'!$AF546),"")</f>
        <v/>
      </c>
      <c r="CQ99" s="359" t="str">
        <f>IF(AND('MAPA DE RIESGOS'!$AP547="Media",'MAPA DE RIESGOS'!$AR547="Catastrófico"),CONCATENATE("R",'MAPA DE RIESGOS'!$H547,"C",'MAPA DE RIESGOS'!$AF547),"")</f>
        <v/>
      </c>
      <c r="CR99" s="359" t="str">
        <f>IF(AND('MAPA DE RIESGOS'!$AP548="Media",'MAPA DE RIESGOS'!$AR548="Catastrófico"),CONCATENATE("R",'MAPA DE RIESGOS'!$H548,"C",'MAPA DE RIESGOS'!$AF548),"")</f>
        <v/>
      </c>
      <c r="CS99" s="359" t="str">
        <f>IF(AND('MAPA DE RIESGOS'!$AP549="Media",'MAPA DE RIESGOS'!$AR549="Catastrófico"),CONCATENATE("R",'MAPA DE RIESGOS'!$H549,"C",'MAPA DE RIESGOS'!$AF549),"")</f>
        <v/>
      </c>
      <c r="CT99" s="359" t="str">
        <f>IF(AND('MAPA DE RIESGOS'!$AP550="Media",'MAPA DE RIESGOS'!$AR550="Catastrófico"),CONCATENATE("R",'MAPA DE RIESGOS'!$H550,"C",'MAPA DE RIESGOS'!$AF550),"")</f>
        <v/>
      </c>
      <c r="CU99" s="360" t="str">
        <f>IF(AND('MAPA DE RIESGOS'!$AP551="Media",'MAPA DE RIESGOS'!$AR551="Catastrófico"),CONCATENATE("R",'MAPA DE RIESGOS'!$H551,"C",'MAPA DE RIESGOS'!$AF551),"")</f>
        <v/>
      </c>
      <c r="CV99" s="67"/>
      <c r="CW99" s="762"/>
      <c r="CX99" s="763"/>
      <c r="CY99" s="763"/>
      <c r="CZ99" s="763"/>
      <c r="DA99" s="763"/>
      <c r="DB99" s="764"/>
    </row>
    <row r="100" spans="2:106" ht="32.5" customHeight="1">
      <c r="B100" s="749"/>
      <c r="C100" s="749"/>
      <c r="D100" s="750"/>
      <c r="E100" s="738"/>
      <c r="F100" s="739"/>
      <c r="G100" s="739"/>
      <c r="H100" s="739"/>
      <c r="I100" s="740"/>
      <c r="J100" s="369" t="str">
        <f>IF(AND('MAPA DE RIESGOS'!$AP552="Media",'MAPA DE RIESGOS'!$AR552="Leve"),CONCATENATE("R",'MAPA DE RIESGOS'!$H552,"C",'MAPA DE RIESGOS'!$AF552),"")</f>
        <v/>
      </c>
      <c r="K100" s="370" t="str">
        <f>IF(AND('MAPA DE RIESGOS'!$AP553="Media",'MAPA DE RIESGOS'!$AR553="Leve"),CONCATENATE("R",'MAPA DE RIESGOS'!$H553,"C",'MAPA DE RIESGOS'!$AF553),"")</f>
        <v/>
      </c>
      <c r="L100" s="370" t="str">
        <f>IF(AND('MAPA DE RIESGOS'!$AP554="Media",'MAPA DE RIESGOS'!$AR554="Leve"),CONCATENATE("R",'MAPA DE RIESGOS'!$H554,"C",'MAPA DE RIESGOS'!$AF554),"")</f>
        <v/>
      </c>
      <c r="M100" s="370" t="str">
        <f>IF(AND('MAPA DE RIESGOS'!$AP555="Media",'MAPA DE RIESGOS'!$AR555="Leve"),CONCATENATE("R",'MAPA DE RIESGOS'!$H555,"C",'MAPA DE RIESGOS'!$AF555),"")</f>
        <v/>
      </c>
      <c r="N100" s="370" t="str">
        <f>IF(AND('MAPA DE RIESGOS'!$AP556="Media",'MAPA DE RIESGOS'!$AR556="Leve"),CONCATENATE("R",'MAPA DE RIESGOS'!$H556,"C",'MAPA DE RIESGOS'!$AF556),"")</f>
        <v/>
      </c>
      <c r="O100" s="370" t="str">
        <f>IF(AND('MAPA DE RIESGOS'!$AP557="Media",'MAPA DE RIESGOS'!$AR557="Leve"),CONCATENATE("R",'MAPA DE RIESGOS'!$H557,"C",'MAPA DE RIESGOS'!$AF557),"")</f>
        <v/>
      </c>
      <c r="P100" s="370" t="str">
        <f>IF(AND('MAPA DE RIESGOS'!$AP558="Media",'MAPA DE RIESGOS'!$AR558="Leve"),CONCATENATE("R",'MAPA DE RIESGOS'!$H558,"C",'MAPA DE RIESGOS'!$AF558),"")</f>
        <v/>
      </c>
      <c r="Q100" s="370" t="str">
        <f>IF(AND('MAPA DE RIESGOS'!$AP559="Media",'MAPA DE RIESGOS'!$AR559="Leve"),CONCATENATE("R",'MAPA DE RIESGOS'!$H559,"C",'MAPA DE RIESGOS'!$AF559),"")</f>
        <v/>
      </c>
      <c r="R100" s="370" t="str">
        <f>IF(AND('MAPA DE RIESGOS'!$AP560="Media",'MAPA DE RIESGOS'!$AR560="Leve"),CONCATENATE("R",'MAPA DE RIESGOS'!$H560,"C",'MAPA DE RIESGOS'!$AF560),"")</f>
        <v/>
      </c>
      <c r="S100" s="370" t="str">
        <f>IF(AND('MAPA DE RIESGOS'!$AP561="Media",'MAPA DE RIESGOS'!$AR561="Leve"),CONCATENATE("R",'MAPA DE RIESGOS'!$H561,"C",'MAPA DE RIESGOS'!$AF561),"")</f>
        <v/>
      </c>
      <c r="T100" s="370" t="str">
        <f>IF(AND('MAPA DE RIESGOS'!$AP562="Media",'MAPA DE RIESGOS'!$AR562="Leve"),CONCATENATE("R",'MAPA DE RIESGOS'!$H562,"C",'MAPA DE RIESGOS'!$AF562),"")</f>
        <v/>
      </c>
      <c r="U100" s="370" t="str">
        <f>IF(AND('MAPA DE RIESGOS'!$AP563="Media",'MAPA DE RIESGOS'!$AR563="Leve"),CONCATENATE("R",'MAPA DE RIESGOS'!$H563,"C",'MAPA DE RIESGOS'!$AF563),"")</f>
        <v/>
      </c>
      <c r="V100" s="370" t="str">
        <f>IF(AND('MAPA DE RIESGOS'!$AP564="Media",'MAPA DE RIESGOS'!$AR564="Leve"),CONCATENATE("R",'MAPA DE RIESGOS'!$H564,"C",'MAPA DE RIESGOS'!$AF564),"")</f>
        <v/>
      </c>
      <c r="W100" s="370" t="str">
        <f>IF(AND('MAPA DE RIESGOS'!$AP565="Media",'MAPA DE RIESGOS'!$AR565="Leve"),CONCATENATE("R",'MAPA DE RIESGOS'!$H565,"C",'MAPA DE RIESGOS'!$AF565),"")</f>
        <v/>
      </c>
      <c r="X100" s="370" t="str">
        <f>IF(AND('MAPA DE RIESGOS'!$AP566="Media",'MAPA DE RIESGOS'!$AR566="Leve"),CONCATENATE("R",'MAPA DE RIESGOS'!$H566,"C",'MAPA DE RIESGOS'!$AF566),"")</f>
        <v/>
      </c>
      <c r="Y100" s="370" t="str">
        <f>IF(AND('MAPA DE RIESGOS'!$AP567="Media",'MAPA DE RIESGOS'!$AR567="Leve"),CONCATENATE("R",'MAPA DE RIESGOS'!$H567,"C",'MAPA DE RIESGOS'!$AF567),"")</f>
        <v/>
      </c>
      <c r="Z100" s="370" t="str">
        <f>IF(AND('MAPA DE RIESGOS'!$AP568="Media",'MAPA DE RIESGOS'!$AR568="Leve"),CONCATENATE("R",'MAPA DE RIESGOS'!$H568,"C",'MAPA DE RIESGOS'!$AF568),"")</f>
        <v/>
      </c>
      <c r="AA100" s="370" t="str">
        <f>IF(AND('MAPA DE RIESGOS'!$AP569="Media",'MAPA DE RIESGOS'!$AR569="Leve"),CONCATENATE("R",'MAPA DE RIESGOS'!$H569,"C",'MAPA DE RIESGOS'!$AF569),"")</f>
        <v/>
      </c>
      <c r="AB100" s="369" t="str">
        <f>IF(AND('MAPA DE RIESGOS'!$AP552="Media",'MAPA DE RIESGOS'!$AR552="Menor"),CONCATENATE("R",'MAPA DE RIESGOS'!$H552,"C",'MAPA DE RIESGOS'!$AF552),"")</f>
        <v/>
      </c>
      <c r="AC100" s="370" t="str">
        <f>IF(AND('MAPA DE RIESGOS'!$AP553="Media",'MAPA DE RIESGOS'!$AR553="Menor"),CONCATENATE("R",'MAPA DE RIESGOS'!$H553,"C",'MAPA DE RIESGOS'!$AF553),"")</f>
        <v/>
      </c>
      <c r="AD100" s="370" t="str">
        <f>IF(AND('MAPA DE RIESGOS'!$AP554="Media",'MAPA DE RIESGOS'!$AR554="Menor"),CONCATENATE("R",'MAPA DE RIESGOS'!$H554,"C",'MAPA DE RIESGOS'!$AF554),"")</f>
        <v/>
      </c>
      <c r="AE100" s="370" t="str">
        <f>IF(AND('MAPA DE RIESGOS'!$AP555="Media",'MAPA DE RIESGOS'!$AR555="Menor"),CONCATENATE("R",'MAPA DE RIESGOS'!$H555,"C",'MAPA DE RIESGOS'!$AF555),"")</f>
        <v/>
      </c>
      <c r="AF100" s="370" t="str">
        <f>IF(AND('MAPA DE RIESGOS'!$AP556="Media",'MAPA DE RIESGOS'!$AR556="Menor"),CONCATENATE("R",'MAPA DE RIESGOS'!$H556,"C",'MAPA DE RIESGOS'!$AF556),"")</f>
        <v/>
      </c>
      <c r="AG100" s="370" t="str">
        <f>IF(AND('MAPA DE RIESGOS'!$AP557="Media",'MAPA DE RIESGOS'!$AR557="Menor"),CONCATENATE("R",'MAPA DE RIESGOS'!$H557,"C",'MAPA DE RIESGOS'!$AF557),"")</f>
        <v/>
      </c>
      <c r="AH100" s="370" t="str">
        <f>IF(AND('MAPA DE RIESGOS'!$AP558="Media",'MAPA DE RIESGOS'!$AR558="Menor"),CONCATENATE("R",'MAPA DE RIESGOS'!$H558,"C",'MAPA DE RIESGOS'!$AF558),"")</f>
        <v/>
      </c>
      <c r="AI100" s="370" t="str">
        <f>IF(AND('MAPA DE RIESGOS'!$AP559="Media",'MAPA DE RIESGOS'!$AR559="Menor"),CONCATENATE("R",'MAPA DE RIESGOS'!$H559,"C",'MAPA DE RIESGOS'!$AF559),"")</f>
        <v/>
      </c>
      <c r="AJ100" s="370" t="str">
        <f>IF(AND('MAPA DE RIESGOS'!$AP560="Media",'MAPA DE RIESGOS'!$AR560="Menor"),CONCATENATE("R",'MAPA DE RIESGOS'!$H560,"C",'MAPA DE RIESGOS'!$AF560),"")</f>
        <v/>
      </c>
      <c r="AK100" s="370" t="str">
        <f>IF(AND('MAPA DE RIESGOS'!$AP561="Media",'MAPA DE RIESGOS'!$AR561="Menor"),CONCATENATE("R",'MAPA DE RIESGOS'!$H561,"C",'MAPA DE RIESGOS'!$AF561),"")</f>
        <v/>
      </c>
      <c r="AL100" s="370" t="str">
        <f>IF(AND('MAPA DE RIESGOS'!$AP562="Media",'MAPA DE RIESGOS'!$AR562="Menor"),CONCATENATE("R",'MAPA DE RIESGOS'!$H562,"C",'MAPA DE RIESGOS'!$AF562),"")</f>
        <v/>
      </c>
      <c r="AM100" s="370" t="str">
        <f>IF(AND('MAPA DE RIESGOS'!$AP563="Media",'MAPA DE RIESGOS'!$AR563="Menor"),CONCATENATE("R",'MAPA DE RIESGOS'!$H563,"C",'MAPA DE RIESGOS'!$AF563),"")</f>
        <v/>
      </c>
      <c r="AN100" s="370" t="str">
        <f>IF(AND('MAPA DE RIESGOS'!$AP564="Media",'MAPA DE RIESGOS'!$AR564="Menor"),CONCATENATE("R",'MAPA DE RIESGOS'!$H564,"C",'MAPA DE RIESGOS'!$AF564),"")</f>
        <v/>
      </c>
      <c r="AO100" s="370" t="str">
        <f>IF(AND('MAPA DE RIESGOS'!$AP565="Media",'MAPA DE RIESGOS'!$AR565="Menor"),CONCATENATE("R",'MAPA DE RIESGOS'!$H565,"C",'MAPA DE RIESGOS'!$AF565),"")</f>
        <v/>
      </c>
      <c r="AP100" s="370" t="str">
        <f>IF(AND('MAPA DE RIESGOS'!$AP566="Media",'MAPA DE RIESGOS'!$AR566="Menor"),CONCATENATE("R",'MAPA DE RIESGOS'!$H566,"C",'MAPA DE RIESGOS'!$AF566),"")</f>
        <v/>
      </c>
      <c r="AQ100" s="370" t="str">
        <f>IF(AND('MAPA DE RIESGOS'!$AP567="Media",'MAPA DE RIESGOS'!$AR567="Menor"),CONCATENATE("R",'MAPA DE RIESGOS'!$H567,"C",'MAPA DE RIESGOS'!$AF567),"")</f>
        <v/>
      </c>
      <c r="AR100" s="370" t="str">
        <f>IF(AND('MAPA DE RIESGOS'!$AP568="Media",'MAPA DE RIESGOS'!$AR568="Menor"),CONCATENATE("R",'MAPA DE RIESGOS'!$H568,"C",'MAPA DE RIESGOS'!$AF568),"")</f>
        <v/>
      </c>
      <c r="AS100" s="370" t="str">
        <f>IF(AND('MAPA DE RIESGOS'!$AP569="Media",'MAPA DE RIESGOS'!$AR569="Menor"),CONCATENATE("R",'MAPA DE RIESGOS'!$H569,"C",'MAPA DE RIESGOS'!$AF569),"")</f>
        <v/>
      </c>
      <c r="AT100" s="369" t="str">
        <f>IF(AND('MAPA DE RIESGOS'!$AP552="Media",'MAPA DE RIESGOS'!$AR552="Moderado"),CONCATENATE("R",'MAPA DE RIESGOS'!$H552,"C",'MAPA DE RIESGOS'!$AF552),"")</f>
        <v/>
      </c>
      <c r="AU100" s="370" t="str">
        <f>IF(AND('MAPA DE RIESGOS'!$AP553="Media",'MAPA DE RIESGOS'!$AR553="Moderado"),CONCATENATE("R",'MAPA DE RIESGOS'!$H553,"C",'MAPA DE RIESGOS'!$AF553),"")</f>
        <v/>
      </c>
      <c r="AV100" s="370" t="str">
        <f>IF(AND('MAPA DE RIESGOS'!$AP554="Media",'MAPA DE RIESGOS'!$AR554="Moderado"),CONCATENATE("R",'MAPA DE RIESGOS'!$H554,"C",'MAPA DE RIESGOS'!$AF554),"")</f>
        <v/>
      </c>
      <c r="AW100" s="370" t="str">
        <f>IF(AND('MAPA DE RIESGOS'!$AP555="Media",'MAPA DE RIESGOS'!$AR555="Moderado"),CONCATENATE("R",'MAPA DE RIESGOS'!$H555,"C",'MAPA DE RIESGOS'!$AF555),"")</f>
        <v/>
      </c>
      <c r="AX100" s="370" t="str">
        <f>IF(AND('MAPA DE RIESGOS'!$AP556="Media",'MAPA DE RIESGOS'!$AR556="Moderado"),CONCATENATE("R",'MAPA DE RIESGOS'!$H556,"C",'MAPA DE RIESGOS'!$AF556),"")</f>
        <v/>
      </c>
      <c r="AY100" s="370" t="str">
        <f>IF(AND('MAPA DE RIESGOS'!$AP557="Media",'MAPA DE RIESGOS'!$AR557="Moderado"),CONCATENATE("R",'MAPA DE RIESGOS'!$H557,"C",'MAPA DE RIESGOS'!$AF557),"")</f>
        <v/>
      </c>
      <c r="AZ100" s="370" t="str">
        <f>IF(AND('MAPA DE RIESGOS'!$AP558="Media",'MAPA DE RIESGOS'!$AR558="Moderado"),CONCATENATE("R",'MAPA DE RIESGOS'!$H558,"C",'MAPA DE RIESGOS'!$AF558),"")</f>
        <v/>
      </c>
      <c r="BA100" s="370" t="str">
        <f>IF(AND('MAPA DE RIESGOS'!$AP559="Media",'MAPA DE RIESGOS'!$AR559="Moderado"),CONCATENATE("R",'MAPA DE RIESGOS'!$H559,"C",'MAPA DE RIESGOS'!$AF559),"")</f>
        <v/>
      </c>
      <c r="BB100" s="370" t="str">
        <f>IF(AND('MAPA DE RIESGOS'!$AP560="Media",'MAPA DE RIESGOS'!$AR560="Moderado"),CONCATENATE("R",'MAPA DE RIESGOS'!$H560,"C",'MAPA DE RIESGOS'!$AF560),"")</f>
        <v/>
      </c>
      <c r="BC100" s="370" t="str">
        <f>IF(AND('MAPA DE RIESGOS'!$AP561="Media",'MAPA DE RIESGOS'!$AR561="Moderado"),CONCATENATE("R",'MAPA DE RIESGOS'!$H561,"C",'MAPA DE RIESGOS'!$AF561),"")</f>
        <v/>
      </c>
      <c r="BD100" s="370" t="str">
        <f>IF(AND('MAPA DE RIESGOS'!$AP562="Media",'MAPA DE RIESGOS'!$AR562="Moderado"),CONCATENATE("R",'MAPA DE RIESGOS'!$H562,"C",'MAPA DE RIESGOS'!$AF562),"")</f>
        <v/>
      </c>
      <c r="BE100" s="370" t="str">
        <f>IF(AND('MAPA DE RIESGOS'!$AP563="Media",'MAPA DE RIESGOS'!$AR563="Moderado"),CONCATENATE("R",'MAPA DE RIESGOS'!$H563,"C",'MAPA DE RIESGOS'!$AF563),"")</f>
        <v/>
      </c>
      <c r="BF100" s="370" t="str">
        <f>IF(AND('MAPA DE RIESGOS'!$AP564="Media",'MAPA DE RIESGOS'!$AR564="Moderado"),CONCATENATE("R",'MAPA DE RIESGOS'!$H564,"C",'MAPA DE RIESGOS'!$AF564),"")</f>
        <v/>
      </c>
      <c r="BG100" s="370" t="str">
        <f>IF(AND('MAPA DE RIESGOS'!$AP565="Media",'MAPA DE RIESGOS'!$AR565="Moderado"),CONCATENATE("R",'MAPA DE RIESGOS'!$H565,"C",'MAPA DE RIESGOS'!$AF565),"")</f>
        <v/>
      </c>
      <c r="BH100" s="370" t="str">
        <f>IF(AND('MAPA DE RIESGOS'!$AP566="Media",'MAPA DE RIESGOS'!$AR566="Moderado"),CONCATENATE("R",'MAPA DE RIESGOS'!$H566,"C",'MAPA DE RIESGOS'!$AF566),"")</f>
        <v/>
      </c>
      <c r="BI100" s="370" t="str">
        <f>IF(AND('MAPA DE RIESGOS'!$AP567="Media",'MAPA DE RIESGOS'!$AR567="Moderado"),CONCATENATE("R",'MAPA DE RIESGOS'!$H567,"C",'MAPA DE RIESGOS'!$AF567),"")</f>
        <v/>
      </c>
      <c r="BJ100" s="370" t="str">
        <f>IF(AND('MAPA DE RIESGOS'!$AP568="Media",'MAPA DE RIESGOS'!$AR568="Moderado"),CONCATENATE("R",'MAPA DE RIESGOS'!$H568,"C",'MAPA DE RIESGOS'!$AF568),"")</f>
        <v/>
      </c>
      <c r="BK100" s="371" t="str">
        <f>IF(AND('MAPA DE RIESGOS'!$AP569="Media",'MAPA DE RIESGOS'!$AR569="Moderado"),CONCATENATE("R",'MAPA DE RIESGOS'!$H569,"C",'MAPA DE RIESGOS'!$AF569),"")</f>
        <v/>
      </c>
      <c r="BL100" s="357" t="str">
        <f>IF(AND('MAPA DE RIESGOS'!$AP552="Media",'MAPA DE RIESGOS'!$AR552="Mayor"),CONCATENATE("R",'MAPA DE RIESGOS'!$H552,"C",'MAPA DE RIESGOS'!$AF552),"")</f>
        <v/>
      </c>
      <c r="BM100" s="357" t="str">
        <f>IF(AND('MAPA DE RIESGOS'!$AP553="Media",'MAPA DE RIESGOS'!$AR553="Mayor"),CONCATENATE("R",'MAPA DE RIESGOS'!$H553,"C",'MAPA DE RIESGOS'!$AF553),"")</f>
        <v/>
      </c>
      <c r="BN100" s="357" t="str">
        <f>IF(AND('MAPA DE RIESGOS'!$AP554="Media",'MAPA DE RIESGOS'!$AR554="Mayor"),CONCATENATE("R",'MAPA DE RIESGOS'!$H554,"C",'MAPA DE RIESGOS'!$AF554),"")</f>
        <v/>
      </c>
      <c r="BO100" s="357" t="str">
        <f>IF(AND('MAPA DE RIESGOS'!$AP555="Media",'MAPA DE RIESGOS'!$AR555="Mayor"),CONCATENATE("R",'MAPA DE RIESGOS'!$H555,"C",'MAPA DE RIESGOS'!$AF555),"")</f>
        <v/>
      </c>
      <c r="BP100" s="357" t="str">
        <f>IF(AND('MAPA DE RIESGOS'!$AP556="Media",'MAPA DE RIESGOS'!$AR556="Mayor"),CONCATENATE("R",'MAPA DE RIESGOS'!$H556,"C",'MAPA DE RIESGOS'!$AF556),"")</f>
        <v/>
      </c>
      <c r="BQ100" s="357" t="str">
        <f>IF(AND('MAPA DE RIESGOS'!$AP557="Media",'MAPA DE RIESGOS'!$AR557="Mayor"),CONCATENATE("R",'MAPA DE RIESGOS'!$H557,"C",'MAPA DE RIESGOS'!$AF557),"")</f>
        <v/>
      </c>
      <c r="BR100" s="357" t="str">
        <f>IF(AND('MAPA DE RIESGOS'!$AP558="Media",'MAPA DE RIESGOS'!$AR558="Mayor"),CONCATENATE("R",'MAPA DE RIESGOS'!$H558,"C",'MAPA DE RIESGOS'!$AF558),"")</f>
        <v/>
      </c>
      <c r="BS100" s="357" t="str">
        <f>IF(AND('MAPA DE RIESGOS'!$AP559="Media",'MAPA DE RIESGOS'!$AR559="Mayor"),CONCATENATE("R",'MAPA DE RIESGOS'!$H559,"C",'MAPA DE RIESGOS'!$AF559),"")</f>
        <v/>
      </c>
      <c r="BT100" s="357" t="str">
        <f>IF(AND('MAPA DE RIESGOS'!$AP560="Media",'MAPA DE RIESGOS'!$AR560="Mayor"),CONCATENATE("R",'MAPA DE RIESGOS'!$H560,"C",'MAPA DE RIESGOS'!$AF560),"")</f>
        <v/>
      </c>
      <c r="BU100" s="357" t="str">
        <f>IF(AND('MAPA DE RIESGOS'!$AP561="Media",'MAPA DE RIESGOS'!$AR561="Mayor"),CONCATENATE("R",'MAPA DE RIESGOS'!$H561,"C",'MAPA DE RIESGOS'!$AF561),"")</f>
        <v/>
      </c>
      <c r="BV100" s="357" t="str">
        <f>IF(AND('MAPA DE RIESGOS'!$AP562="Media",'MAPA DE RIESGOS'!$AR562="Mayor"),CONCATENATE("R",'MAPA DE RIESGOS'!$H562,"C",'MAPA DE RIESGOS'!$AF562),"")</f>
        <v/>
      </c>
      <c r="BW100" s="357" t="str">
        <f>IF(AND('MAPA DE RIESGOS'!$AP563="Media",'MAPA DE RIESGOS'!$AR563="Mayor"),CONCATENATE("R",'MAPA DE RIESGOS'!$H563,"C",'MAPA DE RIESGOS'!$AF563),"")</f>
        <v/>
      </c>
      <c r="BX100" s="357" t="str">
        <f>IF(AND('MAPA DE RIESGOS'!$AP564="Media",'MAPA DE RIESGOS'!$AR564="Mayor"),CONCATENATE("R",'MAPA DE RIESGOS'!$H564,"C",'MAPA DE RIESGOS'!$AF564),"")</f>
        <v/>
      </c>
      <c r="BY100" s="357" t="str">
        <f>IF(AND('MAPA DE RIESGOS'!$AP565="Media",'MAPA DE RIESGOS'!$AR565="Mayor"),CONCATENATE("R",'MAPA DE RIESGOS'!$H565,"C",'MAPA DE RIESGOS'!$AF565),"")</f>
        <v/>
      </c>
      <c r="BZ100" s="357" t="str">
        <f>IF(AND('MAPA DE RIESGOS'!$AP566="Media",'MAPA DE RIESGOS'!$AR566="Mayor"),CONCATENATE("R",'MAPA DE RIESGOS'!$H566,"C",'MAPA DE RIESGOS'!$AF566),"")</f>
        <v/>
      </c>
      <c r="CA100" s="357" t="str">
        <f>IF(AND('MAPA DE RIESGOS'!$AP567="Media",'MAPA DE RIESGOS'!$AR567="Mayor"),CONCATENATE("R",'MAPA DE RIESGOS'!$H567,"C",'MAPA DE RIESGOS'!$AF567),"")</f>
        <v/>
      </c>
      <c r="CB100" s="357" t="str">
        <f>IF(AND('MAPA DE RIESGOS'!$AP568="Media",'MAPA DE RIESGOS'!$AR568="Mayor"),CONCATENATE("R",'MAPA DE RIESGOS'!$H568,"C",'MAPA DE RIESGOS'!$AF568),"")</f>
        <v/>
      </c>
      <c r="CC100" s="358" t="str">
        <f>IF(AND('MAPA DE RIESGOS'!$AP569="Media",'MAPA DE RIESGOS'!$AR569="Mayor"),CONCATENATE("R",'MAPA DE RIESGOS'!$H569,"C",'MAPA DE RIESGOS'!$AF569),"")</f>
        <v/>
      </c>
      <c r="CD100" s="359" t="str">
        <f>IF(AND('MAPA DE RIESGOS'!$AP552="Media",'MAPA DE RIESGOS'!$AR552="Catastrófico"),CONCATENATE("R",'MAPA DE RIESGOS'!$H552,"C",'MAPA DE RIESGOS'!$AF552),"")</f>
        <v/>
      </c>
      <c r="CE100" s="359" t="str">
        <f>IF(AND('MAPA DE RIESGOS'!$AP553="Media",'MAPA DE RIESGOS'!$AR553="Catastrófico"),CONCATENATE("R",'MAPA DE RIESGOS'!$H553,"C",'MAPA DE RIESGOS'!$AF553),"")</f>
        <v/>
      </c>
      <c r="CF100" s="359" t="str">
        <f>IF(AND('MAPA DE RIESGOS'!$AP554="Media",'MAPA DE RIESGOS'!$AR554="Catastrófico"),CONCATENATE("R",'MAPA DE RIESGOS'!$H554,"C",'MAPA DE RIESGOS'!$AF554),"")</f>
        <v/>
      </c>
      <c r="CG100" s="359" t="str">
        <f>IF(AND('MAPA DE RIESGOS'!$AP555="Media",'MAPA DE RIESGOS'!$AR555="Catastrófico"),CONCATENATE("R",'MAPA DE RIESGOS'!$H555,"C",'MAPA DE RIESGOS'!$AF555),"")</f>
        <v/>
      </c>
      <c r="CH100" s="359" t="str">
        <f>IF(AND('MAPA DE RIESGOS'!$AP556="Media",'MAPA DE RIESGOS'!$AR556="Catastrófico"),CONCATENATE("R",'MAPA DE RIESGOS'!$H556,"C",'MAPA DE RIESGOS'!$AF556),"")</f>
        <v/>
      </c>
      <c r="CI100" s="359" t="str">
        <f>IF(AND('MAPA DE RIESGOS'!$AP557="Media",'MAPA DE RIESGOS'!$AR557="Catastrófico"),CONCATENATE("R",'MAPA DE RIESGOS'!$H557,"C",'MAPA DE RIESGOS'!$AF557),"")</f>
        <v/>
      </c>
      <c r="CJ100" s="359" t="str">
        <f>IF(AND('MAPA DE RIESGOS'!$AP558="Media",'MAPA DE RIESGOS'!$AR558="Catastrófico"),CONCATENATE("R",'MAPA DE RIESGOS'!$H558,"C",'MAPA DE RIESGOS'!$AF558),"")</f>
        <v/>
      </c>
      <c r="CK100" s="359" t="str">
        <f>IF(AND('MAPA DE RIESGOS'!$AP559="Media",'MAPA DE RIESGOS'!$AR559="Catastrófico"),CONCATENATE("R",'MAPA DE RIESGOS'!$H559,"C",'MAPA DE RIESGOS'!$AF559),"")</f>
        <v/>
      </c>
      <c r="CL100" s="359" t="str">
        <f>IF(AND('MAPA DE RIESGOS'!$AP560="Media",'MAPA DE RIESGOS'!$AR560="Catastrófico"),CONCATENATE("R",'MAPA DE RIESGOS'!$H560,"C",'MAPA DE RIESGOS'!$AF560),"")</f>
        <v/>
      </c>
      <c r="CM100" s="359" t="str">
        <f>IF(AND('MAPA DE RIESGOS'!$AP561="Media",'MAPA DE RIESGOS'!$AR561="Catastrófico"),CONCATENATE("R",'MAPA DE RIESGOS'!$H561,"C",'MAPA DE RIESGOS'!$AF561),"")</f>
        <v/>
      </c>
      <c r="CN100" s="359" t="str">
        <f>IF(AND('MAPA DE RIESGOS'!$AP562="Media",'MAPA DE RIESGOS'!$AR562="Catastrófico"),CONCATENATE("R",'MAPA DE RIESGOS'!$H562,"C",'MAPA DE RIESGOS'!$AF562),"")</f>
        <v/>
      </c>
      <c r="CO100" s="359" t="str">
        <f>IF(AND('MAPA DE RIESGOS'!$AP563="Media",'MAPA DE RIESGOS'!$AR563="Catastrófico"),CONCATENATE("R",'MAPA DE RIESGOS'!$H563,"C",'MAPA DE RIESGOS'!$AF563),"")</f>
        <v/>
      </c>
      <c r="CP100" s="359" t="str">
        <f>IF(AND('MAPA DE RIESGOS'!$AP564="Media",'MAPA DE RIESGOS'!$AR564="Catastrófico"),CONCATENATE("R",'MAPA DE RIESGOS'!$H564,"C",'MAPA DE RIESGOS'!$AF564),"")</f>
        <v/>
      </c>
      <c r="CQ100" s="359" t="str">
        <f>IF(AND('MAPA DE RIESGOS'!$AP565="Media",'MAPA DE RIESGOS'!$AR565="Catastrófico"),CONCATENATE("R",'MAPA DE RIESGOS'!$H565,"C",'MAPA DE RIESGOS'!$AF565),"")</f>
        <v/>
      </c>
      <c r="CR100" s="359" t="str">
        <f>IF(AND('MAPA DE RIESGOS'!$AP566="Media",'MAPA DE RIESGOS'!$AR566="Catastrófico"),CONCATENATE("R",'MAPA DE RIESGOS'!$H566,"C",'MAPA DE RIESGOS'!$AF566),"")</f>
        <v/>
      </c>
      <c r="CS100" s="359" t="str">
        <f>IF(AND('MAPA DE RIESGOS'!$AP567="Media",'MAPA DE RIESGOS'!$AR567="Catastrófico"),CONCATENATE("R",'MAPA DE RIESGOS'!$H567,"C",'MAPA DE RIESGOS'!$AF567),"")</f>
        <v/>
      </c>
      <c r="CT100" s="359" t="str">
        <f>IF(AND('MAPA DE RIESGOS'!$AP568="Media",'MAPA DE RIESGOS'!$AR568="Catastrófico"),CONCATENATE("R",'MAPA DE RIESGOS'!$H568,"C",'MAPA DE RIESGOS'!$AF568),"")</f>
        <v/>
      </c>
      <c r="CU100" s="360" t="str">
        <f>IF(AND('MAPA DE RIESGOS'!$AP569="Media",'MAPA DE RIESGOS'!$AR569="Catastrófico"),CONCATENATE("R",'MAPA DE RIESGOS'!$H569,"C",'MAPA DE RIESGOS'!$AF569),"")</f>
        <v/>
      </c>
      <c r="CV100" s="67"/>
      <c r="CW100" s="762"/>
      <c r="CX100" s="763"/>
      <c r="CY100" s="763"/>
      <c r="CZ100" s="763"/>
      <c r="DA100" s="763"/>
      <c r="DB100" s="764"/>
    </row>
    <row r="101" spans="2:106" ht="32.5" customHeight="1">
      <c r="B101" s="749"/>
      <c r="C101" s="749"/>
      <c r="D101" s="750"/>
      <c r="E101" s="738"/>
      <c r="F101" s="739"/>
      <c r="G101" s="739"/>
      <c r="H101" s="739"/>
      <c r="I101" s="740"/>
      <c r="J101" s="369" t="str">
        <f>IF(AND('MAPA DE RIESGOS'!$AP570="Media",'MAPA DE RIESGOS'!$AR570="Leve"),CONCATENATE("R",'MAPA DE RIESGOS'!$H570,"C",'MAPA DE RIESGOS'!$AF570),"")</f>
        <v/>
      </c>
      <c r="K101" s="370" t="str">
        <f>IF(AND('MAPA DE RIESGOS'!$AP571="Media",'MAPA DE RIESGOS'!$AR571="Leve"),CONCATENATE("R",'MAPA DE RIESGOS'!$H571,"C",'MAPA DE RIESGOS'!$AF571),"")</f>
        <v/>
      </c>
      <c r="L101" s="370" t="str">
        <f>IF(AND('MAPA DE RIESGOS'!$AP572="Media",'MAPA DE RIESGOS'!$AR572="Leve"),CONCATENATE("R",'MAPA DE RIESGOS'!$H572,"C",'MAPA DE RIESGOS'!$AF572),"")</f>
        <v/>
      </c>
      <c r="M101" s="370" t="str">
        <f>IF(AND('MAPA DE RIESGOS'!$AP573="Media",'MAPA DE RIESGOS'!$AR573="Leve"),CONCATENATE("R",'MAPA DE RIESGOS'!$H573,"C",'MAPA DE RIESGOS'!$AF573),"")</f>
        <v/>
      </c>
      <c r="N101" s="370" t="str">
        <f>IF(AND('MAPA DE RIESGOS'!$AP574="Media",'MAPA DE RIESGOS'!$AR574="Leve"),CONCATENATE("R",'MAPA DE RIESGOS'!$H574,"C",'MAPA DE RIESGOS'!$AF574),"")</f>
        <v/>
      </c>
      <c r="O101" s="370" t="str">
        <f>IF(AND('MAPA DE RIESGOS'!$AP575="Media",'MAPA DE RIESGOS'!$AR575="Leve"),CONCATENATE("R",'MAPA DE RIESGOS'!$H575,"C",'MAPA DE RIESGOS'!$AF575),"")</f>
        <v/>
      </c>
      <c r="P101" s="370" t="str">
        <f>IF(AND('MAPA DE RIESGOS'!$AP576="Media",'MAPA DE RIESGOS'!$AR576="Leve"),CONCATENATE("R",'MAPA DE RIESGOS'!$H576,"C",'MAPA DE RIESGOS'!$AF576),"")</f>
        <v/>
      </c>
      <c r="Q101" s="370" t="str">
        <f>IF(AND('MAPA DE RIESGOS'!$AP577="Media",'MAPA DE RIESGOS'!$AR577="Leve"),CONCATENATE("R",'MAPA DE RIESGOS'!$H577,"C",'MAPA DE RIESGOS'!$AF577),"")</f>
        <v/>
      </c>
      <c r="R101" s="370" t="str">
        <f>IF(AND('MAPA DE RIESGOS'!$AP578="Media",'MAPA DE RIESGOS'!$AR578="Leve"),CONCATENATE("R",'MAPA DE RIESGOS'!$H578,"C",'MAPA DE RIESGOS'!$AF578),"")</f>
        <v/>
      </c>
      <c r="S101" s="370" t="str">
        <f>IF(AND('MAPA DE RIESGOS'!$AP579="Media",'MAPA DE RIESGOS'!$AR579="Leve"),CONCATENATE("R",'MAPA DE RIESGOS'!$H579,"C",'MAPA DE RIESGOS'!$AF579),"")</f>
        <v/>
      </c>
      <c r="T101" s="370" t="str">
        <f>IF(AND('MAPA DE RIESGOS'!$AP580="Media",'MAPA DE RIESGOS'!$AR580="Leve"),CONCATENATE("R",'MAPA DE RIESGOS'!$H580,"C",'MAPA DE RIESGOS'!$AF580),"")</f>
        <v/>
      </c>
      <c r="U101" s="370" t="str">
        <f>IF(AND('MAPA DE RIESGOS'!$AP581="Media",'MAPA DE RIESGOS'!$AR581="Leve"),CONCATENATE("R",'MAPA DE RIESGOS'!$H581,"C",'MAPA DE RIESGOS'!$AF581),"")</f>
        <v/>
      </c>
      <c r="V101" s="370" t="str">
        <f>IF(AND('MAPA DE RIESGOS'!$AP582="Media",'MAPA DE RIESGOS'!$AR582="Leve"),CONCATENATE("R",'MAPA DE RIESGOS'!$H582,"C",'MAPA DE RIESGOS'!$AF582),"")</f>
        <v/>
      </c>
      <c r="W101" s="370" t="str">
        <f>IF(AND('MAPA DE RIESGOS'!$AP583="Media",'MAPA DE RIESGOS'!$AR583="Leve"),CONCATENATE("R",'MAPA DE RIESGOS'!$H583,"C",'MAPA DE RIESGOS'!$AF583),"")</f>
        <v/>
      </c>
      <c r="X101" s="370" t="str">
        <f>IF(AND('MAPA DE RIESGOS'!$AP584="Media",'MAPA DE RIESGOS'!$AR584="Leve"),CONCATENATE("R",'MAPA DE RIESGOS'!$H584,"C",'MAPA DE RIESGOS'!$AF584),"")</f>
        <v/>
      </c>
      <c r="Y101" s="370" t="str">
        <f>IF(AND('MAPA DE RIESGOS'!$AP585="Media",'MAPA DE RIESGOS'!$AR585="Leve"),CONCATENATE("R",'MAPA DE RIESGOS'!$H585,"C",'MAPA DE RIESGOS'!$AF585),"")</f>
        <v/>
      </c>
      <c r="Z101" s="370" t="str">
        <f>IF(AND('MAPA DE RIESGOS'!$AP586="Media",'MAPA DE RIESGOS'!$AR586="Leve"),CONCATENATE("R",'MAPA DE RIESGOS'!$H586,"C",'MAPA DE RIESGOS'!$AF586),"")</f>
        <v/>
      </c>
      <c r="AA101" s="370" t="str">
        <f>IF(AND('MAPA DE RIESGOS'!$AP587="Media",'MAPA DE RIESGOS'!$AR587="Leve"),CONCATENATE("R",'MAPA DE RIESGOS'!$H587,"C",'MAPA DE RIESGOS'!$AF587),"")</f>
        <v/>
      </c>
      <c r="AB101" s="369" t="str">
        <f>IF(AND('MAPA DE RIESGOS'!$AP570="Media",'MAPA DE RIESGOS'!$AR570="Menor"),CONCATENATE("R",'MAPA DE RIESGOS'!$H570,"C",'MAPA DE RIESGOS'!$AF570),"")</f>
        <v/>
      </c>
      <c r="AC101" s="370" t="str">
        <f>IF(AND('MAPA DE RIESGOS'!$AP571="Media",'MAPA DE RIESGOS'!$AR571="Menor"),CONCATENATE("R",'MAPA DE RIESGOS'!$H571,"C",'MAPA DE RIESGOS'!$AF571),"")</f>
        <v/>
      </c>
      <c r="AD101" s="370" t="str">
        <f>IF(AND('MAPA DE RIESGOS'!$AP572="Media",'MAPA DE RIESGOS'!$AR572="Menor"),CONCATENATE("R",'MAPA DE RIESGOS'!$H572,"C",'MAPA DE RIESGOS'!$AF572),"")</f>
        <v/>
      </c>
      <c r="AE101" s="370" t="str">
        <f>IF(AND('MAPA DE RIESGOS'!$AP573="Media",'MAPA DE RIESGOS'!$AR573="Menor"),CONCATENATE("R",'MAPA DE RIESGOS'!$H573,"C",'MAPA DE RIESGOS'!$AF573),"")</f>
        <v/>
      </c>
      <c r="AF101" s="370" t="str">
        <f>IF(AND('MAPA DE RIESGOS'!$AP574="Media",'MAPA DE RIESGOS'!$AR574="Menor"),CONCATENATE("R",'MAPA DE RIESGOS'!$H574,"C",'MAPA DE RIESGOS'!$AF574),"")</f>
        <v/>
      </c>
      <c r="AG101" s="370" t="str">
        <f>IF(AND('MAPA DE RIESGOS'!$AP575="Media",'MAPA DE RIESGOS'!$AR575="Menor"),CONCATENATE("R",'MAPA DE RIESGOS'!$H575,"C",'MAPA DE RIESGOS'!$AF575),"")</f>
        <v/>
      </c>
      <c r="AH101" s="370" t="str">
        <f>IF(AND('MAPA DE RIESGOS'!$AP576="Media",'MAPA DE RIESGOS'!$AR576="Menor"),CONCATENATE("R",'MAPA DE RIESGOS'!$H576,"C",'MAPA DE RIESGOS'!$AF576),"")</f>
        <v/>
      </c>
      <c r="AI101" s="370" t="str">
        <f>IF(AND('MAPA DE RIESGOS'!$AP577="Media",'MAPA DE RIESGOS'!$AR577="Menor"),CONCATENATE("R",'MAPA DE RIESGOS'!$H577,"C",'MAPA DE RIESGOS'!$AF577),"")</f>
        <v/>
      </c>
      <c r="AJ101" s="370" t="str">
        <f>IF(AND('MAPA DE RIESGOS'!$AP578="Media",'MAPA DE RIESGOS'!$AR578="Menor"),CONCATENATE("R",'MAPA DE RIESGOS'!$H578,"C",'MAPA DE RIESGOS'!$AF578),"")</f>
        <v/>
      </c>
      <c r="AK101" s="370" t="str">
        <f>IF(AND('MAPA DE RIESGOS'!$AP579="Media",'MAPA DE RIESGOS'!$AR579="Menor"),CONCATENATE("R",'MAPA DE RIESGOS'!$H579,"C",'MAPA DE RIESGOS'!$AF579),"")</f>
        <v/>
      </c>
      <c r="AL101" s="370" t="str">
        <f>IF(AND('MAPA DE RIESGOS'!$AP580="Media",'MAPA DE RIESGOS'!$AR580="Menor"),CONCATENATE("R",'MAPA DE RIESGOS'!$H580,"C",'MAPA DE RIESGOS'!$AF580),"")</f>
        <v/>
      </c>
      <c r="AM101" s="370" t="str">
        <f>IF(AND('MAPA DE RIESGOS'!$AP581="Media",'MAPA DE RIESGOS'!$AR581="Menor"),CONCATENATE("R",'MAPA DE RIESGOS'!$H581,"C",'MAPA DE RIESGOS'!$AF581),"")</f>
        <v/>
      </c>
      <c r="AN101" s="370" t="str">
        <f>IF(AND('MAPA DE RIESGOS'!$AP582="Media",'MAPA DE RIESGOS'!$AR582="Menor"),CONCATENATE("R",'MAPA DE RIESGOS'!$H582,"C",'MAPA DE RIESGOS'!$AF582),"")</f>
        <v/>
      </c>
      <c r="AO101" s="370" t="str">
        <f>IF(AND('MAPA DE RIESGOS'!$AP583="Media",'MAPA DE RIESGOS'!$AR583="Menor"),CONCATENATE("R",'MAPA DE RIESGOS'!$H583,"C",'MAPA DE RIESGOS'!$AF583),"")</f>
        <v/>
      </c>
      <c r="AP101" s="370" t="str">
        <f>IF(AND('MAPA DE RIESGOS'!$AP584="Media",'MAPA DE RIESGOS'!$AR584="Menor"),CONCATENATE("R",'MAPA DE RIESGOS'!$H584,"C",'MAPA DE RIESGOS'!$AF584),"")</f>
        <v/>
      </c>
      <c r="AQ101" s="370" t="str">
        <f>IF(AND('MAPA DE RIESGOS'!$AP585="Media",'MAPA DE RIESGOS'!$AR585="Menor"),CONCATENATE("R",'MAPA DE RIESGOS'!$H585,"C",'MAPA DE RIESGOS'!$AF585),"")</f>
        <v/>
      </c>
      <c r="AR101" s="370" t="str">
        <f>IF(AND('MAPA DE RIESGOS'!$AP586="Media",'MAPA DE RIESGOS'!$AR586="Menor"),CONCATENATE("R",'MAPA DE RIESGOS'!$H586,"C",'MAPA DE RIESGOS'!$AF586),"")</f>
        <v/>
      </c>
      <c r="AS101" s="370" t="str">
        <f>IF(AND('MAPA DE RIESGOS'!$AP587="Media",'MAPA DE RIESGOS'!$AR587="Menor"),CONCATENATE("R",'MAPA DE RIESGOS'!$H587,"C",'MAPA DE RIESGOS'!$AF587),"")</f>
        <v/>
      </c>
      <c r="AT101" s="369" t="str">
        <f>IF(AND('MAPA DE RIESGOS'!$AP570="Media",'MAPA DE RIESGOS'!$AR570="Moderado"),CONCATENATE("R",'MAPA DE RIESGOS'!$H570,"C",'MAPA DE RIESGOS'!$AF570),"")</f>
        <v/>
      </c>
      <c r="AU101" s="370" t="str">
        <f>IF(AND('MAPA DE RIESGOS'!$AP571="Media",'MAPA DE RIESGOS'!$AR571="Moderado"),CONCATENATE("R",'MAPA DE RIESGOS'!$H571,"C",'MAPA DE RIESGOS'!$AF571),"")</f>
        <v/>
      </c>
      <c r="AV101" s="370" t="str">
        <f>IF(AND('MAPA DE RIESGOS'!$AP572="Media",'MAPA DE RIESGOS'!$AR572="Moderado"),CONCATENATE("R",'MAPA DE RIESGOS'!$H572,"C",'MAPA DE RIESGOS'!$AF572),"")</f>
        <v/>
      </c>
      <c r="AW101" s="370" t="str">
        <f>IF(AND('MAPA DE RIESGOS'!$AP573="Media",'MAPA DE RIESGOS'!$AR573="Moderado"),CONCATENATE("R",'MAPA DE RIESGOS'!$H573,"C",'MAPA DE RIESGOS'!$AF573),"")</f>
        <v/>
      </c>
      <c r="AX101" s="370" t="str">
        <f>IF(AND('MAPA DE RIESGOS'!$AP574="Media",'MAPA DE RIESGOS'!$AR574="Moderado"),CONCATENATE("R",'MAPA DE RIESGOS'!$H574,"C",'MAPA DE RIESGOS'!$AF574),"")</f>
        <v/>
      </c>
      <c r="AY101" s="370" t="str">
        <f>IF(AND('MAPA DE RIESGOS'!$AP575="Media",'MAPA DE RIESGOS'!$AR575="Moderado"),CONCATENATE("R",'MAPA DE RIESGOS'!$H575,"C",'MAPA DE RIESGOS'!$AF575),"")</f>
        <v/>
      </c>
      <c r="AZ101" s="370" t="str">
        <f>IF(AND('MAPA DE RIESGOS'!$AP576="Media",'MAPA DE RIESGOS'!$AR576="Moderado"),CONCATENATE("R",'MAPA DE RIESGOS'!$H576,"C",'MAPA DE RIESGOS'!$AF576),"")</f>
        <v/>
      </c>
      <c r="BA101" s="370" t="str">
        <f>IF(AND('MAPA DE RIESGOS'!$AP577="Media",'MAPA DE RIESGOS'!$AR577="Moderado"),CONCATENATE("R",'MAPA DE RIESGOS'!$H577,"C",'MAPA DE RIESGOS'!$AF577),"")</f>
        <v/>
      </c>
      <c r="BB101" s="370" t="str">
        <f>IF(AND('MAPA DE RIESGOS'!$AP578="Media",'MAPA DE RIESGOS'!$AR578="Moderado"),CONCATENATE("R",'MAPA DE RIESGOS'!$H578,"C",'MAPA DE RIESGOS'!$AF578),"")</f>
        <v/>
      </c>
      <c r="BC101" s="370" t="str">
        <f>IF(AND('MAPA DE RIESGOS'!$AP579="Media",'MAPA DE RIESGOS'!$AR579="Moderado"),CONCATENATE("R",'MAPA DE RIESGOS'!$H579,"C",'MAPA DE RIESGOS'!$AF579),"")</f>
        <v/>
      </c>
      <c r="BD101" s="370" t="str">
        <f>IF(AND('MAPA DE RIESGOS'!$AP580="Media",'MAPA DE RIESGOS'!$AR580="Moderado"),CONCATENATE("R",'MAPA DE RIESGOS'!$H580,"C",'MAPA DE RIESGOS'!$AF580),"")</f>
        <v/>
      </c>
      <c r="BE101" s="370" t="str">
        <f>IF(AND('MAPA DE RIESGOS'!$AP581="Media",'MAPA DE RIESGOS'!$AR581="Moderado"),CONCATENATE("R",'MAPA DE RIESGOS'!$H581,"C",'MAPA DE RIESGOS'!$AF581),"")</f>
        <v/>
      </c>
      <c r="BF101" s="370" t="str">
        <f>IF(AND('MAPA DE RIESGOS'!$AP582="Media",'MAPA DE RIESGOS'!$AR582="Moderado"),CONCATENATE("R",'MAPA DE RIESGOS'!$H582,"C",'MAPA DE RIESGOS'!$AF582),"")</f>
        <v/>
      </c>
      <c r="BG101" s="370" t="str">
        <f>IF(AND('MAPA DE RIESGOS'!$AP583="Media",'MAPA DE RIESGOS'!$AR583="Moderado"),CONCATENATE("R",'MAPA DE RIESGOS'!$H583,"C",'MAPA DE RIESGOS'!$AF583),"")</f>
        <v/>
      </c>
      <c r="BH101" s="370" t="str">
        <f>IF(AND('MAPA DE RIESGOS'!$AP584="Media",'MAPA DE RIESGOS'!$AR584="Moderado"),CONCATENATE("R",'MAPA DE RIESGOS'!$H584,"C",'MAPA DE RIESGOS'!$AF584),"")</f>
        <v/>
      </c>
      <c r="BI101" s="370" t="str">
        <f>IF(AND('MAPA DE RIESGOS'!$AP585="Media",'MAPA DE RIESGOS'!$AR585="Moderado"),CONCATENATE("R",'MAPA DE RIESGOS'!$H585,"C",'MAPA DE RIESGOS'!$AF585),"")</f>
        <v/>
      </c>
      <c r="BJ101" s="370" t="str">
        <f>IF(AND('MAPA DE RIESGOS'!$AP586="Media",'MAPA DE RIESGOS'!$AR586="Moderado"),CONCATENATE("R",'MAPA DE RIESGOS'!$H586,"C",'MAPA DE RIESGOS'!$AF586),"")</f>
        <v/>
      </c>
      <c r="BK101" s="371" t="str">
        <f>IF(AND('MAPA DE RIESGOS'!$AP587="Media",'MAPA DE RIESGOS'!$AR587="Moderado"),CONCATENATE("R",'MAPA DE RIESGOS'!$H587,"C",'MAPA DE RIESGOS'!$AF587),"")</f>
        <v/>
      </c>
      <c r="BL101" s="357" t="str">
        <f>IF(AND('MAPA DE RIESGOS'!$AP570="Media",'MAPA DE RIESGOS'!$AR570="Mayor"),CONCATENATE("R",'MAPA DE RIESGOS'!$H570,"C",'MAPA DE RIESGOS'!$AF570),"")</f>
        <v/>
      </c>
      <c r="BM101" s="357" t="str">
        <f>IF(AND('MAPA DE RIESGOS'!$AP571="Media",'MAPA DE RIESGOS'!$AR571="Mayor"),CONCATENATE("R",'MAPA DE RIESGOS'!$H571,"C",'MAPA DE RIESGOS'!$AF571),"")</f>
        <v/>
      </c>
      <c r="BN101" s="357" t="str">
        <f>IF(AND('MAPA DE RIESGOS'!$AP572="Media",'MAPA DE RIESGOS'!$AR572="Mayor"),CONCATENATE("R",'MAPA DE RIESGOS'!$H572,"C",'MAPA DE RIESGOS'!$AF572),"")</f>
        <v/>
      </c>
      <c r="BO101" s="357" t="str">
        <f>IF(AND('MAPA DE RIESGOS'!$AP573="Media",'MAPA DE RIESGOS'!$AR573="Mayor"),CONCATENATE("R",'MAPA DE RIESGOS'!$H573,"C",'MAPA DE RIESGOS'!$AF573),"")</f>
        <v/>
      </c>
      <c r="BP101" s="357" t="str">
        <f>IF(AND('MAPA DE RIESGOS'!$AP574="Media",'MAPA DE RIESGOS'!$AR574="Mayor"),CONCATENATE("R",'MAPA DE RIESGOS'!$H574,"C",'MAPA DE RIESGOS'!$AF574),"")</f>
        <v/>
      </c>
      <c r="BQ101" s="357" t="str">
        <f>IF(AND('MAPA DE RIESGOS'!$AP575="Media",'MAPA DE RIESGOS'!$AR575="Mayor"),CONCATENATE("R",'MAPA DE RIESGOS'!$H575,"C",'MAPA DE RIESGOS'!$AF575),"")</f>
        <v/>
      </c>
      <c r="BR101" s="357" t="str">
        <f>IF(AND('MAPA DE RIESGOS'!$AP576="Media",'MAPA DE RIESGOS'!$AR576="Mayor"),CONCATENATE("R",'MAPA DE RIESGOS'!$H576,"C",'MAPA DE RIESGOS'!$AF576),"")</f>
        <v/>
      </c>
      <c r="BS101" s="357" t="str">
        <f>IF(AND('MAPA DE RIESGOS'!$AP577="Media",'MAPA DE RIESGOS'!$AR577="Mayor"),CONCATENATE("R",'MAPA DE RIESGOS'!$H577,"C",'MAPA DE RIESGOS'!$AF577),"")</f>
        <v/>
      </c>
      <c r="BT101" s="357" t="str">
        <f>IF(AND('MAPA DE RIESGOS'!$AP578="Media",'MAPA DE RIESGOS'!$AR578="Mayor"),CONCATENATE("R",'MAPA DE RIESGOS'!$H578,"C",'MAPA DE RIESGOS'!$AF578),"")</f>
        <v/>
      </c>
      <c r="BU101" s="357" t="str">
        <f>IF(AND('MAPA DE RIESGOS'!$AP579="Media",'MAPA DE RIESGOS'!$AR579="Mayor"),CONCATENATE("R",'MAPA DE RIESGOS'!$H579,"C",'MAPA DE RIESGOS'!$AF579),"")</f>
        <v/>
      </c>
      <c r="BV101" s="357" t="str">
        <f>IF(AND('MAPA DE RIESGOS'!$AP580="Media",'MAPA DE RIESGOS'!$AR580="Mayor"),CONCATENATE("R",'MAPA DE RIESGOS'!$H580,"C",'MAPA DE RIESGOS'!$AF580),"")</f>
        <v/>
      </c>
      <c r="BW101" s="357" t="str">
        <f>IF(AND('MAPA DE RIESGOS'!$AP581="Media",'MAPA DE RIESGOS'!$AR581="Mayor"),CONCATENATE("R",'MAPA DE RIESGOS'!$H581,"C",'MAPA DE RIESGOS'!$AF581),"")</f>
        <v/>
      </c>
      <c r="BX101" s="357" t="str">
        <f>IF(AND('MAPA DE RIESGOS'!$AP582="Media",'MAPA DE RIESGOS'!$AR582="Mayor"),CONCATENATE("R",'MAPA DE RIESGOS'!$H582,"C",'MAPA DE RIESGOS'!$AF582),"")</f>
        <v/>
      </c>
      <c r="BY101" s="357" t="str">
        <f>IF(AND('MAPA DE RIESGOS'!$AP583="Media",'MAPA DE RIESGOS'!$AR583="Mayor"),CONCATENATE("R",'MAPA DE RIESGOS'!$H583,"C",'MAPA DE RIESGOS'!$AF583),"")</f>
        <v/>
      </c>
      <c r="BZ101" s="357" t="str">
        <f>IF(AND('MAPA DE RIESGOS'!$AP584="Media",'MAPA DE RIESGOS'!$AR584="Mayor"),CONCATENATE("R",'MAPA DE RIESGOS'!$H584,"C",'MAPA DE RIESGOS'!$AF584),"")</f>
        <v/>
      </c>
      <c r="CA101" s="357" t="str">
        <f>IF(AND('MAPA DE RIESGOS'!$AP585="Media",'MAPA DE RIESGOS'!$AR585="Mayor"),CONCATENATE("R",'MAPA DE RIESGOS'!$H585,"C",'MAPA DE RIESGOS'!$AF585),"")</f>
        <v/>
      </c>
      <c r="CB101" s="357" t="str">
        <f>IF(AND('MAPA DE RIESGOS'!$AP586="Media",'MAPA DE RIESGOS'!$AR586="Mayor"),CONCATENATE("R",'MAPA DE RIESGOS'!$H586,"C",'MAPA DE RIESGOS'!$AF586),"")</f>
        <v/>
      </c>
      <c r="CC101" s="358" t="str">
        <f>IF(AND('MAPA DE RIESGOS'!$AP587="Media",'MAPA DE RIESGOS'!$AR587="Mayor"),CONCATENATE("R",'MAPA DE RIESGOS'!$H587,"C",'MAPA DE RIESGOS'!$AF587),"")</f>
        <v/>
      </c>
      <c r="CD101" s="359" t="str">
        <f>IF(AND('MAPA DE RIESGOS'!$AP570="Media",'MAPA DE RIESGOS'!$AR570="Catastrófico"),CONCATENATE("R",'MAPA DE RIESGOS'!$H570,"C",'MAPA DE RIESGOS'!$AF570),"")</f>
        <v/>
      </c>
      <c r="CE101" s="359" t="str">
        <f>IF(AND('MAPA DE RIESGOS'!$AP571="Media",'MAPA DE RIESGOS'!$AR571="Catastrófico"),CONCATENATE("R",'MAPA DE RIESGOS'!$H571,"C",'MAPA DE RIESGOS'!$AF571),"")</f>
        <v/>
      </c>
      <c r="CF101" s="359" t="str">
        <f>IF(AND('MAPA DE RIESGOS'!$AP572="Media",'MAPA DE RIESGOS'!$AR572="Catastrófico"),CONCATENATE("R",'MAPA DE RIESGOS'!$H572,"C",'MAPA DE RIESGOS'!$AF572),"")</f>
        <v/>
      </c>
      <c r="CG101" s="359" t="str">
        <f>IF(AND('MAPA DE RIESGOS'!$AP573="Media",'MAPA DE RIESGOS'!$AR573="Catastrófico"),CONCATENATE("R",'MAPA DE RIESGOS'!$H573,"C",'MAPA DE RIESGOS'!$AF573),"")</f>
        <v/>
      </c>
      <c r="CH101" s="359" t="str">
        <f>IF(AND('MAPA DE RIESGOS'!$AP574="Media",'MAPA DE RIESGOS'!$AR574="Catastrófico"),CONCATENATE("R",'MAPA DE RIESGOS'!$H574,"C",'MAPA DE RIESGOS'!$AF574),"")</f>
        <v/>
      </c>
      <c r="CI101" s="359" t="str">
        <f>IF(AND('MAPA DE RIESGOS'!$AP575="Media",'MAPA DE RIESGOS'!$AR575="Catastrófico"),CONCATENATE("R",'MAPA DE RIESGOS'!$H575,"C",'MAPA DE RIESGOS'!$AF575),"")</f>
        <v/>
      </c>
      <c r="CJ101" s="359" t="str">
        <f>IF(AND('MAPA DE RIESGOS'!$AP576="Media",'MAPA DE RIESGOS'!$AR576="Catastrófico"),CONCATENATE("R",'MAPA DE RIESGOS'!$H576,"C",'MAPA DE RIESGOS'!$AF576),"")</f>
        <v/>
      </c>
      <c r="CK101" s="359" t="str">
        <f>IF(AND('MAPA DE RIESGOS'!$AP577="Media",'MAPA DE RIESGOS'!$AR577="Catastrófico"),CONCATENATE("R",'MAPA DE RIESGOS'!$H577,"C",'MAPA DE RIESGOS'!$AF577),"")</f>
        <v/>
      </c>
      <c r="CL101" s="359" t="str">
        <f>IF(AND('MAPA DE RIESGOS'!$AP578="Media",'MAPA DE RIESGOS'!$AR578="Catastrófico"),CONCATENATE("R",'MAPA DE RIESGOS'!$H578,"C",'MAPA DE RIESGOS'!$AF578),"")</f>
        <v/>
      </c>
      <c r="CM101" s="359" t="str">
        <f>IF(AND('MAPA DE RIESGOS'!$AP579="Media",'MAPA DE RIESGOS'!$AR579="Catastrófico"),CONCATENATE("R",'MAPA DE RIESGOS'!$H579,"C",'MAPA DE RIESGOS'!$AF579),"")</f>
        <v/>
      </c>
      <c r="CN101" s="359" t="str">
        <f>IF(AND('MAPA DE RIESGOS'!$AP580="Media",'MAPA DE RIESGOS'!$AR580="Catastrófico"),CONCATENATE("R",'MAPA DE RIESGOS'!$H580,"C",'MAPA DE RIESGOS'!$AF580),"")</f>
        <v/>
      </c>
      <c r="CO101" s="359" t="str">
        <f>IF(AND('MAPA DE RIESGOS'!$AP581="Media",'MAPA DE RIESGOS'!$AR581="Catastrófico"),CONCATENATE("R",'MAPA DE RIESGOS'!$H581,"C",'MAPA DE RIESGOS'!$AF581),"")</f>
        <v/>
      </c>
      <c r="CP101" s="359" t="str">
        <f>IF(AND('MAPA DE RIESGOS'!$AP582="Media",'MAPA DE RIESGOS'!$AR582="Catastrófico"),CONCATENATE("R",'MAPA DE RIESGOS'!$H582,"C",'MAPA DE RIESGOS'!$AF582),"")</f>
        <v/>
      </c>
      <c r="CQ101" s="359" t="str">
        <f>IF(AND('MAPA DE RIESGOS'!$AP583="Media",'MAPA DE RIESGOS'!$AR583="Catastrófico"),CONCATENATE("R",'MAPA DE RIESGOS'!$H583,"C",'MAPA DE RIESGOS'!$AF583),"")</f>
        <v/>
      </c>
      <c r="CR101" s="359" t="str">
        <f>IF(AND('MAPA DE RIESGOS'!$AP584="Media",'MAPA DE RIESGOS'!$AR584="Catastrófico"),CONCATENATE("R",'MAPA DE RIESGOS'!$H584,"C",'MAPA DE RIESGOS'!$AF584),"")</f>
        <v/>
      </c>
      <c r="CS101" s="359" t="str">
        <f>IF(AND('MAPA DE RIESGOS'!$AP585="Media",'MAPA DE RIESGOS'!$AR585="Catastrófico"),CONCATENATE("R",'MAPA DE RIESGOS'!$H585,"C",'MAPA DE RIESGOS'!$AF585),"")</f>
        <v/>
      </c>
      <c r="CT101" s="359" t="str">
        <f>IF(AND('MAPA DE RIESGOS'!$AP586="Media",'MAPA DE RIESGOS'!$AR586="Catastrófico"),CONCATENATE("R",'MAPA DE RIESGOS'!$H586,"C",'MAPA DE RIESGOS'!$AF586),"")</f>
        <v/>
      </c>
      <c r="CU101" s="360" t="str">
        <f>IF(AND('MAPA DE RIESGOS'!$AP587="Media",'MAPA DE RIESGOS'!$AR587="Catastrófico"),CONCATENATE("R",'MAPA DE RIESGOS'!$H587,"C",'MAPA DE RIESGOS'!$AF587),"")</f>
        <v/>
      </c>
      <c r="CV101" s="67"/>
      <c r="CW101" s="762"/>
      <c r="CX101" s="763"/>
      <c r="CY101" s="763"/>
      <c r="CZ101" s="763"/>
      <c r="DA101" s="763"/>
      <c r="DB101" s="764"/>
    </row>
    <row r="102" spans="2:106" ht="32.5" customHeight="1">
      <c r="B102" s="749"/>
      <c r="C102" s="749"/>
      <c r="D102" s="750"/>
      <c r="E102" s="738"/>
      <c r="F102" s="739"/>
      <c r="G102" s="739"/>
      <c r="H102" s="739"/>
      <c r="I102" s="740"/>
      <c r="J102" s="369" t="str">
        <f>IF(AND('MAPA DE RIESGOS'!$AP588="Media",'MAPA DE RIESGOS'!$AR588="Leve"),CONCATENATE("R",'MAPA DE RIESGOS'!$H588,"C",'MAPA DE RIESGOS'!$AF588),"")</f>
        <v/>
      </c>
      <c r="K102" s="370" t="str">
        <f>IF(AND('MAPA DE RIESGOS'!$AP589="Media",'MAPA DE RIESGOS'!$AR589="Leve"),CONCATENATE("R",'MAPA DE RIESGOS'!$H589,"C",'MAPA DE RIESGOS'!$AF589),"")</f>
        <v/>
      </c>
      <c r="L102" s="370" t="str">
        <f>IF(AND('MAPA DE RIESGOS'!$AP590="Media",'MAPA DE RIESGOS'!$AR590="Leve"),CONCATENATE("R",'MAPA DE RIESGOS'!$H590,"C",'MAPA DE RIESGOS'!$AF590),"")</f>
        <v/>
      </c>
      <c r="M102" s="370" t="str">
        <f>IF(AND('MAPA DE RIESGOS'!$AP591="Media",'MAPA DE RIESGOS'!$AR591="Leve"),CONCATENATE("R",'MAPA DE RIESGOS'!$H591,"C",'MAPA DE RIESGOS'!$AF591),"")</f>
        <v/>
      </c>
      <c r="N102" s="370" t="str">
        <f>IF(AND('MAPA DE RIESGOS'!$AP592="Media",'MAPA DE RIESGOS'!$AR592="Leve"),CONCATENATE("R",'MAPA DE RIESGOS'!$H592,"C",'MAPA DE RIESGOS'!$AF592),"")</f>
        <v/>
      </c>
      <c r="O102" s="370" t="str">
        <f>IF(AND('MAPA DE RIESGOS'!$AP593="Media",'MAPA DE RIESGOS'!$AR593="Leve"),CONCATENATE("R",'MAPA DE RIESGOS'!$H593,"C",'MAPA DE RIESGOS'!$AF593),"")</f>
        <v/>
      </c>
      <c r="P102" s="370" t="str">
        <f>IF(AND('MAPA DE RIESGOS'!$AP594="Media",'MAPA DE RIESGOS'!$AR594="Leve"),CONCATENATE("R",'MAPA DE RIESGOS'!$H594,"C",'MAPA DE RIESGOS'!$AF594),"")</f>
        <v/>
      </c>
      <c r="Q102" s="370" t="str">
        <f>IF(AND('MAPA DE RIESGOS'!$AP595="Media",'MAPA DE RIESGOS'!$AR595="Leve"),CONCATENATE("R",'MAPA DE RIESGOS'!$H595,"C",'MAPA DE RIESGOS'!$AF595),"")</f>
        <v/>
      </c>
      <c r="R102" s="370" t="str">
        <f>IF(AND('MAPA DE RIESGOS'!$AP596="Media",'MAPA DE RIESGOS'!$AR596="Leve"),CONCATENATE("R",'MAPA DE RIESGOS'!$H596,"C",'MAPA DE RIESGOS'!$AF596),"")</f>
        <v/>
      </c>
      <c r="S102" s="370" t="str">
        <f>IF(AND('MAPA DE RIESGOS'!$AP597="Media",'MAPA DE RIESGOS'!$AR597="Leve"),CONCATENATE("R",'MAPA DE RIESGOS'!$H597,"C",'MAPA DE RIESGOS'!$AF597),"")</f>
        <v/>
      </c>
      <c r="T102" s="370" t="str">
        <f>IF(AND('MAPA DE RIESGOS'!$AP598="Media",'MAPA DE RIESGOS'!$AR598="Leve"),CONCATENATE("R",'MAPA DE RIESGOS'!$H598,"C",'MAPA DE RIESGOS'!$AF598),"")</f>
        <v/>
      </c>
      <c r="U102" s="370" t="str">
        <f>IF(AND('MAPA DE RIESGOS'!$AP599="Media",'MAPA DE RIESGOS'!$AR599="Leve"),CONCATENATE("R",'MAPA DE RIESGOS'!$H599,"C",'MAPA DE RIESGOS'!$AF599),"")</f>
        <v/>
      </c>
      <c r="V102" s="370" t="str">
        <f>IF(AND('MAPA DE RIESGOS'!$AP600="Media",'MAPA DE RIESGOS'!$AR600="Leve"),CONCATENATE("R",'MAPA DE RIESGOS'!$H600,"C",'MAPA DE RIESGOS'!$AF600),"")</f>
        <v/>
      </c>
      <c r="W102" s="370" t="str">
        <f>IF(AND('MAPA DE RIESGOS'!$AP601="Media",'MAPA DE RIESGOS'!$AR601="Leve"),CONCATENATE("R",'MAPA DE RIESGOS'!$H601,"C",'MAPA DE RIESGOS'!$AF601),"")</f>
        <v/>
      </c>
      <c r="X102" s="370" t="str">
        <f>IF(AND('MAPA DE RIESGOS'!$AP602="Media",'MAPA DE RIESGOS'!$AR602="Leve"),CONCATENATE("R",'MAPA DE RIESGOS'!$H602,"C",'MAPA DE RIESGOS'!$AF602),"")</f>
        <v/>
      </c>
      <c r="Y102" s="370" t="str">
        <f>IF(AND('MAPA DE RIESGOS'!$AP603="Media",'MAPA DE RIESGOS'!$AR603="Leve"),CONCATENATE("R",'MAPA DE RIESGOS'!$H603,"C",'MAPA DE RIESGOS'!$AF603),"")</f>
        <v/>
      </c>
      <c r="Z102" s="370" t="str">
        <f>IF(AND('MAPA DE RIESGOS'!$AP604="Media",'MAPA DE RIESGOS'!$AR604="Leve"),CONCATENATE("R",'MAPA DE RIESGOS'!$H604,"C",'MAPA DE RIESGOS'!$AF604),"")</f>
        <v/>
      </c>
      <c r="AA102" s="370" t="str">
        <f>IF(AND('MAPA DE RIESGOS'!$AP605="Media",'MAPA DE RIESGOS'!$AR605="Leve"),CONCATENATE("R",'MAPA DE RIESGOS'!$H605,"C",'MAPA DE RIESGOS'!$AF605),"")</f>
        <v/>
      </c>
      <c r="AB102" s="369" t="str">
        <f>IF(AND('MAPA DE RIESGOS'!$AP588="Media",'MAPA DE RIESGOS'!$AR588="Menor"),CONCATENATE("R",'MAPA DE RIESGOS'!$H588,"C",'MAPA DE RIESGOS'!$AF588),"")</f>
        <v/>
      </c>
      <c r="AC102" s="370" t="str">
        <f>IF(AND('MAPA DE RIESGOS'!$AP589="Media",'MAPA DE RIESGOS'!$AR589="Menor"),CONCATENATE("R",'MAPA DE RIESGOS'!$H589,"C",'MAPA DE RIESGOS'!$AF589),"")</f>
        <v/>
      </c>
      <c r="AD102" s="370" t="str">
        <f>IF(AND('MAPA DE RIESGOS'!$AP590="Media",'MAPA DE RIESGOS'!$AR590="Menor"),CONCATENATE("R",'MAPA DE RIESGOS'!$H590,"C",'MAPA DE RIESGOS'!$AF590),"")</f>
        <v/>
      </c>
      <c r="AE102" s="370" t="str">
        <f>IF(AND('MAPA DE RIESGOS'!$AP591="Media",'MAPA DE RIESGOS'!$AR591="Menor"),CONCATENATE("R",'MAPA DE RIESGOS'!$H591,"C",'MAPA DE RIESGOS'!$AF591),"")</f>
        <v/>
      </c>
      <c r="AF102" s="370" t="str">
        <f>IF(AND('MAPA DE RIESGOS'!$AP592="Media",'MAPA DE RIESGOS'!$AR592="Menor"),CONCATENATE("R",'MAPA DE RIESGOS'!$H592,"C",'MAPA DE RIESGOS'!$AF592),"")</f>
        <v/>
      </c>
      <c r="AG102" s="370" t="str">
        <f>IF(AND('MAPA DE RIESGOS'!$AP593="Media",'MAPA DE RIESGOS'!$AR593="Menor"),CONCATENATE("R",'MAPA DE RIESGOS'!$H593,"C",'MAPA DE RIESGOS'!$AF593),"")</f>
        <v/>
      </c>
      <c r="AH102" s="370" t="str">
        <f>IF(AND('MAPA DE RIESGOS'!$AP594="Media",'MAPA DE RIESGOS'!$AR594="Menor"),CONCATENATE("R",'MAPA DE RIESGOS'!$H594,"C",'MAPA DE RIESGOS'!$AF594),"")</f>
        <v/>
      </c>
      <c r="AI102" s="370" t="str">
        <f>IF(AND('MAPA DE RIESGOS'!$AP595="Media",'MAPA DE RIESGOS'!$AR595="Menor"),CONCATENATE("R",'MAPA DE RIESGOS'!$H595,"C",'MAPA DE RIESGOS'!$AF595),"")</f>
        <v/>
      </c>
      <c r="AJ102" s="370" t="str">
        <f>IF(AND('MAPA DE RIESGOS'!$AP596="Media",'MAPA DE RIESGOS'!$AR596="Menor"),CONCATENATE("R",'MAPA DE RIESGOS'!$H596,"C",'MAPA DE RIESGOS'!$AF596),"")</f>
        <v/>
      </c>
      <c r="AK102" s="370" t="str">
        <f>IF(AND('MAPA DE RIESGOS'!$AP597="Media",'MAPA DE RIESGOS'!$AR597="Menor"),CONCATENATE("R",'MAPA DE RIESGOS'!$H597,"C",'MAPA DE RIESGOS'!$AF597),"")</f>
        <v/>
      </c>
      <c r="AL102" s="370" t="str">
        <f>IF(AND('MAPA DE RIESGOS'!$AP598="Media",'MAPA DE RIESGOS'!$AR598="Menor"),CONCATENATE("R",'MAPA DE RIESGOS'!$H598,"C",'MAPA DE RIESGOS'!$AF598),"")</f>
        <v/>
      </c>
      <c r="AM102" s="370" t="str">
        <f>IF(AND('MAPA DE RIESGOS'!$AP599="Media",'MAPA DE RIESGOS'!$AR599="Menor"),CONCATENATE("R",'MAPA DE RIESGOS'!$H599,"C",'MAPA DE RIESGOS'!$AF599),"")</f>
        <v/>
      </c>
      <c r="AN102" s="370" t="str">
        <f>IF(AND('MAPA DE RIESGOS'!$AP600="Media",'MAPA DE RIESGOS'!$AR600="Menor"),CONCATENATE("R",'MAPA DE RIESGOS'!$H600,"C",'MAPA DE RIESGOS'!$AF600),"")</f>
        <v/>
      </c>
      <c r="AO102" s="370" t="str">
        <f>IF(AND('MAPA DE RIESGOS'!$AP601="Media",'MAPA DE RIESGOS'!$AR601="Menor"),CONCATENATE("R",'MAPA DE RIESGOS'!$H601,"C",'MAPA DE RIESGOS'!$AF601),"")</f>
        <v/>
      </c>
      <c r="AP102" s="370" t="str">
        <f>IF(AND('MAPA DE RIESGOS'!$AP602="Media",'MAPA DE RIESGOS'!$AR602="Menor"),CONCATENATE("R",'MAPA DE RIESGOS'!$H602,"C",'MAPA DE RIESGOS'!$AF602),"")</f>
        <v/>
      </c>
      <c r="AQ102" s="370" t="str">
        <f>IF(AND('MAPA DE RIESGOS'!$AP603="Media",'MAPA DE RIESGOS'!$AR603="Menor"),CONCATENATE("R",'MAPA DE RIESGOS'!$H603,"C",'MAPA DE RIESGOS'!$AF603),"")</f>
        <v/>
      </c>
      <c r="AR102" s="370" t="str">
        <f>IF(AND('MAPA DE RIESGOS'!$AP604="Media",'MAPA DE RIESGOS'!$AR604="Menor"),CONCATENATE("R",'MAPA DE RIESGOS'!$H604,"C",'MAPA DE RIESGOS'!$AF604),"")</f>
        <v/>
      </c>
      <c r="AS102" s="370" t="str">
        <f>IF(AND('MAPA DE RIESGOS'!$AP605="Media",'MAPA DE RIESGOS'!$AR605="Menor"),CONCATENATE("R",'MAPA DE RIESGOS'!$H605,"C",'MAPA DE RIESGOS'!$AF605),"")</f>
        <v/>
      </c>
      <c r="AT102" s="369" t="str">
        <f>IF(AND('MAPA DE RIESGOS'!$AP588="Media",'MAPA DE RIESGOS'!$AR588="Moderado"),CONCATENATE("R",'MAPA DE RIESGOS'!$H588,"C",'MAPA DE RIESGOS'!$AF588),"")</f>
        <v/>
      </c>
      <c r="AU102" s="370" t="str">
        <f>IF(AND('MAPA DE RIESGOS'!$AP589="Media",'MAPA DE RIESGOS'!$AR589="Moderado"),CONCATENATE("R",'MAPA DE RIESGOS'!$H589,"C",'MAPA DE RIESGOS'!$AF589),"")</f>
        <v/>
      </c>
      <c r="AV102" s="370" t="str">
        <f>IF(AND('MAPA DE RIESGOS'!$AP590="Media",'MAPA DE RIESGOS'!$AR590="Moderado"),CONCATENATE("R",'MAPA DE RIESGOS'!$H590,"C",'MAPA DE RIESGOS'!$AF590),"")</f>
        <v/>
      </c>
      <c r="AW102" s="370" t="str">
        <f>IF(AND('MAPA DE RIESGOS'!$AP591="Media",'MAPA DE RIESGOS'!$AR591="Moderado"),CONCATENATE("R",'MAPA DE RIESGOS'!$H591,"C",'MAPA DE RIESGOS'!$AF591),"")</f>
        <v/>
      </c>
      <c r="AX102" s="370" t="str">
        <f>IF(AND('MAPA DE RIESGOS'!$AP592="Media",'MAPA DE RIESGOS'!$AR592="Moderado"),CONCATENATE("R",'MAPA DE RIESGOS'!$H592,"C",'MAPA DE RIESGOS'!$AF592),"")</f>
        <v/>
      </c>
      <c r="AY102" s="370" t="str">
        <f>IF(AND('MAPA DE RIESGOS'!$AP593="Media",'MAPA DE RIESGOS'!$AR593="Moderado"),CONCATENATE("R",'MAPA DE RIESGOS'!$H593,"C",'MAPA DE RIESGOS'!$AF593),"")</f>
        <v/>
      </c>
      <c r="AZ102" s="370" t="str">
        <f>IF(AND('MAPA DE RIESGOS'!$AP594="Media",'MAPA DE RIESGOS'!$AR594="Moderado"),CONCATENATE("R",'MAPA DE RIESGOS'!$H594,"C",'MAPA DE RIESGOS'!$AF594),"")</f>
        <v/>
      </c>
      <c r="BA102" s="370" t="str">
        <f>IF(AND('MAPA DE RIESGOS'!$AP595="Media",'MAPA DE RIESGOS'!$AR595="Moderado"),CONCATENATE("R",'MAPA DE RIESGOS'!$H595,"C",'MAPA DE RIESGOS'!$AF595),"")</f>
        <v/>
      </c>
      <c r="BB102" s="370" t="str">
        <f>IF(AND('MAPA DE RIESGOS'!$AP596="Media",'MAPA DE RIESGOS'!$AR596="Moderado"),CONCATENATE("R",'MAPA DE RIESGOS'!$H596,"C",'MAPA DE RIESGOS'!$AF596),"")</f>
        <v/>
      </c>
      <c r="BC102" s="370" t="str">
        <f>IF(AND('MAPA DE RIESGOS'!$AP597="Media",'MAPA DE RIESGOS'!$AR597="Moderado"),CONCATENATE("R",'MAPA DE RIESGOS'!$H597,"C",'MAPA DE RIESGOS'!$AF597),"")</f>
        <v/>
      </c>
      <c r="BD102" s="370" t="str">
        <f>IF(AND('MAPA DE RIESGOS'!$AP598="Media",'MAPA DE RIESGOS'!$AR598="Moderado"),CONCATENATE("R",'MAPA DE RIESGOS'!$H598,"C",'MAPA DE RIESGOS'!$AF598),"")</f>
        <v/>
      </c>
      <c r="BE102" s="370" t="str">
        <f>IF(AND('MAPA DE RIESGOS'!$AP599="Media",'MAPA DE RIESGOS'!$AR599="Moderado"),CONCATENATE("R",'MAPA DE RIESGOS'!$H599,"C",'MAPA DE RIESGOS'!$AF599),"")</f>
        <v/>
      </c>
      <c r="BF102" s="370" t="str">
        <f>IF(AND('MAPA DE RIESGOS'!$AP600="Media",'MAPA DE RIESGOS'!$AR600="Moderado"),CONCATENATE("R",'MAPA DE RIESGOS'!$H600,"C",'MAPA DE RIESGOS'!$AF600),"")</f>
        <v/>
      </c>
      <c r="BG102" s="370" t="str">
        <f>IF(AND('MAPA DE RIESGOS'!$AP601="Media",'MAPA DE RIESGOS'!$AR601="Moderado"),CONCATENATE("R",'MAPA DE RIESGOS'!$H601,"C",'MAPA DE RIESGOS'!$AF601),"")</f>
        <v/>
      </c>
      <c r="BH102" s="370" t="str">
        <f>IF(AND('MAPA DE RIESGOS'!$AP602="Media",'MAPA DE RIESGOS'!$AR602="Moderado"),CONCATENATE("R",'MAPA DE RIESGOS'!$H602,"C",'MAPA DE RIESGOS'!$AF602),"")</f>
        <v/>
      </c>
      <c r="BI102" s="370" t="str">
        <f>IF(AND('MAPA DE RIESGOS'!$AP603="Media",'MAPA DE RIESGOS'!$AR603="Moderado"),CONCATENATE("R",'MAPA DE RIESGOS'!$H603,"C",'MAPA DE RIESGOS'!$AF603),"")</f>
        <v/>
      </c>
      <c r="BJ102" s="370" t="str">
        <f>IF(AND('MAPA DE RIESGOS'!$AP604="Media",'MAPA DE RIESGOS'!$AR604="Moderado"),CONCATENATE("R",'MAPA DE RIESGOS'!$H604,"C",'MAPA DE RIESGOS'!$AF604),"")</f>
        <v/>
      </c>
      <c r="BK102" s="371" t="str">
        <f>IF(AND('MAPA DE RIESGOS'!$AP605="Media",'MAPA DE RIESGOS'!$AR605="Moderado"),CONCATENATE("R",'MAPA DE RIESGOS'!$H605,"C",'MAPA DE RIESGOS'!$AF605),"")</f>
        <v/>
      </c>
      <c r="BL102" s="357" t="str">
        <f>IF(AND('MAPA DE RIESGOS'!$AP588="Media",'MAPA DE RIESGOS'!$AR588="Mayor"),CONCATENATE("R",'MAPA DE RIESGOS'!$H588,"C",'MAPA DE RIESGOS'!$AF588),"")</f>
        <v/>
      </c>
      <c r="BM102" s="357" t="str">
        <f>IF(AND('MAPA DE RIESGOS'!$AP589="Media",'MAPA DE RIESGOS'!$AR589="Mayor"),CONCATENATE("R",'MAPA DE RIESGOS'!$H589,"C",'MAPA DE RIESGOS'!$AF589),"")</f>
        <v/>
      </c>
      <c r="BN102" s="357" t="str">
        <f>IF(AND('MAPA DE RIESGOS'!$AP590="Media",'MAPA DE RIESGOS'!$AR590="Mayor"),CONCATENATE("R",'MAPA DE RIESGOS'!$H590,"C",'MAPA DE RIESGOS'!$AF590),"")</f>
        <v/>
      </c>
      <c r="BO102" s="357" t="str">
        <f>IF(AND('MAPA DE RIESGOS'!$AP591="Media",'MAPA DE RIESGOS'!$AR591="Mayor"),CONCATENATE("R",'MAPA DE RIESGOS'!$H591,"C",'MAPA DE RIESGOS'!$AF591),"")</f>
        <v/>
      </c>
      <c r="BP102" s="357" t="str">
        <f>IF(AND('MAPA DE RIESGOS'!$AP592="Media",'MAPA DE RIESGOS'!$AR592="Mayor"),CONCATENATE("R",'MAPA DE RIESGOS'!$H592,"C",'MAPA DE RIESGOS'!$AF592),"")</f>
        <v/>
      </c>
      <c r="BQ102" s="357" t="str">
        <f>IF(AND('MAPA DE RIESGOS'!$AP593="Media",'MAPA DE RIESGOS'!$AR593="Mayor"),CONCATENATE("R",'MAPA DE RIESGOS'!$H593,"C",'MAPA DE RIESGOS'!$AF593),"")</f>
        <v/>
      </c>
      <c r="BR102" s="357" t="str">
        <f>IF(AND('MAPA DE RIESGOS'!$AP594="Media",'MAPA DE RIESGOS'!$AR594="Mayor"),CONCATENATE("R",'MAPA DE RIESGOS'!$H594,"C",'MAPA DE RIESGOS'!$AF594),"")</f>
        <v/>
      </c>
      <c r="BS102" s="357" t="str">
        <f>IF(AND('MAPA DE RIESGOS'!$AP595="Media",'MAPA DE RIESGOS'!$AR595="Mayor"),CONCATENATE("R",'MAPA DE RIESGOS'!$H595,"C",'MAPA DE RIESGOS'!$AF595),"")</f>
        <v/>
      </c>
      <c r="BT102" s="357" t="str">
        <f>IF(AND('MAPA DE RIESGOS'!$AP596="Media",'MAPA DE RIESGOS'!$AR596="Mayor"),CONCATENATE("R",'MAPA DE RIESGOS'!$H596,"C",'MAPA DE RIESGOS'!$AF596),"")</f>
        <v/>
      </c>
      <c r="BU102" s="357" t="str">
        <f>IF(AND('MAPA DE RIESGOS'!$AP597="Media",'MAPA DE RIESGOS'!$AR597="Mayor"),CONCATENATE("R",'MAPA DE RIESGOS'!$H597,"C",'MAPA DE RIESGOS'!$AF597),"")</f>
        <v/>
      </c>
      <c r="BV102" s="357" t="str">
        <f>IF(AND('MAPA DE RIESGOS'!$AP598="Media",'MAPA DE RIESGOS'!$AR598="Mayor"),CONCATENATE("R",'MAPA DE RIESGOS'!$H598,"C",'MAPA DE RIESGOS'!$AF598),"")</f>
        <v/>
      </c>
      <c r="BW102" s="357" t="str">
        <f>IF(AND('MAPA DE RIESGOS'!$AP599="Media",'MAPA DE RIESGOS'!$AR599="Mayor"),CONCATENATE("R",'MAPA DE RIESGOS'!$H599,"C",'MAPA DE RIESGOS'!$AF599),"")</f>
        <v/>
      </c>
      <c r="BX102" s="357" t="str">
        <f>IF(AND('MAPA DE RIESGOS'!$AP600="Media",'MAPA DE RIESGOS'!$AR600="Mayor"),CONCATENATE("R",'MAPA DE RIESGOS'!$H600,"C",'MAPA DE RIESGOS'!$AF600),"")</f>
        <v/>
      </c>
      <c r="BY102" s="357" t="str">
        <f>IF(AND('MAPA DE RIESGOS'!$AP601="Media",'MAPA DE RIESGOS'!$AR601="Mayor"),CONCATENATE("R",'MAPA DE RIESGOS'!$H601,"C",'MAPA DE RIESGOS'!$AF601),"")</f>
        <v/>
      </c>
      <c r="BZ102" s="357" t="str">
        <f>IF(AND('MAPA DE RIESGOS'!$AP602="Media",'MAPA DE RIESGOS'!$AR602="Mayor"),CONCATENATE("R",'MAPA DE RIESGOS'!$H602,"C",'MAPA DE RIESGOS'!$AF602),"")</f>
        <v/>
      </c>
      <c r="CA102" s="357" t="str">
        <f>IF(AND('MAPA DE RIESGOS'!$AP603="Media",'MAPA DE RIESGOS'!$AR603="Mayor"),CONCATENATE("R",'MAPA DE RIESGOS'!$H603,"C",'MAPA DE RIESGOS'!$AF603),"")</f>
        <v/>
      </c>
      <c r="CB102" s="357" t="str">
        <f>IF(AND('MAPA DE RIESGOS'!$AP604="Media",'MAPA DE RIESGOS'!$AR604="Mayor"),CONCATENATE("R",'MAPA DE RIESGOS'!$H604,"C",'MAPA DE RIESGOS'!$AF604),"")</f>
        <v/>
      </c>
      <c r="CC102" s="358" t="str">
        <f>IF(AND('MAPA DE RIESGOS'!$AP605="Media",'MAPA DE RIESGOS'!$AR605="Mayor"),CONCATENATE("R",'MAPA DE RIESGOS'!$H605,"C",'MAPA DE RIESGOS'!$AF605),"")</f>
        <v/>
      </c>
      <c r="CD102" s="359" t="str">
        <f>IF(AND('MAPA DE RIESGOS'!$AP588="Media",'MAPA DE RIESGOS'!$AR588="Catastrófico"),CONCATENATE("R",'MAPA DE RIESGOS'!$H588,"C",'MAPA DE RIESGOS'!$AF588),"")</f>
        <v/>
      </c>
      <c r="CE102" s="359" t="str">
        <f>IF(AND('MAPA DE RIESGOS'!$AP589="Media",'MAPA DE RIESGOS'!$AR589="Catastrófico"),CONCATENATE("R",'MAPA DE RIESGOS'!$H589,"C",'MAPA DE RIESGOS'!$AF589),"")</f>
        <v/>
      </c>
      <c r="CF102" s="359" t="str">
        <f>IF(AND('MAPA DE RIESGOS'!$AP590="Media",'MAPA DE RIESGOS'!$AR590="Catastrófico"),CONCATENATE("R",'MAPA DE RIESGOS'!$H590,"C",'MAPA DE RIESGOS'!$AF590),"")</f>
        <v/>
      </c>
      <c r="CG102" s="359" t="str">
        <f>IF(AND('MAPA DE RIESGOS'!$AP591="Media",'MAPA DE RIESGOS'!$AR591="Catastrófico"),CONCATENATE("R",'MAPA DE RIESGOS'!$H591,"C",'MAPA DE RIESGOS'!$AF591),"")</f>
        <v/>
      </c>
      <c r="CH102" s="359" t="str">
        <f>IF(AND('MAPA DE RIESGOS'!$AP592="Media",'MAPA DE RIESGOS'!$AR592="Catastrófico"),CONCATENATE("R",'MAPA DE RIESGOS'!$H592,"C",'MAPA DE RIESGOS'!$AF592),"")</f>
        <v/>
      </c>
      <c r="CI102" s="359" t="str">
        <f>IF(AND('MAPA DE RIESGOS'!$AP593="Media",'MAPA DE RIESGOS'!$AR593="Catastrófico"),CONCATENATE("R",'MAPA DE RIESGOS'!$H593,"C",'MAPA DE RIESGOS'!$AF593),"")</f>
        <v/>
      </c>
      <c r="CJ102" s="359" t="str">
        <f>IF(AND('MAPA DE RIESGOS'!$AP594="Media",'MAPA DE RIESGOS'!$AR594="Catastrófico"),CONCATENATE("R",'MAPA DE RIESGOS'!$H594,"C",'MAPA DE RIESGOS'!$AF594),"")</f>
        <v/>
      </c>
      <c r="CK102" s="359" t="str">
        <f>IF(AND('MAPA DE RIESGOS'!$AP595="Media",'MAPA DE RIESGOS'!$AR595="Catastrófico"),CONCATENATE("R",'MAPA DE RIESGOS'!$H595,"C",'MAPA DE RIESGOS'!$AF595),"")</f>
        <v/>
      </c>
      <c r="CL102" s="359" t="str">
        <f>IF(AND('MAPA DE RIESGOS'!$AP596="Media",'MAPA DE RIESGOS'!$AR596="Catastrófico"),CONCATENATE("R",'MAPA DE RIESGOS'!$H596,"C",'MAPA DE RIESGOS'!$AF596),"")</f>
        <v/>
      </c>
      <c r="CM102" s="359" t="str">
        <f>IF(AND('MAPA DE RIESGOS'!$AP597="Media",'MAPA DE RIESGOS'!$AR597="Catastrófico"),CONCATENATE("R",'MAPA DE RIESGOS'!$H597,"C",'MAPA DE RIESGOS'!$AF597),"")</f>
        <v/>
      </c>
      <c r="CN102" s="359" t="str">
        <f>IF(AND('MAPA DE RIESGOS'!$AP598="Media",'MAPA DE RIESGOS'!$AR598="Catastrófico"),CONCATENATE("R",'MAPA DE RIESGOS'!$H598,"C",'MAPA DE RIESGOS'!$AF598),"")</f>
        <v/>
      </c>
      <c r="CO102" s="359" t="str">
        <f>IF(AND('MAPA DE RIESGOS'!$AP599="Media",'MAPA DE RIESGOS'!$AR599="Catastrófico"),CONCATENATE("R",'MAPA DE RIESGOS'!$H599,"C",'MAPA DE RIESGOS'!$AF599),"")</f>
        <v/>
      </c>
      <c r="CP102" s="359" t="str">
        <f>IF(AND('MAPA DE RIESGOS'!$AP600="Media",'MAPA DE RIESGOS'!$AR600="Catastrófico"),CONCATENATE("R",'MAPA DE RIESGOS'!$H600,"C",'MAPA DE RIESGOS'!$AF600),"")</f>
        <v/>
      </c>
      <c r="CQ102" s="359" t="str">
        <f>IF(AND('MAPA DE RIESGOS'!$AP601="Media",'MAPA DE RIESGOS'!$AR601="Catastrófico"),CONCATENATE("R",'MAPA DE RIESGOS'!$H601,"C",'MAPA DE RIESGOS'!$AF601),"")</f>
        <v/>
      </c>
      <c r="CR102" s="359" t="str">
        <f>IF(AND('MAPA DE RIESGOS'!$AP602="Media",'MAPA DE RIESGOS'!$AR602="Catastrófico"),CONCATENATE("R",'MAPA DE RIESGOS'!$H602,"C",'MAPA DE RIESGOS'!$AF602),"")</f>
        <v/>
      </c>
      <c r="CS102" s="359" t="str">
        <f>IF(AND('MAPA DE RIESGOS'!$AP603="Media",'MAPA DE RIESGOS'!$AR603="Catastrófico"),CONCATENATE("R",'MAPA DE RIESGOS'!$H603,"C",'MAPA DE RIESGOS'!$AF603),"")</f>
        <v/>
      </c>
      <c r="CT102" s="359" t="str">
        <f>IF(AND('MAPA DE RIESGOS'!$AP604="Media",'MAPA DE RIESGOS'!$AR604="Catastrófico"),CONCATENATE("R",'MAPA DE RIESGOS'!$H604,"C",'MAPA DE RIESGOS'!$AF604),"")</f>
        <v/>
      </c>
      <c r="CU102" s="360" t="str">
        <f>IF(AND('MAPA DE RIESGOS'!$AP605="Media",'MAPA DE RIESGOS'!$AR605="Catastrófico"),CONCATENATE("R",'MAPA DE RIESGOS'!$H605,"C",'MAPA DE RIESGOS'!$AF605),"")</f>
        <v/>
      </c>
      <c r="CV102" s="67"/>
      <c r="CW102" s="762"/>
      <c r="CX102" s="763"/>
      <c r="CY102" s="763"/>
      <c r="CZ102" s="763"/>
      <c r="DA102" s="763"/>
      <c r="DB102" s="764"/>
    </row>
    <row r="103" spans="2:106" ht="32.5" customHeight="1">
      <c r="B103" s="749"/>
      <c r="C103" s="749"/>
      <c r="D103" s="750"/>
      <c r="E103" s="738"/>
      <c r="F103" s="739"/>
      <c r="G103" s="739"/>
      <c r="H103" s="739"/>
      <c r="I103" s="740"/>
      <c r="J103" s="369" t="str">
        <f>IF(AND('MAPA DE RIESGOS'!$AP606="Media",'MAPA DE RIESGOS'!$AR606="Leve"),CONCATENATE("R",'MAPA DE RIESGOS'!$H606,"C",'MAPA DE RIESGOS'!$AF606),"")</f>
        <v/>
      </c>
      <c r="K103" s="370" t="str">
        <f>IF(AND('MAPA DE RIESGOS'!$AP607="Media",'MAPA DE RIESGOS'!$AR607="Leve"),CONCATENATE("R",'MAPA DE RIESGOS'!$H607,"C",'MAPA DE RIESGOS'!$AF607),"")</f>
        <v/>
      </c>
      <c r="L103" s="370" t="str">
        <f>IF(AND('MAPA DE RIESGOS'!$AP608="Media",'MAPA DE RIESGOS'!$AR608="Leve"),CONCATENATE("R",'MAPA DE RIESGOS'!$H608,"C",'MAPA DE RIESGOS'!$AF608),"")</f>
        <v/>
      </c>
      <c r="M103" s="370" t="str">
        <f>IF(AND('MAPA DE RIESGOS'!$AP609="Media",'MAPA DE RIESGOS'!$AR609="Leve"),CONCATENATE("R",'MAPA DE RIESGOS'!$H609,"C",'MAPA DE RIESGOS'!$AF609),"")</f>
        <v/>
      </c>
      <c r="N103" s="370" t="str">
        <f>IF(AND('MAPA DE RIESGOS'!$AP610="Media",'MAPA DE RIESGOS'!$AR610="Leve"),CONCATENATE("R",'MAPA DE RIESGOS'!$H610,"C",'MAPA DE RIESGOS'!$AF610),"")</f>
        <v/>
      </c>
      <c r="O103" s="370" t="str">
        <f>IF(AND('MAPA DE RIESGOS'!$AP611="Media",'MAPA DE RIESGOS'!$AR611="Leve"),CONCATENATE("R",'MAPA DE RIESGOS'!$H611,"C",'MAPA DE RIESGOS'!$AF611),"")</f>
        <v/>
      </c>
      <c r="P103" s="370" t="str">
        <f>IF(AND('MAPA DE RIESGOS'!$AP612="Media",'MAPA DE RIESGOS'!$AR612="Leve"),CONCATENATE("R",'MAPA DE RIESGOS'!$H612,"C",'MAPA DE RIESGOS'!$AF612),"")</f>
        <v/>
      </c>
      <c r="Q103" s="370" t="str">
        <f>IF(AND('MAPA DE RIESGOS'!$AP613="Media",'MAPA DE RIESGOS'!$AR613="Leve"),CONCATENATE("R",'MAPA DE RIESGOS'!$H613,"C",'MAPA DE RIESGOS'!$AF613),"")</f>
        <v/>
      </c>
      <c r="R103" s="370" t="str">
        <f>IF(AND('MAPA DE RIESGOS'!$AP614="Media",'MAPA DE RIESGOS'!$AR614="Leve"),CONCATENATE("R",'MAPA DE RIESGOS'!$H614,"C",'MAPA DE RIESGOS'!$AF614),"")</f>
        <v/>
      </c>
      <c r="S103" s="370" t="str">
        <f>IF(AND('MAPA DE RIESGOS'!$AP615="Media",'MAPA DE RIESGOS'!$AR615="Leve"),CONCATENATE("R",'MAPA DE RIESGOS'!$H615,"C",'MAPA DE RIESGOS'!$AF615),"")</f>
        <v/>
      </c>
      <c r="T103" s="370" t="str">
        <f>IF(AND('MAPA DE RIESGOS'!$AP616="Media",'MAPA DE RIESGOS'!$AR616="Leve"),CONCATENATE("R",'MAPA DE RIESGOS'!$H616,"C",'MAPA DE RIESGOS'!$AF616),"")</f>
        <v/>
      </c>
      <c r="U103" s="370" t="str">
        <f>IF(AND('MAPA DE RIESGOS'!$AP617="Media",'MAPA DE RIESGOS'!$AR617="Leve"),CONCATENATE("R",'MAPA DE RIESGOS'!$H617,"C",'MAPA DE RIESGOS'!$AF617),"")</f>
        <v/>
      </c>
      <c r="V103" s="370" t="str">
        <f>IF(AND('MAPA DE RIESGOS'!$AP618="Media",'MAPA DE RIESGOS'!$AR618="Leve"),CONCATENATE("R",'MAPA DE RIESGOS'!$H618,"C",'MAPA DE RIESGOS'!$AF618),"")</f>
        <v/>
      </c>
      <c r="W103" s="370" t="str">
        <f>IF(AND('MAPA DE RIESGOS'!$AP619="Media",'MAPA DE RIESGOS'!$AR619="Leve"),CONCATENATE("R",'MAPA DE RIESGOS'!$H619,"C",'MAPA DE RIESGOS'!$AF619),"")</f>
        <v/>
      </c>
      <c r="X103" s="370" t="str">
        <f>IF(AND('MAPA DE RIESGOS'!$AP620="Media",'MAPA DE RIESGOS'!$AR620="Leve"),CONCATENATE("R",'MAPA DE RIESGOS'!$H620,"C",'MAPA DE RIESGOS'!$AF620),"")</f>
        <v/>
      </c>
      <c r="Y103" s="370" t="str">
        <f>IF(AND('MAPA DE RIESGOS'!$AP621="Media",'MAPA DE RIESGOS'!$AR621="Leve"),CONCATENATE("R",'MAPA DE RIESGOS'!$H621,"C",'MAPA DE RIESGOS'!$AF621),"")</f>
        <v/>
      </c>
      <c r="Z103" s="370" t="str">
        <f>IF(AND('MAPA DE RIESGOS'!$AP622="Media",'MAPA DE RIESGOS'!$AR622="Leve"),CONCATENATE("R",'MAPA DE RIESGOS'!$H622,"C",'MAPA DE RIESGOS'!$AF622),"")</f>
        <v/>
      </c>
      <c r="AA103" s="370" t="str">
        <f>IF(AND('MAPA DE RIESGOS'!$AP623="Media",'MAPA DE RIESGOS'!$AR623="Leve"),CONCATENATE("R",'MAPA DE RIESGOS'!$H623,"C",'MAPA DE RIESGOS'!$AF623),"")</f>
        <v/>
      </c>
      <c r="AB103" s="369" t="str">
        <f>IF(AND('MAPA DE RIESGOS'!$AP606="Media",'MAPA DE RIESGOS'!$AR606="Menor"),CONCATENATE("R",'MAPA DE RIESGOS'!$H606,"C",'MAPA DE RIESGOS'!$AF606),"")</f>
        <v/>
      </c>
      <c r="AC103" s="370" t="str">
        <f>IF(AND('MAPA DE RIESGOS'!$AP607="Media",'MAPA DE RIESGOS'!$AR607="Menor"),CONCATENATE("R",'MAPA DE RIESGOS'!$H607,"C",'MAPA DE RIESGOS'!$AF607),"")</f>
        <v/>
      </c>
      <c r="AD103" s="370" t="str">
        <f>IF(AND('MAPA DE RIESGOS'!$AP608="Media",'MAPA DE RIESGOS'!$AR608="Menor"),CONCATENATE("R",'MAPA DE RIESGOS'!$H608,"C",'MAPA DE RIESGOS'!$AF608),"")</f>
        <v/>
      </c>
      <c r="AE103" s="370" t="str">
        <f>IF(AND('MAPA DE RIESGOS'!$AP609="Media",'MAPA DE RIESGOS'!$AR609="Menor"),CONCATENATE("R",'MAPA DE RIESGOS'!$H609,"C",'MAPA DE RIESGOS'!$AF609),"")</f>
        <v/>
      </c>
      <c r="AF103" s="370" t="str">
        <f>IF(AND('MAPA DE RIESGOS'!$AP610="Media",'MAPA DE RIESGOS'!$AR610="Menor"),CONCATENATE("R",'MAPA DE RIESGOS'!$H610,"C",'MAPA DE RIESGOS'!$AF610),"")</f>
        <v/>
      </c>
      <c r="AG103" s="370" t="str">
        <f>IF(AND('MAPA DE RIESGOS'!$AP611="Media",'MAPA DE RIESGOS'!$AR611="Menor"),CONCATENATE("R",'MAPA DE RIESGOS'!$H611,"C",'MAPA DE RIESGOS'!$AF611),"")</f>
        <v/>
      </c>
      <c r="AH103" s="370" t="str">
        <f>IF(AND('MAPA DE RIESGOS'!$AP612="Media",'MAPA DE RIESGOS'!$AR612="Menor"),CONCATENATE("R",'MAPA DE RIESGOS'!$H612,"C",'MAPA DE RIESGOS'!$AF612),"")</f>
        <v/>
      </c>
      <c r="AI103" s="370" t="str">
        <f>IF(AND('MAPA DE RIESGOS'!$AP613="Media",'MAPA DE RIESGOS'!$AR613="Menor"),CONCATENATE("R",'MAPA DE RIESGOS'!$H613,"C",'MAPA DE RIESGOS'!$AF613),"")</f>
        <v/>
      </c>
      <c r="AJ103" s="370" t="str">
        <f>IF(AND('MAPA DE RIESGOS'!$AP614="Media",'MAPA DE RIESGOS'!$AR614="Menor"),CONCATENATE("R",'MAPA DE RIESGOS'!$H614,"C",'MAPA DE RIESGOS'!$AF614),"")</f>
        <v/>
      </c>
      <c r="AK103" s="370" t="str">
        <f>IF(AND('MAPA DE RIESGOS'!$AP615="Media",'MAPA DE RIESGOS'!$AR615="Menor"),CONCATENATE("R",'MAPA DE RIESGOS'!$H615,"C",'MAPA DE RIESGOS'!$AF615),"")</f>
        <v/>
      </c>
      <c r="AL103" s="370" t="str">
        <f>IF(AND('MAPA DE RIESGOS'!$AP616="Media",'MAPA DE RIESGOS'!$AR616="Menor"),CONCATENATE("R",'MAPA DE RIESGOS'!$H616,"C",'MAPA DE RIESGOS'!$AF616),"")</f>
        <v/>
      </c>
      <c r="AM103" s="370" t="str">
        <f>IF(AND('MAPA DE RIESGOS'!$AP617="Media",'MAPA DE RIESGOS'!$AR617="Menor"),CONCATENATE("R",'MAPA DE RIESGOS'!$H617,"C",'MAPA DE RIESGOS'!$AF617),"")</f>
        <v/>
      </c>
      <c r="AN103" s="370" t="str">
        <f>IF(AND('MAPA DE RIESGOS'!$AP618="Media",'MAPA DE RIESGOS'!$AR618="Menor"),CONCATENATE("R",'MAPA DE RIESGOS'!$H618,"C",'MAPA DE RIESGOS'!$AF618),"")</f>
        <v/>
      </c>
      <c r="AO103" s="370" t="str">
        <f>IF(AND('MAPA DE RIESGOS'!$AP619="Media",'MAPA DE RIESGOS'!$AR619="Menor"),CONCATENATE("R",'MAPA DE RIESGOS'!$H619,"C",'MAPA DE RIESGOS'!$AF619),"")</f>
        <v/>
      </c>
      <c r="AP103" s="370" t="str">
        <f>IF(AND('MAPA DE RIESGOS'!$AP620="Media",'MAPA DE RIESGOS'!$AR620="Menor"),CONCATENATE("R",'MAPA DE RIESGOS'!$H620,"C",'MAPA DE RIESGOS'!$AF620),"")</f>
        <v/>
      </c>
      <c r="AQ103" s="370" t="str">
        <f>IF(AND('MAPA DE RIESGOS'!$AP621="Media",'MAPA DE RIESGOS'!$AR621="Menor"),CONCATENATE("R",'MAPA DE RIESGOS'!$H621,"C",'MAPA DE RIESGOS'!$AF621),"")</f>
        <v/>
      </c>
      <c r="AR103" s="370" t="str">
        <f>IF(AND('MAPA DE RIESGOS'!$AP622="Media",'MAPA DE RIESGOS'!$AR622="Menor"),CONCATENATE("R",'MAPA DE RIESGOS'!$H622,"C",'MAPA DE RIESGOS'!$AF622),"")</f>
        <v/>
      </c>
      <c r="AS103" s="370" t="str">
        <f>IF(AND('MAPA DE RIESGOS'!$AP623="Media",'MAPA DE RIESGOS'!$AR623="Menor"),CONCATENATE("R",'MAPA DE RIESGOS'!$H623,"C",'MAPA DE RIESGOS'!$AF623),"")</f>
        <v/>
      </c>
      <c r="AT103" s="369" t="str">
        <f>IF(AND('MAPA DE RIESGOS'!$AP606="Media",'MAPA DE RIESGOS'!$AR606="Moderado"),CONCATENATE("R",'MAPA DE RIESGOS'!$H606,"C",'MAPA DE RIESGOS'!$AF606),"")</f>
        <v/>
      </c>
      <c r="AU103" s="370" t="str">
        <f>IF(AND('MAPA DE RIESGOS'!$AP607="Media",'MAPA DE RIESGOS'!$AR607="Moderado"),CONCATENATE("R",'MAPA DE RIESGOS'!$H607,"C",'MAPA DE RIESGOS'!$AF607),"")</f>
        <v/>
      </c>
      <c r="AV103" s="370" t="str">
        <f>IF(AND('MAPA DE RIESGOS'!$AP608="Media",'MAPA DE RIESGOS'!$AR608="Moderado"),CONCATENATE("R",'MAPA DE RIESGOS'!$H608,"C",'MAPA DE RIESGOS'!$AF608),"")</f>
        <v/>
      </c>
      <c r="AW103" s="370" t="str">
        <f>IF(AND('MAPA DE RIESGOS'!$AP609="Media",'MAPA DE RIESGOS'!$AR609="Moderado"),CONCATENATE("R",'MAPA DE RIESGOS'!$H609,"C",'MAPA DE RIESGOS'!$AF609),"")</f>
        <v/>
      </c>
      <c r="AX103" s="370" t="str">
        <f>IF(AND('MAPA DE RIESGOS'!$AP610="Media",'MAPA DE RIESGOS'!$AR610="Moderado"),CONCATENATE("R",'MAPA DE RIESGOS'!$H610,"C",'MAPA DE RIESGOS'!$AF610),"")</f>
        <v/>
      </c>
      <c r="AY103" s="370" t="str">
        <f>IF(AND('MAPA DE RIESGOS'!$AP611="Media",'MAPA DE RIESGOS'!$AR611="Moderado"),CONCATENATE("R",'MAPA DE RIESGOS'!$H611,"C",'MAPA DE RIESGOS'!$AF611),"")</f>
        <v/>
      </c>
      <c r="AZ103" s="370" t="str">
        <f>IF(AND('MAPA DE RIESGOS'!$AP612="Media",'MAPA DE RIESGOS'!$AR612="Moderado"),CONCATENATE("R",'MAPA DE RIESGOS'!$H612,"C",'MAPA DE RIESGOS'!$AF612),"")</f>
        <v/>
      </c>
      <c r="BA103" s="370" t="str">
        <f>IF(AND('MAPA DE RIESGOS'!$AP613="Media",'MAPA DE RIESGOS'!$AR613="Moderado"),CONCATENATE("R",'MAPA DE RIESGOS'!$H613,"C",'MAPA DE RIESGOS'!$AF613),"")</f>
        <v/>
      </c>
      <c r="BB103" s="370" t="str">
        <f>IF(AND('MAPA DE RIESGOS'!$AP614="Media",'MAPA DE RIESGOS'!$AR614="Moderado"),CONCATENATE("R",'MAPA DE RIESGOS'!$H614,"C",'MAPA DE RIESGOS'!$AF614),"")</f>
        <v/>
      </c>
      <c r="BC103" s="370" t="str">
        <f>IF(AND('MAPA DE RIESGOS'!$AP615="Media",'MAPA DE RIESGOS'!$AR615="Moderado"),CONCATENATE("R",'MAPA DE RIESGOS'!$H615,"C",'MAPA DE RIESGOS'!$AF615),"")</f>
        <v/>
      </c>
      <c r="BD103" s="370" t="str">
        <f>IF(AND('MAPA DE RIESGOS'!$AP616="Media",'MAPA DE RIESGOS'!$AR616="Moderado"),CONCATENATE("R",'MAPA DE RIESGOS'!$H616,"C",'MAPA DE RIESGOS'!$AF616),"")</f>
        <v/>
      </c>
      <c r="BE103" s="370" t="str">
        <f>IF(AND('MAPA DE RIESGOS'!$AP617="Media",'MAPA DE RIESGOS'!$AR617="Moderado"),CONCATENATE("R",'MAPA DE RIESGOS'!$H617,"C",'MAPA DE RIESGOS'!$AF617),"")</f>
        <v/>
      </c>
      <c r="BF103" s="370" t="str">
        <f>IF(AND('MAPA DE RIESGOS'!$AP618="Media",'MAPA DE RIESGOS'!$AR618="Moderado"),CONCATENATE("R",'MAPA DE RIESGOS'!$H618,"C",'MAPA DE RIESGOS'!$AF618),"")</f>
        <v/>
      </c>
      <c r="BG103" s="370" t="str">
        <f>IF(AND('MAPA DE RIESGOS'!$AP619="Media",'MAPA DE RIESGOS'!$AR619="Moderado"),CONCATENATE("R",'MAPA DE RIESGOS'!$H619,"C",'MAPA DE RIESGOS'!$AF619),"")</f>
        <v/>
      </c>
      <c r="BH103" s="370" t="str">
        <f>IF(AND('MAPA DE RIESGOS'!$AP620="Media",'MAPA DE RIESGOS'!$AR620="Moderado"),CONCATENATE("R",'MAPA DE RIESGOS'!$H620,"C",'MAPA DE RIESGOS'!$AF620),"")</f>
        <v/>
      </c>
      <c r="BI103" s="370" t="str">
        <f>IF(AND('MAPA DE RIESGOS'!$AP621="Media",'MAPA DE RIESGOS'!$AR621="Moderado"),CONCATENATE("R",'MAPA DE RIESGOS'!$H621,"C",'MAPA DE RIESGOS'!$AF621),"")</f>
        <v/>
      </c>
      <c r="BJ103" s="370" t="str">
        <f>IF(AND('MAPA DE RIESGOS'!$AP622="Media",'MAPA DE RIESGOS'!$AR622="Moderado"),CONCATENATE("R",'MAPA DE RIESGOS'!$H622,"C",'MAPA DE RIESGOS'!$AF622),"")</f>
        <v/>
      </c>
      <c r="BK103" s="371" t="str">
        <f>IF(AND('MAPA DE RIESGOS'!$AP623="Media",'MAPA DE RIESGOS'!$AR623="Moderado"),CONCATENATE("R",'MAPA DE RIESGOS'!$H623,"C",'MAPA DE RIESGOS'!$AF623),"")</f>
        <v/>
      </c>
      <c r="BL103" s="357" t="str">
        <f>IF(AND('MAPA DE RIESGOS'!$AP606="Media",'MAPA DE RIESGOS'!$AR606="Mayor"),CONCATENATE("R",'MAPA DE RIESGOS'!$H606,"C",'MAPA DE RIESGOS'!$AF606),"")</f>
        <v/>
      </c>
      <c r="BM103" s="357" t="str">
        <f>IF(AND('MAPA DE RIESGOS'!$AP607="Media",'MAPA DE RIESGOS'!$AR607="Mayor"),CONCATENATE("R",'MAPA DE RIESGOS'!$H607,"C",'MAPA DE RIESGOS'!$AF607),"")</f>
        <v/>
      </c>
      <c r="BN103" s="357" t="str">
        <f>IF(AND('MAPA DE RIESGOS'!$AP608="Media",'MAPA DE RIESGOS'!$AR608="Mayor"),CONCATENATE("R",'MAPA DE RIESGOS'!$H608,"C",'MAPA DE RIESGOS'!$AF608),"")</f>
        <v/>
      </c>
      <c r="BO103" s="357" t="str">
        <f>IF(AND('MAPA DE RIESGOS'!$AP609="Media",'MAPA DE RIESGOS'!$AR609="Mayor"),CONCATENATE("R",'MAPA DE RIESGOS'!$H609,"C",'MAPA DE RIESGOS'!$AF609),"")</f>
        <v/>
      </c>
      <c r="BP103" s="357" t="str">
        <f>IF(AND('MAPA DE RIESGOS'!$AP610="Media",'MAPA DE RIESGOS'!$AR610="Mayor"),CONCATENATE("R",'MAPA DE RIESGOS'!$H610,"C",'MAPA DE RIESGOS'!$AF610),"")</f>
        <v/>
      </c>
      <c r="BQ103" s="357" t="str">
        <f>IF(AND('MAPA DE RIESGOS'!$AP611="Media",'MAPA DE RIESGOS'!$AR611="Mayor"),CONCATENATE("R",'MAPA DE RIESGOS'!$H611,"C",'MAPA DE RIESGOS'!$AF611),"")</f>
        <v/>
      </c>
      <c r="BR103" s="357" t="str">
        <f>IF(AND('MAPA DE RIESGOS'!$AP612="Media",'MAPA DE RIESGOS'!$AR612="Mayor"),CONCATENATE("R",'MAPA DE RIESGOS'!$H612,"C",'MAPA DE RIESGOS'!$AF612),"")</f>
        <v/>
      </c>
      <c r="BS103" s="357" t="str">
        <f>IF(AND('MAPA DE RIESGOS'!$AP613="Media",'MAPA DE RIESGOS'!$AR613="Mayor"),CONCATENATE("R",'MAPA DE RIESGOS'!$H613,"C",'MAPA DE RIESGOS'!$AF613),"")</f>
        <v/>
      </c>
      <c r="BT103" s="357" t="str">
        <f>IF(AND('MAPA DE RIESGOS'!$AP614="Media",'MAPA DE RIESGOS'!$AR614="Mayor"),CONCATENATE("R",'MAPA DE RIESGOS'!$H614,"C",'MAPA DE RIESGOS'!$AF614),"")</f>
        <v/>
      </c>
      <c r="BU103" s="357" t="str">
        <f>IF(AND('MAPA DE RIESGOS'!$AP615="Media",'MAPA DE RIESGOS'!$AR615="Mayor"),CONCATENATE("R",'MAPA DE RIESGOS'!$H615,"C",'MAPA DE RIESGOS'!$AF615),"")</f>
        <v/>
      </c>
      <c r="BV103" s="357" t="str">
        <f>IF(AND('MAPA DE RIESGOS'!$AP616="Media",'MAPA DE RIESGOS'!$AR616="Mayor"),CONCATENATE("R",'MAPA DE RIESGOS'!$H616,"C",'MAPA DE RIESGOS'!$AF616),"")</f>
        <v/>
      </c>
      <c r="BW103" s="357" t="str">
        <f>IF(AND('MAPA DE RIESGOS'!$AP617="Media",'MAPA DE RIESGOS'!$AR617="Mayor"),CONCATENATE("R",'MAPA DE RIESGOS'!$H617,"C",'MAPA DE RIESGOS'!$AF617),"")</f>
        <v/>
      </c>
      <c r="BX103" s="357" t="str">
        <f>IF(AND('MAPA DE RIESGOS'!$AP618="Media",'MAPA DE RIESGOS'!$AR618="Mayor"),CONCATENATE("R",'MAPA DE RIESGOS'!$H618,"C",'MAPA DE RIESGOS'!$AF618),"")</f>
        <v/>
      </c>
      <c r="BY103" s="357" t="str">
        <f>IF(AND('MAPA DE RIESGOS'!$AP619="Media",'MAPA DE RIESGOS'!$AR619="Mayor"),CONCATENATE("R",'MAPA DE RIESGOS'!$H619,"C",'MAPA DE RIESGOS'!$AF619),"")</f>
        <v/>
      </c>
      <c r="BZ103" s="357" t="str">
        <f>IF(AND('MAPA DE RIESGOS'!$AP620="Media",'MAPA DE RIESGOS'!$AR620="Mayor"),CONCATENATE("R",'MAPA DE RIESGOS'!$H620,"C",'MAPA DE RIESGOS'!$AF620),"")</f>
        <v/>
      </c>
      <c r="CA103" s="357" t="str">
        <f>IF(AND('MAPA DE RIESGOS'!$AP621="Media",'MAPA DE RIESGOS'!$AR621="Mayor"),CONCATENATE("R",'MAPA DE RIESGOS'!$H621,"C",'MAPA DE RIESGOS'!$AF621),"")</f>
        <v/>
      </c>
      <c r="CB103" s="357" t="str">
        <f>IF(AND('MAPA DE RIESGOS'!$AP622="Media",'MAPA DE RIESGOS'!$AR622="Mayor"),CONCATENATE("R",'MAPA DE RIESGOS'!$H622,"C",'MAPA DE RIESGOS'!$AF622),"")</f>
        <v/>
      </c>
      <c r="CC103" s="358" t="str">
        <f>IF(AND('MAPA DE RIESGOS'!$AP623="Media",'MAPA DE RIESGOS'!$AR623="Mayor"),CONCATENATE("R",'MAPA DE RIESGOS'!$H623,"C",'MAPA DE RIESGOS'!$AF623),"")</f>
        <v/>
      </c>
      <c r="CD103" s="359" t="str">
        <f>IF(AND('MAPA DE RIESGOS'!$AP606="Media",'MAPA DE RIESGOS'!$AR606="Catastrófico"),CONCATENATE("R",'MAPA DE RIESGOS'!$H606,"C",'MAPA DE RIESGOS'!$AF606),"")</f>
        <v/>
      </c>
      <c r="CE103" s="359" t="str">
        <f>IF(AND('MAPA DE RIESGOS'!$AP607="Media",'MAPA DE RIESGOS'!$AR607="Catastrófico"),CONCATENATE("R",'MAPA DE RIESGOS'!$H607,"C",'MAPA DE RIESGOS'!$AF607),"")</f>
        <v/>
      </c>
      <c r="CF103" s="359" t="str">
        <f>IF(AND('MAPA DE RIESGOS'!$AP608="Media",'MAPA DE RIESGOS'!$AR608="Catastrófico"),CONCATENATE("R",'MAPA DE RIESGOS'!$H608,"C",'MAPA DE RIESGOS'!$AF608),"")</f>
        <v/>
      </c>
      <c r="CG103" s="359" t="str">
        <f>IF(AND('MAPA DE RIESGOS'!$AP609="Media",'MAPA DE RIESGOS'!$AR609="Catastrófico"),CONCATENATE("R",'MAPA DE RIESGOS'!$H609,"C",'MAPA DE RIESGOS'!$AF609),"")</f>
        <v/>
      </c>
      <c r="CH103" s="359" t="str">
        <f>IF(AND('MAPA DE RIESGOS'!$AP610="Media",'MAPA DE RIESGOS'!$AR610="Catastrófico"),CONCATENATE("R",'MAPA DE RIESGOS'!$H610,"C",'MAPA DE RIESGOS'!$AF610),"")</f>
        <v/>
      </c>
      <c r="CI103" s="359" t="str">
        <f>IF(AND('MAPA DE RIESGOS'!$AP611="Media",'MAPA DE RIESGOS'!$AR611="Catastrófico"),CONCATENATE("R",'MAPA DE RIESGOS'!$H611,"C",'MAPA DE RIESGOS'!$AF611),"")</f>
        <v/>
      </c>
      <c r="CJ103" s="359" t="str">
        <f>IF(AND('MAPA DE RIESGOS'!$AP612="Media",'MAPA DE RIESGOS'!$AR612="Catastrófico"),CONCATENATE("R",'MAPA DE RIESGOS'!$H612,"C",'MAPA DE RIESGOS'!$AF612),"")</f>
        <v/>
      </c>
      <c r="CK103" s="359" t="str">
        <f>IF(AND('MAPA DE RIESGOS'!$AP613="Media",'MAPA DE RIESGOS'!$AR613="Catastrófico"),CONCATENATE("R",'MAPA DE RIESGOS'!$H613,"C",'MAPA DE RIESGOS'!$AF613),"")</f>
        <v/>
      </c>
      <c r="CL103" s="359" t="str">
        <f>IF(AND('MAPA DE RIESGOS'!$AP614="Media",'MAPA DE RIESGOS'!$AR614="Catastrófico"),CONCATENATE("R",'MAPA DE RIESGOS'!$H614,"C",'MAPA DE RIESGOS'!$AF614),"")</f>
        <v/>
      </c>
      <c r="CM103" s="359" t="str">
        <f>IF(AND('MAPA DE RIESGOS'!$AP615="Media",'MAPA DE RIESGOS'!$AR615="Catastrófico"),CONCATENATE("R",'MAPA DE RIESGOS'!$H615,"C",'MAPA DE RIESGOS'!$AF615),"")</f>
        <v/>
      </c>
      <c r="CN103" s="359" t="str">
        <f>IF(AND('MAPA DE RIESGOS'!$AP616="Media",'MAPA DE RIESGOS'!$AR616="Catastrófico"),CONCATENATE("R",'MAPA DE RIESGOS'!$H616,"C",'MAPA DE RIESGOS'!$AF616),"")</f>
        <v/>
      </c>
      <c r="CO103" s="359" t="str">
        <f>IF(AND('MAPA DE RIESGOS'!$AP617="Media",'MAPA DE RIESGOS'!$AR617="Catastrófico"),CONCATENATE("R",'MAPA DE RIESGOS'!$H617,"C",'MAPA DE RIESGOS'!$AF617),"")</f>
        <v/>
      </c>
      <c r="CP103" s="359" t="str">
        <f>IF(AND('MAPA DE RIESGOS'!$AP618="Media",'MAPA DE RIESGOS'!$AR618="Catastrófico"),CONCATENATE("R",'MAPA DE RIESGOS'!$H618,"C",'MAPA DE RIESGOS'!$AF618),"")</f>
        <v/>
      </c>
      <c r="CQ103" s="359" t="str">
        <f>IF(AND('MAPA DE RIESGOS'!$AP619="Media",'MAPA DE RIESGOS'!$AR619="Catastrófico"),CONCATENATE("R",'MAPA DE RIESGOS'!$H619,"C",'MAPA DE RIESGOS'!$AF619),"")</f>
        <v/>
      </c>
      <c r="CR103" s="359" t="str">
        <f>IF(AND('MAPA DE RIESGOS'!$AP620="Media",'MAPA DE RIESGOS'!$AR620="Catastrófico"),CONCATENATE("R",'MAPA DE RIESGOS'!$H620,"C",'MAPA DE RIESGOS'!$AF620),"")</f>
        <v/>
      </c>
      <c r="CS103" s="359" t="str">
        <f>IF(AND('MAPA DE RIESGOS'!$AP621="Media",'MAPA DE RIESGOS'!$AR621="Catastrófico"),CONCATENATE("R",'MAPA DE RIESGOS'!$H621,"C",'MAPA DE RIESGOS'!$AF621),"")</f>
        <v/>
      </c>
      <c r="CT103" s="359" t="str">
        <f>IF(AND('MAPA DE RIESGOS'!$AP622="Media",'MAPA DE RIESGOS'!$AR622="Catastrófico"),CONCATENATE("R",'MAPA DE RIESGOS'!$H622,"C",'MAPA DE RIESGOS'!$AF622),"")</f>
        <v/>
      </c>
      <c r="CU103" s="360" t="str">
        <f>IF(AND('MAPA DE RIESGOS'!$AP623="Media",'MAPA DE RIESGOS'!$AR623="Catastrófico"),CONCATENATE("R",'MAPA DE RIESGOS'!$H623,"C",'MAPA DE RIESGOS'!$AF623),"")</f>
        <v/>
      </c>
      <c r="CV103" s="67"/>
      <c r="CW103" s="762"/>
      <c r="CX103" s="763"/>
      <c r="CY103" s="763"/>
      <c r="CZ103" s="763"/>
      <c r="DA103" s="763"/>
      <c r="DB103" s="764"/>
    </row>
    <row r="104" spans="2:106" ht="32.5" customHeight="1">
      <c r="B104" s="749"/>
      <c r="C104" s="749"/>
      <c r="D104" s="750"/>
      <c r="E104" s="738"/>
      <c r="F104" s="739"/>
      <c r="G104" s="739"/>
      <c r="H104" s="739"/>
      <c r="I104" s="740"/>
      <c r="J104" s="369" t="str">
        <f>IF(AND('MAPA DE RIESGOS'!$AP624="Media",'MAPA DE RIESGOS'!$AR624="Leve"),CONCATENATE("R",'MAPA DE RIESGOS'!$H624,"C",'MAPA DE RIESGOS'!$AF624),"")</f>
        <v/>
      </c>
      <c r="K104" s="370" t="str">
        <f>IF(AND('MAPA DE RIESGOS'!$AP625="Media",'MAPA DE RIESGOS'!$AR625="Leve"),CONCATENATE("R",'MAPA DE RIESGOS'!$H625,"C",'MAPA DE RIESGOS'!$AF625),"")</f>
        <v/>
      </c>
      <c r="L104" s="370" t="str">
        <f>IF(AND('MAPA DE RIESGOS'!$AP626="Media",'MAPA DE RIESGOS'!$AR626="Leve"),CONCATENATE("R",'MAPA DE RIESGOS'!$H626,"C",'MAPA DE RIESGOS'!$AF626),"")</f>
        <v/>
      </c>
      <c r="M104" s="370" t="str">
        <f>IF(AND('MAPA DE RIESGOS'!$AP627="Media",'MAPA DE RIESGOS'!$AR627="Leve"),CONCATENATE("R",'MAPA DE RIESGOS'!$H627,"C",'MAPA DE RIESGOS'!$AF627),"")</f>
        <v/>
      </c>
      <c r="N104" s="370" t="str">
        <f>IF(AND('MAPA DE RIESGOS'!$AP628="Media",'MAPA DE RIESGOS'!$AR628="Leve"),CONCATENATE("R",'MAPA DE RIESGOS'!$H628,"C",'MAPA DE RIESGOS'!$AF628),"")</f>
        <v/>
      </c>
      <c r="O104" s="370" t="str">
        <f>IF(AND('MAPA DE RIESGOS'!$AP629="Media",'MAPA DE RIESGOS'!$AR629="Leve"),CONCATENATE("R",'MAPA DE RIESGOS'!$H629,"C",'MAPA DE RIESGOS'!$AF629),"")</f>
        <v/>
      </c>
      <c r="P104" s="370" t="str">
        <f>IF(AND('MAPA DE RIESGOS'!$AP630="Media",'MAPA DE RIESGOS'!$AR630="Leve"),CONCATENATE("R",'MAPA DE RIESGOS'!$H630,"C",'MAPA DE RIESGOS'!$AF630),"")</f>
        <v/>
      </c>
      <c r="Q104" s="370" t="str">
        <f>IF(AND('MAPA DE RIESGOS'!$AP631="Media",'MAPA DE RIESGOS'!$AR631="Leve"),CONCATENATE("R",'MAPA DE RIESGOS'!$H631,"C",'MAPA DE RIESGOS'!$AF631),"")</f>
        <v/>
      </c>
      <c r="R104" s="370" t="str">
        <f>IF(AND('MAPA DE RIESGOS'!$AP632="Media",'MAPA DE RIESGOS'!$AR632="Leve"),CONCATENATE("R",'MAPA DE RIESGOS'!$H632,"C",'MAPA DE RIESGOS'!$AF632),"")</f>
        <v/>
      </c>
      <c r="S104" s="370" t="str">
        <f>IF(AND('MAPA DE RIESGOS'!$AP633="Media",'MAPA DE RIESGOS'!$AR633="Leve"),CONCATENATE("R",'MAPA DE RIESGOS'!$H633,"C",'MAPA DE RIESGOS'!$AF633),"")</f>
        <v/>
      </c>
      <c r="T104" s="370" t="str">
        <f>IF(AND('MAPA DE RIESGOS'!$AP634="Media",'MAPA DE RIESGOS'!$AR634="Leve"),CONCATENATE("R",'MAPA DE RIESGOS'!$H634,"C",'MAPA DE RIESGOS'!$AF634),"")</f>
        <v/>
      </c>
      <c r="U104" s="370" t="str">
        <f>IF(AND('MAPA DE RIESGOS'!$AP635="Media",'MAPA DE RIESGOS'!$AR635="Leve"),CONCATENATE("R",'MAPA DE RIESGOS'!$H635,"C",'MAPA DE RIESGOS'!$AF635),"")</f>
        <v/>
      </c>
      <c r="V104" s="370" t="str">
        <f>IF(AND('MAPA DE RIESGOS'!$AP636="Media",'MAPA DE RIESGOS'!$AR636="Leve"),CONCATENATE("R",'MAPA DE RIESGOS'!$H636,"C",'MAPA DE RIESGOS'!$AF636),"")</f>
        <v/>
      </c>
      <c r="W104" s="370" t="str">
        <f>IF(AND('MAPA DE RIESGOS'!$AP637="Media",'MAPA DE RIESGOS'!$AR637="Leve"),CONCATENATE("R",'MAPA DE RIESGOS'!$H637,"C",'MAPA DE RIESGOS'!$AF637),"")</f>
        <v/>
      </c>
      <c r="X104" s="370" t="str">
        <f>IF(AND('MAPA DE RIESGOS'!$AP638="Media",'MAPA DE RIESGOS'!$AR638="Leve"),CONCATENATE("R",'MAPA DE RIESGOS'!$H638,"C",'MAPA DE RIESGOS'!$AF638),"")</f>
        <v/>
      </c>
      <c r="Y104" s="370" t="str">
        <f>IF(AND('MAPA DE RIESGOS'!$AP639="Media",'MAPA DE RIESGOS'!$AR639="Leve"),CONCATENATE("R",'MAPA DE RIESGOS'!$H639,"C",'MAPA DE RIESGOS'!$AF639),"")</f>
        <v/>
      </c>
      <c r="Z104" s="370" t="str">
        <f>IF(AND('MAPA DE RIESGOS'!$AP640="Media",'MAPA DE RIESGOS'!$AR640="Leve"),CONCATENATE("R",'MAPA DE RIESGOS'!$H640,"C",'MAPA DE RIESGOS'!$AF640),"")</f>
        <v/>
      </c>
      <c r="AA104" s="370" t="str">
        <f>IF(AND('MAPA DE RIESGOS'!$AP641="Media",'MAPA DE RIESGOS'!$AR641="Leve"),CONCATENATE("R",'MAPA DE RIESGOS'!$H641,"C",'MAPA DE RIESGOS'!$AF641),"")</f>
        <v/>
      </c>
      <c r="AB104" s="369" t="str">
        <f>IF(AND('MAPA DE RIESGOS'!$AP624="Media",'MAPA DE RIESGOS'!$AR624="Menor"),CONCATENATE("R",'MAPA DE RIESGOS'!$H624,"C",'MAPA DE RIESGOS'!$AF624),"")</f>
        <v/>
      </c>
      <c r="AC104" s="370" t="str">
        <f>IF(AND('MAPA DE RIESGOS'!$AP625="Media",'MAPA DE RIESGOS'!$AR625="Menor"),CONCATENATE("R",'MAPA DE RIESGOS'!$H625,"C",'MAPA DE RIESGOS'!$AF625),"")</f>
        <v/>
      </c>
      <c r="AD104" s="370" t="str">
        <f>IF(AND('MAPA DE RIESGOS'!$AP626="Media",'MAPA DE RIESGOS'!$AR626="Menor"),CONCATENATE("R",'MAPA DE RIESGOS'!$H626,"C",'MAPA DE RIESGOS'!$AF626),"")</f>
        <v/>
      </c>
      <c r="AE104" s="370" t="str">
        <f>IF(AND('MAPA DE RIESGOS'!$AP627="Media",'MAPA DE RIESGOS'!$AR627="Menor"),CONCATENATE("R",'MAPA DE RIESGOS'!$H627,"C",'MAPA DE RIESGOS'!$AF627),"")</f>
        <v/>
      </c>
      <c r="AF104" s="370" t="str">
        <f>IF(AND('MAPA DE RIESGOS'!$AP628="Media",'MAPA DE RIESGOS'!$AR628="Menor"),CONCATENATE("R",'MAPA DE RIESGOS'!$H628,"C",'MAPA DE RIESGOS'!$AF628),"")</f>
        <v/>
      </c>
      <c r="AG104" s="370" t="str">
        <f>IF(AND('MAPA DE RIESGOS'!$AP629="Media",'MAPA DE RIESGOS'!$AR629="Menor"),CONCATENATE("R",'MAPA DE RIESGOS'!$H629,"C",'MAPA DE RIESGOS'!$AF629),"")</f>
        <v/>
      </c>
      <c r="AH104" s="370" t="str">
        <f>IF(AND('MAPA DE RIESGOS'!$AP630="Media",'MAPA DE RIESGOS'!$AR630="Menor"),CONCATENATE("R",'MAPA DE RIESGOS'!$H630,"C",'MAPA DE RIESGOS'!$AF630),"")</f>
        <v/>
      </c>
      <c r="AI104" s="370" t="str">
        <f>IF(AND('MAPA DE RIESGOS'!$AP631="Media",'MAPA DE RIESGOS'!$AR631="Menor"),CONCATENATE("R",'MAPA DE RIESGOS'!$H631,"C",'MAPA DE RIESGOS'!$AF631),"")</f>
        <v/>
      </c>
      <c r="AJ104" s="370" t="str">
        <f>IF(AND('MAPA DE RIESGOS'!$AP632="Media",'MAPA DE RIESGOS'!$AR632="Menor"),CONCATENATE("R",'MAPA DE RIESGOS'!$H632,"C",'MAPA DE RIESGOS'!$AF632),"")</f>
        <v/>
      </c>
      <c r="AK104" s="370" t="str">
        <f>IF(AND('MAPA DE RIESGOS'!$AP633="Media",'MAPA DE RIESGOS'!$AR633="Menor"),CONCATENATE("R",'MAPA DE RIESGOS'!$H633,"C",'MAPA DE RIESGOS'!$AF633),"")</f>
        <v/>
      </c>
      <c r="AL104" s="370" t="str">
        <f>IF(AND('MAPA DE RIESGOS'!$AP634="Media",'MAPA DE RIESGOS'!$AR634="Menor"),CONCATENATE("R",'MAPA DE RIESGOS'!$H634,"C",'MAPA DE RIESGOS'!$AF634),"")</f>
        <v/>
      </c>
      <c r="AM104" s="370" t="str">
        <f>IF(AND('MAPA DE RIESGOS'!$AP635="Media",'MAPA DE RIESGOS'!$AR635="Menor"),CONCATENATE("R",'MAPA DE RIESGOS'!$H635,"C",'MAPA DE RIESGOS'!$AF635),"")</f>
        <v/>
      </c>
      <c r="AN104" s="370" t="str">
        <f>IF(AND('MAPA DE RIESGOS'!$AP636="Media",'MAPA DE RIESGOS'!$AR636="Menor"),CONCATENATE("R",'MAPA DE RIESGOS'!$H636,"C",'MAPA DE RIESGOS'!$AF636),"")</f>
        <v/>
      </c>
      <c r="AO104" s="370" t="str">
        <f>IF(AND('MAPA DE RIESGOS'!$AP637="Media",'MAPA DE RIESGOS'!$AR637="Menor"),CONCATENATE("R",'MAPA DE RIESGOS'!$H637,"C",'MAPA DE RIESGOS'!$AF637),"")</f>
        <v/>
      </c>
      <c r="AP104" s="370" t="str">
        <f>IF(AND('MAPA DE RIESGOS'!$AP638="Media",'MAPA DE RIESGOS'!$AR638="Menor"),CONCATENATE("R",'MAPA DE RIESGOS'!$H638,"C",'MAPA DE RIESGOS'!$AF638),"")</f>
        <v/>
      </c>
      <c r="AQ104" s="370" t="str">
        <f>IF(AND('MAPA DE RIESGOS'!$AP639="Media",'MAPA DE RIESGOS'!$AR639="Menor"),CONCATENATE("R",'MAPA DE RIESGOS'!$H639,"C",'MAPA DE RIESGOS'!$AF639),"")</f>
        <v/>
      </c>
      <c r="AR104" s="370" t="str">
        <f>IF(AND('MAPA DE RIESGOS'!$AP640="Media",'MAPA DE RIESGOS'!$AR640="Menor"),CONCATENATE("R",'MAPA DE RIESGOS'!$H640,"C",'MAPA DE RIESGOS'!$AF640),"")</f>
        <v/>
      </c>
      <c r="AS104" s="370" t="str">
        <f>IF(AND('MAPA DE RIESGOS'!$AP641="Media",'MAPA DE RIESGOS'!$AR641="Menor"),CONCATENATE("R",'MAPA DE RIESGOS'!$H641,"C",'MAPA DE RIESGOS'!$AF641),"")</f>
        <v/>
      </c>
      <c r="AT104" s="369" t="str">
        <f>IF(AND('MAPA DE RIESGOS'!$AP624="Media",'MAPA DE RIESGOS'!$AR624="Moderado"),CONCATENATE("R",'MAPA DE RIESGOS'!$H624,"C",'MAPA DE RIESGOS'!$AF624),"")</f>
        <v/>
      </c>
      <c r="AU104" s="370" t="str">
        <f>IF(AND('MAPA DE RIESGOS'!$AP625="Media",'MAPA DE RIESGOS'!$AR625="Moderado"),CONCATENATE("R",'MAPA DE RIESGOS'!$H625,"C",'MAPA DE RIESGOS'!$AF625),"")</f>
        <v/>
      </c>
      <c r="AV104" s="370" t="str">
        <f>IF(AND('MAPA DE RIESGOS'!$AP626="Media",'MAPA DE RIESGOS'!$AR626="Moderado"),CONCATENATE("R",'MAPA DE RIESGOS'!$H626,"C",'MAPA DE RIESGOS'!$AF626),"")</f>
        <v/>
      </c>
      <c r="AW104" s="370" t="str">
        <f>IF(AND('MAPA DE RIESGOS'!$AP627="Media",'MAPA DE RIESGOS'!$AR627="Moderado"),CONCATENATE("R",'MAPA DE RIESGOS'!$H627,"C",'MAPA DE RIESGOS'!$AF627),"")</f>
        <v/>
      </c>
      <c r="AX104" s="370" t="str">
        <f>IF(AND('MAPA DE RIESGOS'!$AP628="Media",'MAPA DE RIESGOS'!$AR628="Moderado"),CONCATENATE("R",'MAPA DE RIESGOS'!$H628,"C",'MAPA DE RIESGOS'!$AF628),"")</f>
        <v/>
      </c>
      <c r="AY104" s="370" t="str">
        <f>IF(AND('MAPA DE RIESGOS'!$AP629="Media",'MAPA DE RIESGOS'!$AR629="Moderado"),CONCATENATE("R",'MAPA DE RIESGOS'!$H629,"C",'MAPA DE RIESGOS'!$AF629),"")</f>
        <v/>
      </c>
      <c r="AZ104" s="370" t="str">
        <f>IF(AND('MAPA DE RIESGOS'!$AP630="Media",'MAPA DE RIESGOS'!$AR630="Moderado"),CONCATENATE("R",'MAPA DE RIESGOS'!$H630,"C",'MAPA DE RIESGOS'!$AF630),"")</f>
        <v/>
      </c>
      <c r="BA104" s="370" t="str">
        <f>IF(AND('MAPA DE RIESGOS'!$AP631="Media",'MAPA DE RIESGOS'!$AR631="Moderado"),CONCATENATE("R",'MAPA DE RIESGOS'!$H631,"C",'MAPA DE RIESGOS'!$AF631),"")</f>
        <v/>
      </c>
      <c r="BB104" s="370" t="str">
        <f>IF(AND('MAPA DE RIESGOS'!$AP632="Media",'MAPA DE RIESGOS'!$AR632="Moderado"),CONCATENATE("R",'MAPA DE RIESGOS'!$H632,"C",'MAPA DE RIESGOS'!$AF632),"")</f>
        <v/>
      </c>
      <c r="BC104" s="370" t="str">
        <f>IF(AND('MAPA DE RIESGOS'!$AP633="Media",'MAPA DE RIESGOS'!$AR633="Moderado"),CONCATENATE("R",'MAPA DE RIESGOS'!$H633,"C",'MAPA DE RIESGOS'!$AF633),"")</f>
        <v/>
      </c>
      <c r="BD104" s="370" t="str">
        <f>IF(AND('MAPA DE RIESGOS'!$AP634="Media",'MAPA DE RIESGOS'!$AR634="Moderado"),CONCATENATE("R",'MAPA DE RIESGOS'!$H634,"C",'MAPA DE RIESGOS'!$AF634),"")</f>
        <v/>
      </c>
      <c r="BE104" s="370" t="str">
        <f>IF(AND('MAPA DE RIESGOS'!$AP635="Media",'MAPA DE RIESGOS'!$AR635="Moderado"),CONCATENATE("R",'MAPA DE RIESGOS'!$H635,"C",'MAPA DE RIESGOS'!$AF635),"")</f>
        <v/>
      </c>
      <c r="BF104" s="370" t="str">
        <f>IF(AND('MAPA DE RIESGOS'!$AP636="Media",'MAPA DE RIESGOS'!$AR636="Moderado"),CONCATENATE("R",'MAPA DE RIESGOS'!$H636,"C",'MAPA DE RIESGOS'!$AF636),"")</f>
        <v/>
      </c>
      <c r="BG104" s="370" t="str">
        <f>IF(AND('MAPA DE RIESGOS'!$AP637="Media",'MAPA DE RIESGOS'!$AR637="Moderado"),CONCATENATE("R",'MAPA DE RIESGOS'!$H637,"C",'MAPA DE RIESGOS'!$AF637),"")</f>
        <v/>
      </c>
      <c r="BH104" s="370" t="str">
        <f>IF(AND('MAPA DE RIESGOS'!$AP638="Media",'MAPA DE RIESGOS'!$AR638="Moderado"),CONCATENATE("R",'MAPA DE RIESGOS'!$H638,"C",'MAPA DE RIESGOS'!$AF638),"")</f>
        <v/>
      </c>
      <c r="BI104" s="370" t="str">
        <f>IF(AND('MAPA DE RIESGOS'!$AP639="Media",'MAPA DE RIESGOS'!$AR639="Moderado"),CONCATENATE("R",'MAPA DE RIESGOS'!$H639,"C",'MAPA DE RIESGOS'!$AF639),"")</f>
        <v/>
      </c>
      <c r="BJ104" s="370" t="str">
        <f>IF(AND('MAPA DE RIESGOS'!$AP640="Media",'MAPA DE RIESGOS'!$AR640="Moderado"),CONCATENATE("R",'MAPA DE RIESGOS'!$H640,"C",'MAPA DE RIESGOS'!$AF640),"")</f>
        <v/>
      </c>
      <c r="BK104" s="371" t="str">
        <f>IF(AND('MAPA DE RIESGOS'!$AP641="Media",'MAPA DE RIESGOS'!$AR641="Moderado"),CONCATENATE("R",'MAPA DE RIESGOS'!$H641,"C",'MAPA DE RIESGOS'!$AF641),"")</f>
        <v/>
      </c>
      <c r="BL104" s="357" t="str">
        <f>IF(AND('MAPA DE RIESGOS'!$AP624="Media",'MAPA DE RIESGOS'!$AR624="Mayor"),CONCATENATE("R",'MAPA DE RIESGOS'!$H624,"C",'MAPA DE RIESGOS'!$AF624),"")</f>
        <v/>
      </c>
      <c r="BM104" s="357" t="str">
        <f>IF(AND('MAPA DE RIESGOS'!$AP625="Media",'MAPA DE RIESGOS'!$AR625="Mayor"),CONCATENATE("R",'MAPA DE RIESGOS'!$H625,"C",'MAPA DE RIESGOS'!$AF625),"")</f>
        <v/>
      </c>
      <c r="BN104" s="357" t="str">
        <f>IF(AND('MAPA DE RIESGOS'!$AP626="Media",'MAPA DE RIESGOS'!$AR626="Mayor"),CONCATENATE("R",'MAPA DE RIESGOS'!$H626,"C",'MAPA DE RIESGOS'!$AF626),"")</f>
        <v/>
      </c>
      <c r="BO104" s="357" t="str">
        <f>IF(AND('MAPA DE RIESGOS'!$AP627="Media",'MAPA DE RIESGOS'!$AR627="Mayor"),CONCATENATE("R",'MAPA DE RIESGOS'!$H627,"C",'MAPA DE RIESGOS'!$AF627),"")</f>
        <v/>
      </c>
      <c r="BP104" s="357" t="str">
        <f>IF(AND('MAPA DE RIESGOS'!$AP628="Media",'MAPA DE RIESGOS'!$AR628="Mayor"),CONCATENATE("R",'MAPA DE RIESGOS'!$H628,"C",'MAPA DE RIESGOS'!$AF628),"")</f>
        <v/>
      </c>
      <c r="BQ104" s="357" t="str">
        <f>IF(AND('MAPA DE RIESGOS'!$AP629="Media",'MAPA DE RIESGOS'!$AR629="Mayor"),CONCATENATE("R",'MAPA DE RIESGOS'!$H629,"C",'MAPA DE RIESGOS'!$AF629),"")</f>
        <v/>
      </c>
      <c r="BR104" s="357" t="str">
        <f>IF(AND('MAPA DE RIESGOS'!$AP630="Media",'MAPA DE RIESGOS'!$AR630="Mayor"),CONCATENATE("R",'MAPA DE RIESGOS'!$H630,"C",'MAPA DE RIESGOS'!$AF630),"")</f>
        <v/>
      </c>
      <c r="BS104" s="357" t="str">
        <f>IF(AND('MAPA DE RIESGOS'!$AP631="Media",'MAPA DE RIESGOS'!$AR631="Mayor"),CONCATENATE("R",'MAPA DE RIESGOS'!$H631,"C",'MAPA DE RIESGOS'!$AF631),"")</f>
        <v/>
      </c>
      <c r="BT104" s="357" t="str">
        <f>IF(AND('MAPA DE RIESGOS'!$AP632="Media",'MAPA DE RIESGOS'!$AR632="Mayor"),CONCATENATE("R",'MAPA DE RIESGOS'!$H632,"C",'MAPA DE RIESGOS'!$AF632),"")</f>
        <v/>
      </c>
      <c r="BU104" s="357" t="str">
        <f>IF(AND('MAPA DE RIESGOS'!$AP633="Media",'MAPA DE RIESGOS'!$AR633="Mayor"),CONCATENATE("R",'MAPA DE RIESGOS'!$H633,"C",'MAPA DE RIESGOS'!$AF633),"")</f>
        <v/>
      </c>
      <c r="BV104" s="357" t="str">
        <f>IF(AND('MAPA DE RIESGOS'!$AP634="Media",'MAPA DE RIESGOS'!$AR634="Mayor"),CONCATENATE("R",'MAPA DE RIESGOS'!$H634,"C",'MAPA DE RIESGOS'!$AF634),"")</f>
        <v/>
      </c>
      <c r="BW104" s="357" t="str">
        <f>IF(AND('MAPA DE RIESGOS'!$AP635="Media",'MAPA DE RIESGOS'!$AR635="Mayor"),CONCATENATE("R",'MAPA DE RIESGOS'!$H635,"C",'MAPA DE RIESGOS'!$AF635),"")</f>
        <v/>
      </c>
      <c r="BX104" s="357" t="str">
        <f>IF(AND('MAPA DE RIESGOS'!$AP636="Media",'MAPA DE RIESGOS'!$AR636="Mayor"),CONCATENATE("R",'MAPA DE RIESGOS'!$H636,"C",'MAPA DE RIESGOS'!$AF636),"")</f>
        <v/>
      </c>
      <c r="BY104" s="357" t="str">
        <f>IF(AND('MAPA DE RIESGOS'!$AP637="Media",'MAPA DE RIESGOS'!$AR637="Mayor"),CONCATENATE("R",'MAPA DE RIESGOS'!$H637,"C",'MAPA DE RIESGOS'!$AF637),"")</f>
        <v/>
      </c>
      <c r="BZ104" s="357" t="str">
        <f>IF(AND('MAPA DE RIESGOS'!$AP638="Media",'MAPA DE RIESGOS'!$AR638="Mayor"),CONCATENATE("R",'MAPA DE RIESGOS'!$H638,"C",'MAPA DE RIESGOS'!$AF638),"")</f>
        <v/>
      </c>
      <c r="CA104" s="357" t="str">
        <f>IF(AND('MAPA DE RIESGOS'!$AP639="Media",'MAPA DE RIESGOS'!$AR639="Mayor"),CONCATENATE("R",'MAPA DE RIESGOS'!$H639,"C",'MAPA DE RIESGOS'!$AF639),"")</f>
        <v/>
      </c>
      <c r="CB104" s="357" t="str">
        <f>IF(AND('MAPA DE RIESGOS'!$AP640="Media",'MAPA DE RIESGOS'!$AR640="Mayor"),CONCATENATE("R",'MAPA DE RIESGOS'!$H640,"C",'MAPA DE RIESGOS'!$AF640),"")</f>
        <v/>
      </c>
      <c r="CC104" s="358" t="str">
        <f>IF(AND('MAPA DE RIESGOS'!$AP641="Media",'MAPA DE RIESGOS'!$AR641="Mayor"),CONCATENATE("R",'MAPA DE RIESGOS'!$H641,"C",'MAPA DE RIESGOS'!$AF641),"")</f>
        <v/>
      </c>
      <c r="CD104" s="359" t="str">
        <f>IF(AND('MAPA DE RIESGOS'!$AP624="Media",'MAPA DE RIESGOS'!$AR624="Catastrófico"),CONCATENATE("R",'MAPA DE RIESGOS'!$H624,"C",'MAPA DE RIESGOS'!$AF624),"")</f>
        <v/>
      </c>
      <c r="CE104" s="359" t="str">
        <f>IF(AND('MAPA DE RIESGOS'!$AP625="Media",'MAPA DE RIESGOS'!$AR625="Catastrófico"),CONCATENATE("R",'MAPA DE RIESGOS'!$H625,"C",'MAPA DE RIESGOS'!$AF625),"")</f>
        <v/>
      </c>
      <c r="CF104" s="359" t="str">
        <f>IF(AND('MAPA DE RIESGOS'!$AP626="Media",'MAPA DE RIESGOS'!$AR626="Catastrófico"),CONCATENATE("R",'MAPA DE RIESGOS'!$H626,"C",'MAPA DE RIESGOS'!$AF626),"")</f>
        <v/>
      </c>
      <c r="CG104" s="359" t="str">
        <f>IF(AND('MAPA DE RIESGOS'!$AP627="Media",'MAPA DE RIESGOS'!$AR627="Catastrófico"),CONCATENATE("R",'MAPA DE RIESGOS'!$H627,"C",'MAPA DE RIESGOS'!$AF627),"")</f>
        <v/>
      </c>
      <c r="CH104" s="359" t="str">
        <f>IF(AND('MAPA DE RIESGOS'!$AP628="Media",'MAPA DE RIESGOS'!$AR628="Catastrófico"),CONCATENATE("R",'MAPA DE RIESGOS'!$H628,"C",'MAPA DE RIESGOS'!$AF628),"")</f>
        <v/>
      </c>
      <c r="CI104" s="359" t="str">
        <f>IF(AND('MAPA DE RIESGOS'!$AP629="Media",'MAPA DE RIESGOS'!$AR629="Catastrófico"),CONCATENATE("R",'MAPA DE RIESGOS'!$H629,"C",'MAPA DE RIESGOS'!$AF629),"")</f>
        <v/>
      </c>
      <c r="CJ104" s="359" t="str">
        <f>IF(AND('MAPA DE RIESGOS'!$AP630="Media",'MAPA DE RIESGOS'!$AR630="Catastrófico"),CONCATENATE("R",'MAPA DE RIESGOS'!$H630,"C",'MAPA DE RIESGOS'!$AF630),"")</f>
        <v/>
      </c>
      <c r="CK104" s="359" t="str">
        <f>IF(AND('MAPA DE RIESGOS'!$AP631="Media",'MAPA DE RIESGOS'!$AR631="Catastrófico"),CONCATENATE("R",'MAPA DE RIESGOS'!$H631,"C",'MAPA DE RIESGOS'!$AF631),"")</f>
        <v/>
      </c>
      <c r="CL104" s="359" t="str">
        <f>IF(AND('MAPA DE RIESGOS'!$AP632="Media",'MAPA DE RIESGOS'!$AR632="Catastrófico"),CONCATENATE("R",'MAPA DE RIESGOS'!$H632,"C",'MAPA DE RIESGOS'!$AF632),"")</f>
        <v/>
      </c>
      <c r="CM104" s="359" t="str">
        <f>IF(AND('MAPA DE RIESGOS'!$AP633="Media",'MAPA DE RIESGOS'!$AR633="Catastrófico"),CONCATENATE("R",'MAPA DE RIESGOS'!$H633,"C",'MAPA DE RIESGOS'!$AF633),"")</f>
        <v/>
      </c>
      <c r="CN104" s="359" t="str">
        <f>IF(AND('MAPA DE RIESGOS'!$AP634="Media",'MAPA DE RIESGOS'!$AR634="Catastrófico"),CONCATENATE("R",'MAPA DE RIESGOS'!$H634,"C",'MAPA DE RIESGOS'!$AF634),"")</f>
        <v/>
      </c>
      <c r="CO104" s="359" t="str">
        <f>IF(AND('MAPA DE RIESGOS'!$AP635="Media",'MAPA DE RIESGOS'!$AR635="Catastrófico"),CONCATENATE("R",'MAPA DE RIESGOS'!$H635,"C",'MAPA DE RIESGOS'!$AF635),"")</f>
        <v/>
      </c>
      <c r="CP104" s="359" t="str">
        <f>IF(AND('MAPA DE RIESGOS'!$AP636="Media",'MAPA DE RIESGOS'!$AR636="Catastrófico"),CONCATENATE("R",'MAPA DE RIESGOS'!$H636,"C",'MAPA DE RIESGOS'!$AF636),"")</f>
        <v/>
      </c>
      <c r="CQ104" s="359" t="str">
        <f>IF(AND('MAPA DE RIESGOS'!$AP637="Media",'MAPA DE RIESGOS'!$AR637="Catastrófico"),CONCATENATE("R",'MAPA DE RIESGOS'!$H637,"C",'MAPA DE RIESGOS'!$AF637),"")</f>
        <v/>
      </c>
      <c r="CR104" s="359" t="str">
        <f>IF(AND('MAPA DE RIESGOS'!$AP638="Media",'MAPA DE RIESGOS'!$AR638="Catastrófico"),CONCATENATE("R",'MAPA DE RIESGOS'!$H638,"C",'MAPA DE RIESGOS'!$AF638),"")</f>
        <v/>
      </c>
      <c r="CS104" s="359" t="str">
        <f>IF(AND('MAPA DE RIESGOS'!$AP639="Media",'MAPA DE RIESGOS'!$AR639="Catastrófico"),CONCATENATE("R",'MAPA DE RIESGOS'!$H639,"C",'MAPA DE RIESGOS'!$AF639),"")</f>
        <v/>
      </c>
      <c r="CT104" s="359" t="str">
        <f>IF(AND('MAPA DE RIESGOS'!$AP640="Media",'MAPA DE RIESGOS'!$AR640="Catastrófico"),CONCATENATE("R",'MAPA DE RIESGOS'!$H640,"C",'MAPA DE RIESGOS'!$AF640),"")</f>
        <v/>
      </c>
      <c r="CU104" s="360" t="str">
        <f>IF(AND('MAPA DE RIESGOS'!$AP641="Media",'MAPA DE RIESGOS'!$AR641="Catastrófico"),CONCATENATE("R",'MAPA DE RIESGOS'!$H641,"C",'MAPA DE RIESGOS'!$AF641),"")</f>
        <v/>
      </c>
      <c r="CV104" s="67"/>
      <c r="CW104" s="762"/>
      <c r="CX104" s="763"/>
      <c r="CY104" s="763"/>
      <c r="CZ104" s="763"/>
      <c r="DA104" s="763"/>
      <c r="DB104" s="764"/>
    </row>
    <row r="105" spans="2:106" ht="32.5" customHeight="1">
      <c r="B105" s="749"/>
      <c r="C105" s="749"/>
      <c r="D105" s="750"/>
      <c r="E105" s="738"/>
      <c r="F105" s="739"/>
      <c r="G105" s="739"/>
      <c r="H105" s="739"/>
      <c r="I105" s="740"/>
      <c r="J105" s="369" t="str">
        <f>IF(AND('MAPA DE RIESGOS'!$AP642="Media",'MAPA DE RIESGOS'!$AR642="Leve"),CONCATENATE("R",'MAPA DE RIESGOS'!$H642,"C",'MAPA DE RIESGOS'!$AF642),"")</f>
        <v/>
      </c>
      <c r="K105" s="370" t="str">
        <f>IF(AND('MAPA DE RIESGOS'!$AP643="Media",'MAPA DE RIESGOS'!$AR643="Leve"),CONCATENATE("R",'MAPA DE RIESGOS'!$H643,"C",'MAPA DE RIESGOS'!$AF643),"")</f>
        <v/>
      </c>
      <c r="L105" s="370" t="str">
        <f>IF(AND('MAPA DE RIESGOS'!$AP644="Media",'MAPA DE RIESGOS'!$AR644="Leve"),CONCATENATE("R",'MAPA DE RIESGOS'!$H644,"C",'MAPA DE RIESGOS'!$AF644),"")</f>
        <v/>
      </c>
      <c r="M105" s="370" t="str">
        <f>IF(AND('MAPA DE RIESGOS'!$AP645="Media",'MAPA DE RIESGOS'!$AR645="Leve"),CONCATENATE("R",'MAPA DE RIESGOS'!$H645,"C",'MAPA DE RIESGOS'!$AF645),"")</f>
        <v/>
      </c>
      <c r="N105" s="370" t="str">
        <f>IF(AND('MAPA DE RIESGOS'!$AP646="Media",'MAPA DE RIESGOS'!$AR646="Leve"),CONCATENATE("R",'MAPA DE RIESGOS'!$H646,"C",'MAPA DE RIESGOS'!$AF646),"")</f>
        <v/>
      </c>
      <c r="O105" s="370" t="str">
        <f>IF(AND('MAPA DE RIESGOS'!$AP647="Media",'MAPA DE RIESGOS'!$AR647="Leve"),CONCATENATE("R",'MAPA DE RIESGOS'!$H647,"C",'MAPA DE RIESGOS'!$AF647),"")</f>
        <v/>
      </c>
      <c r="P105" s="370" t="str">
        <f>IF(AND('MAPA DE RIESGOS'!$AP648="Media",'MAPA DE RIESGOS'!$AR648="Leve"),CONCATENATE("R",'MAPA DE RIESGOS'!$H648,"C",'MAPA DE RIESGOS'!$AF648),"")</f>
        <v/>
      </c>
      <c r="Q105" s="370" t="str">
        <f>IF(AND('MAPA DE RIESGOS'!$AP649="Media",'MAPA DE RIESGOS'!$AR649="Leve"),CONCATENATE("R",'MAPA DE RIESGOS'!$H649,"C",'MAPA DE RIESGOS'!$AF649),"")</f>
        <v/>
      </c>
      <c r="R105" s="370" t="str">
        <f>IF(AND('MAPA DE RIESGOS'!$AP650="Media",'MAPA DE RIESGOS'!$AR650="Leve"),CONCATENATE("R",'MAPA DE RIESGOS'!$H650,"C",'MAPA DE RIESGOS'!$AF650),"")</f>
        <v/>
      </c>
      <c r="S105" s="370" t="str">
        <f>IF(AND('MAPA DE RIESGOS'!$AP651="Media",'MAPA DE RIESGOS'!$AR651="Leve"),CONCATENATE("R",'MAPA DE RIESGOS'!$H651,"C",'MAPA DE RIESGOS'!$AF651),"")</f>
        <v/>
      </c>
      <c r="T105" s="370" t="str">
        <f>IF(AND('MAPA DE RIESGOS'!$AP652="Media",'MAPA DE RIESGOS'!$AR652="Leve"),CONCATENATE("R",'MAPA DE RIESGOS'!$H652,"C",'MAPA DE RIESGOS'!$AF652),"")</f>
        <v/>
      </c>
      <c r="U105" s="370" t="str">
        <f>IF(AND('MAPA DE RIESGOS'!$AP653="Media",'MAPA DE RIESGOS'!$AR653="Leve"),CONCATENATE("R",'MAPA DE RIESGOS'!$H653,"C",'MAPA DE RIESGOS'!$AF653),"")</f>
        <v/>
      </c>
      <c r="V105" s="370" t="str">
        <f>IF(AND('MAPA DE RIESGOS'!$AP654="Media",'MAPA DE RIESGOS'!$AR654="Leve"),CONCATENATE("R",'MAPA DE RIESGOS'!$H654,"C",'MAPA DE RIESGOS'!$AF654),"")</f>
        <v/>
      </c>
      <c r="W105" s="370" t="str">
        <f>IF(AND('MAPA DE RIESGOS'!$AP655="Media",'MAPA DE RIESGOS'!$AR655="Leve"),CONCATENATE("R",'MAPA DE RIESGOS'!$H655,"C",'MAPA DE RIESGOS'!$AF655),"")</f>
        <v/>
      </c>
      <c r="X105" s="370" t="str">
        <f>IF(AND('MAPA DE RIESGOS'!$AP656="Media",'MAPA DE RIESGOS'!$AR656="Leve"),CONCATENATE("R",'MAPA DE RIESGOS'!$H656,"C",'MAPA DE RIESGOS'!$AF656),"")</f>
        <v/>
      </c>
      <c r="Y105" s="370" t="str">
        <f>IF(AND('MAPA DE RIESGOS'!$AP657="Media",'MAPA DE RIESGOS'!$AR657="Leve"),CONCATENATE("R",'MAPA DE RIESGOS'!$H657,"C",'MAPA DE RIESGOS'!$AF657),"")</f>
        <v/>
      </c>
      <c r="Z105" s="370" t="str">
        <f>IF(AND('MAPA DE RIESGOS'!$AP658="Media",'MAPA DE RIESGOS'!$AR658="Leve"),CONCATENATE("R",'MAPA DE RIESGOS'!$H658,"C",'MAPA DE RIESGOS'!$AF658),"")</f>
        <v/>
      </c>
      <c r="AA105" s="370" t="str">
        <f>IF(AND('MAPA DE RIESGOS'!$AP659="Media",'MAPA DE RIESGOS'!$AR659="Leve"),CONCATENATE("R",'MAPA DE RIESGOS'!$H659,"C",'MAPA DE RIESGOS'!$AF659),"")</f>
        <v/>
      </c>
      <c r="AB105" s="369" t="str">
        <f>IF(AND('MAPA DE RIESGOS'!$AP642="Media",'MAPA DE RIESGOS'!$AR642="Menor"),CONCATENATE("R",'MAPA DE RIESGOS'!$H642,"C",'MAPA DE RIESGOS'!$AF642),"")</f>
        <v/>
      </c>
      <c r="AC105" s="370" t="str">
        <f>IF(AND('MAPA DE RIESGOS'!$AP643="Media",'MAPA DE RIESGOS'!$AR643="Menor"),CONCATENATE("R",'MAPA DE RIESGOS'!$H643,"C",'MAPA DE RIESGOS'!$AF643),"")</f>
        <v/>
      </c>
      <c r="AD105" s="370" t="str">
        <f>IF(AND('MAPA DE RIESGOS'!$AP644="Media",'MAPA DE RIESGOS'!$AR644="Menor"),CONCATENATE("R",'MAPA DE RIESGOS'!$H644,"C",'MAPA DE RIESGOS'!$AF644),"")</f>
        <v/>
      </c>
      <c r="AE105" s="370" t="str">
        <f>IF(AND('MAPA DE RIESGOS'!$AP645="Media",'MAPA DE RIESGOS'!$AR645="Menor"),CONCATENATE("R",'MAPA DE RIESGOS'!$H645,"C",'MAPA DE RIESGOS'!$AF645),"")</f>
        <v/>
      </c>
      <c r="AF105" s="370" t="str">
        <f>IF(AND('MAPA DE RIESGOS'!$AP646="Media",'MAPA DE RIESGOS'!$AR646="Menor"),CONCATENATE("R",'MAPA DE RIESGOS'!$H646,"C",'MAPA DE RIESGOS'!$AF646),"")</f>
        <v/>
      </c>
      <c r="AG105" s="370" t="str">
        <f>IF(AND('MAPA DE RIESGOS'!$AP647="Media",'MAPA DE RIESGOS'!$AR647="Menor"),CONCATENATE("R",'MAPA DE RIESGOS'!$H647,"C",'MAPA DE RIESGOS'!$AF647),"")</f>
        <v/>
      </c>
      <c r="AH105" s="370" t="str">
        <f>IF(AND('MAPA DE RIESGOS'!$AP648="Media",'MAPA DE RIESGOS'!$AR648="Menor"),CONCATENATE("R",'MAPA DE RIESGOS'!$H648,"C",'MAPA DE RIESGOS'!$AF648),"")</f>
        <v/>
      </c>
      <c r="AI105" s="370" t="str">
        <f>IF(AND('MAPA DE RIESGOS'!$AP649="Media",'MAPA DE RIESGOS'!$AR649="Menor"),CONCATENATE("R",'MAPA DE RIESGOS'!$H649,"C",'MAPA DE RIESGOS'!$AF649),"")</f>
        <v/>
      </c>
      <c r="AJ105" s="370" t="str">
        <f>IF(AND('MAPA DE RIESGOS'!$AP650="Media",'MAPA DE RIESGOS'!$AR650="Menor"),CONCATENATE("R",'MAPA DE RIESGOS'!$H650,"C",'MAPA DE RIESGOS'!$AF650),"")</f>
        <v/>
      </c>
      <c r="AK105" s="370" t="str">
        <f>IF(AND('MAPA DE RIESGOS'!$AP651="Media",'MAPA DE RIESGOS'!$AR651="Menor"),CONCATENATE("R",'MAPA DE RIESGOS'!$H651,"C",'MAPA DE RIESGOS'!$AF651),"")</f>
        <v/>
      </c>
      <c r="AL105" s="370" t="str">
        <f>IF(AND('MAPA DE RIESGOS'!$AP652="Media",'MAPA DE RIESGOS'!$AR652="Menor"),CONCATENATE("R",'MAPA DE RIESGOS'!$H652,"C",'MAPA DE RIESGOS'!$AF652),"")</f>
        <v/>
      </c>
      <c r="AM105" s="370" t="str">
        <f>IF(AND('MAPA DE RIESGOS'!$AP653="Media",'MAPA DE RIESGOS'!$AR653="Menor"),CONCATENATE("R",'MAPA DE RIESGOS'!$H653,"C",'MAPA DE RIESGOS'!$AF653),"")</f>
        <v/>
      </c>
      <c r="AN105" s="370" t="str">
        <f>IF(AND('MAPA DE RIESGOS'!$AP654="Media",'MAPA DE RIESGOS'!$AR654="Menor"),CONCATENATE("R",'MAPA DE RIESGOS'!$H654,"C",'MAPA DE RIESGOS'!$AF654),"")</f>
        <v/>
      </c>
      <c r="AO105" s="370" t="str">
        <f>IF(AND('MAPA DE RIESGOS'!$AP655="Media",'MAPA DE RIESGOS'!$AR655="Menor"),CONCATENATE("R",'MAPA DE RIESGOS'!$H655,"C",'MAPA DE RIESGOS'!$AF655),"")</f>
        <v/>
      </c>
      <c r="AP105" s="370" t="str">
        <f>IF(AND('MAPA DE RIESGOS'!$AP656="Media",'MAPA DE RIESGOS'!$AR656="Menor"),CONCATENATE("R",'MAPA DE RIESGOS'!$H656,"C",'MAPA DE RIESGOS'!$AF656),"")</f>
        <v/>
      </c>
      <c r="AQ105" s="370" t="str">
        <f>IF(AND('MAPA DE RIESGOS'!$AP657="Media",'MAPA DE RIESGOS'!$AR657="Menor"),CONCATENATE("R",'MAPA DE RIESGOS'!$H657,"C",'MAPA DE RIESGOS'!$AF657),"")</f>
        <v/>
      </c>
      <c r="AR105" s="370" t="str">
        <f>IF(AND('MAPA DE RIESGOS'!$AP658="Media",'MAPA DE RIESGOS'!$AR658="Menor"),CONCATENATE("R",'MAPA DE RIESGOS'!$H658,"C",'MAPA DE RIESGOS'!$AF658),"")</f>
        <v/>
      </c>
      <c r="AS105" s="370" t="str">
        <f>IF(AND('MAPA DE RIESGOS'!$AP659="Media",'MAPA DE RIESGOS'!$AR659="Menor"),CONCATENATE("R",'MAPA DE RIESGOS'!$H659,"C",'MAPA DE RIESGOS'!$AF659),"")</f>
        <v/>
      </c>
      <c r="AT105" s="369" t="str">
        <f>IF(AND('MAPA DE RIESGOS'!$AP642="Media",'MAPA DE RIESGOS'!$AR642="Moderado"),CONCATENATE("R",'MAPA DE RIESGOS'!$H642,"C",'MAPA DE RIESGOS'!$AF642),"")</f>
        <v/>
      </c>
      <c r="AU105" s="370" t="str">
        <f>IF(AND('MAPA DE RIESGOS'!$AP643="Media",'MAPA DE RIESGOS'!$AR643="Moderado"),CONCATENATE("R",'MAPA DE RIESGOS'!$H643,"C",'MAPA DE RIESGOS'!$AF643),"")</f>
        <v/>
      </c>
      <c r="AV105" s="370" t="str">
        <f>IF(AND('MAPA DE RIESGOS'!$AP644="Media",'MAPA DE RIESGOS'!$AR644="Moderado"),CONCATENATE("R",'MAPA DE RIESGOS'!$H644,"C",'MAPA DE RIESGOS'!$AF644),"")</f>
        <v/>
      </c>
      <c r="AW105" s="370" t="str">
        <f>IF(AND('MAPA DE RIESGOS'!$AP645="Media",'MAPA DE RIESGOS'!$AR645="Moderado"),CONCATENATE("R",'MAPA DE RIESGOS'!$H645,"C",'MAPA DE RIESGOS'!$AF645),"")</f>
        <v/>
      </c>
      <c r="AX105" s="370" t="str">
        <f>IF(AND('MAPA DE RIESGOS'!$AP646="Media",'MAPA DE RIESGOS'!$AR646="Moderado"),CONCATENATE("R",'MAPA DE RIESGOS'!$H646,"C",'MAPA DE RIESGOS'!$AF646),"")</f>
        <v/>
      </c>
      <c r="AY105" s="370" t="str">
        <f>IF(AND('MAPA DE RIESGOS'!$AP647="Media",'MAPA DE RIESGOS'!$AR647="Moderado"),CONCATENATE("R",'MAPA DE RIESGOS'!$H647,"C",'MAPA DE RIESGOS'!$AF647),"")</f>
        <v/>
      </c>
      <c r="AZ105" s="370" t="str">
        <f>IF(AND('MAPA DE RIESGOS'!$AP648="Media",'MAPA DE RIESGOS'!$AR648="Moderado"),CONCATENATE("R",'MAPA DE RIESGOS'!$H648,"C",'MAPA DE RIESGOS'!$AF648),"")</f>
        <v/>
      </c>
      <c r="BA105" s="370" t="str">
        <f>IF(AND('MAPA DE RIESGOS'!$AP649="Media",'MAPA DE RIESGOS'!$AR649="Moderado"),CONCATENATE("R",'MAPA DE RIESGOS'!$H649,"C",'MAPA DE RIESGOS'!$AF649),"")</f>
        <v/>
      </c>
      <c r="BB105" s="370" t="str">
        <f>IF(AND('MAPA DE RIESGOS'!$AP650="Media",'MAPA DE RIESGOS'!$AR650="Moderado"),CONCATENATE("R",'MAPA DE RIESGOS'!$H650,"C",'MAPA DE RIESGOS'!$AF650),"")</f>
        <v/>
      </c>
      <c r="BC105" s="370" t="str">
        <f>IF(AND('MAPA DE RIESGOS'!$AP651="Media",'MAPA DE RIESGOS'!$AR651="Moderado"),CONCATENATE("R",'MAPA DE RIESGOS'!$H651,"C",'MAPA DE RIESGOS'!$AF651),"")</f>
        <v/>
      </c>
      <c r="BD105" s="370" t="str">
        <f>IF(AND('MAPA DE RIESGOS'!$AP652="Media",'MAPA DE RIESGOS'!$AR652="Moderado"),CONCATENATE("R",'MAPA DE RIESGOS'!$H652,"C",'MAPA DE RIESGOS'!$AF652),"")</f>
        <v/>
      </c>
      <c r="BE105" s="370" t="str">
        <f>IF(AND('MAPA DE RIESGOS'!$AP653="Media",'MAPA DE RIESGOS'!$AR653="Moderado"),CONCATENATE("R",'MAPA DE RIESGOS'!$H653,"C",'MAPA DE RIESGOS'!$AF653),"")</f>
        <v/>
      </c>
      <c r="BF105" s="370" t="str">
        <f>IF(AND('MAPA DE RIESGOS'!$AP654="Media",'MAPA DE RIESGOS'!$AR654="Moderado"),CONCATENATE("R",'MAPA DE RIESGOS'!$H654,"C",'MAPA DE RIESGOS'!$AF654),"")</f>
        <v/>
      </c>
      <c r="BG105" s="370" t="str">
        <f>IF(AND('MAPA DE RIESGOS'!$AP655="Media",'MAPA DE RIESGOS'!$AR655="Moderado"),CONCATENATE("R",'MAPA DE RIESGOS'!$H655,"C",'MAPA DE RIESGOS'!$AF655),"")</f>
        <v/>
      </c>
      <c r="BH105" s="370" t="str">
        <f>IF(AND('MAPA DE RIESGOS'!$AP656="Media",'MAPA DE RIESGOS'!$AR656="Moderado"),CONCATENATE("R",'MAPA DE RIESGOS'!$H656,"C",'MAPA DE RIESGOS'!$AF656),"")</f>
        <v/>
      </c>
      <c r="BI105" s="370" t="str">
        <f>IF(AND('MAPA DE RIESGOS'!$AP657="Media",'MAPA DE RIESGOS'!$AR657="Moderado"),CONCATENATE("R",'MAPA DE RIESGOS'!$H657,"C",'MAPA DE RIESGOS'!$AF657),"")</f>
        <v/>
      </c>
      <c r="BJ105" s="370" t="str">
        <f>IF(AND('MAPA DE RIESGOS'!$AP658="Media",'MAPA DE RIESGOS'!$AR658="Moderado"),CONCATENATE("R",'MAPA DE RIESGOS'!$H658,"C",'MAPA DE RIESGOS'!$AF658),"")</f>
        <v/>
      </c>
      <c r="BK105" s="371" t="str">
        <f>IF(AND('MAPA DE RIESGOS'!$AP659="Media",'MAPA DE RIESGOS'!$AR659="Moderado"),CONCATENATE("R",'MAPA DE RIESGOS'!$H659,"C",'MAPA DE RIESGOS'!$AF659),"")</f>
        <v/>
      </c>
      <c r="BL105" s="357" t="str">
        <f>IF(AND('MAPA DE RIESGOS'!$AP642="Media",'MAPA DE RIESGOS'!$AR642="Mayor"),CONCATENATE("R",'MAPA DE RIESGOS'!$H642,"C",'MAPA DE RIESGOS'!$AF642),"")</f>
        <v/>
      </c>
      <c r="BM105" s="357" t="str">
        <f>IF(AND('MAPA DE RIESGOS'!$AP643="Media",'MAPA DE RIESGOS'!$AR643="Mayor"),CONCATENATE("R",'MAPA DE RIESGOS'!$H643,"C",'MAPA DE RIESGOS'!$AF643),"")</f>
        <v/>
      </c>
      <c r="BN105" s="357" t="str">
        <f>IF(AND('MAPA DE RIESGOS'!$AP644="Media",'MAPA DE RIESGOS'!$AR644="Mayor"),CONCATENATE("R",'MAPA DE RIESGOS'!$H644,"C",'MAPA DE RIESGOS'!$AF644),"")</f>
        <v/>
      </c>
      <c r="BO105" s="357" t="str">
        <f>IF(AND('MAPA DE RIESGOS'!$AP645="Media",'MAPA DE RIESGOS'!$AR645="Mayor"),CONCATENATE("R",'MAPA DE RIESGOS'!$H645,"C",'MAPA DE RIESGOS'!$AF645),"")</f>
        <v/>
      </c>
      <c r="BP105" s="357" t="str">
        <f>IF(AND('MAPA DE RIESGOS'!$AP646="Media",'MAPA DE RIESGOS'!$AR646="Mayor"),CONCATENATE("R",'MAPA DE RIESGOS'!$H646,"C",'MAPA DE RIESGOS'!$AF646),"")</f>
        <v/>
      </c>
      <c r="BQ105" s="357" t="str">
        <f>IF(AND('MAPA DE RIESGOS'!$AP647="Media",'MAPA DE RIESGOS'!$AR647="Mayor"),CONCATENATE("R",'MAPA DE RIESGOS'!$H647,"C",'MAPA DE RIESGOS'!$AF647),"")</f>
        <v/>
      </c>
      <c r="BR105" s="357" t="str">
        <f>IF(AND('MAPA DE RIESGOS'!$AP648="Media",'MAPA DE RIESGOS'!$AR648="Mayor"),CONCATENATE("R",'MAPA DE RIESGOS'!$H648,"C",'MAPA DE RIESGOS'!$AF648),"")</f>
        <v/>
      </c>
      <c r="BS105" s="357" t="str">
        <f>IF(AND('MAPA DE RIESGOS'!$AP649="Media",'MAPA DE RIESGOS'!$AR649="Mayor"),CONCATENATE("R",'MAPA DE RIESGOS'!$H649,"C",'MAPA DE RIESGOS'!$AF649),"")</f>
        <v/>
      </c>
      <c r="BT105" s="357" t="str">
        <f>IF(AND('MAPA DE RIESGOS'!$AP650="Media",'MAPA DE RIESGOS'!$AR650="Mayor"),CONCATENATE("R",'MAPA DE RIESGOS'!$H650,"C",'MAPA DE RIESGOS'!$AF650),"")</f>
        <v/>
      </c>
      <c r="BU105" s="357" t="str">
        <f>IF(AND('MAPA DE RIESGOS'!$AP651="Media",'MAPA DE RIESGOS'!$AR651="Mayor"),CONCATENATE("R",'MAPA DE RIESGOS'!$H651,"C",'MAPA DE RIESGOS'!$AF651),"")</f>
        <v/>
      </c>
      <c r="BV105" s="357" t="str">
        <f>IF(AND('MAPA DE RIESGOS'!$AP652="Media",'MAPA DE RIESGOS'!$AR652="Mayor"),CONCATENATE("R",'MAPA DE RIESGOS'!$H652,"C",'MAPA DE RIESGOS'!$AF652),"")</f>
        <v/>
      </c>
      <c r="BW105" s="357" t="str">
        <f>IF(AND('MAPA DE RIESGOS'!$AP653="Media",'MAPA DE RIESGOS'!$AR653="Mayor"),CONCATENATE("R",'MAPA DE RIESGOS'!$H653,"C",'MAPA DE RIESGOS'!$AF653),"")</f>
        <v/>
      </c>
      <c r="BX105" s="357" t="str">
        <f>IF(AND('MAPA DE RIESGOS'!$AP654="Media",'MAPA DE RIESGOS'!$AR654="Mayor"),CONCATENATE("R",'MAPA DE RIESGOS'!$H654,"C",'MAPA DE RIESGOS'!$AF654),"")</f>
        <v/>
      </c>
      <c r="BY105" s="357" t="str">
        <f>IF(AND('MAPA DE RIESGOS'!$AP655="Media",'MAPA DE RIESGOS'!$AR655="Mayor"),CONCATENATE("R",'MAPA DE RIESGOS'!$H655,"C",'MAPA DE RIESGOS'!$AF655),"")</f>
        <v/>
      </c>
      <c r="BZ105" s="357" t="str">
        <f>IF(AND('MAPA DE RIESGOS'!$AP656="Media",'MAPA DE RIESGOS'!$AR656="Mayor"),CONCATENATE("R",'MAPA DE RIESGOS'!$H656,"C",'MAPA DE RIESGOS'!$AF656),"")</f>
        <v/>
      </c>
      <c r="CA105" s="357" t="str">
        <f>IF(AND('MAPA DE RIESGOS'!$AP657="Media",'MAPA DE RIESGOS'!$AR657="Mayor"),CONCATENATE("R",'MAPA DE RIESGOS'!$H657,"C",'MAPA DE RIESGOS'!$AF657),"")</f>
        <v/>
      </c>
      <c r="CB105" s="357" t="str">
        <f>IF(AND('MAPA DE RIESGOS'!$AP658="Media",'MAPA DE RIESGOS'!$AR658="Mayor"),CONCATENATE("R",'MAPA DE RIESGOS'!$H658,"C",'MAPA DE RIESGOS'!$AF658),"")</f>
        <v/>
      </c>
      <c r="CC105" s="358" t="str">
        <f>IF(AND('MAPA DE RIESGOS'!$AP659="Media",'MAPA DE RIESGOS'!$AR659="Mayor"),CONCATENATE("R",'MAPA DE RIESGOS'!$H659,"C",'MAPA DE RIESGOS'!$AF659),"")</f>
        <v/>
      </c>
      <c r="CD105" s="359" t="str">
        <f>IF(AND('MAPA DE RIESGOS'!$AP642="Media",'MAPA DE RIESGOS'!$AR642="Catastrófico"),CONCATENATE("R",'MAPA DE RIESGOS'!$H642,"C",'MAPA DE RIESGOS'!$AF642),"")</f>
        <v/>
      </c>
      <c r="CE105" s="359" t="str">
        <f>IF(AND('MAPA DE RIESGOS'!$AP643="Media",'MAPA DE RIESGOS'!$AR643="Catastrófico"),CONCATENATE("R",'MAPA DE RIESGOS'!$H643,"C",'MAPA DE RIESGOS'!$AF643),"")</f>
        <v/>
      </c>
      <c r="CF105" s="359" t="str">
        <f>IF(AND('MAPA DE RIESGOS'!$AP644="Media",'MAPA DE RIESGOS'!$AR644="Catastrófico"),CONCATENATE("R",'MAPA DE RIESGOS'!$H644,"C",'MAPA DE RIESGOS'!$AF644),"")</f>
        <v/>
      </c>
      <c r="CG105" s="359" t="str">
        <f>IF(AND('MAPA DE RIESGOS'!$AP645="Media",'MAPA DE RIESGOS'!$AR645="Catastrófico"),CONCATENATE("R",'MAPA DE RIESGOS'!$H645,"C",'MAPA DE RIESGOS'!$AF645),"")</f>
        <v/>
      </c>
      <c r="CH105" s="359" t="str">
        <f>IF(AND('MAPA DE RIESGOS'!$AP646="Media",'MAPA DE RIESGOS'!$AR646="Catastrófico"),CONCATENATE("R",'MAPA DE RIESGOS'!$H646,"C",'MAPA DE RIESGOS'!$AF646),"")</f>
        <v/>
      </c>
      <c r="CI105" s="359" t="str">
        <f>IF(AND('MAPA DE RIESGOS'!$AP647="Media",'MAPA DE RIESGOS'!$AR647="Catastrófico"),CONCATENATE("R",'MAPA DE RIESGOS'!$H647,"C",'MAPA DE RIESGOS'!$AF647),"")</f>
        <v/>
      </c>
      <c r="CJ105" s="359" t="str">
        <f>IF(AND('MAPA DE RIESGOS'!$AP648="Media",'MAPA DE RIESGOS'!$AR648="Catastrófico"),CONCATENATE("R",'MAPA DE RIESGOS'!$H648,"C",'MAPA DE RIESGOS'!$AF648),"")</f>
        <v/>
      </c>
      <c r="CK105" s="359" t="str">
        <f>IF(AND('MAPA DE RIESGOS'!$AP649="Media",'MAPA DE RIESGOS'!$AR649="Catastrófico"),CONCATENATE("R",'MAPA DE RIESGOS'!$H649,"C",'MAPA DE RIESGOS'!$AF649),"")</f>
        <v/>
      </c>
      <c r="CL105" s="359" t="str">
        <f>IF(AND('MAPA DE RIESGOS'!$AP650="Media",'MAPA DE RIESGOS'!$AR650="Catastrófico"),CONCATENATE("R",'MAPA DE RIESGOS'!$H650,"C",'MAPA DE RIESGOS'!$AF650),"")</f>
        <v/>
      </c>
      <c r="CM105" s="359" t="str">
        <f>IF(AND('MAPA DE RIESGOS'!$AP651="Media",'MAPA DE RIESGOS'!$AR651="Catastrófico"),CONCATENATE("R",'MAPA DE RIESGOS'!$H651,"C",'MAPA DE RIESGOS'!$AF651),"")</f>
        <v/>
      </c>
      <c r="CN105" s="359" t="str">
        <f>IF(AND('MAPA DE RIESGOS'!$AP652="Media",'MAPA DE RIESGOS'!$AR652="Catastrófico"),CONCATENATE("R",'MAPA DE RIESGOS'!$H652,"C",'MAPA DE RIESGOS'!$AF652),"")</f>
        <v/>
      </c>
      <c r="CO105" s="359" t="str">
        <f>IF(AND('MAPA DE RIESGOS'!$AP653="Media",'MAPA DE RIESGOS'!$AR653="Catastrófico"),CONCATENATE("R",'MAPA DE RIESGOS'!$H653,"C",'MAPA DE RIESGOS'!$AF653),"")</f>
        <v/>
      </c>
      <c r="CP105" s="359" t="str">
        <f>IF(AND('MAPA DE RIESGOS'!$AP654="Media",'MAPA DE RIESGOS'!$AR654="Catastrófico"),CONCATENATE("R",'MAPA DE RIESGOS'!$H654,"C",'MAPA DE RIESGOS'!$AF654),"")</f>
        <v/>
      </c>
      <c r="CQ105" s="359" t="str">
        <f>IF(AND('MAPA DE RIESGOS'!$AP655="Media",'MAPA DE RIESGOS'!$AR655="Catastrófico"),CONCATENATE("R",'MAPA DE RIESGOS'!$H655,"C",'MAPA DE RIESGOS'!$AF655),"")</f>
        <v/>
      </c>
      <c r="CR105" s="359" t="str">
        <f>IF(AND('MAPA DE RIESGOS'!$AP656="Media",'MAPA DE RIESGOS'!$AR656="Catastrófico"),CONCATENATE("R",'MAPA DE RIESGOS'!$H656,"C",'MAPA DE RIESGOS'!$AF656),"")</f>
        <v/>
      </c>
      <c r="CS105" s="359" t="str">
        <f>IF(AND('MAPA DE RIESGOS'!$AP657="Media",'MAPA DE RIESGOS'!$AR657="Catastrófico"),CONCATENATE("R",'MAPA DE RIESGOS'!$H657,"C",'MAPA DE RIESGOS'!$AF657),"")</f>
        <v/>
      </c>
      <c r="CT105" s="359" t="str">
        <f>IF(AND('MAPA DE RIESGOS'!$AP658="Media",'MAPA DE RIESGOS'!$AR658="Catastrófico"),CONCATENATE("R",'MAPA DE RIESGOS'!$H658,"C",'MAPA DE RIESGOS'!$AF658),"")</f>
        <v/>
      </c>
      <c r="CU105" s="360" t="str">
        <f>IF(AND('MAPA DE RIESGOS'!$AP659="Media",'MAPA DE RIESGOS'!$AR659="Catastrófico"),CONCATENATE("R",'MAPA DE RIESGOS'!$H659,"C",'MAPA DE RIESGOS'!$AF659),"")</f>
        <v/>
      </c>
      <c r="CV105" s="67"/>
      <c r="CW105" s="762"/>
      <c r="CX105" s="763"/>
      <c r="CY105" s="763"/>
      <c r="CZ105" s="763"/>
      <c r="DA105" s="763"/>
      <c r="DB105" s="764"/>
    </row>
    <row r="106" spans="2:106" ht="32.5" customHeight="1">
      <c r="B106" s="749"/>
      <c r="C106" s="749"/>
      <c r="D106" s="750"/>
      <c r="E106" s="738"/>
      <c r="F106" s="739"/>
      <c r="G106" s="739"/>
      <c r="H106" s="739"/>
      <c r="I106" s="740"/>
      <c r="J106" s="369" t="str">
        <f>IF(AND('MAPA DE RIESGOS'!$AP660="Media",'MAPA DE RIESGOS'!$AR660="Leve"),CONCATENATE("R",'MAPA DE RIESGOS'!$H660,"C",'MAPA DE RIESGOS'!$AF660),"")</f>
        <v/>
      </c>
      <c r="K106" s="370" t="str">
        <f>IF(AND('MAPA DE RIESGOS'!$AP661="Media",'MAPA DE RIESGOS'!$AR661="Leve"),CONCATENATE("R",'MAPA DE RIESGOS'!$H661,"C",'MAPA DE RIESGOS'!$AF661),"")</f>
        <v/>
      </c>
      <c r="L106" s="370" t="str">
        <f>IF(AND('MAPA DE RIESGOS'!$AP662="Media",'MAPA DE RIESGOS'!$AR662="Leve"),CONCATENATE("R",'MAPA DE RIESGOS'!$H662,"C",'MAPA DE RIESGOS'!$AF662),"")</f>
        <v/>
      </c>
      <c r="M106" s="370" t="str">
        <f>IF(AND('MAPA DE RIESGOS'!$AP663="Media",'MAPA DE RIESGOS'!$AR663="Leve"),CONCATENATE("R",'MAPA DE RIESGOS'!$H663,"C",'MAPA DE RIESGOS'!$AF663),"")</f>
        <v/>
      </c>
      <c r="N106" s="370" t="str">
        <f>IF(AND('MAPA DE RIESGOS'!$AP664="Media",'MAPA DE RIESGOS'!$AR664="Leve"),CONCATENATE("R",'MAPA DE RIESGOS'!$H664,"C",'MAPA DE RIESGOS'!$AF664),"")</f>
        <v/>
      </c>
      <c r="O106" s="370" t="str">
        <f>IF(AND('MAPA DE RIESGOS'!$AP665="Media",'MAPA DE RIESGOS'!$AR665="Leve"),CONCATENATE("R",'MAPA DE RIESGOS'!$H665,"C",'MAPA DE RIESGOS'!$AF665),"")</f>
        <v/>
      </c>
      <c r="P106" s="370" t="str">
        <f>IF(AND('MAPA DE RIESGOS'!$AP666="Media",'MAPA DE RIESGOS'!$AR666="Leve"),CONCATENATE("R",'MAPA DE RIESGOS'!$H666,"C",'MAPA DE RIESGOS'!$AF666),"")</f>
        <v/>
      </c>
      <c r="Q106" s="370" t="str">
        <f>IF(AND('MAPA DE RIESGOS'!$AP667="Media",'MAPA DE RIESGOS'!$AR667="Leve"),CONCATENATE("R",'MAPA DE RIESGOS'!$H667,"C",'MAPA DE RIESGOS'!$AF667),"")</f>
        <v/>
      </c>
      <c r="R106" s="370" t="str">
        <f>IF(AND('MAPA DE RIESGOS'!$AP668="Media",'MAPA DE RIESGOS'!$AR668="Leve"),CONCATENATE("R",'MAPA DE RIESGOS'!$H668,"C",'MAPA DE RIESGOS'!$AF668),"")</f>
        <v/>
      </c>
      <c r="S106" s="370" t="str">
        <f>IF(AND('MAPA DE RIESGOS'!$AP669="Media",'MAPA DE RIESGOS'!$AR669="Leve"),CONCATENATE("R",'MAPA DE RIESGOS'!$H669,"C",'MAPA DE RIESGOS'!$AF669),"")</f>
        <v/>
      </c>
      <c r="T106" s="370" t="str">
        <f>IF(AND('MAPA DE RIESGOS'!$AP670="Media",'MAPA DE RIESGOS'!$AR670="Leve"),CONCATENATE("R",'MAPA DE RIESGOS'!$H670,"C",'MAPA DE RIESGOS'!$AF670),"")</f>
        <v/>
      </c>
      <c r="U106" s="370" t="str">
        <f>IF(AND('MAPA DE RIESGOS'!$AP671="Media",'MAPA DE RIESGOS'!$AR671="Leve"),CONCATENATE("R",'MAPA DE RIESGOS'!$H671,"C",'MAPA DE RIESGOS'!$AF671),"")</f>
        <v/>
      </c>
      <c r="V106" s="370" t="str">
        <f>IF(AND('MAPA DE RIESGOS'!$AP672="Media",'MAPA DE RIESGOS'!$AR672="Leve"),CONCATENATE("R",'MAPA DE RIESGOS'!$H672,"C",'MAPA DE RIESGOS'!$AF672),"")</f>
        <v/>
      </c>
      <c r="W106" s="370" t="str">
        <f>IF(AND('MAPA DE RIESGOS'!$AP673="Media",'MAPA DE RIESGOS'!$AR673="Leve"),CONCATENATE("R",'MAPA DE RIESGOS'!$H673,"C",'MAPA DE RIESGOS'!$AF673),"")</f>
        <v/>
      </c>
      <c r="X106" s="370" t="str">
        <f>IF(AND('MAPA DE RIESGOS'!$AP674="Media",'MAPA DE RIESGOS'!$AR674="Leve"),CONCATENATE("R",'MAPA DE RIESGOS'!$H674,"C",'MAPA DE RIESGOS'!$AF674),"")</f>
        <v/>
      </c>
      <c r="Y106" s="370" t="str">
        <f>IF(AND('MAPA DE RIESGOS'!$AP675="Media",'MAPA DE RIESGOS'!$AR675="Leve"),CONCATENATE("R",'MAPA DE RIESGOS'!$H675,"C",'MAPA DE RIESGOS'!$AF675),"")</f>
        <v/>
      </c>
      <c r="Z106" s="370" t="str">
        <f>IF(AND('MAPA DE RIESGOS'!$AP676="Media",'MAPA DE RIESGOS'!$AR676="Leve"),CONCATENATE("R",'MAPA DE RIESGOS'!$H676,"C",'MAPA DE RIESGOS'!$AF676),"")</f>
        <v/>
      </c>
      <c r="AA106" s="370" t="str">
        <f>IF(AND('MAPA DE RIESGOS'!$AP677="Media",'MAPA DE RIESGOS'!$AR677="Leve"),CONCATENATE("R",'MAPA DE RIESGOS'!$H677,"C",'MAPA DE RIESGOS'!$AF677),"")</f>
        <v/>
      </c>
      <c r="AB106" s="369" t="str">
        <f>IF(AND('MAPA DE RIESGOS'!$AP660="Media",'MAPA DE RIESGOS'!$AR660="Menor"),CONCATENATE("R",'MAPA DE RIESGOS'!$H660,"C",'MAPA DE RIESGOS'!$AF660),"")</f>
        <v/>
      </c>
      <c r="AC106" s="370" t="str">
        <f>IF(AND('MAPA DE RIESGOS'!$AP661="Media",'MAPA DE RIESGOS'!$AR661="Menor"),CONCATENATE("R",'MAPA DE RIESGOS'!$H661,"C",'MAPA DE RIESGOS'!$AF661),"")</f>
        <v/>
      </c>
      <c r="AD106" s="370" t="str">
        <f>IF(AND('MAPA DE RIESGOS'!$AP662="Media",'MAPA DE RIESGOS'!$AR662="Menor"),CONCATENATE("R",'MAPA DE RIESGOS'!$H662,"C",'MAPA DE RIESGOS'!$AF662),"")</f>
        <v/>
      </c>
      <c r="AE106" s="370" t="str">
        <f>IF(AND('MAPA DE RIESGOS'!$AP663="Media",'MAPA DE RIESGOS'!$AR663="Menor"),CONCATENATE("R",'MAPA DE RIESGOS'!$H663,"C",'MAPA DE RIESGOS'!$AF663),"")</f>
        <v/>
      </c>
      <c r="AF106" s="370" t="str">
        <f>IF(AND('MAPA DE RIESGOS'!$AP664="Media",'MAPA DE RIESGOS'!$AR664="Menor"),CONCATENATE("R",'MAPA DE RIESGOS'!$H664,"C",'MAPA DE RIESGOS'!$AF664),"")</f>
        <v/>
      </c>
      <c r="AG106" s="370" t="str">
        <f>IF(AND('MAPA DE RIESGOS'!$AP665="Media",'MAPA DE RIESGOS'!$AR665="Menor"),CONCATENATE("R",'MAPA DE RIESGOS'!$H665,"C",'MAPA DE RIESGOS'!$AF665),"")</f>
        <v/>
      </c>
      <c r="AH106" s="370" t="str">
        <f>IF(AND('MAPA DE RIESGOS'!$AP666="Media",'MAPA DE RIESGOS'!$AR666="Menor"),CONCATENATE("R",'MAPA DE RIESGOS'!$H666,"C",'MAPA DE RIESGOS'!$AF666),"")</f>
        <v/>
      </c>
      <c r="AI106" s="370" t="str">
        <f>IF(AND('MAPA DE RIESGOS'!$AP667="Media",'MAPA DE RIESGOS'!$AR667="Menor"),CONCATENATE("R",'MAPA DE RIESGOS'!$H667,"C",'MAPA DE RIESGOS'!$AF667),"")</f>
        <v/>
      </c>
      <c r="AJ106" s="370" t="str">
        <f>IF(AND('MAPA DE RIESGOS'!$AP668="Media",'MAPA DE RIESGOS'!$AR668="Menor"),CONCATENATE("R",'MAPA DE RIESGOS'!$H668,"C",'MAPA DE RIESGOS'!$AF668),"")</f>
        <v/>
      </c>
      <c r="AK106" s="370" t="str">
        <f>IF(AND('MAPA DE RIESGOS'!$AP669="Media",'MAPA DE RIESGOS'!$AR669="Menor"),CONCATENATE("R",'MAPA DE RIESGOS'!$H669,"C",'MAPA DE RIESGOS'!$AF669),"")</f>
        <v/>
      </c>
      <c r="AL106" s="370" t="str">
        <f>IF(AND('MAPA DE RIESGOS'!$AP670="Media",'MAPA DE RIESGOS'!$AR670="Menor"),CONCATENATE("R",'MAPA DE RIESGOS'!$H670,"C",'MAPA DE RIESGOS'!$AF670),"")</f>
        <v/>
      </c>
      <c r="AM106" s="370" t="str">
        <f>IF(AND('MAPA DE RIESGOS'!$AP671="Media",'MAPA DE RIESGOS'!$AR671="Menor"),CONCATENATE("R",'MAPA DE RIESGOS'!$H671,"C",'MAPA DE RIESGOS'!$AF671),"")</f>
        <v/>
      </c>
      <c r="AN106" s="370" t="str">
        <f>IF(AND('MAPA DE RIESGOS'!$AP672="Media",'MAPA DE RIESGOS'!$AR672="Menor"),CONCATENATE("R",'MAPA DE RIESGOS'!$H672,"C",'MAPA DE RIESGOS'!$AF672),"")</f>
        <v/>
      </c>
      <c r="AO106" s="370" t="str">
        <f>IF(AND('MAPA DE RIESGOS'!$AP673="Media",'MAPA DE RIESGOS'!$AR673="Menor"),CONCATENATE("R",'MAPA DE RIESGOS'!$H673,"C",'MAPA DE RIESGOS'!$AF673),"")</f>
        <v/>
      </c>
      <c r="AP106" s="370" t="str">
        <f>IF(AND('MAPA DE RIESGOS'!$AP674="Media",'MAPA DE RIESGOS'!$AR674="Menor"),CONCATENATE("R",'MAPA DE RIESGOS'!$H674,"C",'MAPA DE RIESGOS'!$AF674),"")</f>
        <v/>
      </c>
      <c r="AQ106" s="370" t="str">
        <f>IF(AND('MAPA DE RIESGOS'!$AP675="Media",'MAPA DE RIESGOS'!$AR675="Menor"),CONCATENATE("R",'MAPA DE RIESGOS'!$H675,"C",'MAPA DE RIESGOS'!$AF675),"")</f>
        <v/>
      </c>
      <c r="AR106" s="370" t="str">
        <f>IF(AND('MAPA DE RIESGOS'!$AP676="Media",'MAPA DE RIESGOS'!$AR676="Menor"),CONCATENATE("R",'MAPA DE RIESGOS'!$H676,"C",'MAPA DE RIESGOS'!$AF676),"")</f>
        <v/>
      </c>
      <c r="AS106" s="370" t="str">
        <f>IF(AND('MAPA DE RIESGOS'!$AP677="Media",'MAPA DE RIESGOS'!$AR677="Menor"),CONCATENATE("R",'MAPA DE RIESGOS'!$H677,"C",'MAPA DE RIESGOS'!$AF677),"")</f>
        <v/>
      </c>
      <c r="AT106" s="369" t="str">
        <f>IF(AND('MAPA DE RIESGOS'!$AP660="Media",'MAPA DE RIESGOS'!$AR660="Moderado"),CONCATENATE("R",'MAPA DE RIESGOS'!$H660,"C",'MAPA DE RIESGOS'!$AF660),"")</f>
        <v/>
      </c>
      <c r="AU106" s="370" t="str">
        <f>IF(AND('MAPA DE RIESGOS'!$AP661="Media",'MAPA DE RIESGOS'!$AR661="Moderado"),CONCATENATE("R",'MAPA DE RIESGOS'!$H661,"C",'MAPA DE RIESGOS'!$AF661),"")</f>
        <v/>
      </c>
      <c r="AV106" s="370" t="str">
        <f>IF(AND('MAPA DE RIESGOS'!$AP662="Media",'MAPA DE RIESGOS'!$AR662="Moderado"),CONCATENATE("R",'MAPA DE RIESGOS'!$H662,"C",'MAPA DE RIESGOS'!$AF662),"")</f>
        <v/>
      </c>
      <c r="AW106" s="370" t="str">
        <f>IF(AND('MAPA DE RIESGOS'!$AP663="Media",'MAPA DE RIESGOS'!$AR663="Moderado"),CONCATENATE("R",'MAPA DE RIESGOS'!$H663,"C",'MAPA DE RIESGOS'!$AF663),"")</f>
        <v/>
      </c>
      <c r="AX106" s="370" t="str">
        <f>IF(AND('MAPA DE RIESGOS'!$AP664="Media",'MAPA DE RIESGOS'!$AR664="Moderado"),CONCATENATE("R",'MAPA DE RIESGOS'!$H664,"C",'MAPA DE RIESGOS'!$AF664),"")</f>
        <v/>
      </c>
      <c r="AY106" s="370" t="str">
        <f>IF(AND('MAPA DE RIESGOS'!$AP665="Media",'MAPA DE RIESGOS'!$AR665="Moderado"),CONCATENATE("R",'MAPA DE RIESGOS'!$H665,"C",'MAPA DE RIESGOS'!$AF665),"")</f>
        <v/>
      </c>
      <c r="AZ106" s="370" t="str">
        <f>IF(AND('MAPA DE RIESGOS'!$AP666="Media",'MAPA DE RIESGOS'!$AR666="Moderado"),CONCATENATE("R",'MAPA DE RIESGOS'!$H666,"C",'MAPA DE RIESGOS'!$AF666),"")</f>
        <v/>
      </c>
      <c r="BA106" s="370" t="str">
        <f>IF(AND('MAPA DE RIESGOS'!$AP667="Media",'MAPA DE RIESGOS'!$AR667="Moderado"),CONCATENATE("R",'MAPA DE RIESGOS'!$H667,"C",'MAPA DE RIESGOS'!$AF667),"")</f>
        <v/>
      </c>
      <c r="BB106" s="370" t="str">
        <f>IF(AND('MAPA DE RIESGOS'!$AP668="Media",'MAPA DE RIESGOS'!$AR668="Moderado"),CONCATENATE("R",'MAPA DE RIESGOS'!$H668,"C",'MAPA DE RIESGOS'!$AF668),"")</f>
        <v/>
      </c>
      <c r="BC106" s="370" t="str">
        <f>IF(AND('MAPA DE RIESGOS'!$AP669="Media",'MAPA DE RIESGOS'!$AR669="Moderado"),CONCATENATE("R",'MAPA DE RIESGOS'!$H669,"C",'MAPA DE RIESGOS'!$AF669),"")</f>
        <v/>
      </c>
      <c r="BD106" s="370" t="str">
        <f>IF(AND('MAPA DE RIESGOS'!$AP670="Media",'MAPA DE RIESGOS'!$AR670="Moderado"),CONCATENATE("R",'MAPA DE RIESGOS'!$H670,"C",'MAPA DE RIESGOS'!$AF670),"")</f>
        <v/>
      </c>
      <c r="BE106" s="370" t="str">
        <f>IF(AND('MAPA DE RIESGOS'!$AP671="Media",'MAPA DE RIESGOS'!$AR671="Moderado"),CONCATENATE("R",'MAPA DE RIESGOS'!$H671,"C",'MAPA DE RIESGOS'!$AF671),"")</f>
        <v/>
      </c>
      <c r="BF106" s="370" t="str">
        <f>IF(AND('MAPA DE RIESGOS'!$AP672="Media",'MAPA DE RIESGOS'!$AR672="Moderado"),CONCATENATE("R",'MAPA DE RIESGOS'!$H672,"C",'MAPA DE RIESGOS'!$AF672),"")</f>
        <v/>
      </c>
      <c r="BG106" s="370" t="str">
        <f>IF(AND('MAPA DE RIESGOS'!$AP673="Media",'MAPA DE RIESGOS'!$AR673="Moderado"),CONCATENATE("R",'MAPA DE RIESGOS'!$H673,"C",'MAPA DE RIESGOS'!$AF673),"")</f>
        <v/>
      </c>
      <c r="BH106" s="370" t="str">
        <f>IF(AND('MAPA DE RIESGOS'!$AP674="Media",'MAPA DE RIESGOS'!$AR674="Moderado"),CONCATENATE("R",'MAPA DE RIESGOS'!$H674,"C",'MAPA DE RIESGOS'!$AF674),"")</f>
        <v/>
      </c>
      <c r="BI106" s="370" t="str">
        <f>IF(AND('MAPA DE RIESGOS'!$AP675="Media",'MAPA DE RIESGOS'!$AR675="Moderado"),CONCATENATE("R",'MAPA DE RIESGOS'!$H675,"C",'MAPA DE RIESGOS'!$AF675),"")</f>
        <v/>
      </c>
      <c r="BJ106" s="370" t="str">
        <f>IF(AND('MAPA DE RIESGOS'!$AP676="Media",'MAPA DE RIESGOS'!$AR676="Moderado"),CONCATENATE("R",'MAPA DE RIESGOS'!$H676,"C",'MAPA DE RIESGOS'!$AF676),"")</f>
        <v/>
      </c>
      <c r="BK106" s="371" t="str">
        <f>IF(AND('MAPA DE RIESGOS'!$AP677="Media",'MAPA DE RIESGOS'!$AR677="Moderado"),CONCATENATE("R",'MAPA DE RIESGOS'!$H677,"C",'MAPA DE RIESGOS'!$AF677),"")</f>
        <v/>
      </c>
      <c r="BL106" s="357" t="str">
        <f>IF(AND('MAPA DE RIESGOS'!$AP660="Media",'MAPA DE RIESGOS'!$AR660="Mayor"),CONCATENATE("R",'MAPA DE RIESGOS'!$H660,"C",'MAPA DE RIESGOS'!$AF660),"")</f>
        <v/>
      </c>
      <c r="BM106" s="357" t="str">
        <f>IF(AND('MAPA DE RIESGOS'!$AP661="Media",'MAPA DE RIESGOS'!$AR661="Mayor"),CONCATENATE("R",'MAPA DE RIESGOS'!$H661,"C",'MAPA DE RIESGOS'!$AF661),"")</f>
        <v/>
      </c>
      <c r="BN106" s="357" t="str">
        <f>IF(AND('MAPA DE RIESGOS'!$AP662="Media",'MAPA DE RIESGOS'!$AR662="Mayor"),CONCATENATE("R",'MAPA DE RIESGOS'!$H662,"C",'MAPA DE RIESGOS'!$AF662),"")</f>
        <v/>
      </c>
      <c r="BO106" s="357" t="str">
        <f>IF(AND('MAPA DE RIESGOS'!$AP663="Media",'MAPA DE RIESGOS'!$AR663="Mayor"),CONCATENATE("R",'MAPA DE RIESGOS'!$H663,"C",'MAPA DE RIESGOS'!$AF663),"")</f>
        <v/>
      </c>
      <c r="BP106" s="357" t="str">
        <f>IF(AND('MAPA DE RIESGOS'!$AP664="Media",'MAPA DE RIESGOS'!$AR664="Mayor"),CONCATENATE("R",'MAPA DE RIESGOS'!$H664,"C",'MAPA DE RIESGOS'!$AF664),"")</f>
        <v/>
      </c>
      <c r="BQ106" s="357" t="str">
        <f>IF(AND('MAPA DE RIESGOS'!$AP665="Media",'MAPA DE RIESGOS'!$AR665="Mayor"),CONCATENATE("R",'MAPA DE RIESGOS'!$H665,"C",'MAPA DE RIESGOS'!$AF665),"")</f>
        <v/>
      </c>
      <c r="BR106" s="357" t="str">
        <f>IF(AND('MAPA DE RIESGOS'!$AP666="Media",'MAPA DE RIESGOS'!$AR666="Mayor"),CONCATENATE("R",'MAPA DE RIESGOS'!$H666,"C",'MAPA DE RIESGOS'!$AF666),"")</f>
        <v/>
      </c>
      <c r="BS106" s="357" t="str">
        <f>IF(AND('MAPA DE RIESGOS'!$AP667="Media",'MAPA DE RIESGOS'!$AR667="Mayor"),CONCATENATE("R",'MAPA DE RIESGOS'!$H667,"C",'MAPA DE RIESGOS'!$AF667),"")</f>
        <v/>
      </c>
      <c r="BT106" s="357" t="str">
        <f>IF(AND('MAPA DE RIESGOS'!$AP668="Media",'MAPA DE RIESGOS'!$AR668="Mayor"),CONCATENATE("R",'MAPA DE RIESGOS'!$H668,"C",'MAPA DE RIESGOS'!$AF668),"")</f>
        <v/>
      </c>
      <c r="BU106" s="357" t="str">
        <f>IF(AND('MAPA DE RIESGOS'!$AP669="Media",'MAPA DE RIESGOS'!$AR669="Mayor"),CONCATENATE("R",'MAPA DE RIESGOS'!$H669,"C",'MAPA DE RIESGOS'!$AF669),"")</f>
        <v/>
      </c>
      <c r="BV106" s="357" t="str">
        <f>IF(AND('MAPA DE RIESGOS'!$AP670="Media",'MAPA DE RIESGOS'!$AR670="Mayor"),CONCATENATE("R",'MAPA DE RIESGOS'!$H670,"C",'MAPA DE RIESGOS'!$AF670),"")</f>
        <v/>
      </c>
      <c r="BW106" s="357" t="str">
        <f>IF(AND('MAPA DE RIESGOS'!$AP671="Media",'MAPA DE RIESGOS'!$AR671="Mayor"),CONCATENATE("R",'MAPA DE RIESGOS'!$H671,"C",'MAPA DE RIESGOS'!$AF671),"")</f>
        <v/>
      </c>
      <c r="BX106" s="357" t="str">
        <f>IF(AND('MAPA DE RIESGOS'!$AP672="Media",'MAPA DE RIESGOS'!$AR672="Mayor"),CONCATENATE("R",'MAPA DE RIESGOS'!$H672,"C",'MAPA DE RIESGOS'!$AF672),"")</f>
        <v/>
      </c>
      <c r="BY106" s="357" t="str">
        <f>IF(AND('MAPA DE RIESGOS'!$AP673="Media",'MAPA DE RIESGOS'!$AR673="Mayor"),CONCATENATE("R",'MAPA DE RIESGOS'!$H673,"C",'MAPA DE RIESGOS'!$AF673),"")</f>
        <v/>
      </c>
      <c r="BZ106" s="357" t="str">
        <f>IF(AND('MAPA DE RIESGOS'!$AP674="Media",'MAPA DE RIESGOS'!$AR674="Mayor"),CONCATENATE("R",'MAPA DE RIESGOS'!$H674,"C",'MAPA DE RIESGOS'!$AF674),"")</f>
        <v/>
      </c>
      <c r="CA106" s="357" t="str">
        <f>IF(AND('MAPA DE RIESGOS'!$AP675="Media",'MAPA DE RIESGOS'!$AR675="Mayor"),CONCATENATE("R",'MAPA DE RIESGOS'!$H675,"C",'MAPA DE RIESGOS'!$AF675),"")</f>
        <v/>
      </c>
      <c r="CB106" s="357" t="str">
        <f>IF(AND('MAPA DE RIESGOS'!$AP676="Media",'MAPA DE RIESGOS'!$AR676="Mayor"),CONCATENATE("R",'MAPA DE RIESGOS'!$H676,"C",'MAPA DE RIESGOS'!$AF676),"")</f>
        <v/>
      </c>
      <c r="CC106" s="358" t="str">
        <f>IF(AND('MAPA DE RIESGOS'!$AP677="Media",'MAPA DE RIESGOS'!$AR677="Mayor"),CONCATENATE("R",'MAPA DE RIESGOS'!$H677,"C",'MAPA DE RIESGOS'!$AF677),"")</f>
        <v/>
      </c>
      <c r="CD106" s="359" t="str">
        <f>IF(AND('MAPA DE RIESGOS'!$AP660="Media",'MAPA DE RIESGOS'!$AR660="Catastrófico"),CONCATENATE("R",'MAPA DE RIESGOS'!$H660,"C",'MAPA DE RIESGOS'!$AF660),"")</f>
        <v/>
      </c>
      <c r="CE106" s="359" t="str">
        <f>IF(AND('MAPA DE RIESGOS'!$AP661="Media",'MAPA DE RIESGOS'!$AR661="Catastrófico"),CONCATENATE("R",'MAPA DE RIESGOS'!$H661,"C",'MAPA DE RIESGOS'!$AF661),"")</f>
        <v/>
      </c>
      <c r="CF106" s="359" t="str">
        <f>IF(AND('MAPA DE RIESGOS'!$AP662="Media",'MAPA DE RIESGOS'!$AR662="Catastrófico"),CONCATENATE("R",'MAPA DE RIESGOS'!$H662,"C",'MAPA DE RIESGOS'!$AF662),"")</f>
        <v/>
      </c>
      <c r="CG106" s="359" t="str">
        <f>IF(AND('MAPA DE RIESGOS'!$AP663="Media",'MAPA DE RIESGOS'!$AR663="Catastrófico"),CONCATENATE("R",'MAPA DE RIESGOS'!$H663,"C",'MAPA DE RIESGOS'!$AF663),"")</f>
        <v/>
      </c>
      <c r="CH106" s="359" t="str">
        <f>IF(AND('MAPA DE RIESGOS'!$AP664="Media",'MAPA DE RIESGOS'!$AR664="Catastrófico"),CONCATENATE("R",'MAPA DE RIESGOS'!$H664,"C",'MAPA DE RIESGOS'!$AF664),"")</f>
        <v/>
      </c>
      <c r="CI106" s="359" t="str">
        <f>IF(AND('MAPA DE RIESGOS'!$AP665="Media",'MAPA DE RIESGOS'!$AR665="Catastrófico"),CONCATENATE("R",'MAPA DE RIESGOS'!$H665,"C",'MAPA DE RIESGOS'!$AF665),"")</f>
        <v/>
      </c>
      <c r="CJ106" s="359" t="str">
        <f>IF(AND('MAPA DE RIESGOS'!$AP666="Media",'MAPA DE RIESGOS'!$AR666="Catastrófico"),CONCATENATE("R",'MAPA DE RIESGOS'!$H666,"C",'MAPA DE RIESGOS'!$AF666),"")</f>
        <v/>
      </c>
      <c r="CK106" s="359" t="str">
        <f>IF(AND('MAPA DE RIESGOS'!$AP667="Media",'MAPA DE RIESGOS'!$AR667="Catastrófico"),CONCATENATE("R",'MAPA DE RIESGOS'!$H667,"C",'MAPA DE RIESGOS'!$AF667),"")</f>
        <v/>
      </c>
      <c r="CL106" s="359" t="str">
        <f>IF(AND('MAPA DE RIESGOS'!$AP668="Media",'MAPA DE RIESGOS'!$AR668="Catastrófico"),CONCATENATE("R",'MAPA DE RIESGOS'!$H668,"C",'MAPA DE RIESGOS'!$AF668),"")</f>
        <v/>
      </c>
      <c r="CM106" s="359" t="str">
        <f>IF(AND('MAPA DE RIESGOS'!$AP669="Media",'MAPA DE RIESGOS'!$AR669="Catastrófico"),CONCATENATE("R",'MAPA DE RIESGOS'!$H669,"C",'MAPA DE RIESGOS'!$AF669),"")</f>
        <v/>
      </c>
      <c r="CN106" s="359" t="str">
        <f>IF(AND('MAPA DE RIESGOS'!$AP670="Media",'MAPA DE RIESGOS'!$AR670="Catastrófico"),CONCATENATE("R",'MAPA DE RIESGOS'!$H670,"C",'MAPA DE RIESGOS'!$AF670),"")</f>
        <v/>
      </c>
      <c r="CO106" s="359" t="str">
        <f>IF(AND('MAPA DE RIESGOS'!$AP671="Media",'MAPA DE RIESGOS'!$AR671="Catastrófico"),CONCATENATE("R",'MAPA DE RIESGOS'!$H671,"C",'MAPA DE RIESGOS'!$AF671),"")</f>
        <v/>
      </c>
      <c r="CP106" s="359" t="str">
        <f>IF(AND('MAPA DE RIESGOS'!$AP672="Media",'MAPA DE RIESGOS'!$AR672="Catastrófico"),CONCATENATE("R",'MAPA DE RIESGOS'!$H672,"C",'MAPA DE RIESGOS'!$AF672),"")</f>
        <v/>
      </c>
      <c r="CQ106" s="359" t="str">
        <f>IF(AND('MAPA DE RIESGOS'!$AP673="Media",'MAPA DE RIESGOS'!$AR673="Catastrófico"),CONCATENATE("R",'MAPA DE RIESGOS'!$H673,"C",'MAPA DE RIESGOS'!$AF673),"")</f>
        <v/>
      </c>
      <c r="CR106" s="359" t="str">
        <f>IF(AND('MAPA DE RIESGOS'!$AP674="Media",'MAPA DE RIESGOS'!$AR674="Catastrófico"),CONCATENATE("R",'MAPA DE RIESGOS'!$H674,"C",'MAPA DE RIESGOS'!$AF674),"")</f>
        <v/>
      </c>
      <c r="CS106" s="359" t="str">
        <f>IF(AND('MAPA DE RIESGOS'!$AP675="Media",'MAPA DE RIESGOS'!$AR675="Catastrófico"),CONCATENATE("R",'MAPA DE RIESGOS'!$H675,"C",'MAPA DE RIESGOS'!$AF675),"")</f>
        <v/>
      </c>
      <c r="CT106" s="359" t="str">
        <f>IF(AND('MAPA DE RIESGOS'!$AP676="Media",'MAPA DE RIESGOS'!$AR676="Catastrófico"),CONCATENATE("R",'MAPA DE RIESGOS'!$H676,"C",'MAPA DE RIESGOS'!$AF676),"")</f>
        <v/>
      </c>
      <c r="CU106" s="360" t="str">
        <f>IF(AND('MAPA DE RIESGOS'!$AP677="Media",'MAPA DE RIESGOS'!$AR677="Catastrófico"),CONCATENATE("R",'MAPA DE RIESGOS'!$H677,"C",'MAPA DE RIESGOS'!$AF677),"")</f>
        <v/>
      </c>
      <c r="CV106" s="67"/>
      <c r="CW106" s="762"/>
      <c r="CX106" s="763"/>
      <c r="CY106" s="763"/>
      <c r="CZ106" s="763"/>
      <c r="DA106" s="763"/>
      <c r="DB106" s="764"/>
    </row>
    <row r="107" spans="2:106" ht="32.5" customHeight="1" thickBot="1">
      <c r="B107" s="749"/>
      <c r="C107" s="749"/>
      <c r="D107" s="750"/>
      <c r="E107" s="741"/>
      <c r="F107" s="742"/>
      <c r="G107" s="742"/>
      <c r="H107" s="742"/>
      <c r="I107" s="743"/>
      <c r="J107" s="372" t="str">
        <f>IF(AND('MAPA DE RIESGOS'!$AP678="Media",'MAPA DE RIESGOS'!$AR678="Leve"),CONCATENATE("R",'MAPA DE RIESGOS'!$H678,"C",'MAPA DE RIESGOS'!$AF678),"")</f>
        <v/>
      </c>
      <c r="K107" s="373" t="str">
        <f>IF(AND('MAPA DE RIESGOS'!$AP679="Media",'MAPA DE RIESGOS'!$AR679="Leve"),CONCATENATE("R",'MAPA DE RIESGOS'!$H679,"C",'MAPA DE RIESGOS'!$AF679),"")</f>
        <v/>
      </c>
      <c r="L107" s="373" t="str">
        <f>IF(AND('MAPA DE RIESGOS'!$AP680="Media",'MAPA DE RIESGOS'!$AR680="Leve"),CONCATENATE("R",'MAPA DE RIESGOS'!$H680,"C",'MAPA DE RIESGOS'!$AF680),"")</f>
        <v/>
      </c>
      <c r="M107" s="373" t="str">
        <f>IF(AND('MAPA DE RIESGOS'!$AP681="Media",'MAPA DE RIESGOS'!$AR681="Leve"),CONCATENATE("R",'MAPA DE RIESGOS'!$H681,"C",'MAPA DE RIESGOS'!$AF681),"")</f>
        <v/>
      </c>
      <c r="N107" s="373" t="str">
        <f>IF(AND('MAPA DE RIESGOS'!$AP682="Media",'MAPA DE RIESGOS'!$AR682="Leve"),CONCATENATE("R",'MAPA DE RIESGOS'!$H682,"C",'MAPA DE RIESGOS'!$AF682),"")</f>
        <v/>
      </c>
      <c r="O107" s="373" t="str">
        <f>IF(AND('MAPA DE RIESGOS'!$AP683="Media",'MAPA DE RIESGOS'!$AR683="Leve"),CONCATENATE("R",'MAPA DE RIESGOS'!$H683,"C",'MAPA DE RIESGOS'!$AF683),"")</f>
        <v/>
      </c>
      <c r="P107" s="373"/>
      <c r="Q107" s="373"/>
      <c r="R107" s="373"/>
      <c r="S107" s="373"/>
      <c r="T107" s="373"/>
      <c r="U107" s="373"/>
      <c r="V107" s="373"/>
      <c r="W107" s="373"/>
      <c r="X107" s="373"/>
      <c r="Y107" s="373"/>
      <c r="Z107" s="373"/>
      <c r="AA107" s="373"/>
      <c r="AB107" s="372" t="str">
        <f>IF(AND('MAPA DE RIESGOS'!$AP678="Media",'MAPA DE RIESGOS'!$AR678="Menor"),CONCATENATE("R",'MAPA DE RIESGOS'!$H678,"C",'MAPA DE RIESGOS'!$AF678),"")</f>
        <v/>
      </c>
      <c r="AC107" s="373" t="str">
        <f>IF(AND('MAPA DE RIESGOS'!$AP679="Media",'MAPA DE RIESGOS'!$AR679="Menor"),CONCATENATE("R",'MAPA DE RIESGOS'!$H679,"C",'MAPA DE RIESGOS'!$AF679),"")</f>
        <v/>
      </c>
      <c r="AD107" s="373" t="str">
        <f>IF(AND('MAPA DE RIESGOS'!$AP680="Media",'MAPA DE RIESGOS'!$AR680="Menor"),CONCATENATE("R",'MAPA DE RIESGOS'!$H680,"C",'MAPA DE RIESGOS'!$AF680),"")</f>
        <v/>
      </c>
      <c r="AE107" s="373" t="str">
        <f>IF(AND('MAPA DE RIESGOS'!$AP681="Media",'MAPA DE RIESGOS'!$AR681="Menor"),CONCATENATE("R",'MAPA DE RIESGOS'!$H681,"C",'MAPA DE RIESGOS'!$AF681),"")</f>
        <v/>
      </c>
      <c r="AF107" s="373" t="str">
        <f>IF(AND('MAPA DE RIESGOS'!$AP682="Media",'MAPA DE RIESGOS'!$AR682="Menor"),CONCATENATE("R",'MAPA DE RIESGOS'!$H682,"C",'MAPA DE RIESGOS'!$AF682),"")</f>
        <v/>
      </c>
      <c r="AG107" s="373" t="str">
        <f>IF(AND('MAPA DE RIESGOS'!$AP683="Media",'MAPA DE RIESGOS'!$AR683="Menor"),CONCATENATE("R",'MAPA DE RIESGOS'!$H683,"C",'MAPA DE RIESGOS'!$AF683),"")</f>
        <v/>
      </c>
      <c r="AH107" s="373"/>
      <c r="AI107" s="373"/>
      <c r="AJ107" s="373"/>
      <c r="AK107" s="373"/>
      <c r="AL107" s="373"/>
      <c r="AM107" s="373"/>
      <c r="AN107" s="373"/>
      <c r="AO107" s="373"/>
      <c r="AP107" s="373"/>
      <c r="AQ107" s="373"/>
      <c r="AR107" s="373"/>
      <c r="AS107" s="373"/>
      <c r="AT107" s="372" t="str">
        <f>IF(AND('MAPA DE RIESGOS'!$AP678="Media",'MAPA DE RIESGOS'!$AR678="Moderado"),CONCATENATE("R",'MAPA DE RIESGOS'!$H678,"C",'MAPA DE RIESGOS'!$AF678),"")</f>
        <v/>
      </c>
      <c r="AU107" s="373" t="str">
        <f>IF(AND('MAPA DE RIESGOS'!$AP679="Media",'MAPA DE RIESGOS'!$AR679="Moderado"),CONCATENATE("R",'MAPA DE RIESGOS'!$H679,"C",'MAPA DE RIESGOS'!$AF679),"")</f>
        <v/>
      </c>
      <c r="AV107" s="373" t="str">
        <f>IF(AND('MAPA DE RIESGOS'!$AP680="Media",'MAPA DE RIESGOS'!$AR680="Moderado"),CONCATENATE("R",'MAPA DE RIESGOS'!$H680,"C",'MAPA DE RIESGOS'!$AF680),"")</f>
        <v/>
      </c>
      <c r="AW107" s="373" t="str">
        <f>IF(AND('MAPA DE RIESGOS'!$AP681="Media",'MAPA DE RIESGOS'!$AR681="Moderado"),CONCATENATE("R",'MAPA DE RIESGOS'!$H681,"C",'MAPA DE RIESGOS'!$AF681),"")</f>
        <v/>
      </c>
      <c r="AX107" s="373" t="str">
        <f>IF(AND('MAPA DE RIESGOS'!$AP682="Media",'MAPA DE RIESGOS'!$AR682="Moderado"),CONCATENATE("R",'MAPA DE RIESGOS'!$H682,"C",'MAPA DE RIESGOS'!$AF682),"")</f>
        <v/>
      </c>
      <c r="AY107" s="373" t="str">
        <f>IF(AND('MAPA DE RIESGOS'!$AP683="Media",'MAPA DE RIESGOS'!$AR683="Moderado"),CONCATENATE("R",'MAPA DE RIESGOS'!$H683,"C",'MAPA DE RIESGOS'!$AF683),"")</f>
        <v/>
      </c>
      <c r="AZ107" s="373"/>
      <c r="BA107" s="373"/>
      <c r="BB107" s="373"/>
      <c r="BC107" s="373"/>
      <c r="BD107" s="373"/>
      <c r="BE107" s="373"/>
      <c r="BF107" s="373"/>
      <c r="BG107" s="373"/>
      <c r="BH107" s="373"/>
      <c r="BI107" s="373"/>
      <c r="BJ107" s="373"/>
      <c r="BK107" s="374"/>
      <c r="BL107" s="362" t="str">
        <f>IF(AND('MAPA DE RIESGOS'!$AP678="Media",'MAPA DE RIESGOS'!$AR678="Mayor"),CONCATENATE("R",'MAPA DE RIESGOS'!$H678,"C",'MAPA DE RIESGOS'!$AF678),"")</f>
        <v/>
      </c>
      <c r="BM107" s="362" t="str">
        <f>IF(AND('MAPA DE RIESGOS'!$AP679="Media",'MAPA DE RIESGOS'!$AR679="Mayor"),CONCATENATE("R",'MAPA DE RIESGOS'!$H679,"C",'MAPA DE RIESGOS'!$AF679),"")</f>
        <v/>
      </c>
      <c r="BN107" s="362" t="str">
        <f>IF(AND('MAPA DE RIESGOS'!$AP680="Media",'MAPA DE RIESGOS'!$AR680="Mayor"),CONCATENATE("R",'MAPA DE RIESGOS'!$H680,"C",'MAPA DE RIESGOS'!$AF680),"")</f>
        <v/>
      </c>
      <c r="BO107" s="362" t="str">
        <f>IF(AND('MAPA DE RIESGOS'!$AP681="Media",'MAPA DE RIESGOS'!$AR681="Mayor"),CONCATENATE("R",'MAPA DE RIESGOS'!$H681,"C",'MAPA DE RIESGOS'!$AF681),"")</f>
        <v/>
      </c>
      <c r="BP107" s="362" t="str">
        <f>IF(AND('MAPA DE RIESGOS'!$AP682="Media",'MAPA DE RIESGOS'!$AR682="Mayor"),CONCATENATE("R",'MAPA DE RIESGOS'!$H682,"C",'MAPA DE RIESGOS'!$AF682),"")</f>
        <v/>
      </c>
      <c r="BQ107" s="362" t="str">
        <f>IF(AND('MAPA DE RIESGOS'!$AP683="Media",'MAPA DE RIESGOS'!$AR683="Mayor"),CONCATENATE("R",'MAPA DE RIESGOS'!$H683,"C",'MAPA DE RIESGOS'!$AF683),"")</f>
        <v/>
      </c>
      <c r="BR107" s="362"/>
      <c r="BS107" s="362"/>
      <c r="BT107" s="362"/>
      <c r="BU107" s="362"/>
      <c r="BV107" s="362"/>
      <c r="BW107" s="362"/>
      <c r="BX107" s="362"/>
      <c r="BY107" s="362"/>
      <c r="BZ107" s="362"/>
      <c r="CA107" s="362"/>
      <c r="CB107" s="362"/>
      <c r="CC107" s="363"/>
      <c r="CD107" s="364" t="str">
        <f>IF(AND('MAPA DE RIESGOS'!$AP678="Media",'MAPA DE RIESGOS'!$AR678="Catastrófico"),CONCATENATE("R",'MAPA DE RIESGOS'!$H678,"C",'MAPA DE RIESGOS'!$AF678),"")</f>
        <v/>
      </c>
      <c r="CE107" s="364" t="str">
        <f>IF(AND('MAPA DE RIESGOS'!$AP679="Media",'MAPA DE RIESGOS'!$AR679="Catastrófico"),CONCATENATE("R",'MAPA DE RIESGOS'!$H679,"C",'MAPA DE RIESGOS'!$AF679),"")</f>
        <v/>
      </c>
      <c r="CF107" s="364" t="str">
        <f>IF(AND('MAPA DE RIESGOS'!$AP680="Media",'MAPA DE RIESGOS'!$AR680="Catastrófico"),CONCATENATE("R",'MAPA DE RIESGOS'!$H680,"C",'MAPA DE RIESGOS'!$AF680),"")</f>
        <v/>
      </c>
      <c r="CG107" s="364" t="str">
        <f>IF(AND('MAPA DE RIESGOS'!$AP681="Media",'MAPA DE RIESGOS'!$AR681="Catastrófico"),CONCATENATE("R",'MAPA DE RIESGOS'!$H681,"C",'MAPA DE RIESGOS'!$AF681),"")</f>
        <v/>
      </c>
      <c r="CH107" s="364" t="str">
        <f>IF(AND('MAPA DE RIESGOS'!$AP682="Media",'MAPA DE RIESGOS'!$AR682="Catastrófico"),CONCATENATE("R",'MAPA DE RIESGOS'!$H682,"C",'MAPA DE RIESGOS'!$AF682),"")</f>
        <v/>
      </c>
      <c r="CI107" s="364" t="str">
        <f>IF(AND('MAPA DE RIESGOS'!$AP683="Media",'MAPA DE RIESGOS'!$AR683="Catastrófico"),CONCATENATE("R",'MAPA DE RIESGOS'!$H683,"C",'MAPA DE RIESGOS'!$AF683),"")</f>
        <v/>
      </c>
      <c r="CJ107" s="364"/>
      <c r="CK107" s="364"/>
      <c r="CL107" s="364"/>
      <c r="CM107" s="364"/>
      <c r="CN107" s="364"/>
      <c r="CO107" s="364"/>
      <c r="CP107" s="364"/>
      <c r="CQ107" s="364"/>
      <c r="CR107" s="364"/>
      <c r="CS107" s="364"/>
      <c r="CT107" s="364"/>
      <c r="CU107" s="365"/>
      <c r="CV107" s="67"/>
      <c r="CW107" s="765"/>
      <c r="CX107" s="766"/>
      <c r="CY107" s="766"/>
      <c r="CZ107" s="766"/>
      <c r="DA107" s="766"/>
      <c r="DB107" s="767"/>
    </row>
    <row r="108" spans="2:106" ht="32.5" customHeight="1">
      <c r="B108" s="749"/>
      <c r="C108" s="749"/>
      <c r="D108" s="750"/>
      <c r="E108" s="744" t="s">
        <v>283</v>
      </c>
      <c r="F108" s="745"/>
      <c r="G108" s="745"/>
      <c r="H108" s="745"/>
      <c r="I108" s="746"/>
      <c r="J108" s="375" t="str">
        <f>IF(AND('MAPA DE RIESGOS'!$AP112="Baja",'MAPA DE RIESGOS'!$AR112="Leve"),CONCATENATE("R",'MAPA DE RIESGOS'!$H112,"C",'MAPA DE RIESGOS'!$AF112),"")</f>
        <v>R18C1</v>
      </c>
      <c r="K108" s="376" t="str">
        <f>IF(AND('MAPA DE RIESGOS'!$AP113="Baja",'MAPA DE RIESGOS'!$AR113="Leve"),CONCATENATE("R",'MAPA DE RIESGOS'!$H113,"C",'MAPA DE RIESGOS'!$AF113),"")</f>
        <v/>
      </c>
      <c r="L108" s="376" t="str">
        <f>IF(AND('MAPA DE RIESGOS'!$AP114="Baja",'MAPA DE RIESGOS'!$AR114="Leve"),CONCATENATE("R",'MAPA DE RIESGOS'!$H114,"C",'MAPA DE RIESGOS'!$AF114),"")</f>
        <v/>
      </c>
      <c r="M108" s="376" t="str">
        <f>IF(AND('MAPA DE RIESGOS'!$AP115="Baja",'MAPA DE RIESGOS'!$AR115="Leve"),CONCATENATE("R",'MAPA DE RIESGOS'!$H115,"C",'MAPA DE RIESGOS'!$AF115),"")</f>
        <v/>
      </c>
      <c r="N108" s="376" t="str">
        <f>IF(AND('MAPA DE RIESGOS'!$AP116="Baja",'MAPA DE RIESGOS'!$AR116="Leve"),CONCATENATE("R",'MAPA DE RIESGOS'!$H116,"C",'MAPA DE RIESGOS'!$AF116),"")</f>
        <v/>
      </c>
      <c r="O108" s="376" t="str">
        <f>IF(AND('MAPA DE RIESGOS'!$AP117="Baja",'MAPA DE RIESGOS'!$AR117="Leve"),CONCATENATE("R",'MAPA DE RIESGOS'!$H117,"C",'MAPA DE RIESGOS'!$AF117),"")</f>
        <v/>
      </c>
      <c r="P108" s="376" t="str">
        <f>IF(AND('MAPA DE RIESGOS'!$AP118="Baja",'MAPA DE RIESGOS'!$AR118="Leve"),CONCATENATE("R",'MAPA DE RIESGOS'!$H118,"C",'MAPA DE RIESGOS'!$AF118),"")</f>
        <v>R19C1</v>
      </c>
      <c r="Q108" s="376" t="str">
        <f>IF(AND('MAPA DE RIESGOS'!$AP119="Baja",'MAPA DE RIESGOS'!$AR119="Leve"),CONCATENATE("R",'MAPA DE RIESGOS'!$H119,"C",'MAPA DE RIESGOS'!$AF119),"")</f>
        <v/>
      </c>
      <c r="R108" s="376" t="str">
        <f>IF(AND('MAPA DE RIESGOS'!$AP120="Baja",'MAPA DE RIESGOS'!$AR120="Leve"),CONCATENATE("R",'MAPA DE RIESGOS'!$H120,"C",'MAPA DE RIESGOS'!$AF120),"")</f>
        <v/>
      </c>
      <c r="S108" s="376" t="str">
        <f>IF(AND('MAPA DE RIESGOS'!$AP121="Baja",'MAPA DE RIESGOS'!$AR121="Leve"),CONCATENATE("R",'MAPA DE RIESGOS'!$H121,"C",'MAPA DE RIESGOS'!$AF121),"")</f>
        <v/>
      </c>
      <c r="T108" s="376" t="str">
        <f>IF(AND('MAPA DE RIESGOS'!$AP122="Baja",'MAPA DE RIESGOS'!$AR122="Leve"),CONCATENATE("R",'MAPA DE RIESGOS'!$H122,"C",'MAPA DE RIESGOS'!$AF122),"")</f>
        <v/>
      </c>
      <c r="U108" s="376" t="str">
        <f>IF(AND('MAPA DE RIESGOS'!$AP123="Baja",'MAPA DE RIESGOS'!$AR123="Leve"),CONCATENATE("R",'MAPA DE RIESGOS'!$H123,"C",'MAPA DE RIESGOS'!$AF123),"")</f>
        <v/>
      </c>
      <c r="V108" s="376" t="str">
        <f>IF(AND('MAPA DE RIESGOS'!$AP124="Baja",'MAPA DE RIESGOS'!$AR124="Leve"),CONCATENATE("R",'MAPA DE RIESGOS'!$H124,"C",'MAPA DE RIESGOS'!$AF124),"")</f>
        <v/>
      </c>
      <c r="W108" s="376" t="str">
        <f>IF(AND('MAPA DE RIESGOS'!$AP125="Baja",'MAPA DE RIESGOS'!$AR125="Leve"),CONCATENATE("R",'MAPA DE RIESGOS'!$H125,"C",'MAPA DE RIESGOS'!$AF125),"")</f>
        <v/>
      </c>
      <c r="X108" s="376" t="str">
        <f>IF(AND('MAPA DE RIESGOS'!$AP126="Baja",'MAPA DE RIESGOS'!$AR126="Leve"),CONCATENATE("R",'MAPA DE RIESGOS'!$H126,"C",'MAPA DE RIESGOS'!$AF126),"")</f>
        <v/>
      </c>
      <c r="Y108" s="376" t="str">
        <f>IF(AND('MAPA DE RIESGOS'!$AP127="Baja",'MAPA DE RIESGOS'!$AR127="Leve"),CONCATENATE("R",'MAPA DE RIESGOS'!$H127,"C",'MAPA DE RIESGOS'!$AF127),"")</f>
        <v/>
      </c>
      <c r="Z108" s="376" t="str">
        <f>IF(AND('MAPA DE RIESGOS'!$AP128="Baja",'MAPA DE RIESGOS'!$AR128="Leve"),CONCATENATE("R",'MAPA DE RIESGOS'!$H128,"C",'MAPA DE RIESGOS'!$AF128),"")</f>
        <v/>
      </c>
      <c r="AA108" s="377" t="str">
        <f>IF(AND('MAPA DE RIESGOS'!$AP129="Baja",'MAPA DE RIESGOS'!$AR129="Leve"),CONCATENATE("R",'MAPA DE RIESGOS'!$H129,"C",'MAPA DE RIESGOS'!$AF129),"")</f>
        <v/>
      </c>
      <c r="AB108" s="369" t="str">
        <f>IF(AND('MAPA DE RIESGOS'!$AP112="Baja",'MAPA DE RIESGOS'!$AR112="Menor"),CONCATENATE("R",'MAPA DE RIESGOS'!$H112,"C",'MAPA DE RIESGOS'!$AF112),"")</f>
        <v/>
      </c>
      <c r="AC108" s="370" t="str">
        <f>IF(AND('MAPA DE RIESGOS'!$AP113="Baja",'MAPA DE RIESGOS'!$AR113="Menor"),CONCATENATE("R",'MAPA DE RIESGOS'!$H113,"C",'MAPA DE RIESGOS'!$AF113),"")</f>
        <v/>
      </c>
      <c r="AD108" s="370" t="str">
        <f>IF(AND('MAPA DE RIESGOS'!$AP114="Baja",'MAPA DE RIESGOS'!$AR114="Menor"),CONCATENATE("R",'MAPA DE RIESGOS'!$H114,"C",'MAPA DE RIESGOS'!$AF114),"")</f>
        <v/>
      </c>
      <c r="AE108" s="370" t="str">
        <f>IF(AND('MAPA DE RIESGOS'!$AP115="Baja",'MAPA DE RIESGOS'!$AR115="Menor"),CONCATENATE("R",'MAPA DE RIESGOS'!$H115,"C",'MAPA DE RIESGOS'!$AF115),"")</f>
        <v/>
      </c>
      <c r="AF108" s="370" t="str">
        <f>IF(AND('MAPA DE RIESGOS'!$AP116="Baja",'MAPA DE RIESGOS'!$AR116="Menor"),CONCATENATE("R",'MAPA DE RIESGOS'!$H116,"C",'MAPA DE RIESGOS'!$AF116),"")</f>
        <v/>
      </c>
      <c r="AG108" s="370" t="str">
        <f>IF(AND('MAPA DE RIESGOS'!$AP117="Baja",'MAPA DE RIESGOS'!$AR117="Menor"),CONCATENATE("R",'MAPA DE RIESGOS'!$H117,"C",'MAPA DE RIESGOS'!$AF117),"")</f>
        <v/>
      </c>
      <c r="AH108" s="370" t="str">
        <f>IF(AND('MAPA DE RIESGOS'!$AP118="Baja",'MAPA DE RIESGOS'!$AR118="Menor"),CONCATENATE("R",'MAPA DE RIESGOS'!$H118,"C",'MAPA DE RIESGOS'!$AF118),"")</f>
        <v/>
      </c>
      <c r="AI108" s="370" t="str">
        <f>IF(AND('MAPA DE RIESGOS'!$AP119="Baja",'MAPA DE RIESGOS'!$AR119="Menor"),CONCATENATE("R",'MAPA DE RIESGOS'!$H119,"C",'MAPA DE RIESGOS'!$AF119),"")</f>
        <v/>
      </c>
      <c r="AJ108" s="370" t="str">
        <f>IF(AND('MAPA DE RIESGOS'!$AP120="Baja",'MAPA DE RIESGOS'!$AR120="Menor"),CONCATENATE("R",'MAPA DE RIESGOS'!$H120,"C",'MAPA DE RIESGOS'!$AF120),"")</f>
        <v/>
      </c>
      <c r="AK108" s="370" t="str">
        <f>IF(AND('MAPA DE RIESGOS'!$AP121="Baja",'MAPA DE RIESGOS'!$AR121="Menor"),CONCATENATE("R",'MAPA DE RIESGOS'!$H121,"C",'MAPA DE RIESGOS'!$AF121),"")</f>
        <v/>
      </c>
      <c r="AL108" s="370" t="str">
        <f>IF(AND('MAPA DE RIESGOS'!$AP122="Baja",'MAPA DE RIESGOS'!$AR122="Menor"),CONCATENATE("R",'MAPA DE RIESGOS'!$H122,"C",'MAPA DE RIESGOS'!$AF122),"")</f>
        <v/>
      </c>
      <c r="AM108" s="370" t="str">
        <f>IF(AND('MAPA DE RIESGOS'!$AP123="Baja",'MAPA DE RIESGOS'!$AR123="Menor"),CONCATENATE("R",'MAPA DE RIESGOS'!$H123,"C",'MAPA DE RIESGOS'!$AF123),"")</f>
        <v/>
      </c>
      <c r="AN108" s="370" t="str">
        <f>IF(AND('MAPA DE RIESGOS'!$AP124="Baja",'MAPA DE RIESGOS'!$AR124="Menor"),CONCATENATE("R",'MAPA DE RIESGOS'!$H124,"C",'MAPA DE RIESGOS'!$AF124),"")</f>
        <v/>
      </c>
      <c r="AO108" s="370" t="str">
        <f>IF(AND('MAPA DE RIESGOS'!$AP125="Baja",'MAPA DE RIESGOS'!$AR125="Menor"),CONCATENATE("R",'MAPA DE RIESGOS'!$H125,"C",'MAPA DE RIESGOS'!$AF125),"")</f>
        <v/>
      </c>
      <c r="AP108" s="370" t="str">
        <f>IF(AND('MAPA DE RIESGOS'!$AP126="Baja",'MAPA DE RIESGOS'!$AR126="Menor"),CONCATENATE("R",'MAPA DE RIESGOS'!$H126,"C",'MAPA DE RIESGOS'!$AF126),"")</f>
        <v/>
      </c>
      <c r="AQ108" s="370" t="str">
        <f>IF(AND('MAPA DE RIESGOS'!$AP127="Baja",'MAPA DE RIESGOS'!$AR127="Menor"),CONCATENATE("R",'MAPA DE RIESGOS'!$H127,"C",'MAPA DE RIESGOS'!$AF127),"")</f>
        <v/>
      </c>
      <c r="AR108" s="370" t="str">
        <f>IF(AND('MAPA DE RIESGOS'!$AP128="Baja",'MAPA DE RIESGOS'!$AR128="Menor"),CONCATENATE("R",'MAPA DE RIESGOS'!$H128,"C",'MAPA DE RIESGOS'!$AF128),"")</f>
        <v/>
      </c>
      <c r="AS108" s="370" t="str">
        <f>IF(AND('MAPA DE RIESGOS'!$AP129="Baja",'MAPA DE RIESGOS'!$AR129="Menor"),CONCATENATE("R",'MAPA DE RIESGOS'!$H129,"C",'MAPA DE RIESGOS'!$AF129),"")</f>
        <v/>
      </c>
      <c r="AT108" s="366" t="str">
        <f>IF(AND('MAPA DE RIESGOS'!$AP112="Baja",'MAPA DE RIESGOS'!$AR112="Moderado"),CONCATENATE("R",'MAPA DE RIESGOS'!$H112,"C",'MAPA DE RIESGOS'!$AF112),"")</f>
        <v/>
      </c>
      <c r="AU108" s="367" t="str">
        <f>IF(AND('MAPA DE RIESGOS'!$AP113="Baja",'MAPA DE RIESGOS'!$AR113="Moderado"),CONCATENATE("R",'MAPA DE RIESGOS'!$H113,"C",'MAPA DE RIESGOS'!$AF113),"")</f>
        <v/>
      </c>
      <c r="AV108" s="367" t="str">
        <f>IF(AND('MAPA DE RIESGOS'!$AP114="Baja",'MAPA DE RIESGOS'!$AR114="Moderado"),CONCATENATE("R",'MAPA DE RIESGOS'!$H114,"C",'MAPA DE RIESGOS'!$AF114),"")</f>
        <v/>
      </c>
      <c r="AW108" s="367" t="str">
        <f>IF(AND('MAPA DE RIESGOS'!$AP115="Baja",'MAPA DE RIESGOS'!$AR115="Moderado"),CONCATENATE("R",'MAPA DE RIESGOS'!$H115,"C",'MAPA DE RIESGOS'!$AF115),"")</f>
        <v/>
      </c>
      <c r="AX108" s="367" t="str">
        <f>IF(AND('MAPA DE RIESGOS'!$AP116="Baja",'MAPA DE RIESGOS'!$AR116="Moderado"),CONCATENATE("R",'MAPA DE RIESGOS'!$H116,"C",'MAPA DE RIESGOS'!$AF116),"")</f>
        <v/>
      </c>
      <c r="AY108" s="367" t="str">
        <f>IF(AND('MAPA DE RIESGOS'!$AP117="Baja",'MAPA DE RIESGOS'!$AR117="Moderado"),CONCATENATE("R",'MAPA DE RIESGOS'!$H117,"C",'MAPA DE RIESGOS'!$AF117),"")</f>
        <v/>
      </c>
      <c r="AZ108" s="367" t="str">
        <f>IF(AND('MAPA DE RIESGOS'!$AP118="Baja",'MAPA DE RIESGOS'!$AR118="Moderado"),CONCATENATE("R",'MAPA DE RIESGOS'!$H118,"C",'MAPA DE RIESGOS'!$AF118),"")</f>
        <v/>
      </c>
      <c r="BA108" s="367" t="str">
        <f>IF(AND('MAPA DE RIESGOS'!$AP119="Baja",'MAPA DE RIESGOS'!$AR119="Moderado"),CONCATENATE("R",'MAPA DE RIESGOS'!$H119,"C",'MAPA DE RIESGOS'!$AF119),"")</f>
        <v/>
      </c>
      <c r="BB108" s="367" t="str">
        <f>IF(AND('MAPA DE RIESGOS'!$AP120="Baja",'MAPA DE RIESGOS'!$AR120="Moderado"),CONCATENATE("R",'MAPA DE RIESGOS'!$H120,"C",'MAPA DE RIESGOS'!$AF120),"")</f>
        <v/>
      </c>
      <c r="BC108" s="367" t="str">
        <f>IF(AND('MAPA DE RIESGOS'!$AP121="Baja",'MAPA DE RIESGOS'!$AR121="Moderado"),CONCATENATE("R",'MAPA DE RIESGOS'!$H121,"C",'MAPA DE RIESGOS'!$AF121),"")</f>
        <v/>
      </c>
      <c r="BD108" s="367" t="str">
        <f>IF(AND('MAPA DE RIESGOS'!$AP122="Baja",'MAPA DE RIESGOS'!$AR122="Moderado"),CONCATENATE("R",'MAPA DE RIESGOS'!$H122,"C",'MAPA DE RIESGOS'!$AF122),"")</f>
        <v/>
      </c>
      <c r="BE108" s="367" t="str">
        <f>IF(AND('MAPA DE RIESGOS'!$AP123="Baja",'MAPA DE RIESGOS'!$AR123="Moderado"),CONCATENATE("R",'MAPA DE RIESGOS'!$H123,"C",'MAPA DE RIESGOS'!$AF123),"")</f>
        <v/>
      </c>
      <c r="BF108" s="367" t="str">
        <f>IF(AND('MAPA DE RIESGOS'!$AP124="Baja",'MAPA DE RIESGOS'!$AR124="Moderado"),CONCATENATE("R",'MAPA DE RIESGOS'!$H124,"C",'MAPA DE RIESGOS'!$AF124),"")</f>
        <v/>
      </c>
      <c r="BG108" s="367" t="str">
        <f>IF(AND('MAPA DE RIESGOS'!$AP125="Baja",'MAPA DE RIESGOS'!$AR125="Moderado"),CONCATENATE("R",'MAPA DE RIESGOS'!$H125,"C",'MAPA DE RIESGOS'!$AF125),"")</f>
        <v/>
      </c>
      <c r="BH108" s="367" t="str">
        <f>IF(AND('MAPA DE RIESGOS'!$AP126="Baja",'MAPA DE RIESGOS'!$AR126="Moderado"),CONCATENATE("R",'MAPA DE RIESGOS'!$H126,"C",'MAPA DE RIESGOS'!$AF126),"")</f>
        <v/>
      </c>
      <c r="BI108" s="367" t="str">
        <f>IF(AND('MAPA DE RIESGOS'!$AP127="Baja",'MAPA DE RIESGOS'!$AR127="Moderado"),CONCATENATE("R",'MAPA DE RIESGOS'!$H127,"C",'MAPA DE RIESGOS'!$AF127),"")</f>
        <v/>
      </c>
      <c r="BJ108" s="367" t="str">
        <f>IF(AND('MAPA DE RIESGOS'!$AP128="Baja",'MAPA DE RIESGOS'!$AR128="Moderado"),CONCATENATE("R",'MAPA DE RIESGOS'!$H128,"C",'MAPA DE RIESGOS'!$AF128),"")</f>
        <v/>
      </c>
      <c r="BK108" s="368" t="str">
        <f>IF(AND('MAPA DE RIESGOS'!$AP129="Baja",'MAPA DE RIESGOS'!$AR129="Moderado"),CONCATENATE("R",'MAPA DE RIESGOS'!$H129,"C",'MAPA DE RIESGOS'!$AF129),"")</f>
        <v/>
      </c>
      <c r="BL108" s="352" t="str">
        <f>IF(AND('MAPA DE RIESGOS'!$AP112="Baja",'MAPA DE RIESGOS'!$AR112="Mayor"),CONCATENATE("R",'MAPA DE RIESGOS'!$H112,"C",'MAPA DE RIESGOS'!$AF112),"")</f>
        <v/>
      </c>
      <c r="BM108" s="352" t="str">
        <f>IF(AND('MAPA DE RIESGOS'!$AP113="Baja",'MAPA DE RIESGOS'!$AR113="Mayor"),CONCATENATE("R",'MAPA DE RIESGOS'!$H113,"C",'MAPA DE RIESGOS'!$AF113),"")</f>
        <v/>
      </c>
      <c r="BN108" s="352" t="str">
        <f>IF(AND('MAPA DE RIESGOS'!$AP114="Baja",'MAPA DE RIESGOS'!$AR114="Mayor"),CONCATENATE("R",'MAPA DE RIESGOS'!$H114,"C",'MAPA DE RIESGOS'!$AF114),"")</f>
        <v/>
      </c>
      <c r="BO108" s="352" t="str">
        <f>IF(AND('MAPA DE RIESGOS'!$AP115="Baja",'MAPA DE RIESGOS'!$AR115="Mayor"),CONCATENATE("R",'MAPA DE RIESGOS'!$H115,"C",'MAPA DE RIESGOS'!$AF115),"")</f>
        <v/>
      </c>
      <c r="BP108" s="352" t="str">
        <f>IF(AND('MAPA DE RIESGOS'!$AP116="Baja",'MAPA DE RIESGOS'!$AR116="Mayor"),CONCATENATE("R",'MAPA DE RIESGOS'!$H116,"C",'MAPA DE RIESGOS'!$AF116),"")</f>
        <v/>
      </c>
      <c r="BQ108" s="352" t="str">
        <f>IF(AND('MAPA DE RIESGOS'!$AP117="Baja",'MAPA DE RIESGOS'!$AR117="Mayor"),CONCATENATE("R",'MAPA DE RIESGOS'!$H117,"C",'MAPA DE RIESGOS'!$AF117),"")</f>
        <v/>
      </c>
      <c r="BR108" s="352" t="str">
        <f>IF(AND('MAPA DE RIESGOS'!$AP118="Baja",'MAPA DE RIESGOS'!$AR118="Mayor"),CONCATENATE("R",'MAPA DE RIESGOS'!$H118,"C",'MAPA DE RIESGOS'!$AF118),"")</f>
        <v/>
      </c>
      <c r="BS108" s="352" t="str">
        <f>IF(AND('MAPA DE RIESGOS'!$AP119="Baja",'MAPA DE RIESGOS'!$AR119="Mayor"),CONCATENATE("R",'MAPA DE RIESGOS'!$H119,"C",'MAPA DE RIESGOS'!$AF119),"")</f>
        <v/>
      </c>
      <c r="BT108" s="352" t="str">
        <f>IF(AND('MAPA DE RIESGOS'!$AP120="Baja",'MAPA DE RIESGOS'!$AR120="Mayor"),CONCATENATE("R",'MAPA DE RIESGOS'!$H120,"C",'MAPA DE RIESGOS'!$AF120),"")</f>
        <v/>
      </c>
      <c r="BU108" s="352" t="str">
        <f>IF(AND('MAPA DE RIESGOS'!$AP121="Baja",'MAPA DE RIESGOS'!$AR121="Mayor"),CONCATENATE("R",'MAPA DE RIESGOS'!$H121,"C",'MAPA DE RIESGOS'!$AF121),"")</f>
        <v/>
      </c>
      <c r="BV108" s="352" t="str">
        <f>IF(AND('MAPA DE RIESGOS'!$AP122="Baja",'MAPA DE RIESGOS'!$AR122="Mayor"),CONCATENATE("R",'MAPA DE RIESGOS'!$H122,"C",'MAPA DE RIESGOS'!$AF122),"")</f>
        <v/>
      </c>
      <c r="BW108" s="352" t="str">
        <f>IF(AND('MAPA DE RIESGOS'!$AP123="Baja",'MAPA DE RIESGOS'!$AR123="Mayor"),CONCATENATE("R",'MAPA DE RIESGOS'!$H123,"C",'MAPA DE RIESGOS'!$AF123),"")</f>
        <v/>
      </c>
      <c r="BX108" s="352" t="str">
        <f>IF(AND('MAPA DE RIESGOS'!$AP124="Baja",'MAPA DE RIESGOS'!$AR124="Mayor"),CONCATENATE("R",'MAPA DE RIESGOS'!$H124,"C",'MAPA DE RIESGOS'!$AF124),"")</f>
        <v/>
      </c>
      <c r="BY108" s="352" t="str">
        <f>IF(AND('MAPA DE RIESGOS'!$AP125="Baja",'MAPA DE RIESGOS'!$AR125="Mayor"),CONCATENATE("R",'MAPA DE RIESGOS'!$H125,"C",'MAPA DE RIESGOS'!$AF125),"")</f>
        <v/>
      </c>
      <c r="BZ108" s="352" t="str">
        <f>IF(AND('MAPA DE RIESGOS'!$AP126="Baja",'MAPA DE RIESGOS'!$AR126="Mayor"),CONCATENATE("R",'MAPA DE RIESGOS'!$H126,"C",'MAPA DE RIESGOS'!$AF126),"")</f>
        <v/>
      </c>
      <c r="CA108" s="352" t="str">
        <f>IF(AND('MAPA DE RIESGOS'!$AP127="Baja",'MAPA DE RIESGOS'!$AR127="Mayor"),CONCATENATE("R",'MAPA DE RIESGOS'!$H127,"C",'MAPA DE RIESGOS'!$AF127),"")</f>
        <v/>
      </c>
      <c r="CB108" s="352" t="str">
        <f>IF(AND('MAPA DE RIESGOS'!$AP128="Baja",'MAPA DE RIESGOS'!$AR128="Mayor"),CONCATENATE("R",'MAPA DE RIESGOS'!$H128,"C",'MAPA DE RIESGOS'!$AF128),"")</f>
        <v/>
      </c>
      <c r="CC108" s="353" t="str">
        <f>IF(AND('MAPA DE RIESGOS'!$AP129="Baja",'MAPA DE RIESGOS'!$AR129="Mayor"),CONCATENATE("R",'MAPA DE RIESGOS'!$H129,"C",'MAPA DE RIESGOS'!$AF129),"")</f>
        <v/>
      </c>
      <c r="CD108" s="354" t="str">
        <f>IF(AND('MAPA DE RIESGOS'!$AP112="Baja",'MAPA DE RIESGOS'!$AR112="Catastrófico"),CONCATENATE("R",'MAPA DE RIESGOS'!$H112,"C",'MAPA DE RIESGOS'!$AF112),"")</f>
        <v/>
      </c>
      <c r="CE108" s="354" t="str">
        <f>IF(AND('MAPA DE RIESGOS'!$AP113="Baja",'MAPA DE RIESGOS'!$AR113="Catastrófico"),CONCATENATE("R",'MAPA DE RIESGOS'!$H113,"C",'MAPA DE RIESGOS'!$AF113),"")</f>
        <v/>
      </c>
      <c r="CF108" s="354" t="str">
        <f>IF(AND('MAPA DE RIESGOS'!$AP114="Baja",'MAPA DE RIESGOS'!$AR114="Catastrófico"),CONCATENATE("R",'MAPA DE RIESGOS'!$H114,"C",'MAPA DE RIESGOS'!$AF114),"")</f>
        <v/>
      </c>
      <c r="CG108" s="354" t="str">
        <f>IF(AND('MAPA DE RIESGOS'!$AP115="Baja",'MAPA DE RIESGOS'!$AR115="Catastrófico"),CONCATENATE("R",'MAPA DE RIESGOS'!$H115,"C",'MAPA DE RIESGOS'!$AF115),"")</f>
        <v/>
      </c>
      <c r="CH108" s="354" t="str">
        <f>IF(AND('MAPA DE RIESGOS'!$AP116="Baja",'MAPA DE RIESGOS'!$AR116="Catastrófico"),CONCATENATE("R",'MAPA DE RIESGOS'!$H116,"C",'MAPA DE RIESGOS'!$AF116),"")</f>
        <v/>
      </c>
      <c r="CI108" s="354" t="str">
        <f>IF(AND('MAPA DE RIESGOS'!$AP117="Baja",'MAPA DE RIESGOS'!$AR117="Catastrófico"),CONCATENATE("R",'MAPA DE RIESGOS'!$H117,"C",'MAPA DE RIESGOS'!$AF117),"")</f>
        <v/>
      </c>
      <c r="CJ108" s="354" t="str">
        <f>IF(AND('MAPA DE RIESGOS'!$AP118="Baja",'MAPA DE RIESGOS'!$AR118="Catastrófico"),CONCATENATE("R",'MAPA DE RIESGOS'!$H118,"C",'MAPA DE RIESGOS'!$AF118),"")</f>
        <v/>
      </c>
      <c r="CK108" s="354" t="str">
        <f>IF(AND('MAPA DE RIESGOS'!$AP119="Baja",'MAPA DE RIESGOS'!$AR119="Catastrófico"),CONCATENATE("R",'MAPA DE RIESGOS'!$H119,"C",'MAPA DE RIESGOS'!$AF119),"")</f>
        <v/>
      </c>
      <c r="CL108" s="354" t="str">
        <f>IF(AND('MAPA DE RIESGOS'!$AP120="Baja",'MAPA DE RIESGOS'!$AR120="Catastrófico"),CONCATENATE("R",'MAPA DE RIESGOS'!$H120,"C",'MAPA DE RIESGOS'!$AF120),"")</f>
        <v/>
      </c>
      <c r="CM108" s="354" t="str">
        <f>IF(AND('MAPA DE RIESGOS'!$AP121="Baja",'MAPA DE RIESGOS'!$AR121="Catastrófico"),CONCATENATE("R",'MAPA DE RIESGOS'!$H121,"C",'MAPA DE RIESGOS'!$AF121),"")</f>
        <v/>
      </c>
      <c r="CN108" s="354" t="str">
        <f>IF(AND('MAPA DE RIESGOS'!$AP122="Baja",'MAPA DE RIESGOS'!$AR122="Catastrófico"),CONCATENATE("R",'MAPA DE RIESGOS'!$H122,"C",'MAPA DE RIESGOS'!$AF122),"")</f>
        <v/>
      </c>
      <c r="CO108" s="354" t="str">
        <f>IF(AND('MAPA DE RIESGOS'!$AP123="Baja",'MAPA DE RIESGOS'!$AR123="Catastrófico"),CONCATENATE("R",'MAPA DE RIESGOS'!$H123,"C",'MAPA DE RIESGOS'!$AF123),"")</f>
        <v/>
      </c>
      <c r="CP108" s="354" t="str">
        <f>IF(AND('MAPA DE RIESGOS'!$AP124="Baja",'MAPA DE RIESGOS'!$AR124="Catastrófico"),CONCATENATE("R",'MAPA DE RIESGOS'!$H124,"C",'MAPA DE RIESGOS'!$AF124),"")</f>
        <v/>
      </c>
      <c r="CQ108" s="354" t="str">
        <f>IF(AND('MAPA DE RIESGOS'!$AP125="Baja",'MAPA DE RIESGOS'!$AR125="Catastrófico"),CONCATENATE("R",'MAPA DE RIESGOS'!$H125,"C",'MAPA DE RIESGOS'!$AF125),"")</f>
        <v/>
      </c>
      <c r="CR108" s="354" t="str">
        <f>IF(AND('MAPA DE RIESGOS'!$AP126="Baja",'MAPA DE RIESGOS'!$AR126="Catastrófico"),CONCATENATE("R",'MAPA DE RIESGOS'!$H126,"C",'MAPA DE RIESGOS'!$AF126),"")</f>
        <v/>
      </c>
      <c r="CS108" s="354" t="str">
        <f>IF(AND('MAPA DE RIESGOS'!$AP127="Baja",'MAPA DE RIESGOS'!$AR127="Catastrófico"),CONCATENATE("R",'MAPA DE RIESGOS'!$H127,"C",'MAPA DE RIESGOS'!$AF127),"")</f>
        <v/>
      </c>
      <c r="CT108" s="354" t="str">
        <f>IF(AND('MAPA DE RIESGOS'!$AP128="Baja",'MAPA DE RIESGOS'!$AR128="Catastrófico"),CONCATENATE("R",'MAPA DE RIESGOS'!$H128,"C",'MAPA DE RIESGOS'!$AF128),"")</f>
        <v/>
      </c>
      <c r="CU108" s="355" t="str">
        <f>IF(AND('MAPA DE RIESGOS'!$AP129="Baja",'MAPA DE RIESGOS'!$AR129="Catastrófico"),CONCATENATE("R",'MAPA DE RIESGOS'!$H129,"C",'MAPA DE RIESGOS'!$AF129),"")</f>
        <v/>
      </c>
      <c r="CV108" s="67"/>
      <c r="CW108" s="751" t="s">
        <v>284</v>
      </c>
      <c r="CX108" s="751"/>
      <c r="CY108" s="751"/>
      <c r="CZ108" s="751"/>
      <c r="DA108" s="751"/>
      <c r="DB108" s="751"/>
    </row>
    <row r="109" spans="2:106" ht="32.5" customHeight="1">
      <c r="B109" s="749"/>
      <c r="C109" s="749"/>
      <c r="D109" s="750"/>
      <c r="E109" s="738"/>
      <c r="F109" s="739"/>
      <c r="G109" s="739"/>
      <c r="H109" s="739"/>
      <c r="I109" s="740"/>
      <c r="J109" s="378" t="str">
        <f>IF(AND('MAPA DE RIESGOS'!$AP136="Baja",'MAPA DE RIESGOS'!$AR136="Leve"),CONCATENATE("R",'MAPA DE RIESGOS'!$H136,"C",'MAPA DE RIESGOS'!$AF136),"")</f>
        <v/>
      </c>
      <c r="K109" s="379" t="str">
        <f>IF(AND('MAPA DE RIESGOS'!$AP137="Baja",'MAPA DE RIESGOS'!$AR137="Leve"),CONCATENATE("R",'MAPA DE RIESGOS'!$H137,"C",'MAPA DE RIESGOS'!$AF137),"")</f>
        <v/>
      </c>
      <c r="L109" s="379" t="str">
        <f>IF(AND('MAPA DE RIESGOS'!$AP138="Baja",'MAPA DE RIESGOS'!$AR138="Leve"),CONCATENATE("R",'MAPA DE RIESGOS'!$H138,"C",'MAPA DE RIESGOS'!$AF138),"")</f>
        <v/>
      </c>
      <c r="M109" s="379" t="str">
        <f>IF(AND('MAPA DE RIESGOS'!$AP139="Baja",'MAPA DE RIESGOS'!$AR139="Leve"),CONCATENATE("R",'MAPA DE RIESGOS'!$H139,"C",'MAPA DE RIESGOS'!$AF139),"")</f>
        <v/>
      </c>
      <c r="N109" s="379" t="str">
        <f>IF(AND('MAPA DE RIESGOS'!$AP140="Baja",'MAPA DE RIESGOS'!$AR140="Leve"),CONCATENATE("R",'MAPA DE RIESGOS'!$H140,"C",'MAPA DE RIESGOS'!$AF140),"")</f>
        <v/>
      </c>
      <c r="O109" s="379" t="str">
        <f>IF(AND('MAPA DE RIESGOS'!$AP141="Baja",'MAPA DE RIESGOS'!$AR141="Leve"),CONCATENATE("R",'MAPA DE RIESGOS'!$H141,"C",'MAPA DE RIESGOS'!$AF141),"")</f>
        <v/>
      </c>
      <c r="P109" s="379" t="str">
        <f>IF(AND('MAPA DE RIESGOS'!$AP142="Baja",'MAPA DE RIESGOS'!$AR142="Leve"),CONCATENATE("R",'MAPA DE RIESGOS'!$H142,"C",'MAPA DE RIESGOS'!$AF142),"")</f>
        <v/>
      </c>
      <c r="Q109" s="379" t="str">
        <f>IF(AND('MAPA DE RIESGOS'!$AP143="Baja",'MAPA DE RIESGOS'!$AR143="Leve"),CONCATENATE("R",'MAPA DE RIESGOS'!$H143,"C",'MAPA DE RIESGOS'!$AF143),"")</f>
        <v/>
      </c>
      <c r="R109" s="379" t="str">
        <f>IF(AND('MAPA DE RIESGOS'!$AP144="Baja",'MAPA DE RIESGOS'!$AR144="Leve"),CONCATENATE("R",'MAPA DE RIESGOS'!$H144,"C",'MAPA DE RIESGOS'!$AF144),"")</f>
        <v/>
      </c>
      <c r="S109" s="379" t="str">
        <f>IF(AND('MAPA DE RIESGOS'!$AP145="Baja",'MAPA DE RIESGOS'!$AR145="Leve"),CONCATENATE("R",'MAPA DE RIESGOS'!$H145,"C",'MAPA DE RIESGOS'!$AF145),"")</f>
        <v/>
      </c>
      <c r="T109" s="379" t="str">
        <f>IF(AND('MAPA DE RIESGOS'!$AP146="Baja",'MAPA DE RIESGOS'!$AR146="Leve"),CONCATENATE("R",'MAPA DE RIESGOS'!$H146,"C",'MAPA DE RIESGOS'!$AF146),"")</f>
        <v/>
      </c>
      <c r="U109" s="379" t="str">
        <f>IF(AND('MAPA DE RIESGOS'!$AP147="Baja",'MAPA DE RIESGOS'!$AR147="Leve"),CONCATENATE("R",'MAPA DE RIESGOS'!$H147,"C",'MAPA DE RIESGOS'!$AF147),"")</f>
        <v/>
      </c>
      <c r="V109" s="379" t="str">
        <f>IF(AND('MAPA DE RIESGOS'!$AP148="Baja",'MAPA DE RIESGOS'!$AR148="Leve"),CONCATENATE("R",'MAPA DE RIESGOS'!$H148,"C",'MAPA DE RIESGOS'!$AF148),"")</f>
        <v>R23C1</v>
      </c>
      <c r="W109" s="379" t="str">
        <f>IF(AND('MAPA DE RIESGOS'!$AP149="Baja",'MAPA DE RIESGOS'!$AR149="Leve"),CONCATENATE("R",'MAPA DE RIESGOS'!$H149,"C",'MAPA DE RIESGOS'!$AF149),"")</f>
        <v/>
      </c>
      <c r="X109" s="379" t="str">
        <f>IF(AND('MAPA DE RIESGOS'!$AP150="Baja",'MAPA DE RIESGOS'!$AR150="Leve"),CONCATENATE("R",'MAPA DE RIESGOS'!$H150,"C",'MAPA DE RIESGOS'!$AF150),"")</f>
        <v/>
      </c>
      <c r="Y109" s="379" t="str">
        <f>IF(AND('MAPA DE RIESGOS'!$AP151="Baja",'MAPA DE RIESGOS'!$AR151="Leve"),CONCATENATE("R",'MAPA DE RIESGOS'!$H151,"C",'MAPA DE RIESGOS'!$AF151),"")</f>
        <v/>
      </c>
      <c r="Z109" s="379" t="str">
        <f>IF(AND('MAPA DE RIESGOS'!$AP152="Baja",'MAPA DE RIESGOS'!$AR152="Leve"),CONCATENATE("R",'MAPA DE RIESGOS'!$H152,"C",'MAPA DE RIESGOS'!$AF152),"")</f>
        <v/>
      </c>
      <c r="AA109" s="380" t="str">
        <f>IF(AND('MAPA DE RIESGOS'!$AP153="Baja",'MAPA DE RIESGOS'!$AR153="Leve"),CONCATENATE("R",'MAPA DE RIESGOS'!$H153,"C",'MAPA DE RIESGOS'!$AF153),"")</f>
        <v/>
      </c>
      <c r="AB109" s="369" t="str">
        <f>IF(AND('MAPA DE RIESGOS'!$AP136="Baja",'MAPA DE RIESGOS'!$AR136="Menor"),CONCATENATE("R",'MAPA DE RIESGOS'!$H136,"C",'MAPA DE RIESGOS'!$AF136),"")</f>
        <v/>
      </c>
      <c r="AC109" s="370" t="str">
        <f>IF(AND('MAPA DE RIESGOS'!$AP137="Baja",'MAPA DE RIESGOS'!$AR137="Menor"),CONCATENATE("R",'MAPA DE RIESGOS'!$H137,"C",'MAPA DE RIESGOS'!$AF137),"")</f>
        <v/>
      </c>
      <c r="AD109" s="370" t="str">
        <f>IF(AND('MAPA DE RIESGOS'!$AP138="Baja",'MAPA DE RIESGOS'!$AR138="Menor"),CONCATENATE("R",'MAPA DE RIESGOS'!$H138,"C",'MAPA DE RIESGOS'!$AF138),"")</f>
        <v/>
      </c>
      <c r="AE109" s="370" t="str">
        <f>IF(AND('MAPA DE RIESGOS'!$AP139="Baja",'MAPA DE RIESGOS'!$AR139="Menor"),CONCATENATE("R",'MAPA DE RIESGOS'!$H139,"C",'MAPA DE RIESGOS'!$AF139),"")</f>
        <v/>
      </c>
      <c r="AF109" s="370" t="str">
        <f>IF(AND('MAPA DE RIESGOS'!$AP140="Baja",'MAPA DE RIESGOS'!$AR140="Menor"),CONCATENATE("R",'MAPA DE RIESGOS'!$H140,"C",'MAPA DE RIESGOS'!$AF140),"")</f>
        <v/>
      </c>
      <c r="AG109" s="370" t="str">
        <f>IF(AND('MAPA DE RIESGOS'!$AP141="Baja",'MAPA DE RIESGOS'!$AR141="Menor"),CONCATENATE("R",'MAPA DE RIESGOS'!$H141,"C",'MAPA DE RIESGOS'!$AF141),"")</f>
        <v/>
      </c>
      <c r="AH109" s="370" t="str">
        <f>IF(AND('MAPA DE RIESGOS'!$AP142="Baja",'MAPA DE RIESGOS'!$AR142="Menor"),CONCATENATE("R",'MAPA DE RIESGOS'!$H142,"C",'MAPA DE RIESGOS'!$AF142),"")</f>
        <v/>
      </c>
      <c r="AI109" s="370" t="str">
        <f>IF(AND('MAPA DE RIESGOS'!$AP143="Baja",'MAPA DE RIESGOS'!$AR143="Menor"),CONCATENATE("R",'MAPA DE RIESGOS'!$H143,"C",'MAPA DE RIESGOS'!$AF143),"")</f>
        <v/>
      </c>
      <c r="AJ109" s="370" t="str">
        <f>IF(AND('MAPA DE RIESGOS'!$AP144="Baja",'MAPA DE RIESGOS'!$AR144="Menor"),CONCATENATE("R",'MAPA DE RIESGOS'!$H144,"C",'MAPA DE RIESGOS'!$AF144),"")</f>
        <v/>
      </c>
      <c r="AK109" s="370" t="str">
        <f>IF(AND('MAPA DE RIESGOS'!$AP145="Baja",'MAPA DE RIESGOS'!$AR145="Menor"),CONCATENATE("R",'MAPA DE RIESGOS'!$H145,"C",'MAPA DE RIESGOS'!$AF145),"")</f>
        <v/>
      </c>
      <c r="AL109" s="370" t="str">
        <f>IF(AND('MAPA DE RIESGOS'!$AP146="Baja",'MAPA DE RIESGOS'!$AR146="Menor"),CONCATENATE("R",'MAPA DE RIESGOS'!$H146,"C",'MAPA DE RIESGOS'!$AF146),"")</f>
        <v/>
      </c>
      <c r="AM109" s="370" t="str">
        <f>IF(AND('MAPA DE RIESGOS'!$AP147="Baja",'MAPA DE RIESGOS'!$AR147="Menor"),CONCATENATE("R",'MAPA DE RIESGOS'!$H147,"C",'MAPA DE RIESGOS'!$AF147),"")</f>
        <v/>
      </c>
      <c r="AN109" s="370" t="str">
        <f>IF(AND('MAPA DE RIESGOS'!$AP148="Baja",'MAPA DE RIESGOS'!$AR148="Menor"),CONCATENATE("R",'MAPA DE RIESGOS'!$H148,"C",'MAPA DE RIESGOS'!$AF148),"")</f>
        <v/>
      </c>
      <c r="AO109" s="370" t="str">
        <f>IF(AND('MAPA DE RIESGOS'!$AP149="Baja",'MAPA DE RIESGOS'!$AR149="Menor"),CONCATENATE("R",'MAPA DE RIESGOS'!$H149,"C",'MAPA DE RIESGOS'!$AF149),"")</f>
        <v/>
      </c>
      <c r="AP109" s="370" t="str">
        <f>IF(AND('MAPA DE RIESGOS'!$AP150="Baja",'MAPA DE RIESGOS'!$AR150="Menor"),CONCATENATE("R",'MAPA DE RIESGOS'!$H150,"C",'MAPA DE RIESGOS'!$AF150),"")</f>
        <v/>
      </c>
      <c r="AQ109" s="370" t="str">
        <f>IF(AND('MAPA DE RIESGOS'!$AP151="Baja",'MAPA DE RIESGOS'!$AR151="Menor"),CONCATENATE("R",'MAPA DE RIESGOS'!$H151,"C",'MAPA DE RIESGOS'!$AF151),"")</f>
        <v/>
      </c>
      <c r="AR109" s="370" t="str">
        <f>IF(AND('MAPA DE RIESGOS'!$AP152="Baja",'MAPA DE RIESGOS'!$AR152="Menor"),CONCATENATE("R",'MAPA DE RIESGOS'!$H152,"C",'MAPA DE RIESGOS'!$AF152),"")</f>
        <v/>
      </c>
      <c r="AS109" s="370" t="str">
        <f>IF(AND('MAPA DE RIESGOS'!$AP153="Baja",'MAPA DE RIESGOS'!$AR153="Menor"),CONCATENATE("R",'MAPA DE RIESGOS'!$H153,"C",'MAPA DE RIESGOS'!$AF153),"")</f>
        <v/>
      </c>
      <c r="AT109" s="369" t="str">
        <f>IF(AND('MAPA DE RIESGOS'!$AP136="Baja",'MAPA DE RIESGOS'!$AR136="Moderado"),CONCATENATE("R",'MAPA DE RIESGOS'!$H136,"C",'MAPA DE RIESGOS'!$AF136),"")</f>
        <v>R21C1</v>
      </c>
      <c r="AU109" s="370" t="str">
        <f>IF(AND('MAPA DE RIESGOS'!$AP137="Baja",'MAPA DE RIESGOS'!$AR137="Moderado"),CONCATENATE("R",'MAPA DE RIESGOS'!$H137,"C",'MAPA DE RIESGOS'!$AF137),"")</f>
        <v>R21C2</v>
      </c>
      <c r="AV109" s="370" t="str">
        <f>IF(AND('MAPA DE RIESGOS'!$AP138="Baja",'MAPA DE RIESGOS'!$AR138="Moderado"),CONCATENATE("R",'MAPA DE RIESGOS'!$H138,"C",'MAPA DE RIESGOS'!$AF138),"")</f>
        <v/>
      </c>
      <c r="AW109" s="370" t="str">
        <f>IF(AND('MAPA DE RIESGOS'!$AP139="Baja",'MAPA DE RIESGOS'!$AR139="Moderado"),CONCATENATE("R",'MAPA DE RIESGOS'!$H139,"C",'MAPA DE RIESGOS'!$AF139),"")</f>
        <v/>
      </c>
      <c r="AX109" s="370" t="str">
        <f>IF(AND('MAPA DE RIESGOS'!$AP140="Baja",'MAPA DE RIESGOS'!$AR140="Moderado"),CONCATENATE("R",'MAPA DE RIESGOS'!$H140,"C",'MAPA DE RIESGOS'!$AF140),"")</f>
        <v/>
      </c>
      <c r="AY109" s="370" t="str">
        <f>IF(AND('MAPA DE RIESGOS'!$AP141="Baja",'MAPA DE RIESGOS'!$AR141="Moderado"),CONCATENATE("R",'MAPA DE RIESGOS'!$H141,"C",'MAPA DE RIESGOS'!$AF141),"")</f>
        <v/>
      </c>
      <c r="AZ109" s="370" t="str">
        <f>IF(AND('MAPA DE RIESGOS'!$AP142="Baja",'MAPA DE RIESGOS'!$AR142="Moderado"),CONCATENATE("R",'MAPA DE RIESGOS'!$H142,"C",'MAPA DE RIESGOS'!$AF142),"")</f>
        <v/>
      </c>
      <c r="BA109" s="370" t="str">
        <f>IF(AND('MAPA DE RIESGOS'!$AP143="Baja",'MAPA DE RIESGOS'!$AR143="Moderado"),CONCATENATE("R",'MAPA DE RIESGOS'!$H143,"C",'MAPA DE RIESGOS'!$AF143),"")</f>
        <v/>
      </c>
      <c r="BB109" s="370" t="str">
        <f>IF(AND('MAPA DE RIESGOS'!$AP144="Baja",'MAPA DE RIESGOS'!$AR144="Moderado"),CONCATENATE("R",'MAPA DE RIESGOS'!$H144,"C",'MAPA DE RIESGOS'!$AF144),"")</f>
        <v/>
      </c>
      <c r="BC109" s="370" t="str">
        <f>IF(AND('MAPA DE RIESGOS'!$AP145="Baja",'MAPA DE RIESGOS'!$AR145="Moderado"),CONCATENATE("R",'MAPA DE RIESGOS'!$H145,"C",'MAPA DE RIESGOS'!$AF145),"")</f>
        <v/>
      </c>
      <c r="BD109" s="370" t="str">
        <f>IF(AND('MAPA DE RIESGOS'!$AP146="Baja",'MAPA DE RIESGOS'!$AR146="Moderado"),CONCATENATE("R",'MAPA DE RIESGOS'!$H146,"C",'MAPA DE RIESGOS'!$AF146),"")</f>
        <v/>
      </c>
      <c r="BE109" s="370" t="str">
        <f>IF(AND('MAPA DE RIESGOS'!$AP147="Baja",'MAPA DE RIESGOS'!$AR147="Moderado"),CONCATENATE("R",'MAPA DE RIESGOS'!$H147,"C",'MAPA DE RIESGOS'!$AF147),"")</f>
        <v/>
      </c>
      <c r="BF109" s="370" t="str">
        <f>IF(AND('MAPA DE RIESGOS'!$AP148="Baja",'MAPA DE RIESGOS'!$AR148="Moderado"),CONCATENATE("R",'MAPA DE RIESGOS'!$H148,"C",'MAPA DE RIESGOS'!$AF148),"")</f>
        <v/>
      </c>
      <c r="BG109" s="370" t="str">
        <f>IF(AND('MAPA DE RIESGOS'!$AP149="Baja",'MAPA DE RIESGOS'!$AR149="Moderado"),CONCATENATE("R",'MAPA DE RIESGOS'!$H149,"C",'MAPA DE RIESGOS'!$AF149),"")</f>
        <v/>
      </c>
      <c r="BH109" s="370" t="str">
        <f>IF(AND('MAPA DE RIESGOS'!$AP150="Baja",'MAPA DE RIESGOS'!$AR150="Moderado"),CONCATENATE("R",'MAPA DE RIESGOS'!$H150,"C",'MAPA DE RIESGOS'!$AF150),"")</f>
        <v/>
      </c>
      <c r="BI109" s="370" t="str">
        <f>IF(AND('MAPA DE RIESGOS'!$AP151="Baja",'MAPA DE RIESGOS'!$AR151="Moderado"),CONCATENATE("R",'MAPA DE RIESGOS'!$H151,"C",'MAPA DE RIESGOS'!$AF151),"")</f>
        <v/>
      </c>
      <c r="BJ109" s="370" t="str">
        <f>IF(AND('MAPA DE RIESGOS'!$AP152="Baja",'MAPA DE RIESGOS'!$AR152="Moderado"),CONCATENATE("R",'MAPA DE RIESGOS'!$H152,"C",'MAPA DE RIESGOS'!$AF152),"")</f>
        <v/>
      </c>
      <c r="BK109" s="371" t="str">
        <f>IF(AND('MAPA DE RIESGOS'!$AP153="Baja",'MAPA DE RIESGOS'!$AR153="Moderado"),CONCATENATE("R",'MAPA DE RIESGOS'!$H153,"C",'MAPA DE RIESGOS'!$AF153),"")</f>
        <v/>
      </c>
      <c r="BL109" s="357" t="str">
        <f>IF(AND('MAPA DE RIESGOS'!$AP136="Baja",'MAPA DE RIESGOS'!$AR136="Mayor"),CONCATENATE("R",'MAPA DE RIESGOS'!$H136,"C",'MAPA DE RIESGOS'!$AF136),"")</f>
        <v/>
      </c>
      <c r="BM109" s="357" t="str">
        <f>IF(AND('MAPA DE RIESGOS'!$AP137="Baja",'MAPA DE RIESGOS'!$AR137="Mayor"),CONCATENATE("R",'MAPA DE RIESGOS'!$H137,"C",'MAPA DE RIESGOS'!$AF137),"")</f>
        <v/>
      </c>
      <c r="BN109" s="357" t="str">
        <f>IF(AND('MAPA DE RIESGOS'!$AP138="Baja",'MAPA DE RIESGOS'!$AR138="Mayor"),CONCATENATE("R",'MAPA DE RIESGOS'!$H138,"C",'MAPA DE RIESGOS'!$AF138),"")</f>
        <v/>
      </c>
      <c r="BO109" s="357" t="str">
        <f>IF(AND('MAPA DE RIESGOS'!$AP139="Baja",'MAPA DE RIESGOS'!$AR139="Mayor"),CONCATENATE("R",'MAPA DE RIESGOS'!$H139,"C",'MAPA DE RIESGOS'!$AF139),"")</f>
        <v/>
      </c>
      <c r="BP109" s="357" t="str">
        <f>IF(AND('MAPA DE RIESGOS'!$AP140="Baja",'MAPA DE RIESGOS'!$AR140="Mayor"),CONCATENATE("R",'MAPA DE RIESGOS'!$H140,"C",'MAPA DE RIESGOS'!$AF140),"")</f>
        <v/>
      </c>
      <c r="BQ109" s="357" t="str">
        <f>IF(AND('MAPA DE RIESGOS'!$AP141="Baja",'MAPA DE RIESGOS'!$AR141="Mayor"),CONCATENATE("R",'MAPA DE RIESGOS'!$H141,"C",'MAPA DE RIESGOS'!$AF141),"")</f>
        <v/>
      </c>
      <c r="BR109" s="357" t="str">
        <f>IF(AND('MAPA DE RIESGOS'!$AP142="Baja",'MAPA DE RIESGOS'!$AR142="Mayor"),CONCATENATE("R",'MAPA DE RIESGOS'!$H142,"C",'MAPA DE RIESGOS'!$AF142),"")</f>
        <v/>
      </c>
      <c r="BS109" s="357" t="str">
        <f>IF(AND('MAPA DE RIESGOS'!$AP143="Baja",'MAPA DE RIESGOS'!$AR143="Mayor"),CONCATENATE("R",'MAPA DE RIESGOS'!$H143,"C",'MAPA DE RIESGOS'!$AF143),"")</f>
        <v/>
      </c>
      <c r="BT109" s="357" t="str">
        <f>IF(AND('MAPA DE RIESGOS'!$AP144="Baja",'MAPA DE RIESGOS'!$AR144="Mayor"),CONCATENATE("R",'MAPA DE RIESGOS'!$H144,"C",'MAPA DE RIESGOS'!$AF144),"")</f>
        <v/>
      </c>
      <c r="BU109" s="357" t="str">
        <f>IF(AND('MAPA DE RIESGOS'!$AP145="Baja",'MAPA DE RIESGOS'!$AR145="Mayor"),CONCATENATE("R",'MAPA DE RIESGOS'!$H145,"C",'MAPA DE RIESGOS'!$AF145),"")</f>
        <v/>
      </c>
      <c r="BV109" s="357" t="str">
        <f>IF(AND('MAPA DE RIESGOS'!$AP146="Baja",'MAPA DE RIESGOS'!$AR146="Mayor"),CONCATENATE("R",'MAPA DE RIESGOS'!$H146,"C",'MAPA DE RIESGOS'!$AF146),"")</f>
        <v/>
      </c>
      <c r="BW109" s="357" t="str">
        <f>IF(AND('MAPA DE RIESGOS'!$AP147="Baja",'MAPA DE RIESGOS'!$AR147="Mayor"),CONCATENATE("R",'MAPA DE RIESGOS'!$H147,"C",'MAPA DE RIESGOS'!$AF147),"")</f>
        <v/>
      </c>
      <c r="BX109" s="357" t="str">
        <f>IF(AND('MAPA DE RIESGOS'!$AP148="Baja",'MAPA DE RIESGOS'!$AR148="Mayor"),CONCATENATE("R",'MAPA DE RIESGOS'!$H148,"C",'MAPA DE RIESGOS'!$AF148),"")</f>
        <v/>
      </c>
      <c r="BY109" s="357" t="str">
        <f>IF(AND('MAPA DE RIESGOS'!$AP149="Baja",'MAPA DE RIESGOS'!$AR149="Mayor"),CONCATENATE("R",'MAPA DE RIESGOS'!$H149,"C",'MAPA DE RIESGOS'!$AF149),"")</f>
        <v/>
      </c>
      <c r="BZ109" s="357" t="str">
        <f>IF(AND('MAPA DE RIESGOS'!$AP150="Baja",'MAPA DE RIESGOS'!$AR150="Mayor"),CONCATENATE("R",'MAPA DE RIESGOS'!$H150,"C",'MAPA DE RIESGOS'!$AF150),"")</f>
        <v/>
      </c>
      <c r="CA109" s="357" t="str">
        <f>IF(AND('MAPA DE RIESGOS'!$AP151="Baja",'MAPA DE RIESGOS'!$AR151="Mayor"),CONCATENATE("R",'MAPA DE RIESGOS'!$H151,"C",'MAPA DE RIESGOS'!$AF151),"")</f>
        <v/>
      </c>
      <c r="CB109" s="357" t="str">
        <f>IF(AND('MAPA DE RIESGOS'!$AP152="Baja",'MAPA DE RIESGOS'!$AR152="Mayor"),CONCATENATE("R",'MAPA DE RIESGOS'!$H152,"C",'MAPA DE RIESGOS'!$AF152),"")</f>
        <v/>
      </c>
      <c r="CC109" s="358" t="str">
        <f>IF(AND('MAPA DE RIESGOS'!$AP153="Baja",'MAPA DE RIESGOS'!$AR153="Mayor"),CONCATENATE("R",'MAPA DE RIESGOS'!$H153,"C",'MAPA DE RIESGOS'!$AF153),"")</f>
        <v/>
      </c>
      <c r="CD109" s="359" t="str">
        <f>IF(AND('MAPA DE RIESGOS'!$AP136="Baja",'MAPA DE RIESGOS'!$AR136="Catastrófico"),CONCATENATE("R",'MAPA DE RIESGOS'!$H136,"C",'MAPA DE RIESGOS'!$AF136),"")</f>
        <v/>
      </c>
      <c r="CE109" s="359" t="str">
        <f>IF(AND('MAPA DE RIESGOS'!$AP137="Baja",'MAPA DE RIESGOS'!$AR137="Catastrófico"),CONCATENATE("R",'MAPA DE RIESGOS'!$H137,"C",'MAPA DE RIESGOS'!$AF137),"")</f>
        <v/>
      </c>
      <c r="CF109" s="359" t="str">
        <f>IF(AND('MAPA DE RIESGOS'!$AP138="Baja",'MAPA DE RIESGOS'!$AR138="Catastrófico"),CONCATENATE("R",'MAPA DE RIESGOS'!$H138,"C",'MAPA DE RIESGOS'!$AF138),"")</f>
        <v/>
      </c>
      <c r="CG109" s="359" t="str">
        <f>IF(AND('MAPA DE RIESGOS'!$AP139="Baja",'MAPA DE RIESGOS'!$AR139="Catastrófico"),CONCATENATE("R",'MAPA DE RIESGOS'!$H139,"C",'MAPA DE RIESGOS'!$AF139),"")</f>
        <v/>
      </c>
      <c r="CH109" s="359" t="str">
        <f>IF(AND('MAPA DE RIESGOS'!$AP140="Baja",'MAPA DE RIESGOS'!$AR140="Catastrófico"),CONCATENATE("R",'MAPA DE RIESGOS'!$H140,"C",'MAPA DE RIESGOS'!$AF140),"")</f>
        <v/>
      </c>
      <c r="CI109" s="359" t="str">
        <f>IF(AND('MAPA DE RIESGOS'!$AP141="Baja",'MAPA DE RIESGOS'!$AR141="Catastrófico"),CONCATENATE("R",'MAPA DE RIESGOS'!$H141,"C",'MAPA DE RIESGOS'!$AF141),"")</f>
        <v/>
      </c>
      <c r="CJ109" s="359" t="str">
        <f>IF(AND('MAPA DE RIESGOS'!$AP142="Baja",'MAPA DE RIESGOS'!$AR142="Catastrófico"),CONCATENATE("R",'MAPA DE RIESGOS'!$H142,"C",'MAPA DE RIESGOS'!$AF142),"")</f>
        <v/>
      </c>
      <c r="CK109" s="359" t="str">
        <f>IF(AND('MAPA DE RIESGOS'!$AP143="Baja",'MAPA DE RIESGOS'!$AR143="Catastrófico"),CONCATENATE("R",'MAPA DE RIESGOS'!$H143,"C",'MAPA DE RIESGOS'!$AF143),"")</f>
        <v/>
      </c>
      <c r="CL109" s="359" t="str">
        <f>IF(AND('MAPA DE RIESGOS'!$AP144="Baja",'MAPA DE RIESGOS'!$AR144="Catastrófico"),CONCATENATE("R",'MAPA DE RIESGOS'!$H144,"C",'MAPA DE RIESGOS'!$AF144),"")</f>
        <v/>
      </c>
      <c r="CM109" s="359" t="str">
        <f>IF(AND('MAPA DE RIESGOS'!$AP145="Baja",'MAPA DE RIESGOS'!$AR145="Catastrófico"),CONCATENATE("R",'MAPA DE RIESGOS'!$H145,"C",'MAPA DE RIESGOS'!$AF145),"")</f>
        <v/>
      </c>
      <c r="CN109" s="359" t="str">
        <f>IF(AND('MAPA DE RIESGOS'!$AP146="Baja",'MAPA DE RIESGOS'!$AR146="Catastrófico"),CONCATENATE("R",'MAPA DE RIESGOS'!$H146,"C",'MAPA DE RIESGOS'!$AF146),"")</f>
        <v/>
      </c>
      <c r="CO109" s="359" t="str">
        <f>IF(AND('MAPA DE RIESGOS'!$AP147="Baja",'MAPA DE RIESGOS'!$AR147="Catastrófico"),CONCATENATE("R",'MAPA DE RIESGOS'!$H147,"C",'MAPA DE RIESGOS'!$AF147),"")</f>
        <v/>
      </c>
      <c r="CP109" s="359" t="str">
        <f>IF(AND('MAPA DE RIESGOS'!$AP148="Baja",'MAPA DE RIESGOS'!$AR148="Catastrófico"),CONCATENATE("R",'MAPA DE RIESGOS'!$H148,"C",'MAPA DE RIESGOS'!$AF148),"")</f>
        <v/>
      </c>
      <c r="CQ109" s="359" t="str">
        <f>IF(AND('MAPA DE RIESGOS'!$AP149="Baja",'MAPA DE RIESGOS'!$AR149="Catastrófico"),CONCATENATE("R",'MAPA DE RIESGOS'!$H149,"C",'MAPA DE RIESGOS'!$AF149),"")</f>
        <v/>
      </c>
      <c r="CR109" s="359" t="str">
        <f>IF(AND('MAPA DE RIESGOS'!$AP150="Baja",'MAPA DE RIESGOS'!$AR150="Catastrófico"),CONCATENATE("R",'MAPA DE RIESGOS'!$H150,"C",'MAPA DE RIESGOS'!$AF150),"")</f>
        <v/>
      </c>
      <c r="CS109" s="359" t="str">
        <f>IF(AND('MAPA DE RIESGOS'!$AP151="Baja",'MAPA DE RIESGOS'!$AR151="Catastrófico"),CONCATENATE("R",'MAPA DE RIESGOS'!$H151,"C",'MAPA DE RIESGOS'!$AF151),"")</f>
        <v/>
      </c>
      <c r="CT109" s="359" t="str">
        <f>IF(AND('MAPA DE RIESGOS'!$AP152="Baja",'MAPA DE RIESGOS'!$AR152="Catastrófico"),CONCATENATE("R",'MAPA DE RIESGOS'!$H152,"C",'MAPA DE RIESGOS'!$AF152),"")</f>
        <v/>
      </c>
      <c r="CU109" s="360" t="str">
        <f>IF(AND('MAPA DE RIESGOS'!$AP153="Baja",'MAPA DE RIESGOS'!$AR153="Catastrófico"),CONCATENATE("R",'MAPA DE RIESGOS'!$H153,"C",'MAPA DE RIESGOS'!$AF153),"")</f>
        <v/>
      </c>
      <c r="CV109" s="67"/>
      <c r="CW109" s="752"/>
      <c r="CX109" s="752"/>
      <c r="CY109" s="752"/>
      <c r="CZ109" s="752"/>
      <c r="DA109" s="752"/>
      <c r="DB109" s="752"/>
    </row>
    <row r="110" spans="2:106" ht="32.5" customHeight="1">
      <c r="B110" s="749"/>
      <c r="C110" s="749"/>
      <c r="D110" s="750"/>
      <c r="E110" s="738"/>
      <c r="F110" s="739"/>
      <c r="G110" s="739"/>
      <c r="H110" s="739"/>
      <c r="I110" s="740"/>
      <c r="J110" s="378" t="str">
        <f>IF(AND('MAPA DE RIESGOS'!$AP154="Baja",'MAPA DE RIESGOS'!$AR154="Leve"),CONCATENATE("R",'MAPA DE RIESGOS'!$H154,"C",'MAPA DE RIESGOS'!$AF154),"")</f>
        <v/>
      </c>
      <c r="K110" s="379" t="str">
        <f>IF(AND('MAPA DE RIESGOS'!$AP155="Baja",'MAPA DE RIESGOS'!$AR155="Leve"),CONCATENATE("R",'MAPA DE RIESGOS'!$H155,"C",'MAPA DE RIESGOS'!$AF155),"")</f>
        <v/>
      </c>
      <c r="L110" s="379" t="str">
        <f>IF(AND('MAPA DE RIESGOS'!$AP156="Baja",'MAPA DE RIESGOS'!$AR156="Leve"),CONCATENATE("R",'MAPA DE RIESGOS'!$H156,"C",'MAPA DE RIESGOS'!$AF156),"")</f>
        <v/>
      </c>
      <c r="M110" s="379" t="str">
        <f>IF(AND('MAPA DE RIESGOS'!$AP157="Baja",'MAPA DE RIESGOS'!$AR157="Leve"),CONCATENATE("R",'MAPA DE RIESGOS'!$H157,"C",'MAPA DE RIESGOS'!$AF157),"")</f>
        <v/>
      </c>
      <c r="N110" s="379" t="str">
        <f>IF(AND('MAPA DE RIESGOS'!$AP158="Baja",'MAPA DE RIESGOS'!$AR158="Leve"),CONCATENATE("R",'MAPA DE RIESGOS'!$H158,"C",'MAPA DE RIESGOS'!$AF158),"")</f>
        <v/>
      </c>
      <c r="O110" s="379" t="str">
        <f>IF(AND('MAPA DE RIESGOS'!$AP159="Baja",'MAPA DE RIESGOS'!$AR159="Leve"),CONCATENATE("R",'MAPA DE RIESGOS'!$H159,"C",'MAPA DE RIESGOS'!$AF159),"")</f>
        <v/>
      </c>
      <c r="P110" s="379" t="str">
        <f>IF(AND('MAPA DE RIESGOS'!$AP160="Baja",'MAPA DE RIESGOS'!$AR160="Leve"),CONCATENATE("R",'MAPA DE RIESGOS'!$H160,"C",'MAPA DE RIESGOS'!$AF160),"")</f>
        <v/>
      </c>
      <c r="Q110" s="379" t="str">
        <f>IF(AND('MAPA DE RIESGOS'!$AP161="Baja",'MAPA DE RIESGOS'!$AR161="Leve"),CONCATENATE("R",'MAPA DE RIESGOS'!$H161,"C",'MAPA DE RIESGOS'!$AF161),"")</f>
        <v/>
      </c>
      <c r="R110" s="379" t="str">
        <f>IF(AND('MAPA DE RIESGOS'!$AP162="Baja",'MAPA DE RIESGOS'!$AR162="Leve"),CONCATENATE("R",'MAPA DE RIESGOS'!$H162,"C",'MAPA DE RIESGOS'!$AF162),"")</f>
        <v/>
      </c>
      <c r="S110" s="379" t="str">
        <f>IF(AND('MAPA DE RIESGOS'!$AP163="Baja",'MAPA DE RIESGOS'!$AR163="Leve"),CONCATENATE("R",'MAPA DE RIESGOS'!$H163,"C",'MAPA DE RIESGOS'!$AF163),"")</f>
        <v/>
      </c>
      <c r="T110" s="379" t="str">
        <f>IF(AND('MAPA DE RIESGOS'!$AP164="Baja",'MAPA DE RIESGOS'!$AR164="Leve"),CONCATENATE("R",'MAPA DE RIESGOS'!$H164,"C",'MAPA DE RIESGOS'!$AF164),"")</f>
        <v/>
      </c>
      <c r="U110" s="379" t="str">
        <f>IF(AND('MAPA DE RIESGOS'!$AP165="Baja",'MAPA DE RIESGOS'!$AR165="Leve"),CONCATENATE("R",'MAPA DE RIESGOS'!$H165,"C",'MAPA DE RIESGOS'!$AF165),"")</f>
        <v/>
      </c>
      <c r="V110" s="379" t="str">
        <f>IF(AND('MAPA DE RIESGOS'!$AP166="Baja",'MAPA DE RIESGOS'!$AR166="Leve"),CONCATENATE("R",'MAPA DE RIESGOS'!$H166,"C",'MAPA DE RIESGOS'!$AF166),"")</f>
        <v/>
      </c>
      <c r="W110" s="379" t="str">
        <f>IF(AND('MAPA DE RIESGOS'!$AP167="Baja",'MAPA DE RIESGOS'!$AR167="Leve"),CONCATENATE("R",'MAPA DE RIESGOS'!$H167,"C",'MAPA DE RIESGOS'!$AF167),"")</f>
        <v/>
      </c>
      <c r="X110" s="379" t="str">
        <f>IF(AND('MAPA DE RIESGOS'!$AP168="Baja",'MAPA DE RIESGOS'!$AR168="Leve"),CONCATENATE("R",'MAPA DE RIESGOS'!$H168,"C",'MAPA DE RIESGOS'!$AF168),"")</f>
        <v/>
      </c>
      <c r="Y110" s="379" t="str">
        <f>IF(AND('MAPA DE RIESGOS'!$AP169="Baja",'MAPA DE RIESGOS'!$AR169="Leve"),CONCATENATE("R",'MAPA DE RIESGOS'!$H169,"C",'MAPA DE RIESGOS'!$AF169),"")</f>
        <v/>
      </c>
      <c r="Z110" s="379" t="str">
        <f>IF(AND('MAPA DE RIESGOS'!$AP170="Baja",'MAPA DE RIESGOS'!$AR170="Leve"),CONCATENATE("R",'MAPA DE RIESGOS'!$H170,"C",'MAPA DE RIESGOS'!$AF170),"")</f>
        <v/>
      </c>
      <c r="AA110" s="380" t="str">
        <f>IF(AND('MAPA DE RIESGOS'!$AP171="Baja",'MAPA DE RIESGOS'!$AR171="Leve"),CONCATENATE("R",'MAPA DE RIESGOS'!$H171,"C",'MAPA DE RIESGOS'!$AF171),"")</f>
        <v/>
      </c>
      <c r="AB110" s="369" t="str">
        <f>IF(AND('MAPA DE RIESGOS'!$AP154="Baja",'MAPA DE RIESGOS'!$AR154="Menor"),CONCATENATE("R",'MAPA DE RIESGOS'!$H154,"C",'MAPA DE RIESGOS'!$AF154),"")</f>
        <v/>
      </c>
      <c r="AC110" s="370" t="str">
        <f>IF(AND('MAPA DE RIESGOS'!$AP155="Baja",'MAPA DE RIESGOS'!$AR155="Menor"),CONCATENATE("R",'MAPA DE RIESGOS'!$H155,"C",'MAPA DE RIESGOS'!$AF155),"")</f>
        <v/>
      </c>
      <c r="AD110" s="370" t="str">
        <f>IF(AND('MAPA DE RIESGOS'!$AP156="Baja",'MAPA DE RIESGOS'!$AR156="Menor"),CONCATENATE("R",'MAPA DE RIESGOS'!$H156,"C",'MAPA DE RIESGOS'!$AF156),"")</f>
        <v/>
      </c>
      <c r="AE110" s="370" t="str">
        <f>IF(AND('MAPA DE RIESGOS'!$AP157="Baja",'MAPA DE RIESGOS'!$AR157="Menor"),CONCATENATE("R",'MAPA DE RIESGOS'!$H157,"C",'MAPA DE RIESGOS'!$AF157),"")</f>
        <v/>
      </c>
      <c r="AF110" s="370" t="str">
        <f>IF(AND('MAPA DE RIESGOS'!$AP158="Baja",'MAPA DE RIESGOS'!$AR158="Menor"),CONCATENATE("R",'MAPA DE RIESGOS'!$H158,"C",'MAPA DE RIESGOS'!$AF158),"")</f>
        <v/>
      </c>
      <c r="AG110" s="370" t="str">
        <f>IF(AND('MAPA DE RIESGOS'!$AP159="Baja",'MAPA DE RIESGOS'!$AR159="Menor"),CONCATENATE("R",'MAPA DE RIESGOS'!$H159,"C",'MAPA DE RIESGOS'!$AF159),"")</f>
        <v/>
      </c>
      <c r="AH110" s="370" t="str">
        <f>IF(AND('MAPA DE RIESGOS'!$AP160="Baja",'MAPA DE RIESGOS'!$AR160="Menor"),CONCATENATE("R",'MAPA DE RIESGOS'!$H160,"C",'MAPA DE RIESGOS'!$AF160),"")</f>
        <v/>
      </c>
      <c r="AI110" s="370" t="str">
        <f>IF(AND('MAPA DE RIESGOS'!$AP161="Baja",'MAPA DE RIESGOS'!$AR161="Menor"),CONCATENATE("R",'MAPA DE RIESGOS'!$H161,"C",'MAPA DE RIESGOS'!$AF161),"")</f>
        <v/>
      </c>
      <c r="AJ110" s="370" t="str">
        <f>IF(AND('MAPA DE RIESGOS'!$AP162="Baja",'MAPA DE RIESGOS'!$AR162="Menor"),CONCATENATE("R",'MAPA DE RIESGOS'!$H162,"C",'MAPA DE RIESGOS'!$AF162),"")</f>
        <v/>
      </c>
      <c r="AK110" s="370" t="str">
        <f>IF(AND('MAPA DE RIESGOS'!$AP163="Baja",'MAPA DE RIESGOS'!$AR163="Menor"),CONCATENATE("R",'MAPA DE RIESGOS'!$H163,"C",'MAPA DE RIESGOS'!$AF163),"")</f>
        <v/>
      </c>
      <c r="AL110" s="370" t="str">
        <f>IF(AND('MAPA DE RIESGOS'!$AP164="Baja",'MAPA DE RIESGOS'!$AR164="Menor"),CONCATENATE("R",'MAPA DE RIESGOS'!$H164,"C",'MAPA DE RIESGOS'!$AF164),"")</f>
        <v/>
      </c>
      <c r="AM110" s="370" t="str">
        <f>IF(AND('MAPA DE RIESGOS'!$AP165="Baja",'MAPA DE RIESGOS'!$AR165="Menor"),CONCATENATE("R",'MAPA DE RIESGOS'!$H165,"C",'MAPA DE RIESGOS'!$AF165),"")</f>
        <v/>
      </c>
      <c r="AN110" s="370" t="str">
        <f>IF(AND('MAPA DE RIESGOS'!$AP166="Baja",'MAPA DE RIESGOS'!$AR166="Menor"),CONCATENATE("R",'MAPA DE RIESGOS'!$H166,"C",'MAPA DE RIESGOS'!$AF166),"")</f>
        <v/>
      </c>
      <c r="AO110" s="370" t="str">
        <f>IF(AND('MAPA DE RIESGOS'!$AP167="Baja",'MAPA DE RIESGOS'!$AR167="Menor"),CONCATENATE("R",'MAPA DE RIESGOS'!$H167,"C",'MAPA DE RIESGOS'!$AF167),"")</f>
        <v/>
      </c>
      <c r="AP110" s="370" t="str">
        <f>IF(AND('MAPA DE RIESGOS'!$AP168="Baja",'MAPA DE RIESGOS'!$AR168="Menor"),CONCATENATE("R",'MAPA DE RIESGOS'!$H168,"C",'MAPA DE RIESGOS'!$AF168),"")</f>
        <v/>
      </c>
      <c r="AQ110" s="370" t="str">
        <f>IF(AND('MAPA DE RIESGOS'!$AP169="Baja",'MAPA DE RIESGOS'!$AR169="Menor"),CONCATENATE("R",'MAPA DE RIESGOS'!$H169,"C",'MAPA DE RIESGOS'!$AF169),"")</f>
        <v/>
      </c>
      <c r="AR110" s="370" t="str">
        <f>IF(AND('MAPA DE RIESGOS'!$AP170="Baja",'MAPA DE RIESGOS'!$AR170="Menor"),CONCATENATE("R",'MAPA DE RIESGOS'!$H170,"C",'MAPA DE RIESGOS'!$AF170),"")</f>
        <v/>
      </c>
      <c r="AS110" s="370" t="str">
        <f>IF(AND('MAPA DE RIESGOS'!$AP171="Baja",'MAPA DE RIESGOS'!$AR171="Menor"),CONCATENATE("R",'MAPA DE RIESGOS'!$H171,"C",'MAPA DE RIESGOS'!$AF171),"")</f>
        <v/>
      </c>
      <c r="AT110" s="369" t="str">
        <f>IF(AND('MAPA DE RIESGOS'!$AP154="Baja",'MAPA DE RIESGOS'!$AR154="Moderado"),CONCATENATE("R",'MAPA DE RIESGOS'!$H154,"C",'MAPA DE RIESGOS'!$AF154),"")</f>
        <v/>
      </c>
      <c r="AU110" s="370" t="str">
        <f>IF(AND('MAPA DE RIESGOS'!$AP155="Baja",'MAPA DE RIESGOS'!$AR155="Moderado"),CONCATENATE("R",'MAPA DE RIESGOS'!$H155,"C",'MAPA DE RIESGOS'!$AF155),"")</f>
        <v/>
      </c>
      <c r="AV110" s="370" t="str">
        <f>IF(AND('MAPA DE RIESGOS'!$AP156="Baja",'MAPA DE RIESGOS'!$AR156="Moderado"),CONCATENATE("R",'MAPA DE RIESGOS'!$H156,"C",'MAPA DE RIESGOS'!$AF156),"")</f>
        <v/>
      </c>
      <c r="AW110" s="370" t="str">
        <f>IF(AND('MAPA DE RIESGOS'!$AP157="Baja",'MAPA DE RIESGOS'!$AR157="Moderado"),CONCATENATE("R",'MAPA DE RIESGOS'!$H157,"C",'MAPA DE RIESGOS'!$AF157),"")</f>
        <v/>
      </c>
      <c r="AX110" s="370" t="str">
        <f>IF(AND('MAPA DE RIESGOS'!$AP158="Baja",'MAPA DE RIESGOS'!$AR158="Moderado"),CONCATENATE("R",'MAPA DE RIESGOS'!$H158,"C",'MAPA DE RIESGOS'!$AF158),"")</f>
        <v/>
      </c>
      <c r="AY110" s="370" t="str">
        <f>IF(AND('MAPA DE RIESGOS'!$AP159="Baja",'MAPA DE RIESGOS'!$AR159="Moderado"),CONCATENATE("R",'MAPA DE RIESGOS'!$H159,"C",'MAPA DE RIESGOS'!$AF159),"")</f>
        <v/>
      </c>
      <c r="AZ110" s="370" t="str">
        <f>IF(AND('MAPA DE RIESGOS'!$AP160="Baja",'MAPA DE RIESGOS'!$AR160="Moderado"),CONCATENATE("R",'MAPA DE RIESGOS'!$H160,"C",'MAPA DE RIESGOS'!$AF160),"")</f>
        <v/>
      </c>
      <c r="BA110" s="370" t="str">
        <f>IF(AND('MAPA DE RIESGOS'!$AP161="Baja",'MAPA DE RIESGOS'!$AR161="Moderado"),CONCATENATE("R",'MAPA DE RIESGOS'!$H161,"C",'MAPA DE RIESGOS'!$AF161),"")</f>
        <v/>
      </c>
      <c r="BB110" s="370" t="str">
        <f>IF(AND('MAPA DE RIESGOS'!$AP162="Baja",'MAPA DE RIESGOS'!$AR162="Moderado"),CONCATENATE("R",'MAPA DE RIESGOS'!$H162,"C",'MAPA DE RIESGOS'!$AF162),"")</f>
        <v/>
      </c>
      <c r="BC110" s="370" t="str">
        <f>IF(AND('MAPA DE RIESGOS'!$AP163="Baja",'MAPA DE RIESGOS'!$AR163="Moderado"),CONCATENATE("R",'MAPA DE RIESGOS'!$H163,"C",'MAPA DE RIESGOS'!$AF163),"")</f>
        <v/>
      </c>
      <c r="BD110" s="370" t="str">
        <f>IF(AND('MAPA DE RIESGOS'!$AP164="Baja",'MAPA DE RIESGOS'!$AR164="Moderado"),CONCATENATE("R",'MAPA DE RIESGOS'!$H164,"C",'MAPA DE RIESGOS'!$AF164),"")</f>
        <v/>
      </c>
      <c r="BE110" s="370" t="str">
        <f>IF(AND('MAPA DE RIESGOS'!$AP165="Baja",'MAPA DE RIESGOS'!$AR165="Moderado"),CONCATENATE("R",'MAPA DE RIESGOS'!$H165,"C",'MAPA DE RIESGOS'!$AF165),"")</f>
        <v/>
      </c>
      <c r="BF110" s="370" t="str">
        <f>IF(AND('MAPA DE RIESGOS'!$AP166="Baja",'MAPA DE RIESGOS'!$AR166="Moderado"),CONCATENATE("R",'MAPA DE RIESGOS'!$H166,"C",'MAPA DE RIESGOS'!$AF166),"")</f>
        <v/>
      </c>
      <c r="BG110" s="370" t="str">
        <f>IF(AND('MAPA DE RIESGOS'!$AP167="Baja",'MAPA DE RIESGOS'!$AR167="Moderado"),CONCATENATE("R",'MAPA DE RIESGOS'!$H167,"C",'MAPA DE RIESGOS'!$AF167),"")</f>
        <v/>
      </c>
      <c r="BH110" s="370" t="str">
        <f>IF(AND('MAPA DE RIESGOS'!$AP168="Baja",'MAPA DE RIESGOS'!$AR168="Moderado"),CONCATENATE("R",'MAPA DE RIESGOS'!$H168,"C",'MAPA DE RIESGOS'!$AF168),"")</f>
        <v/>
      </c>
      <c r="BI110" s="370" t="str">
        <f>IF(AND('MAPA DE RIESGOS'!$AP169="Baja",'MAPA DE RIESGOS'!$AR169="Moderado"),CONCATENATE("R",'MAPA DE RIESGOS'!$H169,"C",'MAPA DE RIESGOS'!$AF169),"")</f>
        <v/>
      </c>
      <c r="BJ110" s="370" t="str">
        <f>IF(AND('MAPA DE RIESGOS'!$AP170="Baja",'MAPA DE RIESGOS'!$AR170="Moderado"),CONCATENATE("R",'MAPA DE RIESGOS'!$H170,"C",'MAPA DE RIESGOS'!$AF170),"")</f>
        <v/>
      </c>
      <c r="BK110" s="371" t="str">
        <f>IF(AND('MAPA DE RIESGOS'!$AP171="Baja",'MAPA DE RIESGOS'!$AR171="Moderado"),CONCATENATE("R",'MAPA DE RIESGOS'!$H171,"C",'MAPA DE RIESGOS'!$AF171),"")</f>
        <v/>
      </c>
      <c r="BL110" s="357" t="str">
        <f>IF(AND('MAPA DE RIESGOS'!$AP154="Baja",'MAPA DE RIESGOS'!$AR154="Mayor"),CONCATENATE("R",'MAPA DE RIESGOS'!$H154,"C",'MAPA DE RIESGOS'!$AF154),"")</f>
        <v/>
      </c>
      <c r="BM110" s="357" t="str">
        <f>IF(AND('MAPA DE RIESGOS'!$AP155="Baja",'MAPA DE RIESGOS'!$AR155="Mayor"),CONCATENATE("R",'MAPA DE RIESGOS'!$H155,"C",'MAPA DE RIESGOS'!$AF155),"")</f>
        <v/>
      </c>
      <c r="BN110" s="357" t="str">
        <f>IF(AND('MAPA DE RIESGOS'!$AP156="Baja",'MAPA DE RIESGOS'!$AR156="Mayor"),CONCATENATE("R",'MAPA DE RIESGOS'!$H156,"C",'MAPA DE RIESGOS'!$AF156),"")</f>
        <v/>
      </c>
      <c r="BO110" s="357" t="str">
        <f>IF(AND('MAPA DE RIESGOS'!$AP157="Baja",'MAPA DE RIESGOS'!$AR157="Mayor"),CONCATENATE("R",'MAPA DE RIESGOS'!$H157,"C",'MAPA DE RIESGOS'!$AF157),"")</f>
        <v/>
      </c>
      <c r="BP110" s="357" t="str">
        <f>IF(AND('MAPA DE RIESGOS'!$AP158="Baja",'MAPA DE RIESGOS'!$AR158="Mayor"),CONCATENATE("R",'MAPA DE RIESGOS'!$H158,"C",'MAPA DE RIESGOS'!$AF158),"")</f>
        <v/>
      </c>
      <c r="BQ110" s="357" t="str">
        <f>IF(AND('MAPA DE RIESGOS'!$AP159="Baja",'MAPA DE RIESGOS'!$AR159="Mayor"),CONCATENATE("R",'MAPA DE RIESGOS'!$H159,"C",'MAPA DE RIESGOS'!$AF159),"")</f>
        <v/>
      </c>
      <c r="BR110" s="357" t="str">
        <f>IF(AND('MAPA DE RIESGOS'!$AP160="Baja",'MAPA DE RIESGOS'!$AR160="Mayor"),CONCATENATE("R",'MAPA DE RIESGOS'!$H160,"C",'MAPA DE RIESGOS'!$AF160),"")</f>
        <v/>
      </c>
      <c r="BS110" s="357" t="str">
        <f>IF(AND('MAPA DE RIESGOS'!$AP161="Baja",'MAPA DE RIESGOS'!$AR161="Mayor"),CONCATENATE("R",'MAPA DE RIESGOS'!$H161,"C",'MAPA DE RIESGOS'!$AF161),"")</f>
        <v/>
      </c>
      <c r="BT110" s="357" t="str">
        <f>IF(AND('MAPA DE RIESGOS'!$AP162="Baja",'MAPA DE RIESGOS'!$AR162="Mayor"),CONCATENATE("R",'MAPA DE RIESGOS'!$H162,"C",'MAPA DE RIESGOS'!$AF162),"")</f>
        <v/>
      </c>
      <c r="BU110" s="357" t="str">
        <f>IF(AND('MAPA DE RIESGOS'!$AP163="Baja",'MAPA DE RIESGOS'!$AR163="Mayor"),CONCATENATE("R",'MAPA DE RIESGOS'!$H163,"C",'MAPA DE RIESGOS'!$AF163),"")</f>
        <v/>
      </c>
      <c r="BV110" s="357" t="str">
        <f>IF(AND('MAPA DE RIESGOS'!$AP164="Baja",'MAPA DE RIESGOS'!$AR164="Mayor"),CONCATENATE("R",'MAPA DE RIESGOS'!$H164,"C",'MAPA DE RIESGOS'!$AF164),"")</f>
        <v/>
      </c>
      <c r="BW110" s="357" t="str">
        <f>IF(AND('MAPA DE RIESGOS'!$AP165="Baja",'MAPA DE RIESGOS'!$AR165="Mayor"),CONCATENATE("R",'MAPA DE RIESGOS'!$H165,"C",'MAPA DE RIESGOS'!$AF165),"")</f>
        <v/>
      </c>
      <c r="BX110" s="357" t="str">
        <f>IF(AND('MAPA DE RIESGOS'!$AP166="Baja",'MAPA DE RIESGOS'!$AR166="Mayor"),CONCATENATE("R",'MAPA DE RIESGOS'!$H166,"C",'MAPA DE RIESGOS'!$AF166),"")</f>
        <v/>
      </c>
      <c r="BY110" s="357" t="str">
        <f>IF(AND('MAPA DE RIESGOS'!$AP167="Baja",'MAPA DE RIESGOS'!$AR167="Mayor"),CONCATENATE("R",'MAPA DE RIESGOS'!$H167,"C",'MAPA DE RIESGOS'!$AF167),"")</f>
        <v/>
      </c>
      <c r="BZ110" s="357" t="str">
        <f>IF(AND('MAPA DE RIESGOS'!$AP168="Baja",'MAPA DE RIESGOS'!$AR168="Mayor"),CONCATENATE("R",'MAPA DE RIESGOS'!$H168,"C",'MAPA DE RIESGOS'!$AF168),"")</f>
        <v/>
      </c>
      <c r="CA110" s="357" t="str">
        <f>IF(AND('MAPA DE RIESGOS'!$AP169="Baja",'MAPA DE RIESGOS'!$AR169="Mayor"),CONCATENATE("R",'MAPA DE RIESGOS'!$H169,"C",'MAPA DE RIESGOS'!$AF169),"")</f>
        <v/>
      </c>
      <c r="CB110" s="357" t="str">
        <f>IF(AND('MAPA DE RIESGOS'!$AP170="Baja",'MAPA DE RIESGOS'!$AR170="Mayor"),CONCATENATE("R",'MAPA DE RIESGOS'!$H170,"C",'MAPA DE RIESGOS'!$AF170),"")</f>
        <v/>
      </c>
      <c r="CC110" s="358" t="str">
        <f>IF(AND('MAPA DE RIESGOS'!$AP171="Baja",'MAPA DE RIESGOS'!$AR171="Mayor"),CONCATENATE("R",'MAPA DE RIESGOS'!$H171,"C",'MAPA DE RIESGOS'!$AF171),"")</f>
        <v/>
      </c>
      <c r="CD110" s="359" t="str">
        <f>IF(AND('MAPA DE RIESGOS'!$AP154="Baja",'MAPA DE RIESGOS'!$AR154="Catastrófico"),CONCATENATE("R",'MAPA DE RIESGOS'!$H154,"C",'MAPA DE RIESGOS'!$AF154),"")</f>
        <v/>
      </c>
      <c r="CE110" s="359" t="str">
        <f>IF(AND('MAPA DE RIESGOS'!$AP155="Baja",'MAPA DE RIESGOS'!$AR155="Catastrófico"),CONCATENATE("R",'MAPA DE RIESGOS'!$H155,"C",'MAPA DE RIESGOS'!$AF155),"")</f>
        <v/>
      </c>
      <c r="CF110" s="359" t="str">
        <f>IF(AND('MAPA DE RIESGOS'!$AP156="Baja",'MAPA DE RIESGOS'!$AR156="Catastrófico"),CONCATENATE("R",'MAPA DE RIESGOS'!$H156,"C",'MAPA DE RIESGOS'!$AF156),"")</f>
        <v/>
      </c>
      <c r="CG110" s="359" t="str">
        <f>IF(AND('MAPA DE RIESGOS'!$AP157="Baja",'MAPA DE RIESGOS'!$AR157="Catastrófico"),CONCATENATE("R",'MAPA DE RIESGOS'!$H157,"C",'MAPA DE RIESGOS'!$AF157),"")</f>
        <v/>
      </c>
      <c r="CH110" s="359" t="str">
        <f>IF(AND('MAPA DE RIESGOS'!$AP158="Baja",'MAPA DE RIESGOS'!$AR158="Catastrófico"),CONCATENATE("R",'MAPA DE RIESGOS'!$H158,"C",'MAPA DE RIESGOS'!$AF158),"")</f>
        <v/>
      </c>
      <c r="CI110" s="359" t="str">
        <f>IF(AND('MAPA DE RIESGOS'!$AP159="Baja",'MAPA DE RIESGOS'!$AR159="Catastrófico"),CONCATENATE("R",'MAPA DE RIESGOS'!$H159,"C",'MAPA DE RIESGOS'!$AF159),"")</f>
        <v/>
      </c>
      <c r="CJ110" s="359" t="str">
        <f>IF(AND('MAPA DE RIESGOS'!$AP160="Baja",'MAPA DE RIESGOS'!$AR160="Catastrófico"),CONCATENATE("R",'MAPA DE RIESGOS'!$H160,"C",'MAPA DE RIESGOS'!$AF160),"")</f>
        <v/>
      </c>
      <c r="CK110" s="359" t="str">
        <f>IF(AND('MAPA DE RIESGOS'!$AP161="Baja",'MAPA DE RIESGOS'!$AR161="Catastrófico"),CONCATENATE("R",'MAPA DE RIESGOS'!$H161,"C",'MAPA DE RIESGOS'!$AF161),"")</f>
        <v/>
      </c>
      <c r="CL110" s="359" t="str">
        <f>IF(AND('MAPA DE RIESGOS'!$AP162="Baja",'MAPA DE RIESGOS'!$AR162="Catastrófico"),CONCATENATE("R",'MAPA DE RIESGOS'!$H162,"C",'MAPA DE RIESGOS'!$AF162),"")</f>
        <v/>
      </c>
      <c r="CM110" s="359" t="str">
        <f>IF(AND('MAPA DE RIESGOS'!$AP163="Baja",'MAPA DE RIESGOS'!$AR163="Catastrófico"),CONCATENATE("R",'MAPA DE RIESGOS'!$H163,"C",'MAPA DE RIESGOS'!$AF163),"")</f>
        <v/>
      </c>
      <c r="CN110" s="359" t="str">
        <f>IF(AND('MAPA DE RIESGOS'!$AP164="Baja",'MAPA DE RIESGOS'!$AR164="Catastrófico"),CONCATENATE("R",'MAPA DE RIESGOS'!$H164,"C",'MAPA DE RIESGOS'!$AF164),"")</f>
        <v/>
      </c>
      <c r="CO110" s="359" t="str">
        <f>IF(AND('MAPA DE RIESGOS'!$AP165="Baja",'MAPA DE RIESGOS'!$AR165="Catastrófico"),CONCATENATE("R",'MAPA DE RIESGOS'!$H165,"C",'MAPA DE RIESGOS'!$AF165),"")</f>
        <v/>
      </c>
      <c r="CP110" s="359" t="str">
        <f>IF(AND('MAPA DE RIESGOS'!$AP166="Baja",'MAPA DE RIESGOS'!$AR166="Catastrófico"),CONCATENATE("R",'MAPA DE RIESGOS'!$H166,"C",'MAPA DE RIESGOS'!$AF166),"")</f>
        <v/>
      </c>
      <c r="CQ110" s="359" t="str">
        <f>IF(AND('MAPA DE RIESGOS'!$AP167="Baja",'MAPA DE RIESGOS'!$AR167="Catastrófico"),CONCATENATE("R",'MAPA DE RIESGOS'!$H167,"C",'MAPA DE RIESGOS'!$AF167),"")</f>
        <v/>
      </c>
      <c r="CR110" s="359" t="str">
        <f>IF(AND('MAPA DE RIESGOS'!$AP168="Baja",'MAPA DE RIESGOS'!$AR168="Catastrófico"),CONCATENATE("R",'MAPA DE RIESGOS'!$H168,"C",'MAPA DE RIESGOS'!$AF168),"")</f>
        <v/>
      </c>
      <c r="CS110" s="359" t="str">
        <f>IF(AND('MAPA DE RIESGOS'!$AP169="Baja",'MAPA DE RIESGOS'!$AR169="Catastrófico"),CONCATENATE("R",'MAPA DE RIESGOS'!$H169,"C",'MAPA DE RIESGOS'!$AF169),"")</f>
        <v/>
      </c>
      <c r="CT110" s="359" t="str">
        <f>IF(AND('MAPA DE RIESGOS'!$AP170="Baja",'MAPA DE RIESGOS'!$AR170="Catastrófico"),CONCATENATE("R",'MAPA DE RIESGOS'!$H170,"C",'MAPA DE RIESGOS'!$AF170),"")</f>
        <v/>
      </c>
      <c r="CU110" s="360" t="str">
        <f>IF(AND('MAPA DE RIESGOS'!$AP171="Baja",'MAPA DE RIESGOS'!$AR171="Catastrófico"),CONCATENATE("R",'MAPA DE RIESGOS'!$H171,"C",'MAPA DE RIESGOS'!$AF171),"")</f>
        <v/>
      </c>
      <c r="CV110" s="67"/>
      <c r="CW110" s="752"/>
      <c r="CX110" s="752"/>
      <c r="CY110" s="752"/>
      <c r="CZ110" s="752"/>
      <c r="DA110" s="752"/>
      <c r="DB110" s="752"/>
    </row>
    <row r="111" spans="2:106" ht="32.5" customHeight="1">
      <c r="B111" s="749"/>
      <c r="C111" s="749"/>
      <c r="D111" s="750"/>
      <c r="E111" s="738"/>
      <c r="F111" s="739"/>
      <c r="G111" s="739"/>
      <c r="H111" s="739"/>
      <c r="I111" s="740"/>
      <c r="J111" s="378" t="str">
        <f>IF(AND('MAPA DE RIESGOS'!$AP172="Baja",'MAPA DE RIESGOS'!$AR172="Leve"),CONCATENATE("R",'MAPA DE RIESGOS'!$H172,"C",'MAPA DE RIESGOS'!$AF172),"")</f>
        <v/>
      </c>
      <c r="K111" s="379" t="str">
        <f>IF(AND('MAPA DE RIESGOS'!$AP173="Baja",'MAPA DE RIESGOS'!$AR173="Leve"),CONCATENATE("R",'MAPA DE RIESGOS'!$H173,"C",'MAPA DE RIESGOS'!$AF173),"")</f>
        <v/>
      </c>
      <c r="L111" s="379" t="str">
        <f>IF(AND('MAPA DE RIESGOS'!$AP174="Baja",'MAPA DE RIESGOS'!$AR174="Leve"),CONCATENATE("R",'MAPA DE RIESGOS'!$H174,"C",'MAPA DE RIESGOS'!$AF174),"")</f>
        <v/>
      </c>
      <c r="M111" s="379" t="str">
        <f>IF(AND('MAPA DE RIESGOS'!$AP175="Baja",'MAPA DE RIESGOS'!$AR175="Leve"),CONCATENATE("R",'MAPA DE RIESGOS'!$H175,"C",'MAPA DE RIESGOS'!$AF175),"")</f>
        <v/>
      </c>
      <c r="N111" s="379" t="str">
        <f>IF(AND('MAPA DE RIESGOS'!$AP176="Baja",'MAPA DE RIESGOS'!$AR176="Leve"),CONCATENATE("R",'MAPA DE RIESGOS'!$H176,"C",'MAPA DE RIESGOS'!$AF176),"")</f>
        <v/>
      </c>
      <c r="O111" s="379" t="str">
        <f>IF(AND('MAPA DE RIESGOS'!$AP177="Baja",'MAPA DE RIESGOS'!$AR177="Leve"),CONCATENATE("R",'MAPA DE RIESGOS'!$H177,"C",'MAPA DE RIESGOS'!$AF177),"")</f>
        <v/>
      </c>
      <c r="P111" s="379" t="str">
        <f>IF(AND('MAPA DE RIESGOS'!$AP178="Baja",'MAPA DE RIESGOS'!$AR178="Leve"),CONCATENATE("R",'MAPA DE RIESGOS'!$H178,"C",'MAPA DE RIESGOS'!$AF178),"")</f>
        <v/>
      </c>
      <c r="Q111" s="379" t="str">
        <f>IF(AND('MAPA DE RIESGOS'!$AP179="Baja",'MAPA DE RIESGOS'!$AR179="Leve"),CONCATENATE("R",'MAPA DE RIESGOS'!$H179,"C",'MAPA DE RIESGOS'!$AF179),"")</f>
        <v/>
      </c>
      <c r="R111" s="379" t="str">
        <f>IF(AND('MAPA DE RIESGOS'!$AP180="Baja",'MAPA DE RIESGOS'!$AR180="Leve"),CONCATENATE("R",'MAPA DE RIESGOS'!$H180,"C",'MAPA DE RIESGOS'!$AF180),"")</f>
        <v/>
      </c>
      <c r="S111" s="379" t="str">
        <f>IF(AND('MAPA DE RIESGOS'!$AP181="Baja",'MAPA DE RIESGOS'!$AR181="Leve"),CONCATENATE("R",'MAPA DE RIESGOS'!$H181,"C",'MAPA DE RIESGOS'!$AF181),"")</f>
        <v/>
      </c>
      <c r="T111" s="379" t="str">
        <f>IF(AND('MAPA DE RIESGOS'!$AP182="Baja",'MAPA DE RIESGOS'!$AR182="Leve"),CONCATENATE("R",'MAPA DE RIESGOS'!$H182,"C",'MAPA DE RIESGOS'!$AF182),"")</f>
        <v/>
      </c>
      <c r="U111" s="379" t="str">
        <f>IF(AND('MAPA DE RIESGOS'!$AP183="Baja",'MAPA DE RIESGOS'!$AR183="Leve"),CONCATENATE("R",'MAPA DE RIESGOS'!$H183,"C",'MAPA DE RIESGOS'!$AF183),"")</f>
        <v/>
      </c>
      <c r="V111" s="379" t="str">
        <f>IF(AND('MAPA DE RIESGOS'!$AP184="Baja",'MAPA DE RIESGOS'!$AR184="Leve"),CONCATENATE("R",'MAPA DE RIESGOS'!$H184,"C",'MAPA DE RIESGOS'!$AF184),"")</f>
        <v/>
      </c>
      <c r="W111" s="379" t="str">
        <f>IF(AND('MAPA DE RIESGOS'!$AP185="Baja",'MAPA DE RIESGOS'!$AR185="Leve"),CONCATENATE("R",'MAPA DE RIESGOS'!$H185,"C",'MAPA DE RIESGOS'!$AF185),"")</f>
        <v/>
      </c>
      <c r="X111" s="379" t="str">
        <f>IF(AND('MAPA DE RIESGOS'!$AP186="Baja",'MAPA DE RIESGOS'!$AR186="Leve"),CONCATENATE("R",'MAPA DE RIESGOS'!$H186,"C",'MAPA DE RIESGOS'!$AF186),"")</f>
        <v/>
      </c>
      <c r="Y111" s="379" t="str">
        <f>IF(AND('MAPA DE RIESGOS'!$AP187="Baja",'MAPA DE RIESGOS'!$AR187="Leve"),CONCATENATE("R",'MAPA DE RIESGOS'!$H187,"C",'MAPA DE RIESGOS'!$AF187),"")</f>
        <v/>
      </c>
      <c r="Z111" s="379" t="str">
        <f>IF(AND('MAPA DE RIESGOS'!$AP188="Baja",'MAPA DE RIESGOS'!$AR188="Leve"),CONCATENATE("R",'MAPA DE RIESGOS'!$H188,"C",'MAPA DE RIESGOS'!$AF188),"")</f>
        <v/>
      </c>
      <c r="AA111" s="380" t="str">
        <f>IF(AND('MAPA DE RIESGOS'!$AP189="Baja",'MAPA DE RIESGOS'!$AR189="Leve"),CONCATENATE("R",'MAPA DE RIESGOS'!$H189,"C",'MAPA DE RIESGOS'!$AF189),"")</f>
        <v/>
      </c>
      <c r="AB111" s="369" t="str">
        <f>IF(AND('MAPA DE RIESGOS'!$AP172="Baja",'MAPA DE RIESGOS'!$AR172="Menor"),CONCATENATE("R",'MAPA DE RIESGOS'!$H172,"C",'MAPA DE RIESGOS'!$AF172),"")</f>
        <v/>
      </c>
      <c r="AC111" s="370" t="str">
        <f>IF(AND('MAPA DE RIESGOS'!$AP173="Baja",'MAPA DE RIESGOS'!$AR173="Menor"),CONCATENATE("R",'MAPA DE RIESGOS'!$H173,"C",'MAPA DE RIESGOS'!$AF173),"")</f>
        <v/>
      </c>
      <c r="AD111" s="370" t="str">
        <f>IF(AND('MAPA DE RIESGOS'!$AP174="Baja",'MAPA DE RIESGOS'!$AR174="Menor"),CONCATENATE("R",'MAPA DE RIESGOS'!$H174,"C",'MAPA DE RIESGOS'!$AF174),"")</f>
        <v/>
      </c>
      <c r="AE111" s="370" t="str">
        <f>IF(AND('MAPA DE RIESGOS'!$AP175="Baja",'MAPA DE RIESGOS'!$AR175="Menor"),CONCATENATE("R",'MAPA DE RIESGOS'!$H175,"C",'MAPA DE RIESGOS'!$AF175),"")</f>
        <v/>
      </c>
      <c r="AF111" s="370" t="str">
        <f>IF(AND('MAPA DE RIESGOS'!$AP176="Baja",'MAPA DE RIESGOS'!$AR176="Menor"),CONCATENATE("R",'MAPA DE RIESGOS'!$H176,"C",'MAPA DE RIESGOS'!$AF176),"")</f>
        <v/>
      </c>
      <c r="AG111" s="370" t="str">
        <f>IF(AND('MAPA DE RIESGOS'!$AP177="Baja",'MAPA DE RIESGOS'!$AR177="Menor"),CONCATENATE("R",'MAPA DE RIESGOS'!$H177,"C",'MAPA DE RIESGOS'!$AF177),"")</f>
        <v/>
      </c>
      <c r="AH111" s="370" t="str">
        <f>IF(AND('MAPA DE RIESGOS'!$AP178="Baja",'MAPA DE RIESGOS'!$AR178="Menor"),CONCATENATE("R",'MAPA DE RIESGOS'!$H178,"C",'MAPA DE RIESGOS'!$AF178),"")</f>
        <v/>
      </c>
      <c r="AI111" s="370" t="str">
        <f>IF(AND('MAPA DE RIESGOS'!$AP179="Baja",'MAPA DE RIESGOS'!$AR179="Menor"),CONCATENATE("R",'MAPA DE RIESGOS'!$H179,"C",'MAPA DE RIESGOS'!$AF179),"")</f>
        <v/>
      </c>
      <c r="AJ111" s="370" t="str">
        <f>IF(AND('MAPA DE RIESGOS'!$AP180="Baja",'MAPA DE RIESGOS'!$AR180="Menor"),CONCATENATE("R",'MAPA DE RIESGOS'!$H180,"C",'MAPA DE RIESGOS'!$AF180),"")</f>
        <v/>
      </c>
      <c r="AK111" s="370" t="str">
        <f>IF(AND('MAPA DE RIESGOS'!$AP181="Baja",'MAPA DE RIESGOS'!$AR181="Menor"),CONCATENATE("R",'MAPA DE RIESGOS'!$H181,"C",'MAPA DE RIESGOS'!$AF181),"")</f>
        <v/>
      </c>
      <c r="AL111" s="370" t="str">
        <f>IF(AND('MAPA DE RIESGOS'!$AP182="Baja",'MAPA DE RIESGOS'!$AR182="Menor"),CONCATENATE("R",'MAPA DE RIESGOS'!$H182,"C",'MAPA DE RIESGOS'!$AF182),"")</f>
        <v/>
      </c>
      <c r="AM111" s="370" t="str">
        <f>IF(AND('MAPA DE RIESGOS'!$AP183="Baja",'MAPA DE RIESGOS'!$AR183="Menor"),CONCATENATE("R",'MAPA DE RIESGOS'!$H183,"C",'MAPA DE RIESGOS'!$AF183),"")</f>
        <v/>
      </c>
      <c r="AN111" s="370" t="str">
        <f>IF(AND('MAPA DE RIESGOS'!$AP184="Baja",'MAPA DE RIESGOS'!$AR184="Menor"),CONCATENATE("R",'MAPA DE RIESGOS'!$H184,"C",'MAPA DE RIESGOS'!$AF184),"")</f>
        <v/>
      </c>
      <c r="AO111" s="370" t="str">
        <f>IF(AND('MAPA DE RIESGOS'!$AP185="Baja",'MAPA DE RIESGOS'!$AR185="Menor"),CONCATENATE("R",'MAPA DE RIESGOS'!$H185,"C",'MAPA DE RIESGOS'!$AF185),"")</f>
        <v/>
      </c>
      <c r="AP111" s="370" t="str">
        <f>IF(AND('MAPA DE RIESGOS'!$AP186="Baja",'MAPA DE RIESGOS'!$AR186="Menor"),CONCATENATE("R",'MAPA DE RIESGOS'!$H186,"C",'MAPA DE RIESGOS'!$AF186),"")</f>
        <v/>
      </c>
      <c r="AQ111" s="370" t="str">
        <f>IF(AND('MAPA DE RIESGOS'!$AP187="Baja",'MAPA DE RIESGOS'!$AR187="Menor"),CONCATENATE("R",'MAPA DE RIESGOS'!$H187,"C",'MAPA DE RIESGOS'!$AF187),"")</f>
        <v/>
      </c>
      <c r="AR111" s="370" t="str">
        <f>IF(AND('MAPA DE RIESGOS'!$AP188="Baja",'MAPA DE RIESGOS'!$AR188="Menor"),CONCATENATE("R",'MAPA DE RIESGOS'!$H188,"C",'MAPA DE RIESGOS'!$AF188),"")</f>
        <v/>
      </c>
      <c r="AS111" s="370" t="str">
        <f>IF(AND('MAPA DE RIESGOS'!$AP189="Baja",'MAPA DE RIESGOS'!$AR189="Menor"),CONCATENATE("R",'MAPA DE RIESGOS'!$H189,"C",'MAPA DE RIESGOS'!$AF189),"")</f>
        <v/>
      </c>
      <c r="AT111" s="369" t="str">
        <f>IF(AND('MAPA DE RIESGOS'!$AP172="Baja",'MAPA DE RIESGOS'!$AR172="Moderado"),CONCATENATE("R",'MAPA DE RIESGOS'!$H172,"C",'MAPA DE RIESGOS'!$AF172),"")</f>
        <v/>
      </c>
      <c r="AU111" s="370" t="str">
        <f>IF(AND('MAPA DE RIESGOS'!$AP173="Baja",'MAPA DE RIESGOS'!$AR173="Moderado"),CONCATENATE("R",'MAPA DE RIESGOS'!$H173,"C",'MAPA DE RIESGOS'!$AF173),"")</f>
        <v/>
      </c>
      <c r="AV111" s="370" t="str">
        <f>IF(AND('MAPA DE RIESGOS'!$AP174="Baja",'MAPA DE RIESGOS'!$AR174="Moderado"),CONCATENATE("R",'MAPA DE RIESGOS'!$H174,"C",'MAPA DE RIESGOS'!$AF174),"")</f>
        <v/>
      </c>
      <c r="AW111" s="370" t="str">
        <f>IF(AND('MAPA DE RIESGOS'!$AP175="Baja",'MAPA DE RIESGOS'!$AR175="Moderado"),CONCATENATE("R",'MAPA DE RIESGOS'!$H175,"C",'MAPA DE RIESGOS'!$AF175),"")</f>
        <v/>
      </c>
      <c r="AX111" s="370" t="str">
        <f>IF(AND('MAPA DE RIESGOS'!$AP176="Baja",'MAPA DE RIESGOS'!$AR176="Moderado"),CONCATENATE("R",'MAPA DE RIESGOS'!$H176,"C",'MAPA DE RIESGOS'!$AF176),"")</f>
        <v/>
      </c>
      <c r="AY111" s="370" t="str">
        <f>IF(AND('MAPA DE RIESGOS'!$AP177="Baja",'MAPA DE RIESGOS'!$AR177="Moderado"),CONCATENATE("R",'MAPA DE RIESGOS'!$H177,"C",'MAPA DE RIESGOS'!$AF177),"")</f>
        <v/>
      </c>
      <c r="AZ111" s="370" t="str">
        <f>IF(AND('MAPA DE RIESGOS'!$AP178="Baja",'MAPA DE RIESGOS'!$AR178="Moderado"),CONCATENATE("R",'MAPA DE RIESGOS'!$H178,"C",'MAPA DE RIESGOS'!$AF178),"")</f>
        <v/>
      </c>
      <c r="BA111" s="370" t="str">
        <f>IF(AND('MAPA DE RIESGOS'!$AP179="Baja",'MAPA DE RIESGOS'!$AR179="Moderado"),CONCATENATE("R",'MAPA DE RIESGOS'!$H179,"C",'MAPA DE RIESGOS'!$AF179),"")</f>
        <v/>
      </c>
      <c r="BB111" s="370" t="str">
        <f>IF(AND('MAPA DE RIESGOS'!$AP180="Baja",'MAPA DE RIESGOS'!$AR180="Moderado"),CONCATENATE("R",'MAPA DE RIESGOS'!$H180,"C",'MAPA DE RIESGOS'!$AF180),"")</f>
        <v/>
      </c>
      <c r="BC111" s="370" t="str">
        <f>IF(AND('MAPA DE RIESGOS'!$AP181="Baja",'MAPA DE RIESGOS'!$AR181="Moderado"),CONCATENATE("R",'MAPA DE RIESGOS'!$H181,"C",'MAPA DE RIESGOS'!$AF181),"")</f>
        <v/>
      </c>
      <c r="BD111" s="370" t="str">
        <f>IF(AND('MAPA DE RIESGOS'!$AP182="Baja",'MAPA DE RIESGOS'!$AR182="Moderado"),CONCATENATE("R",'MAPA DE RIESGOS'!$H182,"C",'MAPA DE RIESGOS'!$AF182),"")</f>
        <v/>
      </c>
      <c r="BE111" s="370" t="str">
        <f>IF(AND('MAPA DE RIESGOS'!$AP183="Baja",'MAPA DE RIESGOS'!$AR183="Moderado"),CONCATENATE("R",'MAPA DE RIESGOS'!$H183,"C",'MAPA DE RIESGOS'!$AF183),"")</f>
        <v/>
      </c>
      <c r="BF111" s="370" t="str">
        <f>IF(AND('MAPA DE RIESGOS'!$AP184="Baja",'MAPA DE RIESGOS'!$AR184="Moderado"),CONCATENATE("R",'MAPA DE RIESGOS'!$H184,"C",'MAPA DE RIESGOS'!$AF184),"")</f>
        <v/>
      </c>
      <c r="BG111" s="370" t="str">
        <f>IF(AND('MAPA DE RIESGOS'!$AP185="Baja",'MAPA DE RIESGOS'!$AR185="Moderado"),CONCATENATE("R",'MAPA DE RIESGOS'!$H185,"C",'MAPA DE RIESGOS'!$AF185),"")</f>
        <v/>
      </c>
      <c r="BH111" s="370" t="str">
        <f>IF(AND('MAPA DE RIESGOS'!$AP186="Baja",'MAPA DE RIESGOS'!$AR186="Moderado"),CONCATENATE("R",'MAPA DE RIESGOS'!$H186,"C",'MAPA DE RIESGOS'!$AF186),"")</f>
        <v/>
      </c>
      <c r="BI111" s="370" t="str">
        <f>IF(AND('MAPA DE RIESGOS'!$AP187="Baja",'MAPA DE RIESGOS'!$AR187="Moderado"),CONCATENATE("R",'MAPA DE RIESGOS'!$H187,"C",'MAPA DE RIESGOS'!$AF187),"")</f>
        <v/>
      </c>
      <c r="BJ111" s="370" t="str">
        <f>IF(AND('MAPA DE RIESGOS'!$AP188="Baja",'MAPA DE RIESGOS'!$AR188="Moderado"),CONCATENATE("R",'MAPA DE RIESGOS'!$H188,"C",'MAPA DE RIESGOS'!$AF188),"")</f>
        <v/>
      </c>
      <c r="BK111" s="371" t="str">
        <f>IF(AND('MAPA DE RIESGOS'!$AP189="Baja",'MAPA DE RIESGOS'!$AR189="Moderado"),CONCATENATE("R",'MAPA DE RIESGOS'!$H189,"C",'MAPA DE RIESGOS'!$AF189),"")</f>
        <v/>
      </c>
      <c r="BL111" s="357" t="str">
        <f>IF(AND('MAPA DE RIESGOS'!$AP172="Baja",'MAPA DE RIESGOS'!$AR172="Mayor"),CONCATENATE("R",'MAPA DE RIESGOS'!$H172,"C",'MAPA DE RIESGOS'!$AF172),"")</f>
        <v/>
      </c>
      <c r="BM111" s="357" t="str">
        <f>IF(AND('MAPA DE RIESGOS'!$AP173="Baja",'MAPA DE RIESGOS'!$AR173="Mayor"),CONCATENATE("R",'MAPA DE RIESGOS'!$H173,"C",'MAPA DE RIESGOS'!$AF173),"")</f>
        <v/>
      </c>
      <c r="BN111" s="357" t="str">
        <f>IF(AND('MAPA DE RIESGOS'!$AP174="Baja",'MAPA DE RIESGOS'!$AR174="Mayor"),CONCATENATE("R",'MAPA DE RIESGOS'!$H174,"C",'MAPA DE RIESGOS'!$AF174),"")</f>
        <v/>
      </c>
      <c r="BO111" s="357" t="str">
        <f>IF(AND('MAPA DE RIESGOS'!$AP175="Baja",'MAPA DE RIESGOS'!$AR175="Mayor"),CONCATENATE("R",'MAPA DE RIESGOS'!$H175,"C",'MAPA DE RIESGOS'!$AF175),"")</f>
        <v/>
      </c>
      <c r="BP111" s="357" t="str">
        <f>IF(AND('MAPA DE RIESGOS'!$AP176="Baja",'MAPA DE RIESGOS'!$AR176="Mayor"),CONCATENATE("R",'MAPA DE RIESGOS'!$H176,"C",'MAPA DE RIESGOS'!$AF176),"")</f>
        <v/>
      </c>
      <c r="BQ111" s="357" t="str">
        <f>IF(AND('MAPA DE RIESGOS'!$AP177="Baja",'MAPA DE RIESGOS'!$AR177="Mayor"),CONCATENATE("R",'MAPA DE RIESGOS'!$H177,"C",'MAPA DE RIESGOS'!$AF177),"")</f>
        <v/>
      </c>
      <c r="BR111" s="357" t="str">
        <f>IF(AND('MAPA DE RIESGOS'!$AP178="Baja",'MAPA DE RIESGOS'!$AR178="Mayor"),CONCATENATE("R",'MAPA DE RIESGOS'!$H178,"C",'MAPA DE RIESGOS'!$AF178),"")</f>
        <v/>
      </c>
      <c r="BS111" s="357" t="str">
        <f>IF(AND('MAPA DE RIESGOS'!$AP179="Baja",'MAPA DE RIESGOS'!$AR179="Mayor"),CONCATENATE("R",'MAPA DE RIESGOS'!$H179,"C",'MAPA DE RIESGOS'!$AF179),"")</f>
        <v/>
      </c>
      <c r="BT111" s="357" t="str">
        <f>IF(AND('MAPA DE RIESGOS'!$AP180="Baja",'MAPA DE RIESGOS'!$AR180="Mayor"),CONCATENATE("R",'MAPA DE RIESGOS'!$H180,"C",'MAPA DE RIESGOS'!$AF180),"")</f>
        <v/>
      </c>
      <c r="BU111" s="357" t="str">
        <f>IF(AND('MAPA DE RIESGOS'!$AP181="Baja",'MAPA DE RIESGOS'!$AR181="Mayor"),CONCATENATE("R",'MAPA DE RIESGOS'!$H181,"C",'MAPA DE RIESGOS'!$AF181),"")</f>
        <v/>
      </c>
      <c r="BV111" s="357" t="str">
        <f>IF(AND('MAPA DE RIESGOS'!$AP182="Baja",'MAPA DE RIESGOS'!$AR182="Mayor"),CONCATENATE("R",'MAPA DE RIESGOS'!$H182,"C",'MAPA DE RIESGOS'!$AF182),"")</f>
        <v/>
      </c>
      <c r="BW111" s="357" t="str">
        <f>IF(AND('MAPA DE RIESGOS'!$AP183="Baja",'MAPA DE RIESGOS'!$AR183="Mayor"),CONCATENATE("R",'MAPA DE RIESGOS'!$H183,"C",'MAPA DE RIESGOS'!$AF183),"")</f>
        <v/>
      </c>
      <c r="BX111" s="357" t="str">
        <f>IF(AND('MAPA DE RIESGOS'!$AP184="Baja",'MAPA DE RIESGOS'!$AR184="Mayor"),CONCATENATE("R",'MAPA DE RIESGOS'!$H184,"C",'MAPA DE RIESGOS'!$AF184),"")</f>
        <v/>
      </c>
      <c r="BY111" s="357" t="str">
        <f>IF(AND('MAPA DE RIESGOS'!$AP185="Baja",'MAPA DE RIESGOS'!$AR185="Mayor"),CONCATENATE("R",'MAPA DE RIESGOS'!$H185,"C",'MAPA DE RIESGOS'!$AF185),"")</f>
        <v/>
      </c>
      <c r="BZ111" s="357" t="str">
        <f>IF(AND('MAPA DE RIESGOS'!$AP186="Baja",'MAPA DE RIESGOS'!$AR186="Mayor"),CONCATENATE("R",'MAPA DE RIESGOS'!$H186,"C",'MAPA DE RIESGOS'!$AF186),"")</f>
        <v/>
      </c>
      <c r="CA111" s="357" t="str">
        <f>IF(AND('MAPA DE RIESGOS'!$AP187="Baja",'MAPA DE RIESGOS'!$AR187="Mayor"),CONCATENATE("R",'MAPA DE RIESGOS'!$H187,"C",'MAPA DE RIESGOS'!$AF187),"")</f>
        <v/>
      </c>
      <c r="CB111" s="357" t="str">
        <f>IF(AND('MAPA DE RIESGOS'!$AP188="Baja",'MAPA DE RIESGOS'!$AR188="Mayor"),CONCATENATE("R",'MAPA DE RIESGOS'!$H188,"C",'MAPA DE RIESGOS'!$AF188),"")</f>
        <v/>
      </c>
      <c r="CC111" s="358" t="str">
        <f>IF(AND('MAPA DE RIESGOS'!$AP189="Baja",'MAPA DE RIESGOS'!$AR189="Mayor"),CONCATENATE("R",'MAPA DE RIESGOS'!$H189,"C",'MAPA DE RIESGOS'!$AF189),"")</f>
        <v/>
      </c>
      <c r="CD111" s="359" t="str">
        <f>IF(AND('MAPA DE RIESGOS'!$AP172="Baja",'MAPA DE RIESGOS'!$AR172="Catastrófico"),CONCATENATE("R",'MAPA DE RIESGOS'!$H172,"C",'MAPA DE RIESGOS'!$AF172),"")</f>
        <v/>
      </c>
      <c r="CE111" s="359" t="str">
        <f>IF(AND('MAPA DE RIESGOS'!$AP173="Baja",'MAPA DE RIESGOS'!$AR173="Catastrófico"),CONCATENATE("R",'MAPA DE RIESGOS'!$H173,"C",'MAPA DE RIESGOS'!$AF173),"")</f>
        <v/>
      </c>
      <c r="CF111" s="359" t="str">
        <f>IF(AND('MAPA DE RIESGOS'!$AP174="Baja",'MAPA DE RIESGOS'!$AR174="Catastrófico"),CONCATENATE("R",'MAPA DE RIESGOS'!$H174,"C",'MAPA DE RIESGOS'!$AF174),"")</f>
        <v/>
      </c>
      <c r="CG111" s="359" t="str">
        <f>IF(AND('MAPA DE RIESGOS'!$AP175="Baja",'MAPA DE RIESGOS'!$AR175="Catastrófico"),CONCATENATE("R",'MAPA DE RIESGOS'!$H175,"C",'MAPA DE RIESGOS'!$AF175),"")</f>
        <v/>
      </c>
      <c r="CH111" s="359" t="str">
        <f>IF(AND('MAPA DE RIESGOS'!$AP176="Baja",'MAPA DE RIESGOS'!$AR176="Catastrófico"),CONCATENATE("R",'MAPA DE RIESGOS'!$H176,"C",'MAPA DE RIESGOS'!$AF176),"")</f>
        <v/>
      </c>
      <c r="CI111" s="359" t="str">
        <f>IF(AND('MAPA DE RIESGOS'!$AP177="Baja",'MAPA DE RIESGOS'!$AR177="Catastrófico"),CONCATENATE("R",'MAPA DE RIESGOS'!$H177,"C",'MAPA DE RIESGOS'!$AF177),"")</f>
        <v/>
      </c>
      <c r="CJ111" s="359" t="str">
        <f>IF(AND('MAPA DE RIESGOS'!$AP178="Baja",'MAPA DE RIESGOS'!$AR178="Catastrófico"),CONCATENATE("R",'MAPA DE RIESGOS'!$H178,"C",'MAPA DE RIESGOS'!$AF178),"")</f>
        <v/>
      </c>
      <c r="CK111" s="359" t="str">
        <f>IF(AND('MAPA DE RIESGOS'!$AP179="Baja",'MAPA DE RIESGOS'!$AR179="Catastrófico"),CONCATENATE("R",'MAPA DE RIESGOS'!$H179,"C",'MAPA DE RIESGOS'!$AF179),"")</f>
        <v/>
      </c>
      <c r="CL111" s="359" t="str">
        <f>IF(AND('MAPA DE RIESGOS'!$AP180="Baja",'MAPA DE RIESGOS'!$AR180="Catastrófico"),CONCATENATE("R",'MAPA DE RIESGOS'!$H180,"C",'MAPA DE RIESGOS'!$AF180),"")</f>
        <v/>
      </c>
      <c r="CM111" s="359" t="str">
        <f>IF(AND('MAPA DE RIESGOS'!$AP181="Baja",'MAPA DE RIESGOS'!$AR181="Catastrófico"),CONCATENATE("R",'MAPA DE RIESGOS'!$H181,"C",'MAPA DE RIESGOS'!$AF181),"")</f>
        <v/>
      </c>
      <c r="CN111" s="359" t="str">
        <f>IF(AND('MAPA DE RIESGOS'!$AP182="Baja",'MAPA DE RIESGOS'!$AR182="Catastrófico"),CONCATENATE("R",'MAPA DE RIESGOS'!$H182,"C",'MAPA DE RIESGOS'!$AF182),"")</f>
        <v/>
      </c>
      <c r="CO111" s="359" t="str">
        <f>IF(AND('MAPA DE RIESGOS'!$AP183="Baja",'MAPA DE RIESGOS'!$AR183="Catastrófico"),CONCATENATE("R",'MAPA DE RIESGOS'!$H183,"C",'MAPA DE RIESGOS'!$AF183),"")</f>
        <v/>
      </c>
      <c r="CP111" s="359" t="str">
        <f>IF(AND('MAPA DE RIESGOS'!$AP184="Baja",'MAPA DE RIESGOS'!$AR184="Catastrófico"),CONCATENATE("R",'MAPA DE RIESGOS'!$H184,"C",'MAPA DE RIESGOS'!$AF184),"")</f>
        <v/>
      </c>
      <c r="CQ111" s="359" t="str">
        <f>IF(AND('MAPA DE RIESGOS'!$AP185="Baja",'MAPA DE RIESGOS'!$AR185="Catastrófico"),CONCATENATE("R",'MAPA DE RIESGOS'!$H185,"C",'MAPA DE RIESGOS'!$AF185),"")</f>
        <v/>
      </c>
      <c r="CR111" s="359" t="str">
        <f>IF(AND('MAPA DE RIESGOS'!$AP186="Baja",'MAPA DE RIESGOS'!$AR186="Catastrófico"),CONCATENATE("R",'MAPA DE RIESGOS'!$H186,"C",'MAPA DE RIESGOS'!$AF186),"")</f>
        <v/>
      </c>
      <c r="CS111" s="359" t="str">
        <f>IF(AND('MAPA DE RIESGOS'!$AP187="Baja",'MAPA DE RIESGOS'!$AR187="Catastrófico"),CONCATENATE("R",'MAPA DE RIESGOS'!$H187,"C",'MAPA DE RIESGOS'!$AF187),"")</f>
        <v/>
      </c>
      <c r="CT111" s="359" t="str">
        <f>IF(AND('MAPA DE RIESGOS'!$AP188="Baja",'MAPA DE RIESGOS'!$AR188="Catastrófico"),CONCATENATE("R",'MAPA DE RIESGOS'!$H188,"C",'MAPA DE RIESGOS'!$AF188),"")</f>
        <v/>
      </c>
      <c r="CU111" s="360" t="str">
        <f>IF(AND('MAPA DE RIESGOS'!$AP189="Baja",'MAPA DE RIESGOS'!$AR189="Catastrófico"),CONCATENATE("R",'MAPA DE RIESGOS'!$H189,"C",'MAPA DE RIESGOS'!$AF189),"")</f>
        <v/>
      </c>
      <c r="CV111" s="67"/>
      <c r="CW111" s="752"/>
      <c r="CX111" s="752"/>
      <c r="CY111" s="752"/>
      <c r="CZ111" s="752"/>
      <c r="DA111" s="752"/>
      <c r="DB111" s="752"/>
    </row>
    <row r="112" spans="2:106" ht="32.5" customHeight="1">
      <c r="B112" s="749"/>
      <c r="C112" s="749"/>
      <c r="D112" s="750"/>
      <c r="E112" s="738"/>
      <c r="F112" s="739"/>
      <c r="G112" s="739"/>
      <c r="H112" s="739"/>
      <c r="I112" s="740"/>
      <c r="J112" s="378" t="str">
        <f>IF(AND('MAPA DE RIESGOS'!$AP190="Baja",'MAPA DE RIESGOS'!$AR190="Leve"),CONCATENATE("R",'MAPA DE RIESGOS'!$H190,"C",'MAPA DE RIESGOS'!$AF190),"")</f>
        <v/>
      </c>
      <c r="K112" s="379" t="str">
        <f>IF(AND('MAPA DE RIESGOS'!$AP191="Baja",'MAPA DE RIESGOS'!$AR191="Leve"),CONCATENATE("R",'MAPA DE RIESGOS'!$H191,"C",'MAPA DE RIESGOS'!$AF191),"")</f>
        <v/>
      </c>
      <c r="L112" s="379" t="str">
        <f>IF(AND('MAPA DE RIESGOS'!$AP192="Baja",'MAPA DE RIESGOS'!$AR192="Leve"),CONCATENATE("R",'MAPA DE RIESGOS'!$H192,"C",'MAPA DE RIESGOS'!$AF192),"")</f>
        <v/>
      </c>
      <c r="M112" s="379" t="str">
        <f>IF(AND('MAPA DE RIESGOS'!$AP193="Baja",'MAPA DE RIESGOS'!$AR193="Leve"),CONCATENATE("R",'MAPA DE RIESGOS'!$H193,"C",'MAPA DE RIESGOS'!$AF193),"")</f>
        <v/>
      </c>
      <c r="N112" s="379" t="str">
        <f>IF(AND('MAPA DE RIESGOS'!$AP194="Baja",'MAPA DE RIESGOS'!$AR194="Leve"),CONCATENATE("R",'MAPA DE RIESGOS'!$H194,"C",'MAPA DE RIESGOS'!$AF194),"")</f>
        <v/>
      </c>
      <c r="O112" s="379" t="str">
        <f>IF(AND('MAPA DE RIESGOS'!$AP195="Baja",'MAPA DE RIESGOS'!$AR195="Leve"),CONCATENATE("R",'MAPA DE RIESGOS'!$H195,"C",'MAPA DE RIESGOS'!$AF195),"")</f>
        <v/>
      </c>
      <c r="P112" s="379" t="str">
        <f>IF(AND('MAPA DE RIESGOS'!$AP196="Baja",'MAPA DE RIESGOS'!$AR196="Leve"),CONCATENATE("R",'MAPA DE RIESGOS'!$H196,"C",'MAPA DE RIESGOS'!$AF196),"")</f>
        <v/>
      </c>
      <c r="Q112" s="379" t="str">
        <f>IF(AND('MAPA DE RIESGOS'!$AP197="Baja",'MAPA DE RIESGOS'!$AR197="Leve"),CONCATENATE("R",'MAPA DE RIESGOS'!$H197,"C",'MAPA DE RIESGOS'!$AF197),"")</f>
        <v/>
      </c>
      <c r="R112" s="379" t="str">
        <f>IF(AND('MAPA DE RIESGOS'!$AP198="Baja",'MAPA DE RIESGOS'!$AR198="Leve"),CONCATENATE("R",'MAPA DE RIESGOS'!$H198,"C",'MAPA DE RIESGOS'!$AF198),"")</f>
        <v/>
      </c>
      <c r="S112" s="379" t="str">
        <f>IF(AND('MAPA DE RIESGOS'!$AP199="Baja",'MAPA DE RIESGOS'!$AR199="Leve"),CONCATENATE("R",'MAPA DE RIESGOS'!$H199,"C",'MAPA DE RIESGOS'!$AF199),"")</f>
        <v/>
      </c>
      <c r="T112" s="379" t="str">
        <f>IF(AND('MAPA DE RIESGOS'!$AP200="Baja",'MAPA DE RIESGOS'!$AR200="Leve"),CONCATENATE("R",'MAPA DE RIESGOS'!$H200,"C",'MAPA DE RIESGOS'!$AF200),"")</f>
        <v/>
      </c>
      <c r="U112" s="379" t="str">
        <f>IF(AND('MAPA DE RIESGOS'!$AP201="Baja",'MAPA DE RIESGOS'!$AR201="Leve"),CONCATENATE("R",'MAPA DE RIESGOS'!$H201,"C",'MAPA DE RIESGOS'!$AF201),"")</f>
        <v/>
      </c>
      <c r="V112" s="379" t="str">
        <f>IF(AND('MAPA DE RIESGOS'!$AP202="Baja",'MAPA DE RIESGOS'!$AR202="Leve"),CONCATENATE("R",'MAPA DE RIESGOS'!$H202,"C",'MAPA DE RIESGOS'!$AF202),"")</f>
        <v/>
      </c>
      <c r="W112" s="379" t="str">
        <f>IF(AND('MAPA DE RIESGOS'!$AP203="Baja",'MAPA DE RIESGOS'!$AR203="Leve"),CONCATENATE("R",'MAPA DE RIESGOS'!$H203,"C",'MAPA DE RIESGOS'!$AF203),"")</f>
        <v/>
      </c>
      <c r="X112" s="379" t="str">
        <f>IF(AND('MAPA DE RIESGOS'!$AP204="Baja",'MAPA DE RIESGOS'!$AR204="Leve"),CONCATENATE("R",'MAPA DE RIESGOS'!$H204,"C",'MAPA DE RIESGOS'!$AF204),"")</f>
        <v/>
      </c>
      <c r="Y112" s="379" t="str">
        <f>IF(AND('MAPA DE RIESGOS'!$AP205="Baja",'MAPA DE RIESGOS'!$AR205="Leve"),CONCATENATE("R",'MAPA DE RIESGOS'!$H205,"C",'MAPA DE RIESGOS'!$AF205),"")</f>
        <v/>
      </c>
      <c r="Z112" s="379" t="str">
        <f>IF(AND('MAPA DE RIESGOS'!$AP206="Baja",'MAPA DE RIESGOS'!$AR206="Leve"),CONCATENATE("R",'MAPA DE RIESGOS'!$H206,"C",'MAPA DE RIESGOS'!$AF206),"")</f>
        <v/>
      </c>
      <c r="AA112" s="380" t="str">
        <f>IF(AND('MAPA DE RIESGOS'!$AP207="Baja",'MAPA DE RIESGOS'!$AR207="Leve"),CONCATENATE("R",'MAPA DE RIESGOS'!$H207,"C",'MAPA DE RIESGOS'!$AF207),"")</f>
        <v/>
      </c>
      <c r="AB112" s="369" t="str">
        <f>IF(AND('MAPA DE RIESGOS'!$AP190="Baja",'MAPA DE RIESGOS'!$AR190="Menor"),CONCATENATE("R",'MAPA DE RIESGOS'!$H190,"C",'MAPA DE RIESGOS'!$AF190),"")</f>
        <v/>
      </c>
      <c r="AC112" s="370" t="str">
        <f>IF(AND('MAPA DE RIESGOS'!$AP191="Baja",'MAPA DE RIESGOS'!$AR191="Menor"),CONCATENATE("R",'MAPA DE RIESGOS'!$H191,"C",'MAPA DE RIESGOS'!$AF191),"")</f>
        <v/>
      </c>
      <c r="AD112" s="370" t="str">
        <f>IF(AND('MAPA DE RIESGOS'!$AP192="Baja",'MAPA DE RIESGOS'!$AR192="Menor"),CONCATENATE("R",'MAPA DE RIESGOS'!$H192,"C",'MAPA DE RIESGOS'!$AF192),"")</f>
        <v/>
      </c>
      <c r="AE112" s="370" t="str">
        <f>IF(AND('MAPA DE RIESGOS'!$AP193="Baja",'MAPA DE RIESGOS'!$AR193="Menor"),CONCATENATE("R",'MAPA DE RIESGOS'!$H193,"C",'MAPA DE RIESGOS'!$AF193),"")</f>
        <v/>
      </c>
      <c r="AF112" s="370" t="str">
        <f>IF(AND('MAPA DE RIESGOS'!$AP194="Baja",'MAPA DE RIESGOS'!$AR194="Menor"),CONCATENATE("R",'MAPA DE RIESGOS'!$H194,"C",'MAPA DE RIESGOS'!$AF194),"")</f>
        <v/>
      </c>
      <c r="AG112" s="370" t="str">
        <f>IF(AND('MAPA DE RIESGOS'!$AP195="Baja",'MAPA DE RIESGOS'!$AR195="Menor"),CONCATENATE("R",'MAPA DE RIESGOS'!$H195,"C",'MAPA DE RIESGOS'!$AF195),"")</f>
        <v/>
      </c>
      <c r="AH112" s="370" t="str">
        <f>IF(AND('MAPA DE RIESGOS'!$AP196="Baja",'MAPA DE RIESGOS'!$AR196="Menor"),CONCATENATE("R",'MAPA DE RIESGOS'!$H196,"C",'MAPA DE RIESGOS'!$AF196),"")</f>
        <v/>
      </c>
      <c r="AI112" s="370" t="str">
        <f>IF(AND('MAPA DE RIESGOS'!$AP197="Baja",'MAPA DE RIESGOS'!$AR197="Menor"),CONCATENATE("R",'MAPA DE RIESGOS'!$H197,"C",'MAPA DE RIESGOS'!$AF197),"")</f>
        <v/>
      </c>
      <c r="AJ112" s="370" t="str">
        <f>IF(AND('MAPA DE RIESGOS'!$AP198="Baja",'MAPA DE RIESGOS'!$AR198="Menor"),CONCATENATE("R",'MAPA DE RIESGOS'!$H198,"C",'MAPA DE RIESGOS'!$AF198),"")</f>
        <v/>
      </c>
      <c r="AK112" s="370" t="str">
        <f>IF(AND('MAPA DE RIESGOS'!$AP199="Baja",'MAPA DE RIESGOS'!$AR199="Menor"),CONCATENATE("R",'MAPA DE RIESGOS'!$H199,"C",'MAPA DE RIESGOS'!$AF199),"")</f>
        <v/>
      </c>
      <c r="AL112" s="370" t="str">
        <f>IF(AND('MAPA DE RIESGOS'!$AP200="Baja",'MAPA DE RIESGOS'!$AR200="Menor"),CONCATENATE("R",'MAPA DE RIESGOS'!$H200,"C",'MAPA DE RIESGOS'!$AF200),"")</f>
        <v/>
      </c>
      <c r="AM112" s="370" t="str">
        <f>IF(AND('MAPA DE RIESGOS'!$AP201="Baja",'MAPA DE RIESGOS'!$AR201="Menor"),CONCATENATE("R",'MAPA DE RIESGOS'!$H201,"C",'MAPA DE RIESGOS'!$AF201),"")</f>
        <v/>
      </c>
      <c r="AN112" s="370" t="str">
        <f>IF(AND('MAPA DE RIESGOS'!$AP202="Baja",'MAPA DE RIESGOS'!$AR202="Menor"),CONCATENATE("R",'MAPA DE RIESGOS'!$H202,"C",'MAPA DE RIESGOS'!$AF202),"")</f>
        <v/>
      </c>
      <c r="AO112" s="370" t="str">
        <f>IF(AND('MAPA DE RIESGOS'!$AP203="Baja",'MAPA DE RIESGOS'!$AR203="Menor"),CONCATENATE("R",'MAPA DE RIESGOS'!$H203,"C",'MAPA DE RIESGOS'!$AF203),"")</f>
        <v/>
      </c>
      <c r="AP112" s="370" t="str">
        <f>IF(AND('MAPA DE RIESGOS'!$AP204="Baja",'MAPA DE RIESGOS'!$AR204="Menor"),CONCATENATE("R",'MAPA DE RIESGOS'!$H204,"C",'MAPA DE RIESGOS'!$AF204),"")</f>
        <v/>
      </c>
      <c r="AQ112" s="370" t="str">
        <f>IF(AND('MAPA DE RIESGOS'!$AP205="Baja",'MAPA DE RIESGOS'!$AR205="Menor"),CONCATENATE("R",'MAPA DE RIESGOS'!$H205,"C",'MAPA DE RIESGOS'!$AF205),"")</f>
        <v/>
      </c>
      <c r="AR112" s="370" t="str">
        <f>IF(AND('MAPA DE RIESGOS'!$AP206="Baja",'MAPA DE RIESGOS'!$AR206="Menor"),CONCATENATE("R",'MAPA DE RIESGOS'!$H206,"C",'MAPA DE RIESGOS'!$AF206),"")</f>
        <v/>
      </c>
      <c r="AS112" s="370" t="str">
        <f>IF(AND('MAPA DE RIESGOS'!$AP207="Baja",'MAPA DE RIESGOS'!$AR207="Menor"),CONCATENATE("R",'MAPA DE RIESGOS'!$H207,"C",'MAPA DE RIESGOS'!$AF207),"")</f>
        <v/>
      </c>
      <c r="AT112" s="369" t="str">
        <f>IF(AND('MAPA DE RIESGOS'!$AP190="Baja",'MAPA DE RIESGOS'!$AR190="Moderado"),CONCATENATE("R",'MAPA DE RIESGOS'!$H190,"C",'MAPA DE RIESGOS'!$AF190),"")</f>
        <v/>
      </c>
      <c r="AU112" s="370" t="str">
        <f>IF(AND('MAPA DE RIESGOS'!$AP191="Baja",'MAPA DE RIESGOS'!$AR191="Moderado"),CONCATENATE("R",'MAPA DE RIESGOS'!$H191,"C",'MAPA DE RIESGOS'!$AF191),"")</f>
        <v/>
      </c>
      <c r="AV112" s="370" t="str">
        <f>IF(AND('MAPA DE RIESGOS'!$AP192="Baja",'MAPA DE RIESGOS'!$AR192="Moderado"),CONCATENATE("R",'MAPA DE RIESGOS'!$H192,"C",'MAPA DE RIESGOS'!$AF192),"")</f>
        <v/>
      </c>
      <c r="AW112" s="370" t="str">
        <f>IF(AND('MAPA DE RIESGOS'!$AP193="Baja",'MAPA DE RIESGOS'!$AR193="Moderado"),CONCATENATE("R",'MAPA DE RIESGOS'!$H193,"C",'MAPA DE RIESGOS'!$AF193),"")</f>
        <v/>
      </c>
      <c r="AX112" s="370" t="str">
        <f>IF(AND('MAPA DE RIESGOS'!$AP194="Baja",'MAPA DE RIESGOS'!$AR194="Moderado"),CONCATENATE("R",'MAPA DE RIESGOS'!$H194,"C",'MAPA DE RIESGOS'!$AF194),"")</f>
        <v/>
      </c>
      <c r="AY112" s="370" t="str">
        <f>IF(AND('MAPA DE RIESGOS'!$AP195="Baja",'MAPA DE RIESGOS'!$AR195="Moderado"),CONCATENATE("R",'MAPA DE RIESGOS'!$H195,"C",'MAPA DE RIESGOS'!$AF195),"")</f>
        <v/>
      </c>
      <c r="AZ112" s="370" t="str">
        <f>IF(AND('MAPA DE RIESGOS'!$AP196="Baja",'MAPA DE RIESGOS'!$AR196="Moderado"),CONCATENATE("R",'MAPA DE RIESGOS'!$H196,"C",'MAPA DE RIESGOS'!$AF196),"")</f>
        <v/>
      </c>
      <c r="BA112" s="370" t="str">
        <f>IF(AND('MAPA DE RIESGOS'!$AP197="Baja",'MAPA DE RIESGOS'!$AR197="Moderado"),CONCATENATE("R",'MAPA DE RIESGOS'!$H197,"C",'MAPA DE RIESGOS'!$AF197),"")</f>
        <v/>
      </c>
      <c r="BB112" s="370" t="str">
        <f>IF(AND('MAPA DE RIESGOS'!$AP198="Baja",'MAPA DE RIESGOS'!$AR198="Moderado"),CONCATENATE("R",'MAPA DE RIESGOS'!$H198,"C",'MAPA DE RIESGOS'!$AF198),"")</f>
        <v/>
      </c>
      <c r="BC112" s="370" t="str">
        <f>IF(AND('MAPA DE RIESGOS'!$AP199="Baja",'MAPA DE RIESGOS'!$AR199="Moderado"),CONCATENATE("R",'MAPA DE RIESGOS'!$H199,"C",'MAPA DE RIESGOS'!$AF199),"")</f>
        <v/>
      </c>
      <c r="BD112" s="370" t="str">
        <f>IF(AND('MAPA DE RIESGOS'!$AP200="Baja",'MAPA DE RIESGOS'!$AR200="Moderado"),CONCATENATE("R",'MAPA DE RIESGOS'!$H200,"C",'MAPA DE RIESGOS'!$AF200),"")</f>
        <v/>
      </c>
      <c r="BE112" s="370" t="str">
        <f>IF(AND('MAPA DE RIESGOS'!$AP201="Baja",'MAPA DE RIESGOS'!$AR201="Moderado"),CONCATENATE("R",'MAPA DE RIESGOS'!$H201,"C",'MAPA DE RIESGOS'!$AF201),"")</f>
        <v/>
      </c>
      <c r="BF112" s="370" t="str">
        <f>IF(AND('MAPA DE RIESGOS'!$AP202="Baja",'MAPA DE RIESGOS'!$AR202="Moderado"),CONCATENATE("R",'MAPA DE RIESGOS'!$H202,"C",'MAPA DE RIESGOS'!$AF202),"")</f>
        <v/>
      </c>
      <c r="BG112" s="370" t="str">
        <f>IF(AND('MAPA DE RIESGOS'!$AP203="Baja",'MAPA DE RIESGOS'!$AR203="Moderado"),CONCATENATE("R",'MAPA DE RIESGOS'!$H203,"C",'MAPA DE RIESGOS'!$AF203),"")</f>
        <v/>
      </c>
      <c r="BH112" s="370" t="str">
        <f>IF(AND('MAPA DE RIESGOS'!$AP204="Baja",'MAPA DE RIESGOS'!$AR204="Moderado"),CONCATENATE("R",'MAPA DE RIESGOS'!$H204,"C",'MAPA DE RIESGOS'!$AF204),"")</f>
        <v/>
      </c>
      <c r="BI112" s="370" t="str">
        <f>IF(AND('MAPA DE RIESGOS'!$AP205="Baja",'MAPA DE RIESGOS'!$AR205="Moderado"),CONCATENATE("R",'MAPA DE RIESGOS'!$H205,"C",'MAPA DE RIESGOS'!$AF205),"")</f>
        <v/>
      </c>
      <c r="BJ112" s="370" t="str">
        <f>IF(AND('MAPA DE RIESGOS'!$AP206="Baja",'MAPA DE RIESGOS'!$AR206="Moderado"),CONCATENATE("R",'MAPA DE RIESGOS'!$H206,"C",'MAPA DE RIESGOS'!$AF206),"")</f>
        <v/>
      </c>
      <c r="BK112" s="371" t="str">
        <f>IF(AND('MAPA DE RIESGOS'!$AP207="Baja",'MAPA DE RIESGOS'!$AR207="Moderado"),CONCATENATE("R",'MAPA DE RIESGOS'!$H207,"C",'MAPA DE RIESGOS'!$AF207),"")</f>
        <v/>
      </c>
      <c r="BL112" s="357" t="str">
        <f>IF(AND('MAPA DE RIESGOS'!$AP190="Baja",'MAPA DE RIESGOS'!$AR190="Mayor"),CONCATENATE("R",'MAPA DE RIESGOS'!$H190,"C",'MAPA DE RIESGOS'!$AF190),"")</f>
        <v/>
      </c>
      <c r="BM112" s="357" t="str">
        <f>IF(AND('MAPA DE RIESGOS'!$AP191="Baja",'MAPA DE RIESGOS'!$AR191="Mayor"),CONCATENATE("R",'MAPA DE RIESGOS'!$H191,"C",'MAPA DE RIESGOS'!$AF191),"")</f>
        <v/>
      </c>
      <c r="BN112" s="357" t="str">
        <f>IF(AND('MAPA DE RIESGOS'!$AP192="Baja",'MAPA DE RIESGOS'!$AR192="Mayor"),CONCATENATE("R",'MAPA DE RIESGOS'!$H192,"C",'MAPA DE RIESGOS'!$AF192),"")</f>
        <v/>
      </c>
      <c r="BO112" s="357" t="str">
        <f>IF(AND('MAPA DE RIESGOS'!$AP193="Baja",'MAPA DE RIESGOS'!$AR193="Mayor"),CONCATENATE("R",'MAPA DE RIESGOS'!$H193,"C",'MAPA DE RIESGOS'!$AF193),"")</f>
        <v/>
      </c>
      <c r="BP112" s="357" t="str">
        <f>IF(AND('MAPA DE RIESGOS'!$AP194="Baja",'MAPA DE RIESGOS'!$AR194="Mayor"),CONCATENATE("R",'MAPA DE RIESGOS'!$H194,"C",'MAPA DE RIESGOS'!$AF194),"")</f>
        <v/>
      </c>
      <c r="BQ112" s="357" t="str">
        <f>IF(AND('MAPA DE RIESGOS'!$AP195="Baja",'MAPA DE RIESGOS'!$AR195="Mayor"),CONCATENATE("R",'MAPA DE RIESGOS'!$H195,"C",'MAPA DE RIESGOS'!$AF195),"")</f>
        <v/>
      </c>
      <c r="BR112" s="357" t="str">
        <f>IF(AND('MAPA DE RIESGOS'!$AP196="Baja",'MAPA DE RIESGOS'!$AR196="Mayor"),CONCATENATE("R",'MAPA DE RIESGOS'!$H196,"C",'MAPA DE RIESGOS'!$AF196),"")</f>
        <v/>
      </c>
      <c r="BS112" s="357" t="str">
        <f>IF(AND('MAPA DE RIESGOS'!$AP197="Baja",'MAPA DE RIESGOS'!$AR197="Mayor"),CONCATENATE("R",'MAPA DE RIESGOS'!$H197,"C",'MAPA DE RIESGOS'!$AF197),"")</f>
        <v/>
      </c>
      <c r="BT112" s="357" t="str">
        <f>IF(AND('MAPA DE RIESGOS'!$AP198="Baja",'MAPA DE RIESGOS'!$AR198="Mayor"),CONCATENATE("R",'MAPA DE RIESGOS'!$H198,"C",'MAPA DE RIESGOS'!$AF198),"")</f>
        <v/>
      </c>
      <c r="BU112" s="357" t="str">
        <f>IF(AND('MAPA DE RIESGOS'!$AP199="Baja",'MAPA DE RIESGOS'!$AR199="Mayor"),CONCATENATE("R",'MAPA DE RIESGOS'!$H199,"C",'MAPA DE RIESGOS'!$AF199),"")</f>
        <v/>
      </c>
      <c r="BV112" s="357" t="str">
        <f>IF(AND('MAPA DE RIESGOS'!$AP200="Baja",'MAPA DE RIESGOS'!$AR200="Mayor"),CONCATENATE("R",'MAPA DE RIESGOS'!$H200,"C",'MAPA DE RIESGOS'!$AF200),"")</f>
        <v/>
      </c>
      <c r="BW112" s="357" t="str">
        <f>IF(AND('MAPA DE RIESGOS'!$AP201="Baja",'MAPA DE RIESGOS'!$AR201="Mayor"),CONCATENATE("R",'MAPA DE RIESGOS'!$H201,"C",'MAPA DE RIESGOS'!$AF201),"")</f>
        <v/>
      </c>
      <c r="BX112" s="357" t="str">
        <f>IF(AND('MAPA DE RIESGOS'!$AP202="Baja",'MAPA DE RIESGOS'!$AR202="Mayor"),CONCATENATE("R",'MAPA DE RIESGOS'!$H202,"C",'MAPA DE RIESGOS'!$AF202),"")</f>
        <v/>
      </c>
      <c r="BY112" s="357" t="str">
        <f>IF(AND('MAPA DE RIESGOS'!$AP203="Baja",'MAPA DE RIESGOS'!$AR203="Mayor"),CONCATENATE("R",'MAPA DE RIESGOS'!$H203,"C",'MAPA DE RIESGOS'!$AF203),"")</f>
        <v/>
      </c>
      <c r="BZ112" s="357" t="str">
        <f>IF(AND('MAPA DE RIESGOS'!$AP204="Baja",'MAPA DE RIESGOS'!$AR204="Mayor"),CONCATENATE("R",'MAPA DE RIESGOS'!$H204,"C",'MAPA DE RIESGOS'!$AF204),"")</f>
        <v/>
      </c>
      <c r="CA112" s="357" t="str">
        <f>IF(AND('MAPA DE RIESGOS'!$AP205="Baja",'MAPA DE RIESGOS'!$AR205="Mayor"),CONCATENATE("R",'MAPA DE RIESGOS'!$H205,"C",'MAPA DE RIESGOS'!$AF205),"")</f>
        <v/>
      </c>
      <c r="CB112" s="357" t="str">
        <f>IF(AND('MAPA DE RIESGOS'!$AP206="Baja",'MAPA DE RIESGOS'!$AR206="Mayor"),CONCATENATE("R",'MAPA DE RIESGOS'!$H206,"C",'MAPA DE RIESGOS'!$AF206),"")</f>
        <v/>
      </c>
      <c r="CC112" s="358" t="str">
        <f>IF(AND('MAPA DE RIESGOS'!$AP207="Baja",'MAPA DE RIESGOS'!$AR207="Mayor"),CONCATENATE("R",'MAPA DE RIESGOS'!$H207,"C",'MAPA DE RIESGOS'!$AF207),"")</f>
        <v/>
      </c>
      <c r="CD112" s="359" t="str">
        <f>IF(AND('MAPA DE RIESGOS'!$AP190="Baja",'MAPA DE RIESGOS'!$AR190="Catastrófico"),CONCATENATE("R",'MAPA DE RIESGOS'!$H190,"C",'MAPA DE RIESGOS'!$AF190),"")</f>
        <v/>
      </c>
      <c r="CE112" s="359" t="str">
        <f>IF(AND('MAPA DE RIESGOS'!$AP191="Baja",'MAPA DE RIESGOS'!$AR191="Catastrófico"),CONCATENATE("R",'MAPA DE RIESGOS'!$H191,"C",'MAPA DE RIESGOS'!$AF191),"")</f>
        <v/>
      </c>
      <c r="CF112" s="359" t="str">
        <f>IF(AND('MAPA DE RIESGOS'!$AP192="Baja",'MAPA DE RIESGOS'!$AR192="Catastrófico"),CONCATENATE("R",'MAPA DE RIESGOS'!$H192,"C",'MAPA DE RIESGOS'!$AF192),"")</f>
        <v/>
      </c>
      <c r="CG112" s="359" t="str">
        <f>IF(AND('MAPA DE RIESGOS'!$AP193="Baja",'MAPA DE RIESGOS'!$AR193="Catastrófico"),CONCATENATE("R",'MAPA DE RIESGOS'!$H193,"C",'MAPA DE RIESGOS'!$AF193),"")</f>
        <v/>
      </c>
      <c r="CH112" s="359" t="str">
        <f>IF(AND('MAPA DE RIESGOS'!$AP194="Baja",'MAPA DE RIESGOS'!$AR194="Catastrófico"),CONCATENATE("R",'MAPA DE RIESGOS'!$H194,"C",'MAPA DE RIESGOS'!$AF194),"")</f>
        <v/>
      </c>
      <c r="CI112" s="359" t="str">
        <f>IF(AND('MAPA DE RIESGOS'!$AP195="Baja",'MAPA DE RIESGOS'!$AR195="Catastrófico"),CONCATENATE("R",'MAPA DE RIESGOS'!$H195,"C",'MAPA DE RIESGOS'!$AF195),"")</f>
        <v/>
      </c>
      <c r="CJ112" s="359" t="str">
        <f>IF(AND('MAPA DE RIESGOS'!$AP196="Baja",'MAPA DE RIESGOS'!$AR196="Catastrófico"),CONCATENATE("R",'MAPA DE RIESGOS'!$H196,"C",'MAPA DE RIESGOS'!$AF196),"")</f>
        <v/>
      </c>
      <c r="CK112" s="359" t="str">
        <f>IF(AND('MAPA DE RIESGOS'!$AP197="Baja",'MAPA DE RIESGOS'!$AR197="Catastrófico"),CONCATENATE("R",'MAPA DE RIESGOS'!$H197,"C",'MAPA DE RIESGOS'!$AF197),"")</f>
        <v/>
      </c>
      <c r="CL112" s="359" t="str">
        <f>IF(AND('MAPA DE RIESGOS'!$AP198="Baja",'MAPA DE RIESGOS'!$AR198="Catastrófico"),CONCATENATE("R",'MAPA DE RIESGOS'!$H198,"C",'MAPA DE RIESGOS'!$AF198),"")</f>
        <v/>
      </c>
      <c r="CM112" s="359" t="str">
        <f>IF(AND('MAPA DE RIESGOS'!$AP199="Baja",'MAPA DE RIESGOS'!$AR199="Catastrófico"),CONCATENATE("R",'MAPA DE RIESGOS'!$H199,"C",'MAPA DE RIESGOS'!$AF199),"")</f>
        <v/>
      </c>
      <c r="CN112" s="359" t="str">
        <f>IF(AND('MAPA DE RIESGOS'!$AP200="Baja",'MAPA DE RIESGOS'!$AR200="Catastrófico"),CONCATENATE("R",'MAPA DE RIESGOS'!$H200,"C",'MAPA DE RIESGOS'!$AF200),"")</f>
        <v/>
      </c>
      <c r="CO112" s="359" t="str">
        <f>IF(AND('MAPA DE RIESGOS'!$AP201="Baja",'MAPA DE RIESGOS'!$AR201="Catastrófico"),CONCATENATE("R",'MAPA DE RIESGOS'!$H201,"C",'MAPA DE RIESGOS'!$AF201),"")</f>
        <v/>
      </c>
      <c r="CP112" s="359" t="str">
        <f>IF(AND('MAPA DE RIESGOS'!$AP202="Baja",'MAPA DE RIESGOS'!$AR202="Catastrófico"),CONCATENATE("R",'MAPA DE RIESGOS'!$H202,"C",'MAPA DE RIESGOS'!$AF202),"")</f>
        <v/>
      </c>
      <c r="CQ112" s="359" t="str">
        <f>IF(AND('MAPA DE RIESGOS'!$AP203="Baja",'MAPA DE RIESGOS'!$AR203="Catastrófico"),CONCATENATE("R",'MAPA DE RIESGOS'!$H203,"C",'MAPA DE RIESGOS'!$AF203),"")</f>
        <v/>
      </c>
      <c r="CR112" s="359" t="str">
        <f>IF(AND('MAPA DE RIESGOS'!$AP204="Baja",'MAPA DE RIESGOS'!$AR204="Catastrófico"),CONCATENATE("R",'MAPA DE RIESGOS'!$H204,"C",'MAPA DE RIESGOS'!$AF204),"")</f>
        <v/>
      </c>
      <c r="CS112" s="359" t="str">
        <f>IF(AND('MAPA DE RIESGOS'!$AP205="Baja",'MAPA DE RIESGOS'!$AR205="Catastrófico"),CONCATENATE("R",'MAPA DE RIESGOS'!$H205,"C",'MAPA DE RIESGOS'!$AF205),"")</f>
        <v/>
      </c>
      <c r="CT112" s="359" t="str">
        <f>IF(AND('MAPA DE RIESGOS'!$AP206="Baja",'MAPA DE RIESGOS'!$AR206="Catastrófico"),CONCATENATE("R",'MAPA DE RIESGOS'!$H206,"C",'MAPA DE RIESGOS'!$AF206),"")</f>
        <v/>
      </c>
      <c r="CU112" s="360" t="str">
        <f>IF(AND('MAPA DE RIESGOS'!$AP207="Baja",'MAPA DE RIESGOS'!$AR207="Catastrófico"),CONCATENATE("R",'MAPA DE RIESGOS'!$H207,"C",'MAPA DE RIESGOS'!$AF207),"")</f>
        <v/>
      </c>
      <c r="CV112" s="67"/>
      <c r="CW112" s="752"/>
      <c r="CX112" s="752"/>
      <c r="CY112" s="752"/>
      <c r="CZ112" s="752"/>
      <c r="DA112" s="752"/>
      <c r="DB112" s="752"/>
    </row>
    <row r="113" spans="2:106" ht="32.5" customHeight="1">
      <c r="B113" s="749"/>
      <c r="C113" s="749"/>
      <c r="D113" s="750"/>
      <c r="E113" s="738"/>
      <c r="F113" s="739"/>
      <c r="G113" s="739"/>
      <c r="H113" s="739"/>
      <c r="I113" s="740"/>
      <c r="J113" s="378" t="str">
        <f>IF(AND('MAPA DE RIESGOS'!$AP208="Baja",'MAPA DE RIESGOS'!$AR208="Leve"),CONCATENATE("R",'MAPA DE RIESGOS'!$H208,"C",'MAPA DE RIESGOS'!$AF208),"")</f>
        <v/>
      </c>
      <c r="K113" s="379" t="str">
        <f>IF(AND('MAPA DE RIESGOS'!$AP209="Baja",'MAPA DE RIESGOS'!$AR209="Leve"),CONCATENATE("R",'MAPA DE RIESGOS'!$H209,"C",'MAPA DE RIESGOS'!$AF209),"")</f>
        <v/>
      </c>
      <c r="L113" s="379" t="str">
        <f>IF(AND('MAPA DE RIESGOS'!$AP210="Baja",'MAPA DE RIESGOS'!$AR210="Leve"),CONCATENATE("R",'MAPA DE RIESGOS'!$H210,"C",'MAPA DE RIESGOS'!$AF210),"")</f>
        <v/>
      </c>
      <c r="M113" s="379" t="str">
        <f>IF(AND('MAPA DE RIESGOS'!$AP211="Baja",'MAPA DE RIESGOS'!$AR211="Leve"),CONCATENATE("R",'MAPA DE RIESGOS'!$H211,"C",'MAPA DE RIESGOS'!$AF211),"")</f>
        <v/>
      </c>
      <c r="N113" s="379" t="str">
        <f>IF(AND('MAPA DE RIESGOS'!$AP212="Baja",'MAPA DE RIESGOS'!$AR212="Leve"),CONCATENATE("R",'MAPA DE RIESGOS'!$H212,"C",'MAPA DE RIESGOS'!$AF212),"")</f>
        <v/>
      </c>
      <c r="O113" s="379" t="str">
        <f>IF(AND('MAPA DE RIESGOS'!$AP213="Baja",'MAPA DE RIESGOS'!$AR213="Leve"),CONCATENATE("R",'MAPA DE RIESGOS'!$H213,"C",'MAPA DE RIESGOS'!$AF213),"")</f>
        <v/>
      </c>
      <c r="P113" s="379" t="str">
        <f>IF(AND('MAPA DE RIESGOS'!$AP214="Baja",'MAPA DE RIESGOS'!$AR214="Leve"),CONCATENATE("R",'MAPA DE RIESGOS'!$H214,"C",'MAPA DE RIESGOS'!$AF214),"")</f>
        <v/>
      </c>
      <c r="Q113" s="379" t="str">
        <f>IF(AND('MAPA DE RIESGOS'!$AP215="Baja",'MAPA DE RIESGOS'!$AR215="Leve"),CONCATENATE("R",'MAPA DE RIESGOS'!$H215,"C",'MAPA DE RIESGOS'!$AF215),"")</f>
        <v/>
      </c>
      <c r="R113" s="379" t="str">
        <f>IF(AND('MAPA DE RIESGOS'!$AP216="Baja",'MAPA DE RIESGOS'!$AR216="Leve"),CONCATENATE("R",'MAPA DE RIESGOS'!$H216,"C",'MAPA DE RIESGOS'!$AF216),"")</f>
        <v/>
      </c>
      <c r="S113" s="379" t="str">
        <f>IF(AND('MAPA DE RIESGOS'!$AP217="Baja",'MAPA DE RIESGOS'!$AR217="Leve"),CONCATENATE("R",'MAPA DE RIESGOS'!$H217,"C",'MAPA DE RIESGOS'!$AF217),"")</f>
        <v/>
      </c>
      <c r="T113" s="379" t="str">
        <f>IF(AND('MAPA DE RIESGOS'!$AP218="Baja",'MAPA DE RIESGOS'!$AR218="Leve"),CONCATENATE("R",'MAPA DE RIESGOS'!$H218,"C",'MAPA DE RIESGOS'!$AF218),"")</f>
        <v/>
      </c>
      <c r="U113" s="379" t="str">
        <f>IF(AND('MAPA DE RIESGOS'!$AP219="Baja",'MAPA DE RIESGOS'!$AR219="Leve"),CONCATENATE("R",'MAPA DE RIESGOS'!$H219,"C",'MAPA DE RIESGOS'!$AF219),"")</f>
        <v/>
      </c>
      <c r="V113" s="379" t="str">
        <f>IF(AND('MAPA DE RIESGOS'!$AP220="Baja",'MAPA DE RIESGOS'!$AR220="Leve"),CONCATENATE("R",'MAPA DE RIESGOS'!$H220,"C",'MAPA DE RIESGOS'!$AF220),"")</f>
        <v/>
      </c>
      <c r="W113" s="379" t="str">
        <f>IF(AND('MAPA DE RIESGOS'!$AP221="Baja",'MAPA DE RIESGOS'!$AR221="Leve"),CONCATENATE("R",'MAPA DE RIESGOS'!$H221,"C",'MAPA DE RIESGOS'!$AF221),"")</f>
        <v/>
      </c>
      <c r="X113" s="379" t="str">
        <f>IF(AND('MAPA DE RIESGOS'!$AP222="Baja",'MAPA DE RIESGOS'!$AR222="Leve"),CONCATENATE("R",'MAPA DE RIESGOS'!$H222,"C",'MAPA DE RIESGOS'!$AF222),"")</f>
        <v/>
      </c>
      <c r="Y113" s="379" t="str">
        <f>IF(AND('MAPA DE RIESGOS'!$AP223="Baja",'MAPA DE RIESGOS'!$AR223="Leve"),CONCATENATE("R",'MAPA DE RIESGOS'!$H223,"C",'MAPA DE RIESGOS'!$AF223),"")</f>
        <v/>
      </c>
      <c r="Z113" s="379" t="str">
        <f>IF(AND('MAPA DE RIESGOS'!$AP224="Baja",'MAPA DE RIESGOS'!$AR224="Leve"),CONCATENATE("R",'MAPA DE RIESGOS'!$H224,"C",'MAPA DE RIESGOS'!$AF224),"")</f>
        <v/>
      </c>
      <c r="AA113" s="380" t="str">
        <f>IF(AND('MAPA DE RIESGOS'!$AP225="Baja",'MAPA DE RIESGOS'!$AR225="Leve"),CONCATENATE("R",'MAPA DE RIESGOS'!$H225,"C",'MAPA DE RIESGOS'!$AF225),"")</f>
        <v/>
      </c>
      <c r="AB113" s="369" t="str">
        <f>IF(AND('MAPA DE RIESGOS'!$AP208="Baja",'MAPA DE RIESGOS'!$AR208="Menor"),CONCATENATE("R",'MAPA DE RIESGOS'!$H208,"C",'MAPA DE RIESGOS'!$AF208),"")</f>
        <v/>
      </c>
      <c r="AC113" s="370" t="str">
        <f>IF(AND('MAPA DE RIESGOS'!$AP209="Baja",'MAPA DE RIESGOS'!$AR209="Menor"),CONCATENATE("R",'MAPA DE RIESGOS'!$H209,"C",'MAPA DE RIESGOS'!$AF209),"")</f>
        <v/>
      </c>
      <c r="AD113" s="370" t="str">
        <f>IF(AND('MAPA DE RIESGOS'!$AP210="Baja",'MAPA DE RIESGOS'!$AR210="Menor"),CONCATENATE("R",'MAPA DE RIESGOS'!$H210,"C",'MAPA DE RIESGOS'!$AF210),"")</f>
        <v/>
      </c>
      <c r="AE113" s="370" t="str">
        <f>IF(AND('MAPA DE RIESGOS'!$AP211="Baja",'MAPA DE RIESGOS'!$AR211="Menor"),CONCATENATE("R",'MAPA DE RIESGOS'!$H211,"C",'MAPA DE RIESGOS'!$AF211),"")</f>
        <v/>
      </c>
      <c r="AF113" s="370" t="str">
        <f>IF(AND('MAPA DE RIESGOS'!$AP212="Baja",'MAPA DE RIESGOS'!$AR212="Menor"),CONCATENATE("R",'MAPA DE RIESGOS'!$H212,"C",'MAPA DE RIESGOS'!$AF212),"")</f>
        <v/>
      </c>
      <c r="AG113" s="370" t="str">
        <f>IF(AND('MAPA DE RIESGOS'!$AP213="Baja",'MAPA DE RIESGOS'!$AR213="Menor"),CONCATENATE("R",'MAPA DE RIESGOS'!$H213,"C",'MAPA DE RIESGOS'!$AF213),"")</f>
        <v/>
      </c>
      <c r="AH113" s="370" t="str">
        <f>IF(AND('MAPA DE RIESGOS'!$AP214="Baja",'MAPA DE RIESGOS'!$AR214="Menor"),CONCATENATE("R",'MAPA DE RIESGOS'!$H214,"C",'MAPA DE RIESGOS'!$AF214),"")</f>
        <v/>
      </c>
      <c r="AI113" s="370" t="str">
        <f>IF(AND('MAPA DE RIESGOS'!$AP215="Baja",'MAPA DE RIESGOS'!$AR215="Menor"),CONCATENATE("R",'MAPA DE RIESGOS'!$H215,"C",'MAPA DE RIESGOS'!$AF215),"")</f>
        <v/>
      </c>
      <c r="AJ113" s="370" t="str">
        <f>IF(AND('MAPA DE RIESGOS'!$AP216="Baja",'MAPA DE RIESGOS'!$AR216="Menor"),CONCATENATE("R",'MAPA DE RIESGOS'!$H216,"C",'MAPA DE RIESGOS'!$AF216),"")</f>
        <v/>
      </c>
      <c r="AK113" s="370" t="str">
        <f>IF(AND('MAPA DE RIESGOS'!$AP217="Baja",'MAPA DE RIESGOS'!$AR217="Menor"),CONCATENATE("R",'MAPA DE RIESGOS'!$H217,"C",'MAPA DE RIESGOS'!$AF217),"")</f>
        <v/>
      </c>
      <c r="AL113" s="370" t="str">
        <f>IF(AND('MAPA DE RIESGOS'!$AP218="Baja",'MAPA DE RIESGOS'!$AR218="Menor"),CONCATENATE("R",'MAPA DE RIESGOS'!$H218,"C",'MAPA DE RIESGOS'!$AF218),"")</f>
        <v/>
      </c>
      <c r="AM113" s="370" t="str">
        <f>IF(AND('MAPA DE RIESGOS'!$AP219="Baja",'MAPA DE RIESGOS'!$AR219="Menor"),CONCATENATE("R",'MAPA DE RIESGOS'!$H219,"C",'MAPA DE RIESGOS'!$AF219),"")</f>
        <v/>
      </c>
      <c r="AN113" s="370" t="str">
        <f>IF(AND('MAPA DE RIESGOS'!$AP220="Baja",'MAPA DE RIESGOS'!$AR220="Menor"),CONCATENATE("R",'MAPA DE RIESGOS'!$H220,"C",'MAPA DE RIESGOS'!$AF220),"")</f>
        <v/>
      </c>
      <c r="AO113" s="370" t="str">
        <f>IF(AND('MAPA DE RIESGOS'!$AP221="Baja",'MAPA DE RIESGOS'!$AR221="Menor"),CONCATENATE("R",'MAPA DE RIESGOS'!$H221,"C",'MAPA DE RIESGOS'!$AF221),"")</f>
        <v/>
      </c>
      <c r="AP113" s="370" t="str">
        <f>IF(AND('MAPA DE RIESGOS'!$AP222="Baja",'MAPA DE RIESGOS'!$AR222="Menor"),CONCATENATE("R",'MAPA DE RIESGOS'!$H222,"C",'MAPA DE RIESGOS'!$AF222),"")</f>
        <v/>
      </c>
      <c r="AQ113" s="370" t="str">
        <f>IF(AND('MAPA DE RIESGOS'!$AP223="Baja",'MAPA DE RIESGOS'!$AR223="Menor"),CONCATENATE("R",'MAPA DE RIESGOS'!$H223,"C",'MAPA DE RIESGOS'!$AF223),"")</f>
        <v/>
      </c>
      <c r="AR113" s="370" t="str">
        <f>IF(AND('MAPA DE RIESGOS'!$AP224="Baja",'MAPA DE RIESGOS'!$AR224="Menor"),CONCATENATE("R",'MAPA DE RIESGOS'!$H224,"C",'MAPA DE RIESGOS'!$AF224),"")</f>
        <v/>
      </c>
      <c r="AS113" s="370" t="str">
        <f>IF(AND('MAPA DE RIESGOS'!$AP225="Baja",'MAPA DE RIESGOS'!$AR225="Menor"),CONCATENATE("R",'MAPA DE RIESGOS'!$H225,"C",'MAPA DE RIESGOS'!$AF225),"")</f>
        <v/>
      </c>
      <c r="AT113" s="369" t="str">
        <f>IF(AND('MAPA DE RIESGOS'!$AP208="Baja",'MAPA DE RIESGOS'!$AR208="Moderado"),CONCATENATE("R",'MAPA DE RIESGOS'!$H208,"C",'MAPA DE RIESGOS'!$AF208),"")</f>
        <v/>
      </c>
      <c r="AU113" s="370" t="str">
        <f>IF(AND('MAPA DE RIESGOS'!$AP209="Baja",'MAPA DE RIESGOS'!$AR209="Moderado"),CONCATENATE("R",'MAPA DE RIESGOS'!$H209,"C",'MAPA DE RIESGOS'!$AF209),"")</f>
        <v/>
      </c>
      <c r="AV113" s="370" t="str">
        <f>IF(AND('MAPA DE RIESGOS'!$AP210="Baja",'MAPA DE RIESGOS'!$AR210="Moderado"),CONCATENATE("R",'MAPA DE RIESGOS'!$H210,"C",'MAPA DE RIESGOS'!$AF210),"")</f>
        <v/>
      </c>
      <c r="AW113" s="370" t="str">
        <f>IF(AND('MAPA DE RIESGOS'!$AP211="Baja",'MAPA DE RIESGOS'!$AR211="Moderado"),CONCATENATE("R",'MAPA DE RIESGOS'!$H211,"C",'MAPA DE RIESGOS'!$AF211),"")</f>
        <v/>
      </c>
      <c r="AX113" s="370" t="str">
        <f>IF(AND('MAPA DE RIESGOS'!$AP212="Baja",'MAPA DE RIESGOS'!$AR212="Moderado"),CONCATENATE("R",'MAPA DE RIESGOS'!$H212,"C",'MAPA DE RIESGOS'!$AF212),"")</f>
        <v/>
      </c>
      <c r="AY113" s="370" t="str">
        <f>IF(AND('MAPA DE RIESGOS'!$AP213="Baja",'MAPA DE RIESGOS'!$AR213="Moderado"),CONCATENATE("R",'MAPA DE RIESGOS'!$H213,"C",'MAPA DE RIESGOS'!$AF213),"")</f>
        <v/>
      </c>
      <c r="AZ113" s="370" t="str">
        <f>IF(AND('MAPA DE RIESGOS'!$AP214="Baja",'MAPA DE RIESGOS'!$AR214="Moderado"),CONCATENATE("R",'MAPA DE RIESGOS'!$H214,"C",'MAPA DE RIESGOS'!$AF214),"")</f>
        <v/>
      </c>
      <c r="BA113" s="370" t="str">
        <f>IF(AND('MAPA DE RIESGOS'!$AP215="Baja",'MAPA DE RIESGOS'!$AR215="Moderado"),CONCATENATE("R",'MAPA DE RIESGOS'!$H215,"C",'MAPA DE RIESGOS'!$AF215),"")</f>
        <v/>
      </c>
      <c r="BB113" s="370" t="str">
        <f>IF(AND('MAPA DE RIESGOS'!$AP216="Baja",'MAPA DE RIESGOS'!$AR216="Moderado"),CONCATENATE("R",'MAPA DE RIESGOS'!$H216,"C",'MAPA DE RIESGOS'!$AF216),"")</f>
        <v/>
      </c>
      <c r="BC113" s="370" t="str">
        <f>IF(AND('MAPA DE RIESGOS'!$AP217="Baja",'MAPA DE RIESGOS'!$AR217="Moderado"),CONCATENATE("R",'MAPA DE RIESGOS'!$H217,"C",'MAPA DE RIESGOS'!$AF217),"")</f>
        <v/>
      </c>
      <c r="BD113" s="370" t="str">
        <f>IF(AND('MAPA DE RIESGOS'!$AP218="Baja",'MAPA DE RIESGOS'!$AR218="Moderado"),CONCATENATE("R",'MAPA DE RIESGOS'!$H218,"C",'MAPA DE RIESGOS'!$AF218),"")</f>
        <v/>
      </c>
      <c r="BE113" s="370" t="str">
        <f>IF(AND('MAPA DE RIESGOS'!$AP219="Baja",'MAPA DE RIESGOS'!$AR219="Moderado"),CONCATENATE("R",'MAPA DE RIESGOS'!$H219,"C",'MAPA DE RIESGOS'!$AF219),"")</f>
        <v/>
      </c>
      <c r="BF113" s="370" t="str">
        <f>IF(AND('MAPA DE RIESGOS'!$AP220="Baja",'MAPA DE RIESGOS'!$AR220="Moderado"),CONCATENATE("R",'MAPA DE RIESGOS'!$H220,"C",'MAPA DE RIESGOS'!$AF220),"")</f>
        <v/>
      </c>
      <c r="BG113" s="370" t="str">
        <f>IF(AND('MAPA DE RIESGOS'!$AP221="Baja",'MAPA DE RIESGOS'!$AR221="Moderado"),CONCATENATE("R",'MAPA DE RIESGOS'!$H221,"C",'MAPA DE RIESGOS'!$AF221),"")</f>
        <v/>
      </c>
      <c r="BH113" s="370" t="str">
        <f>IF(AND('MAPA DE RIESGOS'!$AP222="Baja",'MAPA DE RIESGOS'!$AR222="Moderado"),CONCATENATE("R",'MAPA DE RIESGOS'!$H222,"C",'MAPA DE RIESGOS'!$AF222),"")</f>
        <v/>
      </c>
      <c r="BI113" s="370" t="str">
        <f>IF(AND('MAPA DE RIESGOS'!$AP223="Baja",'MAPA DE RIESGOS'!$AR223="Moderado"),CONCATENATE("R",'MAPA DE RIESGOS'!$H223,"C",'MAPA DE RIESGOS'!$AF223),"")</f>
        <v/>
      </c>
      <c r="BJ113" s="370" t="str">
        <f>IF(AND('MAPA DE RIESGOS'!$AP224="Baja",'MAPA DE RIESGOS'!$AR224="Moderado"),CONCATENATE("R",'MAPA DE RIESGOS'!$H224,"C",'MAPA DE RIESGOS'!$AF224),"")</f>
        <v/>
      </c>
      <c r="BK113" s="371" t="str">
        <f>IF(AND('MAPA DE RIESGOS'!$AP225="Baja",'MAPA DE RIESGOS'!$AR225="Moderado"),CONCATENATE("R",'MAPA DE RIESGOS'!$H225,"C",'MAPA DE RIESGOS'!$AF225),"")</f>
        <v/>
      </c>
      <c r="BL113" s="357" t="str">
        <f>IF(AND('MAPA DE RIESGOS'!$AP208="Baja",'MAPA DE RIESGOS'!$AR208="Mayor"),CONCATENATE("R",'MAPA DE RIESGOS'!$H208,"C",'MAPA DE RIESGOS'!$AF208),"")</f>
        <v/>
      </c>
      <c r="BM113" s="357" t="str">
        <f>IF(AND('MAPA DE RIESGOS'!$AP209="Baja",'MAPA DE RIESGOS'!$AR209="Mayor"),CONCATENATE("R",'MAPA DE RIESGOS'!$H209,"C",'MAPA DE RIESGOS'!$AF209),"")</f>
        <v/>
      </c>
      <c r="BN113" s="357" t="str">
        <f>IF(AND('MAPA DE RIESGOS'!$AP210="Baja",'MAPA DE RIESGOS'!$AR210="Mayor"),CONCATENATE("R",'MAPA DE RIESGOS'!$H210,"C",'MAPA DE RIESGOS'!$AF210),"")</f>
        <v/>
      </c>
      <c r="BO113" s="357" t="str">
        <f>IF(AND('MAPA DE RIESGOS'!$AP211="Baja",'MAPA DE RIESGOS'!$AR211="Mayor"),CONCATENATE("R",'MAPA DE RIESGOS'!$H211,"C",'MAPA DE RIESGOS'!$AF211),"")</f>
        <v/>
      </c>
      <c r="BP113" s="357" t="str">
        <f>IF(AND('MAPA DE RIESGOS'!$AP212="Baja",'MAPA DE RIESGOS'!$AR212="Mayor"),CONCATENATE("R",'MAPA DE RIESGOS'!$H212,"C",'MAPA DE RIESGOS'!$AF212),"")</f>
        <v/>
      </c>
      <c r="BQ113" s="357" t="str">
        <f>IF(AND('MAPA DE RIESGOS'!$AP213="Baja",'MAPA DE RIESGOS'!$AR213="Mayor"),CONCATENATE("R",'MAPA DE RIESGOS'!$H213,"C",'MAPA DE RIESGOS'!$AF213),"")</f>
        <v/>
      </c>
      <c r="BR113" s="357" t="str">
        <f>IF(AND('MAPA DE RIESGOS'!$AP214="Baja",'MAPA DE RIESGOS'!$AR214="Mayor"),CONCATENATE("R",'MAPA DE RIESGOS'!$H214,"C",'MAPA DE RIESGOS'!$AF214),"")</f>
        <v/>
      </c>
      <c r="BS113" s="357" t="str">
        <f>IF(AND('MAPA DE RIESGOS'!$AP215="Baja",'MAPA DE RIESGOS'!$AR215="Mayor"),CONCATENATE("R",'MAPA DE RIESGOS'!$H215,"C",'MAPA DE RIESGOS'!$AF215),"")</f>
        <v/>
      </c>
      <c r="BT113" s="357" t="str">
        <f>IF(AND('MAPA DE RIESGOS'!$AP216="Baja",'MAPA DE RIESGOS'!$AR216="Mayor"),CONCATENATE("R",'MAPA DE RIESGOS'!$H216,"C",'MAPA DE RIESGOS'!$AF216),"")</f>
        <v/>
      </c>
      <c r="BU113" s="357" t="str">
        <f>IF(AND('MAPA DE RIESGOS'!$AP217="Baja",'MAPA DE RIESGOS'!$AR217="Mayor"),CONCATENATE("R",'MAPA DE RIESGOS'!$H217,"C",'MAPA DE RIESGOS'!$AF217),"")</f>
        <v/>
      </c>
      <c r="BV113" s="357" t="str">
        <f>IF(AND('MAPA DE RIESGOS'!$AP218="Baja",'MAPA DE RIESGOS'!$AR218="Mayor"),CONCATENATE("R",'MAPA DE RIESGOS'!$H218,"C",'MAPA DE RIESGOS'!$AF218),"")</f>
        <v/>
      </c>
      <c r="BW113" s="357" t="str">
        <f>IF(AND('MAPA DE RIESGOS'!$AP219="Baja",'MAPA DE RIESGOS'!$AR219="Mayor"),CONCATENATE("R",'MAPA DE RIESGOS'!$H219,"C",'MAPA DE RIESGOS'!$AF219),"")</f>
        <v/>
      </c>
      <c r="BX113" s="357" t="str">
        <f>IF(AND('MAPA DE RIESGOS'!$AP220="Baja",'MAPA DE RIESGOS'!$AR220="Mayor"),CONCATENATE("R",'MAPA DE RIESGOS'!$H220,"C",'MAPA DE RIESGOS'!$AF220),"")</f>
        <v/>
      </c>
      <c r="BY113" s="357" t="str">
        <f>IF(AND('MAPA DE RIESGOS'!$AP221="Baja",'MAPA DE RIESGOS'!$AR221="Mayor"),CONCATENATE("R",'MAPA DE RIESGOS'!$H221,"C",'MAPA DE RIESGOS'!$AF221),"")</f>
        <v/>
      </c>
      <c r="BZ113" s="357" t="str">
        <f>IF(AND('MAPA DE RIESGOS'!$AP222="Baja",'MAPA DE RIESGOS'!$AR222="Mayor"),CONCATENATE("R",'MAPA DE RIESGOS'!$H222,"C",'MAPA DE RIESGOS'!$AF222),"")</f>
        <v/>
      </c>
      <c r="CA113" s="357" t="str">
        <f>IF(AND('MAPA DE RIESGOS'!$AP223="Baja",'MAPA DE RIESGOS'!$AR223="Mayor"),CONCATENATE("R",'MAPA DE RIESGOS'!$H223,"C",'MAPA DE RIESGOS'!$AF223),"")</f>
        <v/>
      </c>
      <c r="CB113" s="357" t="str">
        <f>IF(AND('MAPA DE RIESGOS'!$AP224="Baja",'MAPA DE RIESGOS'!$AR224="Mayor"),CONCATENATE("R",'MAPA DE RIESGOS'!$H224,"C",'MAPA DE RIESGOS'!$AF224),"")</f>
        <v/>
      </c>
      <c r="CC113" s="358" t="str">
        <f>IF(AND('MAPA DE RIESGOS'!$AP225="Baja",'MAPA DE RIESGOS'!$AR225="Mayor"),CONCATENATE("R",'MAPA DE RIESGOS'!$H225,"C",'MAPA DE RIESGOS'!$AF225),"")</f>
        <v/>
      </c>
      <c r="CD113" s="359" t="str">
        <f>IF(AND('MAPA DE RIESGOS'!$AP208="Baja",'MAPA DE RIESGOS'!$AR208="Catastrófico"),CONCATENATE("R",'MAPA DE RIESGOS'!$H208,"C",'MAPA DE RIESGOS'!$AF208),"")</f>
        <v/>
      </c>
      <c r="CE113" s="359" t="str">
        <f>IF(AND('MAPA DE RIESGOS'!$AP209="Baja",'MAPA DE RIESGOS'!$AR209="Catastrófico"),CONCATENATE("R",'MAPA DE RIESGOS'!$H209,"C",'MAPA DE RIESGOS'!$AF209),"")</f>
        <v/>
      </c>
      <c r="CF113" s="359" t="str">
        <f>IF(AND('MAPA DE RIESGOS'!$AP210="Baja",'MAPA DE RIESGOS'!$AR210="Catastrófico"),CONCATENATE("R",'MAPA DE RIESGOS'!$H210,"C",'MAPA DE RIESGOS'!$AF210),"")</f>
        <v/>
      </c>
      <c r="CG113" s="359" t="str">
        <f>IF(AND('MAPA DE RIESGOS'!$AP211="Baja",'MAPA DE RIESGOS'!$AR211="Catastrófico"),CONCATENATE("R",'MAPA DE RIESGOS'!$H211,"C",'MAPA DE RIESGOS'!$AF211),"")</f>
        <v/>
      </c>
      <c r="CH113" s="359" t="str">
        <f>IF(AND('MAPA DE RIESGOS'!$AP212="Baja",'MAPA DE RIESGOS'!$AR212="Catastrófico"),CONCATENATE("R",'MAPA DE RIESGOS'!$H212,"C",'MAPA DE RIESGOS'!$AF212),"")</f>
        <v/>
      </c>
      <c r="CI113" s="359" t="str">
        <f>IF(AND('MAPA DE RIESGOS'!$AP213="Baja",'MAPA DE RIESGOS'!$AR213="Catastrófico"),CONCATENATE("R",'MAPA DE RIESGOS'!$H213,"C",'MAPA DE RIESGOS'!$AF213),"")</f>
        <v/>
      </c>
      <c r="CJ113" s="359" t="str">
        <f>IF(AND('MAPA DE RIESGOS'!$AP214="Baja",'MAPA DE RIESGOS'!$AR214="Catastrófico"),CONCATENATE("R",'MAPA DE RIESGOS'!$H214,"C",'MAPA DE RIESGOS'!$AF214),"")</f>
        <v/>
      </c>
      <c r="CK113" s="359" t="str">
        <f>IF(AND('MAPA DE RIESGOS'!$AP215="Baja",'MAPA DE RIESGOS'!$AR215="Catastrófico"),CONCATENATE("R",'MAPA DE RIESGOS'!$H215,"C",'MAPA DE RIESGOS'!$AF215),"")</f>
        <v/>
      </c>
      <c r="CL113" s="359" t="str">
        <f>IF(AND('MAPA DE RIESGOS'!$AP216="Baja",'MAPA DE RIESGOS'!$AR216="Catastrófico"),CONCATENATE("R",'MAPA DE RIESGOS'!$H216,"C",'MAPA DE RIESGOS'!$AF216),"")</f>
        <v/>
      </c>
      <c r="CM113" s="359" t="str">
        <f>IF(AND('MAPA DE RIESGOS'!$AP217="Baja",'MAPA DE RIESGOS'!$AR217="Catastrófico"),CONCATENATE("R",'MAPA DE RIESGOS'!$H217,"C",'MAPA DE RIESGOS'!$AF217),"")</f>
        <v/>
      </c>
      <c r="CN113" s="359" t="str">
        <f>IF(AND('MAPA DE RIESGOS'!$AP218="Baja",'MAPA DE RIESGOS'!$AR218="Catastrófico"),CONCATENATE("R",'MAPA DE RIESGOS'!$H218,"C",'MAPA DE RIESGOS'!$AF218),"")</f>
        <v/>
      </c>
      <c r="CO113" s="359" t="str">
        <f>IF(AND('MAPA DE RIESGOS'!$AP219="Baja",'MAPA DE RIESGOS'!$AR219="Catastrófico"),CONCATENATE("R",'MAPA DE RIESGOS'!$H219,"C",'MAPA DE RIESGOS'!$AF219),"")</f>
        <v/>
      </c>
      <c r="CP113" s="359" t="str">
        <f>IF(AND('MAPA DE RIESGOS'!$AP220="Baja",'MAPA DE RIESGOS'!$AR220="Catastrófico"),CONCATENATE("R",'MAPA DE RIESGOS'!$H220,"C",'MAPA DE RIESGOS'!$AF220),"")</f>
        <v/>
      </c>
      <c r="CQ113" s="359" t="str">
        <f>IF(AND('MAPA DE RIESGOS'!$AP221="Baja",'MAPA DE RIESGOS'!$AR221="Catastrófico"),CONCATENATE("R",'MAPA DE RIESGOS'!$H221,"C",'MAPA DE RIESGOS'!$AF221),"")</f>
        <v/>
      </c>
      <c r="CR113" s="359" t="str">
        <f>IF(AND('MAPA DE RIESGOS'!$AP222="Baja",'MAPA DE RIESGOS'!$AR222="Catastrófico"),CONCATENATE("R",'MAPA DE RIESGOS'!$H222,"C",'MAPA DE RIESGOS'!$AF222),"")</f>
        <v/>
      </c>
      <c r="CS113" s="359" t="str">
        <f>IF(AND('MAPA DE RIESGOS'!$AP223="Baja",'MAPA DE RIESGOS'!$AR223="Catastrófico"),CONCATENATE("R",'MAPA DE RIESGOS'!$H223,"C",'MAPA DE RIESGOS'!$AF223),"")</f>
        <v/>
      </c>
      <c r="CT113" s="359" t="str">
        <f>IF(AND('MAPA DE RIESGOS'!$AP224="Baja",'MAPA DE RIESGOS'!$AR224="Catastrófico"),CONCATENATE("R",'MAPA DE RIESGOS'!$H224,"C",'MAPA DE RIESGOS'!$AF224),"")</f>
        <v/>
      </c>
      <c r="CU113" s="360" t="str">
        <f>IF(AND('MAPA DE RIESGOS'!$AP225="Baja",'MAPA DE RIESGOS'!$AR225="Catastrófico"),CONCATENATE("R",'MAPA DE RIESGOS'!$H225,"C",'MAPA DE RIESGOS'!$AF225),"")</f>
        <v/>
      </c>
      <c r="CV113" s="67"/>
      <c r="CW113" s="752"/>
      <c r="CX113" s="752"/>
      <c r="CY113" s="752"/>
      <c r="CZ113" s="752"/>
      <c r="DA113" s="752"/>
      <c r="DB113" s="752"/>
    </row>
    <row r="114" spans="2:106" ht="32.5" customHeight="1">
      <c r="B114" s="749"/>
      <c r="C114" s="749"/>
      <c r="D114" s="750"/>
      <c r="E114" s="738"/>
      <c r="F114" s="739"/>
      <c r="G114" s="739"/>
      <c r="H114" s="739"/>
      <c r="I114" s="740"/>
      <c r="J114" s="378" t="str">
        <f>IF(AND('MAPA DE RIESGOS'!$AP226="Baja",'MAPA DE RIESGOS'!$AR226="Leve"),CONCATENATE("R",'MAPA DE RIESGOS'!$H226,"C",'MAPA DE RIESGOS'!$AF226),"")</f>
        <v/>
      </c>
      <c r="K114" s="379" t="str">
        <f>IF(AND('MAPA DE RIESGOS'!$AP227="Baja",'MAPA DE RIESGOS'!$AR227="Leve"),CONCATENATE("R",'MAPA DE RIESGOS'!$H227,"C",'MAPA DE RIESGOS'!$AF227),"")</f>
        <v/>
      </c>
      <c r="L114" s="379" t="str">
        <f>IF(AND('MAPA DE RIESGOS'!$AP228="Baja",'MAPA DE RIESGOS'!$AR228="Leve"),CONCATENATE("R",'MAPA DE RIESGOS'!$H228,"C",'MAPA DE RIESGOS'!$AF228),"")</f>
        <v/>
      </c>
      <c r="M114" s="379" t="str">
        <f>IF(AND('MAPA DE RIESGOS'!$AP229="Baja",'MAPA DE RIESGOS'!$AR229="Leve"),CONCATENATE("R",'MAPA DE RIESGOS'!$H229,"C",'MAPA DE RIESGOS'!$AF229),"")</f>
        <v/>
      </c>
      <c r="N114" s="379" t="str">
        <f>IF(AND('MAPA DE RIESGOS'!$AP230="Baja",'MAPA DE RIESGOS'!$AR230="Leve"),CONCATENATE("R",'MAPA DE RIESGOS'!$H230,"C",'MAPA DE RIESGOS'!$AF230),"")</f>
        <v/>
      </c>
      <c r="O114" s="379" t="str">
        <f>IF(AND('MAPA DE RIESGOS'!$AP231="Baja",'MAPA DE RIESGOS'!$AR231="Leve"),CONCATENATE("R",'MAPA DE RIESGOS'!$H231,"C",'MAPA DE RIESGOS'!$AF231),"")</f>
        <v/>
      </c>
      <c r="P114" s="379" t="str">
        <f>IF(AND('MAPA DE RIESGOS'!$AP232="Baja",'MAPA DE RIESGOS'!$AR232="Leve"),CONCATENATE("R",'MAPA DE RIESGOS'!$H232,"C",'MAPA DE RIESGOS'!$AF232),"")</f>
        <v/>
      </c>
      <c r="Q114" s="379" t="str">
        <f>IF(AND('MAPA DE RIESGOS'!$AP233="Baja",'MAPA DE RIESGOS'!$AR233="Leve"),CONCATENATE("R",'MAPA DE RIESGOS'!$H233,"C",'MAPA DE RIESGOS'!$AF233),"")</f>
        <v/>
      </c>
      <c r="R114" s="379" t="str">
        <f>IF(AND('MAPA DE RIESGOS'!$AP234="Baja",'MAPA DE RIESGOS'!$AR234="Leve"),CONCATENATE("R",'MAPA DE RIESGOS'!$H234,"C",'MAPA DE RIESGOS'!$AF234),"")</f>
        <v/>
      </c>
      <c r="S114" s="379" t="str">
        <f>IF(AND('MAPA DE RIESGOS'!$AP235="Baja",'MAPA DE RIESGOS'!$AR235="Leve"),CONCATENATE("R",'MAPA DE RIESGOS'!$H235,"C",'MAPA DE RIESGOS'!$AF235),"")</f>
        <v/>
      </c>
      <c r="T114" s="379" t="str">
        <f>IF(AND('MAPA DE RIESGOS'!$AP236="Baja",'MAPA DE RIESGOS'!$AR236="Leve"),CONCATENATE("R",'MAPA DE RIESGOS'!$H236,"C",'MAPA DE RIESGOS'!$AF236),"")</f>
        <v/>
      </c>
      <c r="U114" s="379" t="str">
        <f>IF(AND('MAPA DE RIESGOS'!$AP237="Baja",'MAPA DE RIESGOS'!$AR237="Leve"),CONCATENATE("R",'MAPA DE RIESGOS'!$H237,"C",'MAPA DE RIESGOS'!$AF237),"")</f>
        <v/>
      </c>
      <c r="V114" s="379" t="str">
        <f>IF(AND('MAPA DE RIESGOS'!$AP238="Baja",'MAPA DE RIESGOS'!$AR238="Leve"),CONCATENATE("R",'MAPA DE RIESGOS'!$H238,"C",'MAPA DE RIESGOS'!$AF238),"")</f>
        <v/>
      </c>
      <c r="W114" s="379" t="str">
        <f>IF(AND('MAPA DE RIESGOS'!$AP239="Baja",'MAPA DE RIESGOS'!$AR239="Leve"),CONCATENATE("R",'MAPA DE RIESGOS'!$H239,"C",'MAPA DE RIESGOS'!$AF239),"")</f>
        <v/>
      </c>
      <c r="X114" s="379" t="str">
        <f>IF(AND('MAPA DE RIESGOS'!$AP240="Baja",'MAPA DE RIESGOS'!$AR240="Leve"),CONCATENATE("R",'MAPA DE RIESGOS'!$H240,"C",'MAPA DE RIESGOS'!$AF240),"")</f>
        <v/>
      </c>
      <c r="Y114" s="379" t="str">
        <f>IF(AND('MAPA DE RIESGOS'!$AP241="Baja",'MAPA DE RIESGOS'!$AR241="Leve"),CONCATENATE("R",'MAPA DE RIESGOS'!$H241,"C",'MAPA DE RIESGOS'!$AF241),"")</f>
        <v/>
      </c>
      <c r="Z114" s="379" t="str">
        <f>IF(AND('MAPA DE RIESGOS'!$AP242="Baja",'MAPA DE RIESGOS'!$AR242="Leve"),CONCATENATE("R",'MAPA DE RIESGOS'!$H242,"C",'MAPA DE RIESGOS'!$AF242),"")</f>
        <v/>
      </c>
      <c r="AA114" s="380" t="str">
        <f>IF(AND('MAPA DE RIESGOS'!$AP243="Baja",'MAPA DE RIESGOS'!$AR243="Leve"),CONCATENATE("R",'MAPA DE RIESGOS'!$H243,"C",'MAPA DE RIESGOS'!$AF243),"")</f>
        <v/>
      </c>
      <c r="AB114" s="369" t="str">
        <f>IF(AND('MAPA DE RIESGOS'!$AP226="Baja",'MAPA DE RIESGOS'!$AR226="Menor"),CONCATENATE("R",'MAPA DE RIESGOS'!$H226,"C",'MAPA DE RIESGOS'!$AF226),"")</f>
        <v/>
      </c>
      <c r="AC114" s="370" t="str">
        <f>IF(AND('MAPA DE RIESGOS'!$AP227="Baja",'MAPA DE RIESGOS'!$AR227="Menor"),CONCATENATE("R",'MAPA DE RIESGOS'!$H227,"C",'MAPA DE RIESGOS'!$AF227),"")</f>
        <v/>
      </c>
      <c r="AD114" s="370" t="str">
        <f>IF(AND('MAPA DE RIESGOS'!$AP228="Baja",'MAPA DE RIESGOS'!$AR228="Menor"),CONCATENATE("R",'MAPA DE RIESGOS'!$H228,"C",'MAPA DE RIESGOS'!$AF228),"")</f>
        <v/>
      </c>
      <c r="AE114" s="370" t="str">
        <f>IF(AND('MAPA DE RIESGOS'!$AP229="Baja",'MAPA DE RIESGOS'!$AR229="Menor"),CONCATENATE("R",'MAPA DE RIESGOS'!$H229,"C",'MAPA DE RIESGOS'!$AF229),"")</f>
        <v/>
      </c>
      <c r="AF114" s="370" t="str">
        <f>IF(AND('MAPA DE RIESGOS'!$AP230="Baja",'MAPA DE RIESGOS'!$AR230="Menor"),CONCATENATE("R",'MAPA DE RIESGOS'!$H230,"C",'MAPA DE RIESGOS'!$AF230),"")</f>
        <v/>
      </c>
      <c r="AG114" s="370" t="str">
        <f>IF(AND('MAPA DE RIESGOS'!$AP231="Baja",'MAPA DE RIESGOS'!$AR231="Menor"),CONCATENATE("R",'MAPA DE RIESGOS'!$H231,"C",'MAPA DE RIESGOS'!$AF231),"")</f>
        <v/>
      </c>
      <c r="AH114" s="370" t="str">
        <f>IF(AND('MAPA DE RIESGOS'!$AP232="Baja",'MAPA DE RIESGOS'!$AR232="Menor"),CONCATENATE("R",'MAPA DE RIESGOS'!$H232,"C",'MAPA DE RIESGOS'!$AF232),"")</f>
        <v/>
      </c>
      <c r="AI114" s="370" t="str">
        <f>IF(AND('MAPA DE RIESGOS'!$AP233="Baja",'MAPA DE RIESGOS'!$AR233="Menor"),CONCATENATE("R",'MAPA DE RIESGOS'!$H233,"C",'MAPA DE RIESGOS'!$AF233),"")</f>
        <v/>
      </c>
      <c r="AJ114" s="370" t="str">
        <f>IF(AND('MAPA DE RIESGOS'!$AP234="Baja",'MAPA DE RIESGOS'!$AR234="Menor"),CONCATENATE("R",'MAPA DE RIESGOS'!$H234,"C",'MAPA DE RIESGOS'!$AF234),"")</f>
        <v/>
      </c>
      <c r="AK114" s="370" t="str">
        <f>IF(AND('MAPA DE RIESGOS'!$AP235="Baja",'MAPA DE RIESGOS'!$AR235="Menor"),CONCATENATE("R",'MAPA DE RIESGOS'!$H235,"C",'MAPA DE RIESGOS'!$AF235),"")</f>
        <v/>
      </c>
      <c r="AL114" s="370" t="str">
        <f>IF(AND('MAPA DE RIESGOS'!$AP236="Baja",'MAPA DE RIESGOS'!$AR236="Menor"),CONCATENATE("R",'MAPA DE RIESGOS'!$H236,"C",'MAPA DE RIESGOS'!$AF236),"")</f>
        <v/>
      </c>
      <c r="AM114" s="370" t="str">
        <f>IF(AND('MAPA DE RIESGOS'!$AP237="Baja",'MAPA DE RIESGOS'!$AR237="Menor"),CONCATENATE("R",'MAPA DE RIESGOS'!$H237,"C",'MAPA DE RIESGOS'!$AF237),"")</f>
        <v/>
      </c>
      <c r="AN114" s="370" t="str">
        <f>IF(AND('MAPA DE RIESGOS'!$AP238="Baja",'MAPA DE RIESGOS'!$AR238="Menor"),CONCATENATE("R",'MAPA DE RIESGOS'!$H238,"C",'MAPA DE RIESGOS'!$AF238),"")</f>
        <v/>
      </c>
      <c r="AO114" s="370" t="str">
        <f>IF(AND('MAPA DE RIESGOS'!$AP239="Baja",'MAPA DE RIESGOS'!$AR239="Menor"),CONCATENATE("R",'MAPA DE RIESGOS'!$H239,"C",'MAPA DE RIESGOS'!$AF239),"")</f>
        <v/>
      </c>
      <c r="AP114" s="370" t="str">
        <f>IF(AND('MAPA DE RIESGOS'!$AP240="Baja",'MAPA DE RIESGOS'!$AR240="Menor"),CONCATENATE("R",'MAPA DE RIESGOS'!$H240,"C",'MAPA DE RIESGOS'!$AF240),"")</f>
        <v/>
      </c>
      <c r="AQ114" s="370" t="str">
        <f>IF(AND('MAPA DE RIESGOS'!$AP241="Baja",'MAPA DE RIESGOS'!$AR241="Menor"),CONCATENATE("R",'MAPA DE RIESGOS'!$H241,"C",'MAPA DE RIESGOS'!$AF241),"")</f>
        <v/>
      </c>
      <c r="AR114" s="370" t="str">
        <f>IF(AND('MAPA DE RIESGOS'!$AP242="Baja",'MAPA DE RIESGOS'!$AR242="Menor"),CONCATENATE("R",'MAPA DE RIESGOS'!$H242,"C",'MAPA DE RIESGOS'!$AF242),"")</f>
        <v/>
      </c>
      <c r="AS114" s="370" t="str">
        <f>IF(AND('MAPA DE RIESGOS'!$AP243="Baja",'MAPA DE RIESGOS'!$AR243="Menor"),CONCATENATE("R",'MAPA DE RIESGOS'!$H243,"C",'MAPA DE RIESGOS'!$AF243),"")</f>
        <v/>
      </c>
      <c r="AT114" s="369" t="str">
        <f>IF(AND('MAPA DE RIESGOS'!$AP226="Baja",'MAPA DE RIESGOS'!$AR226="Moderado"),CONCATENATE("R",'MAPA DE RIESGOS'!$H226,"C",'MAPA DE RIESGOS'!$AF226),"")</f>
        <v>R36C1</v>
      </c>
      <c r="AU114" s="370" t="str">
        <f>IF(AND('MAPA DE RIESGOS'!$AP227="Baja",'MAPA DE RIESGOS'!$AR227="Moderado"),CONCATENATE("R",'MAPA DE RIESGOS'!$H227,"C",'MAPA DE RIESGOS'!$AF227),"")</f>
        <v/>
      </c>
      <c r="AV114" s="370" t="str">
        <f>IF(AND('MAPA DE RIESGOS'!$AP228="Baja",'MAPA DE RIESGOS'!$AR228="Moderado"),CONCATENATE("R",'MAPA DE RIESGOS'!$H228,"C",'MAPA DE RIESGOS'!$AF228),"")</f>
        <v/>
      </c>
      <c r="AW114" s="370" t="str">
        <f>IF(AND('MAPA DE RIESGOS'!$AP229="Baja",'MAPA DE RIESGOS'!$AR229="Moderado"),CONCATENATE("R",'MAPA DE RIESGOS'!$H229,"C",'MAPA DE RIESGOS'!$AF229),"")</f>
        <v/>
      </c>
      <c r="AX114" s="370" t="str">
        <f>IF(AND('MAPA DE RIESGOS'!$AP230="Baja",'MAPA DE RIESGOS'!$AR230="Moderado"),CONCATENATE("R",'MAPA DE RIESGOS'!$H230,"C",'MAPA DE RIESGOS'!$AF230),"")</f>
        <v/>
      </c>
      <c r="AY114" s="370" t="str">
        <f>IF(AND('MAPA DE RIESGOS'!$AP231="Baja",'MAPA DE RIESGOS'!$AR231="Moderado"),CONCATENATE("R",'MAPA DE RIESGOS'!$H231,"C",'MAPA DE RIESGOS'!$AF231),"")</f>
        <v/>
      </c>
      <c r="AZ114" s="370" t="str">
        <f>IF(AND('MAPA DE RIESGOS'!$AP232="Baja",'MAPA DE RIESGOS'!$AR232="Moderado"),CONCATENATE("R",'MAPA DE RIESGOS'!$H232,"C",'MAPA DE RIESGOS'!$AF232),"")</f>
        <v>R37C1</v>
      </c>
      <c r="BA114" s="370" t="str">
        <f>IF(AND('MAPA DE RIESGOS'!$AP233="Baja",'MAPA DE RIESGOS'!$AR233="Moderado"),CONCATENATE("R",'MAPA DE RIESGOS'!$H233,"C",'MAPA DE RIESGOS'!$AF233),"")</f>
        <v/>
      </c>
      <c r="BB114" s="370" t="str">
        <f>IF(AND('MAPA DE RIESGOS'!$AP234="Baja",'MAPA DE RIESGOS'!$AR234="Moderado"),CONCATENATE("R",'MAPA DE RIESGOS'!$H234,"C",'MAPA DE RIESGOS'!$AF234),"")</f>
        <v/>
      </c>
      <c r="BC114" s="370" t="str">
        <f>IF(AND('MAPA DE RIESGOS'!$AP235="Baja",'MAPA DE RIESGOS'!$AR235="Moderado"),CONCATENATE("R",'MAPA DE RIESGOS'!$H235,"C",'MAPA DE RIESGOS'!$AF235),"")</f>
        <v/>
      </c>
      <c r="BD114" s="370" t="str">
        <f>IF(AND('MAPA DE RIESGOS'!$AP236="Baja",'MAPA DE RIESGOS'!$AR236="Moderado"),CONCATENATE("R",'MAPA DE RIESGOS'!$H236,"C",'MAPA DE RIESGOS'!$AF236),"")</f>
        <v/>
      </c>
      <c r="BE114" s="370" t="str">
        <f>IF(AND('MAPA DE RIESGOS'!$AP237="Baja",'MAPA DE RIESGOS'!$AR237="Moderado"),CONCATENATE("R",'MAPA DE RIESGOS'!$H237,"C",'MAPA DE RIESGOS'!$AF237),"")</f>
        <v/>
      </c>
      <c r="BF114" s="370" t="str">
        <f>IF(AND('MAPA DE RIESGOS'!$AP238="Baja",'MAPA DE RIESGOS'!$AR238="Moderado"),CONCATENATE("R",'MAPA DE RIESGOS'!$H238,"C",'MAPA DE RIESGOS'!$AF238),"")</f>
        <v>R38C1</v>
      </c>
      <c r="BG114" s="370" t="str">
        <f>IF(AND('MAPA DE RIESGOS'!$AP239="Baja",'MAPA DE RIESGOS'!$AR239="Moderado"),CONCATENATE("R",'MAPA DE RIESGOS'!$H239,"C",'MAPA DE RIESGOS'!$AF239),"")</f>
        <v>R38C2</v>
      </c>
      <c r="BH114" s="370" t="str">
        <f>IF(AND('MAPA DE RIESGOS'!$AP240="Baja",'MAPA DE RIESGOS'!$AR240="Moderado"),CONCATENATE("R",'MAPA DE RIESGOS'!$H240,"C",'MAPA DE RIESGOS'!$AF240),"")</f>
        <v/>
      </c>
      <c r="BI114" s="370" t="str">
        <f>IF(AND('MAPA DE RIESGOS'!$AP241="Baja",'MAPA DE RIESGOS'!$AR241="Moderado"),CONCATENATE("R",'MAPA DE RIESGOS'!$H241,"C",'MAPA DE RIESGOS'!$AF241),"")</f>
        <v/>
      </c>
      <c r="BJ114" s="370" t="str">
        <f>IF(AND('MAPA DE RIESGOS'!$AP242="Baja",'MAPA DE RIESGOS'!$AR242="Moderado"),CONCATENATE("R",'MAPA DE RIESGOS'!$H242,"C",'MAPA DE RIESGOS'!$AF242),"")</f>
        <v/>
      </c>
      <c r="BK114" s="371" t="str">
        <f>IF(AND('MAPA DE RIESGOS'!$AP243="Baja",'MAPA DE RIESGOS'!$AR243="Moderado"),CONCATENATE("R",'MAPA DE RIESGOS'!$H243,"C",'MAPA DE RIESGOS'!$AF243),"")</f>
        <v/>
      </c>
      <c r="BL114" s="357" t="str">
        <f>IF(AND('MAPA DE RIESGOS'!$AP226="Baja",'MAPA DE RIESGOS'!$AR226="Mayor"),CONCATENATE("R",'MAPA DE RIESGOS'!$H226,"C",'MAPA DE RIESGOS'!$AF226),"")</f>
        <v/>
      </c>
      <c r="BM114" s="357" t="str">
        <f>IF(AND('MAPA DE RIESGOS'!$AP227="Baja",'MAPA DE RIESGOS'!$AR227="Mayor"),CONCATENATE("R",'MAPA DE RIESGOS'!$H227,"C",'MAPA DE RIESGOS'!$AF227),"")</f>
        <v/>
      </c>
      <c r="BN114" s="357" t="str">
        <f>IF(AND('MAPA DE RIESGOS'!$AP228="Baja",'MAPA DE RIESGOS'!$AR228="Mayor"),CONCATENATE("R",'MAPA DE RIESGOS'!$H228,"C",'MAPA DE RIESGOS'!$AF228),"")</f>
        <v/>
      </c>
      <c r="BO114" s="357" t="str">
        <f>IF(AND('MAPA DE RIESGOS'!$AP229="Baja",'MAPA DE RIESGOS'!$AR229="Mayor"),CONCATENATE("R",'MAPA DE RIESGOS'!$H229,"C",'MAPA DE RIESGOS'!$AF229),"")</f>
        <v/>
      </c>
      <c r="BP114" s="357" t="str">
        <f>IF(AND('MAPA DE RIESGOS'!$AP230="Baja",'MAPA DE RIESGOS'!$AR230="Mayor"),CONCATENATE("R",'MAPA DE RIESGOS'!$H230,"C",'MAPA DE RIESGOS'!$AF230),"")</f>
        <v/>
      </c>
      <c r="BQ114" s="357" t="str">
        <f>IF(AND('MAPA DE RIESGOS'!$AP231="Baja",'MAPA DE RIESGOS'!$AR231="Mayor"),CONCATENATE("R",'MAPA DE RIESGOS'!$H231,"C",'MAPA DE RIESGOS'!$AF231),"")</f>
        <v/>
      </c>
      <c r="BR114" s="357" t="str">
        <f>IF(AND('MAPA DE RIESGOS'!$AP232="Baja",'MAPA DE RIESGOS'!$AR232="Mayor"),CONCATENATE("R",'MAPA DE RIESGOS'!$H232,"C",'MAPA DE RIESGOS'!$AF232),"")</f>
        <v/>
      </c>
      <c r="BS114" s="357" t="str">
        <f>IF(AND('MAPA DE RIESGOS'!$AP233="Baja",'MAPA DE RIESGOS'!$AR233="Mayor"),CONCATENATE("R",'MAPA DE RIESGOS'!$H233,"C",'MAPA DE RIESGOS'!$AF233),"")</f>
        <v/>
      </c>
      <c r="BT114" s="357" t="str">
        <f>IF(AND('MAPA DE RIESGOS'!$AP234="Baja",'MAPA DE RIESGOS'!$AR234="Mayor"),CONCATENATE("R",'MAPA DE RIESGOS'!$H234,"C",'MAPA DE RIESGOS'!$AF234),"")</f>
        <v/>
      </c>
      <c r="BU114" s="357" t="str">
        <f>IF(AND('MAPA DE RIESGOS'!$AP235="Baja",'MAPA DE RIESGOS'!$AR235="Mayor"),CONCATENATE("R",'MAPA DE RIESGOS'!$H235,"C",'MAPA DE RIESGOS'!$AF235),"")</f>
        <v/>
      </c>
      <c r="BV114" s="357" t="str">
        <f>IF(AND('MAPA DE RIESGOS'!$AP236="Baja",'MAPA DE RIESGOS'!$AR236="Mayor"),CONCATENATE("R",'MAPA DE RIESGOS'!$H236,"C",'MAPA DE RIESGOS'!$AF236),"")</f>
        <v/>
      </c>
      <c r="BW114" s="357" t="str">
        <f>IF(AND('MAPA DE RIESGOS'!$AP237="Baja",'MAPA DE RIESGOS'!$AR237="Mayor"),CONCATENATE("R",'MAPA DE RIESGOS'!$H237,"C",'MAPA DE RIESGOS'!$AF237),"")</f>
        <v/>
      </c>
      <c r="BX114" s="357" t="str">
        <f>IF(AND('MAPA DE RIESGOS'!$AP238="Baja",'MAPA DE RIESGOS'!$AR238="Mayor"),CONCATENATE("R",'MAPA DE RIESGOS'!$H238,"C",'MAPA DE RIESGOS'!$AF238),"")</f>
        <v/>
      </c>
      <c r="BY114" s="357" t="str">
        <f>IF(AND('MAPA DE RIESGOS'!$AP239="Baja",'MAPA DE RIESGOS'!$AR239="Mayor"),CONCATENATE("R",'MAPA DE RIESGOS'!$H239,"C",'MAPA DE RIESGOS'!$AF239),"")</f>
        <v/>
      </c>
      <c r="BZ114" s="357" t="str">
        <f>IF(AND('MAPA DE RIESGOS'!$AP240="Baja",'MAPA DE RIESGOS'!$AR240="Mayor"),CONCATENATE("R",'MAPA DE RIESGOS'!$H240,"C",'MAPA DE RIESGOS'!$AF240),"")</f>
        <v/>
      </c>
      <c r="CA114" s="357" t="str">
        <f>IF(AND('MAPA DE RIESGOS'!$AP241="Baja",'MAPA DE RIESGOS'!$AR241="Mayor"),CONCATENATE("R",'MAPA DE RIESGOS'!$H241,"C",'MAPA DE RIESGOS'!$AF241),"")</f>
        <v/>
      </c>
      <c r="CB114" s="357" t="str">
        <f>IF(AND('MAPA DE RIESGOS'!$AP242="Baja",'MAPA DE RIESGOS'!$AR242="Mayor"),CONCATENATE("R",'MAPA DE RIESGOS'!$H242,"C",'MAPA DE RIESGOS'!$AF242),"")</f>
        <v/>
      </c>
      <c r="CC114" s="358" t="str">
        <f>IF(AND('MAPA DE RIESGOS'!$AP243="Baja",'MAPA DE RIESGOS'!$AR243="Mayor"),CONCATENATE("R",'MAPA DE RIESGOS'!$H243,"C",'MAPA DE RIESGOS'!$AF243),"")</f>
        <v/>
      </c>
      <c r="CD114" s="359" t="str">
        <f>IF(AND('MAPA DE RIESGOS'!$AP226="Baja",'MAPA DE RIESGOS'!$AR226="Catastrófico"),CONCATENATE("R",'MAPA DE RIESGOS'!$H226,"C",'MAPA DE RIESGOS'!$AF226),"")</f>
        <v/>
      </c>
      <c r="CE114" s="359" t="str">
        <f>IF(AND('MAPA DE RIESGOS'!$AP227="Baja",'MAPA DE RIESGOS'!$AR227="Catastrófico"),CONCATENATE("R",'MAPA DE RIESGOS'!$H227,"C",'MAPA DE RIESGOS'!$AF227),"")</f>
        <v/>
      </c>
      <c r="CF114" s="359" t="str">
        <f>IF(AND('MAPA DE RIESGOS'!$AP228="Baja",'MAPA DE RIESGOS'!$AR228="Catastrófico"),CONCATENATE("R",'MAPA DE RIESGOS'!$H228,"C",'MAPA DE RIESGOS'!$AF228),"")</f>
        <v/>
      </c>
      <c r="CG114" s="359" t="str">
        <f>IF(AND('MAPA DE RIESGOS'!$AP229="Baja",'MAPA DE RIESGOS'!$AR229="Catastrófico"),CONCATENATE("R",'MAPA DE RIESGOS'!$H229,"C",'MAPA DE RIESGOS'!$AF229),"")</f>
        <v/>
      </c>
      <c r="CH114" s="359" t="str">
        <f>IF(AND('MAPA DE RIESGOS'!$AP230="Baja",'MAPA DE RIESGOS'!$AR230="Catastrófico"),CONCATENATE("R",'MAPA DE RIESGOS'!$H230,"C",'MAPA DE RIESGOS'!$AF230),"")</f>
        <v/>
      </c>
      <c r="CI114" s="359" t="str">
        <f>IF(AND('MAPA DE RIESGOS'!$AP231="Baja",'MAPA DE RIESGOS'!$AR231="Catastrófico"),CONCATENATE("R",'MAPA DE RIESGOS'!$H231,"C",'MAPA DE RIESGOS'!$AF231),"")</f>
        <v/>
      </c>
      <c r="CJ114" s="359" t="str">
        <f>IF(AND('MAPA DE RIESGOS'!$AP232="Baja",'MAPA DE RIESGOS'!$AR232="Catastrófico"),CONCATENATE("R",'MAPA DE RIESGOS'!$H232,"C",'MAPA DE RIESGOS'!$AF232),"")</f>
        <v/>
      </c>
      <c r="CK114" s="359" t="str">
        <f>IF(AND('MAPA DE RIESGOS'!$AP233="Baja",'MAPA DE RIESGOS'!$AR233="Catastrófico"),CONCATENATE("R",'MAPA DE RIESGOS'!$H233,"C",'MAPA DE RIESGOS'!$AF233),"")</f>
        <v/>
      </c>
      <c r="CL114" s="359" t="str">
        <f>IF(AND('MAPA DE RIESGOS'!$AP234="Baja",'MAPA DE RIESGOS'!$AR234="Catastrófico"),CONCATENATE("R",'MAPA DE RIESGOS'!$H234,"C",'MAPA DE RIESGOS'!$AF234),"")</f>
        <v/>
      </c>
      <c r="CM114" s="359" t="str">
        <f>IF(AND('MAPA DE RIESGOS'!$AP235="Baja",'MAPA DE RIESGOS'!$AR235="Catastrófico"),CONCATENATE("R",'MAPA DE RIESGOS'!$H235,"C",'MAPA DE RIESGOS'!$AF235),"")</f>
        <v/>
      </c>
      <c r="CN114" s="359" t="str">
        <f>IF(AND('MAPA DE RIESGOS'!$AP236="Baja",'MAPA DE RIESGOS'!$AR236="Catastrófico"),CONCATENATE("R",'MAPA DE RIESGOS'!$H236,"C",'MAPA DE RIESGOS'!$AF236),"")</f>
        <v/>
      </c>
      <c r="CO114" s="359" t="str">
        <f>IF(AND('MAPA DE RIESGOS'!$AP237="Baja",'MAPA DE RIESGOS'!$AR237="Catastrófico"),CONCATENATE("R",'MAPA DE RIESGOS'!$H237,"C",'MAPA DE RIESGOS'!$AF237),"")</f>
        <v/>
      </c>
      <c r="CP114" s="359" t="str">
        <f>IF(AND('MAPA DE RIESGOS'!$AP238="Baja",'MAPA DE RIESGOS'!$AR238="Catastrófico"),CONCATENATE("R",'MAPA DE RIESGOS'!$H238,"C",'MAPA DE RIESGOS'!$AF238),"")</f>
        <v/>
      </c>
      <c r="CQ114" s="359" t="str">
        <f>IF(AND('MAPA DE RIESGOS'!$AP239="Baja",'MAPA DE RIESGOS'!$AR239="Catastrófico"),CONCATENATE("R",'MAPA DE RIESGOS'!$H239,"C",'MAPA DE RIESGOS'!$AF239),"")</f>
        <v/>
      </c>
      <c r="CR114" s="359" t="str">
        <f>IF(AND('MAPA DE RIESGOS'!$AP240="Baja",'MAPA DE RIESGOS'!$AR240="Catastrófico"),CONCATENATE("R",'MAPA DE RIESGOS'!$H240,"C",'MAPA DE RIESGOS'!$AF240),"")</f>
        <v/>
      </c>
      <c r="CS114" s="359" t="str">
        <f>IF(AND('MAPA DE RIESGOS'!$AP241="Baja",'MAPA DE RIESGOS'!$AR241="Catastrófico"),CONCATENATE("R",'MAPA DE RIESGOS'!$H241,"C",'MAPA DE RIESGOS'!$AF241),"")</f>
        <v/>
      </c>
      <c r="CT114" s="359" t="str">
        <f>IF(AND('MAPA DE RIESGOS'!$AP242="Baja",'MAPA DE RIESGOS'!$AR242="Catastrófico"),CONCATENATE("R",'MAPA DE RIESGOS'!$H242,"C",'MAPA DE RIESGOS'!$AF242),"")</f>
        <v/>
      </c>
      <c r="CU114" s="360" t="str">
        <f>IF(AND('MAPA DE RIESGOS'!$AP243="Baja",'MAPA DE RIESGOS'!$AR243="Catastrófico"),CONCATENATE("R",'MAPA DE RIESGOS'!$H243,"C",'MAPA DE RIESGOS'!$AF243),"")</f>
        <v/>
      </c>
      <c r="CV114" s="67"/>
      <c r="CW114" s="752"/>
      <c r="CX114" s="752"/>
      <c r="CY114" s="752"/>
      <c r="CZ114" s="752"/>
      <c r="DA114" s="752"/>
      <c r="DB114" s="752"/>
    </row>
    <row r="115" spans="2:106" ht="32.5" customHeight="1">
      <c r="B115" s="749"/>
      <c r="C115" s="749"/>
      <c r="D115" s="750"/>
      <c r="E115" s="738"/>
      <c r="F115" s="739"/>
      <c r="G115" s="739"/>
      <c r="H115" s="739"/>
      <c r="I115" s="740"/>
      <c r="J115" s="378" t="str">
        <f>IF(AND('MAPA DE RIESGOS'!$AP244="Baja",'MAPA DE RIESGOS'!$AR244="Leve"),CONCATENATE("R",'MAPA DE RIESGOS'!$H244,"C",'MAPA DE RIESGOS'!$AF244),"")</f>
        <v/>
      </c>
      <c r="K115" s="379" t="str">
        <f>IF(AND('MAPA DE RIESGOS'!$AP245="Baja",'MAPA DE RIESGOS'!$AR245="Leve"),CONCATENATE("R",'MAPA DE RIESGOS'!$H245,"C",'MAPA DE RIESGOS'!$AF245),"")</f>
        <v/>
      </c>
      <c r="L115" s="379" t="str">
        <f>IF(AND('MAPA DE RIESGOS'!$AP246="Baja",'MAPA DE RIESGOS'!$AR246="Leve"),CONCATENATE("R",'MAPA DE RIESGOS'!$H246,"C",'MAPA DE RIESGOS'!$AF246),"")</f>
        <v/>
      </c>
      <c r="M115" s="379" t="str">
        <f>IF(AND('MAPA DE RIESGOS'!$AP247="Baja",'MAPA DE RIESGOS'!$AR247="Leve"),CONCATENATE("R",'MAPA DE RIESGOS'!$H247,"C",'MAPA DE RIESGOS'!$AF247),"")</f>
        <v/>
      </c>
      <c r="N115" s="379" t="str">
        <f>IF(AND('MAPA DE RIESGOS'!$AP248="Baja",'MAPA DE RIESGOS'!$AR248="Leve"),CONCATENATE("R",'MAPA DE RIESGOS'!$H248,"C",'MAPA DE RIESGOS'!$AF248),"")</f>
        <v/>
      </c>
      <c r="O115" s="379" t="str">
        <f>IF(AND('MAPA DE RIESGOS'!$AP249="Baja",'MAPA DE RIESGOS'!$AR249="Leve"),CONCATENATE("R",'MAPA DE RIESGOS'!$H249,"C",'MAPA DE RIESGOS'!$AF249),"")</f>
        <v/>
      </c>
      <c r="P115" s="379" t="str">
        <f>IF(AND('MAPA DE RIESGOS'!$AP250="Baja",'MAPA DE RIESGOS'!$AR250="Leve"),CONCATENATE("R",'MAPA DE RIESGOS'!$H250,"C",'MAPA DE RIESGOS'!$AF250),"")</f>
        <v/>
      </c>
      <c r="Q115" s="379" t="str">
        <f>IF(AND('MAPA DE RIESGOS'!$AP251="Baja",'MAPA DE RIESGOS'!$AR251="Leve"),CONCATENATE("R",'MAPA DE RIESGOS'!$H251,"C",'MAPA DE RIESGOS'!$AF251),"")</f>
        <v/>
      </c>
      <c r="R115" s="379" t="str">
        <f>IF(AND('MAPA DE RIESGOS'!$AP252="Baja",'MAPA DE RIESGOS'!$AR252="Leve"),CONCATENATE("R",'MAPA DE RIESGOS'!$H252,"C",'MAPA DE RIESGOS'!$AF252),"")</f>
        <v/>
      </c>
      <c r="S115" s="379" t="str">
        <f>IF(AND('MAPA DE RIESGOS'!$AP253="Baja",'MAPA DE RIESGOS'!$AR253="Leve"),CONCATENATE("R",'MAPA DE RIESGOS'!$H253,"C",'MAPA DE RIESGOS'!$AF253),"")</f>
        <v/>
      </c>
      <c r="T115" s="379" t="str">
        <f>IF(AND('MAPA DE RIESGOS'!$AP254="Baja",'MAPA DE RIESGOS'!$AR254="Leve"),CONCATENATE("R",'MAPA DE RIESGOS'!$H254,"C",'MAPA DE RIESGOS'!$AF254),"")</f>
        <v/>
      </c>
      <c r="U115" s="379" t="str">
        <f>IF(AND('MAPA DE RIESGOS'!$AP255="Baja",'MAPA DE RIESGOS'!$AR255="Leve"),CONCATENATE("R",'MAPA DE RIESGOS'!$H255,"C",'MAPA DE RIESGOS'!$AF255),"")</f>
        <v/>
      </c>
      <c r="V115" s="379" t="str">
        <f>IF(AND('MAPA DE RIESGOS'!$AP256="Baja",'MAPA DE RIESGOS'!$AR256="Leve"),CONCATENATE("R",'MAPA DE RIESGOS'!$H256,"C",'MAPA DE RIESGOS'!$AF256),"")</f>
        <v/>
      </c>
      <c r="W115" s="379" t="str">
        <f>IF(AND('MAPA DE RIESGOS'!$AP257="Baja",'MAPA DE RIESGOS'!$AR257="Leve"),CONCATENATE("R",'MAPA DE RIESGOS'!$H257,"C",'MAPA DE RIESGOS'!$AF257),"")</f>
        <v/>
      </c>
      <c r="X115" s="379" t="str">
        <f>IF(AND('MAPA DE RIESGOS'!$AP258="Baja",'MAPA DE RIESGOS'!$AR258="Leve"),CONCATENATE("R",'MAPA DE RIESGOS'!$H258,"C",'MAPA DE RIESGOS'!$AF258),"")</f>
        <v/>
      </c>
      <c r="Y115" s="379" t="str">
        <f>IF(AND('MAPA DE RIESGOS'!$AP259="Baja",'MAPA DE RIESGOS'!$AR259="Leve"),CONCATENATE("R",'MAPA DE RIESGOS'!$H259,"C",'MAPA DE RIESGOS'!$AF259),"")</f>
        <v/>
      </c>
      <c r="Z115" s="379" t="str">
        <f>IF(AND('MAPA DE RIESGOS'!$AP260="Baja",'MAPA DE RIESGOS'!$AR260="Leve"),CONCATENATE("R",'MAPA DE RIESGOS'!$H260,"C",'MAPA DE RIESGOS'!$AF260),"")</f>
        <v/>
      </c>
      <c r="AA115" s="380" t="str">
        <f>IF(AND('MAPA DE RIESGOS'!$AP261="Baja",'MAPA DE RIESGOS'!$AR261="Leve"),CONCATENATE("R",'MAPA DE RIESGOS'!$H261,"C",'MAPA DE RIESGOS'!$AF261),"")</f>
        <v/>
      </c>
      <c r="AB115" s="369" t="str">
        <f>IF(AND('MAPA DE RIESGOS'!$AP244="Baja",'MAPA DE RIESGOS'!$AR244="Menor"),CONCATENATE("R",'MAPA DE RIESGOS'!$H244,"C",'MAPA DE RIESGOS'!$AF244),"")</f>
        <v/>
      </c>
      <c r="AC115" s="370" t="str">
        <f>IF(AND('MAPA DE RIESGOS'!$AP245="Baja",'MAPA DE RIESGOS'!$AR245="Menor"),CONCATENATE("R",'MAPA DE RIESGOS'!$H245,"C",'MAPA DE RIESGOS'!$AF245),"")</f>
        <v/>
      </c>
      <c r="AD115" s="370" t="str">
        <f>IF(AND('MAPA DE RIESGOS'!$AP246="Baja",'MAPA DE RIESGOS'!$AR246="Menor"),CONCATENATE("R",'MAPA DE RIESGOS'!$H246,"C",'MAPA DE RIESGOS'!$AF246),"")</f>
        <v/>
      </c>
      <c r="AE115" s="370" t="str">
        <f>IF(AND('MAPA DE RIESGOS'!$AP247="Baja",'MAPA DE RIESGOS'!$AR247="Menor"),CONCATENATE("R",'MAPA DE RIESGOS'!$H247,"C",'MAPA DE RIESGOS'!$AF247),"")</f>
        <v/>
      </c>
      <c r="AF115" s="370" t="str">
        <f>IF(AND('MAPA DE RIESGOS'!$AP248="Baja",'MAPA DE RIESGOS'!$AR248="Menor"),CONCATENATE("R",'MAPA DE RIESGOS'!$H248,"C",'MAPA DE RIESGOS'!$AF248),"")</f>
        <v/>
      </c>
      <c r="AG115" s="370" t="str">
        <f>IF(AND('MAPA DE RIESGOS'!$AP249="Baja",'MAPA DE RIESGOS'!$AR249="Menor"),CONCATENATE("R",'MAPA DE RIESGOS'!$H249,"C",'MAPA DE RIESGOS'!$AF249),"")</f>
        <v/>
      </c>
      <c r="AH115" s="370" t="str">
        <f>IF(AND('MAPA DE RIESGOS'!$AP250="Baja",'MAPA DE RIESGOS'!$AR250="Menor"),CONCATENATE("R",'MAPA DE RIESGOS'!$H250,"C",'MAPA DE RIESGOS'!$AF250),"")</f>
        <v/>
      </c>
      <c r="AI115" s="370" t="str">
        <f>IF(AND('MAPA DE RIESGOS'!$AP251="Baja",'MAPA DE RIESGOS'!$AR251="Menor"),CONCATENATE("R",'MAPA DE RIESGOS'!$H251,"C",'MAPA DE RIESGOS'!$AF251),"")</f>
        <v/>
      </c>
      <c r="AJ115" s="370" t="str">
        <f>IF(AND('MAPA DE RIESGOS'!$AP252="Baja",'MAPA DE RIESGOS'!$AR252="Menor"),CONCATENATE("R",'MAPA DE RIESGOS'!$H252,"C",'MAPA DE RIESGOS'!$AF252),"")</f>
        <v/>
      </c>
      <c r="AK115" s="370" t="str">
        <f>IF(AND('MAPA DE RIESGOS'!$AP253="Baja",'MAPA DE RIESGOS'!$AR253="Menor"),CONCATENATE("R",'MAPA DE RIESGOS'!$H253,"C",'MAPA DE RIESGOS'!$AF253),"")</f>
        <v/>
      </c>
      <c r="AL115" s="370" t="str">
        <f>IF(AND('MAPA DE RIESGOS'!$AP254="Baja",'MAPA DE RIESGOS'!$AR254="Menor"),CONCATENATE("R",'MAPA DE RIESGOS'!$H254,"C",'MAPA DE RIESGOS'!$AF254),"")</f>
        <v/>
      </c>
      <c r="AM115" s="370" t="str">
        <f>IF(AND('MAPA DE RIESGOS'!$AP255="Baja",'MAPA DE RIESGOS'!$AR255="Menor"),CONCATENATE("R",'MAPA DE RIESGOS'!$H255,"C",'MAPA DE RIESGOS'!$AF255),"")</f>
        <v/>
      </c>
      <c r="AN115" s="370" t="str">
        <f>IF(AND('MAPA DE RIESGOS'!$AP256="Baja",'MAPA DE RIESGOS'!$AR256="Menor"),CONCATENATE("R",'MAPA DE RIESGOS'!$H256,"C",'MAPA DE RIESGOS'!$AF256),"")</f>
        <v/>
      </c>
      <c r="AO115" s="370" t="str">
        <f>IF(AND('MAPA DE RIESGOS'!$AP257="Baja",'MAPA DE RIESGOS'!$AR257="Menor"),CONCATENATE("R",'MAPA DE RIESGOS'!$H257,"C",'MAPA DE RIESGOS'!$AF257),"")</f>
        <v/>
      </c>
      <c r="AP115" s="370" t="str">
        <f>IF(AND('MAPA DE RIESGOS'!$AP258="Baja",'MAPA DE RIESGOS'!$AR258="Menor"),CONCATENATE("R",'MAPA DE RIESGOS'!$H258,"C",'MAPA DE RIESGOS'!$AF258),"")</f>
        <v/>
      </c>
      <c r="AQ115" s="370" t="str">
        <f>IF(AND('MAPA DE RIESGOS'!$AP259="Baja",'MAPA DE RIESGOS'!$AR259="Menor"),CONCATENATE("R",'MAPA DE RIESGOS'!$H259,"C",'MAPA DE RIESGOS'!$AF259),"")</f>
        <v/>
      </c>
      <c r="AR115" s="370" t="str">
        <f>IF(AND('MAPA DE RIESGOS'!$AP260="Baja",'MAPA DE RIESGOS'!$AR260="Menor"),CONCATENATE("R",'MAPA DE RIESGOS'!$H260,"C",'MAPA DE RIESGOS'!$AF260),"")</f>
        <v/>
      </c>
      <c r="AS115" s="370" t="str">
        <f>IF(AND('MAPA DE RIESGOS'!$AP261="Baja",'MAPA DE RIESGOS'!$AR261="Menor"),CONCATENATE("R",'MAPA DE RIESGOS'!$H261,"C",'MAPA DE RIESGOS'!$AF261),"")</f>
        <v/>
      </c>
      <c r="AT115" s="369" t="str">
        <f>IF(AND('MAPA DE RIESGOS'!$AP244="Baja",'MAPA DE RIESGOS'!$AR244="Moderado"),CONCATENATE("R",'MAPA DE RIESGOS'!$H244,"C",'MAPA DE RIESGOS'!$AF244),"")</f>
        <v>R39C1</v>
      </c>
      <c r="AU115" s="370" t="str">
        <f>IF(AND('MAPA DE RIESGOS'!$AP245="Baja",'MAPA DE RIESGOS'!$AR245="Moderado"),CONCATENATE("R",'MAPA DE RIESGOS'!$H245,"C",'MAPA DE RIESGOS'!$AF245),"")</f>
        <v>R39C2</v>
      </c>
      <c r="AV115" s="370" t="str">
        <f>IF(AND('MAPA DE RIESGOS'!$AP246="Baja",'MAPA DE RIESGOS'!$AR246="Moderado"),CONCATENATE("R",'MAPA DE RIESGOS'!$H246,"C",'MAPA DE RIESGOS'!$AF246),"")</f>
        <v/>
      </c>
      <c r="AW115" s="370" t="str">
        <f>IF(AND('MAPA DE RIESGOS'!$AP247="Baja",'MAPA DE RIESGOS'!$AR247="Moderado"),CONCATENATE("R",'MAPA DE RIESGOS'!$H247,"C",'MAPA DE RIESGOS'!$AF247),"")</f>
        <v/>
      </c>
      <c r="AX115" s="370" t="str">
        <f>IF(AND('MAPA DE RIESGOS'!$AP248="Baja",'MAPA DE RIESGOS'!$AR248="Moderado"),CONCATENATE("R",'MAPA DE RIESGOS'!$H248,"C",'MAPA DE RIESGOS'!$AF248),"")</f>
        <v/>
      </c>
      <c r="AY115" s="370" t="str">
        <f>IF(AND('MAPA DE RIESGOS'!$AP249="Baja",'MAPA DE RIESGOS'!$AR249="Moderado"),CONCATENATE("R",'MAPA DE RIESGOS'!$H249,"C",'MAPA DE RIESGOS'!$AF249),"")</f>
        <v/>
      </c>
      <c r="AZ115" s="370" t="str">
        <f>IF(AND('MAPA DE RIESGOS'!$AP250="Baja",'MAPA DE RIESGOS'!$AR250="Moderado"),CONCATENATE("R",'MAPA DE RIESGOS'!$H250,"C",'MAPA DE RIESGOS'!$AF250),"")</f>
        <v>R40C1</v>
      </c>
      <c r="BA115" s="370" t="str">
        <f>IF(AND('MAPA DE RIESGOS'!$AP251="Baja",'MAPA DE RIESGOS'!$AR251="Moderado"),CONCATENATE("R",'MAPA DE RIESGOS'!$H251,"C",'MAPA DE RIESGOS'!$AF251),"")</f>
        <v>R40C2</v>
      </c>
      <c r="BB115" s="370" t="str">
        <f>IF(AND('MAPA DE RIESGOS'!$AP252="Baja",'MAPA DE RIESGOS'!$AR252="Moderado"),CONCATENATE("R",'MAPA DE RIESGOS'!$H252,"C",'MAPA DE RIESGOS'!$AF252),"")</f>
        <v/>
      </c>
      <c r="BC115" s="370" t="str">
        <f>IF(AND('MAPA DE RIESGOS'!$AP253="Baja",'MAPA DE RIESGOS'!$AR253="Moderado"),CONCATENATE("R",'MAPA DE RIESGOS'!$H253,"C",'MAPA DE RIESGOS'!$AF253),"")</f>
        <v/>
      </c>
      <c r="BD115" s="370" t="str">
        <f>IF(AND('MAPA DE RIESGOS'!$AP254="Baja",'MAPA DE RIESGOS'!$AR254="Moderado"),CONCATENATE("R",'MAPA DE RIESGOS'!$H254,"C",'MAPA DE RIESGOS'!$AF254),"")</f>
        <v/>
      </c>
      <c r="BE115" s="370" t="str">
        <f>IF(AND('MAPA DE RIESGOS'!$AP255="Baja",'MAPA DE RIESGOS'!$AR255="Moderado"),CONCATENATE("R",'MAPA DE RIESGOS'!$H255,"C",'MAPA DE RIESGOS'!$AF255),"")</f>
        <v/>
      </c>
      <c r="BF115" s="370" t="str">
        <f>IF(AND('MAPA DE RIESGOS'!$AP256="Baja",'MAPA DE RIESGOS'!$AR256="Moderado"),CONCATENATE("R",'MAPA DE RIESGOS'!$H256,"C",'MAPA DE RIESGOS'!$AF256),"")</f>
        <v>R41C1</v>
      </c>
      <c r="BG115" s="370" t="str">
        <f>IF(AND('MAPA DE RIESGOS'!$AP257="Baja",'MAPA DE RIESGOS'!$AR257="Moderado"),CONCATENATE("R",'MAPA DE RIESGOS'!$H257,"C",'MAPA DE RIESGOS'!$AF257),"")</f>
        <v>R41C2</v>
      </c>
      <c r="BH115" s="370" t="str">
        <f>IF(AND('MAPA DE RIESGOS'!$AP258="Baja",'MAPA DE RIESGOS'!$AR258="Moderado"),CONCATENATE("R",'MAPA DE RIESGOS'!$H258,"C",'MAPA DE RIESGOS'!$AF258),"")</f>
        <v/>
      </c>
      <c r="BI115" s="370" t="str">
        <f>IF(AND('MAPA DE RIESGOS'!$AP259="Baja",'MAPA DE RIESGOS'!$AR259="Moderado"),CONCATENATE("R",'MAPA DE RIESGOS'!$H259,"C",'MAPA DE RIESGOS'!$AF259),"")</f>
        <v/>
      </c>
      <c r="BJ115" s="370" t="str">
        <f>IF(AND('MAPA DE RIESGOS'!$AP260="Baja",'MAPA DE RIESGOS'!$AR260="Moderado"),CONCATENATE("R",'MAPA DE RIESGOS'!$H260,"C",'MAPA DE RIESGOS'!$AF260),"")</f>
        <v/>
      </c>
      <c r="BK115" s="371" t="str">
        <f>IF(AND('MAPA DE RIESGOS'!$AP261="Baja",'MAPA DE RIESGOS'!$AR261="Moderado"),CONCATENATE("R",'MAPA DE RIESGOS'!$H261,"C",'MAPA DE RIESGOS'!$AF261),"")</f>
        <v/>
      </c>
      <c r="BL115" s="357" t="str">
        <f>IF(AND('MAPA DE RIESGOS'!$AP244="Baja",'MAPA DE RIESGOS'!$AR244="Mayor"),CONCATENATE("R",'MAPA DE RIESGOS'!$H244,"C",'MAPA DE RIESGOS'!$AF244),"")</f>
        <v/>
      </c>
      <c r="BM115" s="357" t="str">
        <f>IF(AND('MAPA DE RIESGOS'!$AP245="Baja",'MAPA DE RIESGOS'!$AR245="Mayor"),CONCATENATE("R",'MAPA DE RIESGOS'!$H245,"C",'MAPA DE RIESGOS'!$AF245),"")</f>
        <v/>
      </c>
      <c r="BN115" s="357" t="str">
        <f>IF(AND('MAPA DE RIESGOS'!$AP246="Baja",'MAPA DE RIESGOS'!$AR246="Mayor"),CONCATENATE("R",'MAPA DE RIESGOS'!$H246,"C",'MAPA DE RIESGOS'!$AF246),"")</f>
        <v/>
      </c>
      <c r="BO115" s="357" t="str">
        <f>IF(AND('MAPA DE RIESGOS'!$AP247="Baja",'MAPA DE RIESGOS'!$AR247="Mayor"),CONCATENATE("R",'MAPA DE RIESGOS'!$H247,"C",'MAPA DE RIESGOS'!$AF247),"")</f>
        <v/>
      </c>
      <c r="BP115" s="357" t="str">
        <f>IF(AND('MAPA DE RIESGOS'!$AP248="Baja",'MAPA DE RIESGOS'!$AR248="Mayor"),CONCATENATE("R",'MAPA DE RIESGOS'!$H248,"C",'MAPA DE RIESGOS'!$AF248),"")</f>
        <v/>
      </c>
      <c r="BQ115" s="357" t="str">
        <f>IF(AND('MAPA DE RIESGOS'!$AP249="Baja",'MAPA DE RIESGOS'!$AR249="Mayor"),CONCATENATE("R",'MAPA DE RIESGOS'!$H249,"C",'MAPA DE RIESGOS'!$AF249),"")</f>
        <v/>
      </c>
      <c r="BR115" s="357" t="str">
        <f>IF(AND('MAPA DE RIESGOS'!$AP250="Baja",'MAPA DE RIESGOS'!$AR250="Mayor"),CONCATENATE("R",'MAPA DE RIESGOS'!$H250,"C",'MAPA DE RIESGOS'!$AF250),"")</f>
        <v/>
      </c>
      <c r="BS115" s="357" t="str">
        <f>IF(AND('MAPA DE RIESGOS'!$AP251="Baja",'MAPA DE RIESGOS'!$AR251="Mayor"),CONCATENATE("R",'MAPA DE RIESGOS'!$H251,"C",'MAPA DE RIESGOS'!$AF251),"")</f>
        <v/>
      </c>
      <c r="BT115" s="357" t="str">
        <f>IF(AND('MAPA DE RIESGOS'!$AP252="Baja",'MAPA DE RIESGOS'!$AR252="Mayor"),CONCATENATE("R",'MAPA DE RIESGOS'!$H252,"C",'MAPA DE RIESGOS'!$AF252),"")</f>
        <v/>
      </c>
      <c r="BU115" s="357" t="str">
        <f>IF(AND('MAPA DE RIESGOS'!$AP253="Baja",'MAPA DE RIESGOS'!$AR253="Mayor"),CONCATENATE("R",'MAPA DE RIESGOS'!$H253,"C",'MAPA DE RIESGOS'!$AF253),"")</f>
        <v/>
      </c>
      <c r="BV115" s="357" t="str">
        <f>IF(AND('MAPA DE RIESGOS'!$AP254="Baja",'MAPA DE RIESGOS'!$AR254="Mayor"),CONCATENATE("R",'MAPA DE RIESGOS'!$H254,"C",'MAPA DE RIESGOS'!$AF254),"")</f>
        <v/>
      </c>
      <c r="BW115" s="357" t="str">
        <f>IF(AND('MAPA DE RIESGOS'!$AP255="Baja",'MAPA DE RIESGOS'!$AR255="Mayor"),CONCATENATE("R",'MAPA DE RIESGOS'!$H255,"C",'MAPA DE RIESGOS'!$AF255),"")</f>
        <v/>
      </c>
      <c r="BX115" s="357" t="str">
        <f>IF(AND('MAPA DE RIESGOS'!$AP256="Baja",'MAPA DE RIESGOS'!$AR256="Mayor"),CONCATENATE("R",'MAPA DE RIESGOS'!$H256,"C",'MAPA DE RIESGOS'!$AF256),"")</f>
        <v/>
      </c>
      <c r="BY115" s="357" t="str">
        <f>IF(AND('MAPA DE RIESGOS'!$AP257="Baja",'MAPA DE RIESGOS'!$AR257="Mayor"),CONCATENATE("R",'MAPA DE RIESGOS'!$H257,"C",'MAPA DE RIESGOS'!$AF257),"")</f>
        <v/>
      </c>
      <c r="BZ115" s="357" t="str">
        <f>IF(AND('MAPA DE RIESGOS'!$AP258="Baja",'MAPA DE RIESGOS'!$AR258="Mayor"),CONCATENATE("R",'MAPA DE RIESGOS'!$H258,"C",'MAPA DE RIESGOS'!$AF258),"")</f>
        <v/>
      </c>
      <c r="CA115" s="357" t="str">
        <f>IF(AND('MAPA DE RIESGOS'!$AP259="Baja",'MAPA DE RIESGOS'!$AR259="Mayor"),CONCATENATE("R",'MAPA DE RIESGOS'!$H259,"C",'MAPA DE RIESGOS'!$AF259),"")</f>
        <v/>
      </c>
      <c r="CB115" s="357" t="str">
        <f>IF(AND('MAPA DE RIESGOS'!$AP260="Baja",'MAPA DE RIESGOS'!$AR260="Mayor"),CONCATENATE("R",'MAPA DE RIESGOS'!$H260,"C",'MAPA DE RIESGOS'!$AF260),"")</f>
        <v/>
      </c>
      <c r="CC115" s="358" t="str">
        <f>IF(AND('MAPA DE RIESGOS'!$AP261="Baja",'MAPA DE RIESGOS'!$AR261="Mayor"),CONCATENATE("R",'MAPA DE RIESGOS'!$H261,"C",'MAPA DE RIESGOS'!$AF261),"")</f>
        <v/>
      </c>
      <c r="CD115" s="359" t="str">
        <f>IF(AND('MAPA DE RIESGOS'!$AP244="Baja",'MAPA DE RIESGOS'!$AR244="Catastrófico"),CONCATENATE("R",'MAPA DE RIESGOS'!$H244,"C",'MAPA DE RIESGOS'!$AF244),"")</f>
        <v/>
      </c>
      <c r="CE115" s="359" t="str">
        <f>IF(AND('MAPA DE RIESGOS'!$AP245="Baja",'MAPA DE RIESGOS'!$AR245="Catastrófico"),CONCATENATE("R",'MAPA DE RIESGOS'!$H245,"C",'MAPA DE RIESGOS'!$AF245),"")</f>
        <v/>
      </c>
      <c r="CF115" s="359" t="str">
        <f>IF(AND('MAPA DE RIESGOS'!$AP246="Baja",'MAPA DE RIESGOS'!$AR246="Catastrófico"),CONCATENATE("R",'MAPA DE RIESGOS'!$H246,"C",'MAPA DE RIESGOS'!$AF246),"")</f>
        <v/>
      </c>
      <c r="CG115" s="359" t="str">
        <f>IF(AND('MAPA DE RIESGOS'!$AP247="Baja",'MAPA DE RIESGOS'!$AR247="Catastrófico"),CONCATENATE("R",'MAPA DE RIESGOS'!$H247,"C",'MAPA DE RIESGOS'!$AF247),"")</f>
        <v/>
      </c>
      <c r="CH115" s="359" t="str">
        <f>IF(AND('MAPA DE RIESGOS'!$AP248="Baja",'MAPA DE RIESGOS'!$AR248="Catastrófico"),CONCATENATE("R",'MAPA DE RIESGOS'!$H248,"C",'MAPA DE RIESGOS'!$AF248),"")</f>
        <v/>
      </c>
      <c r="CI115" s="359" t="str">
        <f>IF(AND('MAPA DE RIESGOS'!$AP249="Baja",'MAPA DE RIESGOS'!$AR249="Catastrófico"),CONCATENATE("R",'MAPA DE RIESGOS'!$H249,"C",'MAPA DE RIESGOS'!$AF249),"")</f>
        <v/>
      </c>
      <c r="CJ115" s="359" t="str">
        <f>IF(AND('MAPA DE RIESGOS'!$AP250="Baja",'MAPA DE RIESGOS'!$AR250="Catastrófico"),CONCATENATE("R",'MAPA DE RIESGOS'!$H250,"C",'MAPA DE RIESGOS'!$AF250),"")</f>
        <v/>
      </c>
      <c r="CK115" s="359" t="str">
        <f>IF(AND('MAPA DE RIESGOS'!$AP251="Baja",'MAPA DE RIESGOS'!$AR251="Catastrófico"),CONCATENATE("R",'MAPA DE RIESGOS'!$H251,"C",'MAPA DE RIESGOS'!$AF251),"")</f>
        <v/>
      </c>
      <c r="CL115" s="359" t="str">
        <f>IF(AND('MAPA DE RIESGOS'!$AP252="Baja",'MAPA DE RIESGOS'!$AR252="Catastrófico"),CONCATENATE("R",'MAPA DE RIESGOS'!$H252,"C",'MAPA DE RIESGOS'!$AF252),"")</f>
        <v/>
      </c>
      <c r="CM115" s="359" t="str">
        <f>IF(AND('MAPA DE RIESGOS'!$AP253="Baja",'MAPA DE RIESGOS'!$AR253="Catastrófico"),CONCATENATE("R",'MAPA DE RIESGOS'!$H253,"C",'MAPA DE RIESGOS'!$AF253),"")</f>
        <v/>
      </c>
      <c r="CN115" s="359" t="str">
        <f>IF(AND('MAPA DE RIESGOS'!$AP254="Baja",'MAPA DE RIESGOS'!$AR254="Catastrófico"),CONCATENATE("R",'MAPA DE RIESGOS'!$H254,"C",'MAPA DE RIESGOS'!$AF254),"")</f>
        <v/>
      </c>
      <c r="CO115" s="359" t="str">
        <f>IF(AND('MAPA DE RIESGOS'!$AP255="Baja",'MAPA DE RIESGOS'!$AR255="Catastrófico"),CONCATENATE("R",'MAPA DE RIESGOS'!$H255,"C",'MAPA DE RIESGOS'!$AF255),"")</f>
        <v/>
      </c>
      <c r="CP115" s="359" t="str">
        <f>IF(AND('MAPA DE RIESGOS'!$AP256="Baja",'MAPA DE RIESGOS'!$AR256="Catastrófico"),CONCATENATE("R",'MAPA DE RIESGOS'!$H256,"C",'MAPA DE RIESGOS'!$AF256),"")</f>
        <v/>
      </c>
      <c r="CQ115" s="359" t="str">
        <f>IF(AND('MAPA DE RIESGOS'!$AP257="Baja",'MAPA DE RIESGOS'!$AR257="Catastrófico"),CONCATENATE("R",'MAPA DE RIESGOS'!$H257,"C",'MAPA DE RIESGOS'!$AF257),"")</f>
        <v/>
      </c>
      <c r="CR115" s="359" t="str">
        <f>IF(AND('MAPA DE RIESGOS'!$AP258="Baja",'MAPA DE RIESGOS'!$AR258="Catastrófico"),CONCATENATE("R",'MAPA DE RIESGOS'!$H258,"C",'MAPA DE RIESGOS'!$AF258),"")</f>
        <v/>
      </c>
      <c r="CS115" s="359" t="str">
        <f>IF(AND('MAPA DE RIESGOS'!$AP259="Baja",'MAPA DE RIESGOS'!$AR259="Catastrófico"),CONCATENATE("R",'MAPA DE RIESGOS'!$H259,"C",'MAPA DE RIESGOS'!$AF259),"")</f>
        <v/>
      </c>
      <c r="CT115" s="359" t="str">
        <f>IF(AND('MAPA DE RIESGOS'!$AP260="Baja",'MAPA DE RIESGOS'!$AR260="Catastrófico"),CONCATENATE("R",'MAPA DE RIESGOS'!$H260,"C",'MAPA DE RIESGOS'!$AF260),"")</f>
        <v/>
      </c>
      <c r="CU115" s="360" t="str">
        <f>IF(AND('MAPA DE RIESGOS'!$AP261="Baja",'MAPA DE RIESGOS'!$AR261="Catastrófico"),CONCATENATE("R",'MAPA DE RIESGOS'!$H261,"C",'MAPA DE RIESGOS'!$AF261),"")</f>
        <v/>
      </c>
      <c r="CV115" s="67"/>
      <c r="CW115" s="752"/>
      <c r="CX115" s="752"/>
      <c r="CY115" s="752"/>
      <c r="CZ115" s="752"/>
      <c r="DA115" s="752"/>
      <c r="DB115" s="752"/>
    </row>
    <row r="116" spans="2:106" ht="32.5" customHeight="1">
      <c r="B116" s="749"/>
      <c r="C116" s="749"/>
      <c r="D116" s="750"/>
      <c r="E116" s="738"/>
      <c r="F116" s="739"/>
      <c r="G116" s="739"/>
      <c r="H116" s="739"/>
      <c r="I116" s="740"/>
      <c r="J116" s="378" t="str">
        <f>IF(AND('MAPA DE RIESGOS'!$AP262="Baja",'MAPA DE RIESGOS'!$AR262="Leve"),CONCATENATE("R",'MAPA DE RIESGOS'!$H262,"C",'MAPA DE RIESGOS'!$AF262),"")</f>
        <v/>
      </c>
      <c r="K116" s="379" t="str">
        <f>IF(AND('MAPA DE RIESGOS'!$AP263="Baja",'MAPA DE RIESGOS'!$AR263="Leve"),CONCATENATE("R",'MAPA DE RIESGOS'!$H263,"C",'MAPA DE RIESGOS'!$AF263),"")</f>
        <v/>
      </c>
      <c r="L116" s="379" t="str">
        <f>IF(AND('MAPA DE RIESGOS'!$AP264="Baja",'MAPA DE RIESGOS'!$AR264="Leve"),CONCATENATE("R",'MAPA DE RIESGOS'!$H264,"C",'MAPA DE RIESGOS'!$AF264),"")</f>
        <v/>
      </c>
      <c r="M116" s="379" t="str">
        <f>IF(AND('MAPA DE RIESGOS'!$AP265="Baja",'MAPA DE RIESGOS'!$AR265="Leve"),CONCATENATE("R",'MAPA DE RIESGOS'!$H265,"C",'MAPA DE RIESGOS'!$AF265),"")</f>
        <v/>
      </c>
      <c r="N116" s="379" t="str">
        <f>IF(AND('MAPA DE RIESGOS'!$AP266="Baja",'MAPA DE RIESGOS'!$AR266="Leve"),CONCATENATE("R",'MAPA DE RIESGOS'!$H266,"C",'MAPA DE RIESGOS'!$AF266),"")</f>
        <v/>
      </c>
      <c r="O116" s="379" t="str">
        <f>IF(AND('MAPA DE RIESGOS'!$AP267="Baja",'MAPA DE RIESGOS'!$AR267="Leve"),CONCATENATE("R",'MAPA DE RIESGOS'!$H267,"C",'MAPA DE RIESGOS'!$AF267),"")</f>
        <v/>
      </c>
      <c r="P116" s="379" t="str">
        <f>IF(AND('MAPA DE RIESGOS'!$AP268="Baja",'MAPA DE RIESGOS'!$AR268="Leve"),CONCATENATE("R",'MAPA DE RIESGOS'!$H268,"C",'MAPA DE RIESGOS'!$AF268),"")</f>
        <v/>
      </c>
      <c r="Q116" s="379" t="str">
        <f>IF(AND('MAPA DE RIESGOS'!$AP269="Baja",'MAPA DE RIESGOS'!$AR269="Leve"),CONCATENATE("R",'MAPA DE RIESGOS'!$H269,"C",'MAPA DE RIESGOS'!$AF269),"")</f>
        <v/>
      </c>
      <c r="R116" s="379" t="str">
        <f>IF(AND('MAPA DE RIESGOS'!$AP270="Baja",'MAPA DE RIESGOS'!$AR270="Leve"),CONCATENATE("R",'MAPA DE RIESGOS'!$H270,"C",'MAPA DE RIESGOS'!$AF270),"")</f>
        <v/>
      </c>
      <c r="S116" s="379" t="str">
        <f>IF(AND('MAPA DE RIESGOS'!$AP271="Baja",'MAPA DE RIESGOS'!$AR271="Leve"),CONCATENATE("R",'MAPA DE RIESGOS'!$H271,"C",'MAPA DE RIESGOS'!$AF271),"")</f>
        <v/>
      </c>
      <c r="T116" s="379" t="str">
        <f>IF(AND('MAPA DE RIESGOS'!$AP272="Baja",'MAPA DE RIESGOS'!$AR272="Leve"),CONCATENATE("R",'MAPA DE RIESGOS'!$H272,"C",'MAPA DE RIESGOS'!$AF272),"")</f>
        <v/>
      </c>
      <c r="U116" s="379" t="str">
        <f>IF(AND('MAPA DE RIESGOS'!$AP273="Baja",'MAPA DE RIESGOS'!$AR273="Leve"),CONCATENATE("R",'MAPA DE RIESGOS'!$H273,"C",'MAPA DE RIESGOS'!$AF273),"")</f>
        <v/>
      </c>
      <c r="V116" s="379" t="str">
        <f>IF(AND('MAPA DE RIESGOS'!$AP274="Baja",'MAPA DE RIESGOS'!$AR274="Leve"),CONCATENATE("R",'MAPA DE RIESGOS'!$H274,"C",'MAPA DE RIESGOS'!$AF274),"")</f>
        <v/>
      </c>
      <c r="W116" s="379" t="str">
        <f>IF(AND('MAPA DE RIESGOS'!$AP275="Baja",'MAPA DE RIESGOS'!$AR275="Leve"),CONCATENATE("R",'MAPA DE RIESGOS'!$H275,"C",'MAPA DE RIESGOS'!$AF275),"")</f>
        <v/>
      </c>
      <c r="X116" s="379" t="str">
        <f>IF(AND('MAPA DE RIESGOS'!$AP276="Baja",'MAPA DE RIESGOS'!$AR276="Leve"),CONCATENATE("R",'MAPA DE RIESGOS'!$H276,"C",'MAPA DE RIESGOS'!$AF276),"")</f>
        <v/>
      </c>
      <c r="Y116" s="379" t="str">
        <f>IF(AND('MAPA DE RIESGOS'!$AP277="Baja",'MAPA DE RIESGOS'!$AR277="Leve"),CONCATENATE("R",'MAPA DE RIESGOS'!$H277,"C",'MAPA DE RIESGOS'!$AF277),"")</f>
        <v/>
      </c>
      <c r="Z116" s="379" t="str">
        <f>IF(AND('MAPA DE RIESGOS'!$AP278="Baja",'MAPA DE RIESGOS'!$AR278="Leve"),CONCATENATE("R",'MAPA DE RIESGOS'!$H278,"C",'MAPA DE RIESGOS'!$AF278),"")</f>
        <v/>
      </c>
      <c r="AA116" s="380" t="str">
        <f>IF(AND('MAPA DE RIESGOS'!$AP279="Baja",'MAPA DE RIESGOS'!$AR279="Leve"),CONCATENATE("R",'MAPA DE RIESGOS'!$H279,"C",'MAPA DE RIESGOS'!$AF279),"")</f>
        <v/>
      </c>
      <c r="AB116" s="369" t="str">
        <f>IF(AND('MAPA DE RIESGOS'!$AP262="Baja",'MAPA DE RIESGOS'!$AR262="Menor"),CONCATENATE("R",'MAPA DE RIESGOS'!$H262,"C",'MAPA DE RIESGOS'!$AF262),"")</f>
        <v/>
      </c>
      <c r="AC116" s="370" t="str">
        <f>IF(AND('MAPA DE RIESGOS'!$AP263="Baja",'MAPA DE RIESGOS'!$AR263="Menor"),CONCATENATE("R",'MAPA DE RIESGOS'!$H263,"C",'MAPA DE RIESGOS'!$AF263),"")</f>
        <v/>
      </c>
      <c r="AD116" s="370" t="str">
        <f>IF(AND('MAPA DE RIESGOS'!$AP264="Baja",'MAPA DE RIESGOS'!$AR264="Menor"),CONCATENATE("R",'MAPA DE RIESGOS'!$H264,"C",'MAPA DE RIESGOS'!$AF264),"")</f>
        <v/>
      </c>
      <c r="AE116" s="370" t="str">
        <f>IF(AND('MAPA DE RIESGOS'!$AP265="Baja",'MAPA DE RIESGOS'!$AR265="Menor"),CONCATENATE("R",'MAPA DE RIESGOS'!$H265,"C",'MAPA DE RIESGOS'!$AF265),"")</f>
        <v/>
      </c>
      <c r="AF116" s="370" t="str">
        <f>IF(AND('MAPA DE RIESGOS'!$AP266="Baja",'MAPA DE RIESGOS'!$AR266="Menor"),CONCATENATE("R",'MAPA DE RIESGOS'!$H266,"C",'MAPA DE RIESGOS'!$AF266),"")</f>
        <v/>
      </c>
      <c r="AG116" s="370" t="str">
        <f>IF(AND('MAPA DE RIESGOS'!$AP267="Baja",'MAPA DE RIESGOS'!$AR267="Menor"),CONCATENATE("R",'MAPA DE RIESGOS'!$H267,"C",'MAPA DE RIESGOS'!$AF267),"")</f>
        <v/>
      </c>
      <c r="AH116" s="370" t="str">
        <f>IF(AND('MAPA DE RIESGOS'!$AP268="Baja",'MAPA DE RIESGOS'!$AR268="Menor"),CONCATENATE("R",'MAPA DE RIESGOS'!$H268,"C",'MAPA DE RIESGOS'!$AF268),"")</f>
        <v/>
      </c>
      <c r="AI116" s="370" t="str">
        <f>IF(AND('MAPA DE RIESGOS'!$AP269="Baja",'MAPA DE RIESGOS'!$AR269="Menor"),CONCATENATE("R",'MAPA DE RIESGOS'!$H269,"C",'MAPA DE RIESGOS'!$AF269),"")</f>
        <v/>
      </c>
      <c r="AJ116" s="370" t="str">
        <f>IF(AND('MAPA DE RIESGOS'!$AP270="Baja",'MAPA DE RIESGOS'!$AR270="Menor"),CONCATENATE("R",'MAPA DE RIESGOS'!$H270,"C",'MAPA DE RIESGOS'!$AF270),"")</f>
        <v/>
      </c>
      <c r="AK116" s="370" t="str">
        <f>IF(AND('MAPA DE RIESGOS'!$AP271="Baja",'MAPA DE RIESGOS'!$AR271="Menor"),CONCATENATE("R",'MAPA DE RIESGOS'!$H271,"C",'MAPA DE RIESGOS'!$AF271),"")</f>
        <v/>
      </c>
      <c r="AL116" s="370" t="str">
        <f>IF(AND('MAPA DE RIESGOS'!$AP272="Baja",'MAPA DE RIESGOS'!$AR272="Menor"),CONCATENATE("R",'MAPA DE RIESGOS'!$H272,"C",'MAPA DE RIESGOS'!$AF272),"")</f>
        <v/>
      </c>
      <c r="AM116" s="370" t="str">
        <f>IF(AND('MAPA DE RIESGOS'!$AP273="Baja",'MAPA DE RIESGOS'!$AR273="Menor"),CONCATENATE("R",'MAPA DE RIESGOS'!$H273,"C",'MAPA DE RIESGOS'!$AF273),"")</f>
        <v/>
      </c>
      <c r="AN116" s="370" t="str">
        <f>IF(AND('MAPA DE RIESGOS'!$AP274="Baja",'MAPA DE RIESGOS'!$AR274="Menor"),CONCATENATE("R",'MAPA DE RIESGOS'!$H274,"C",'MAPA DE RIESGOS'!$AF274),"")</f>
        <v/>
      </c>
      <c r="AO116" s="370" t="str">
        <f>IF(AND('MAPA DE RIESGOS'!$AP275="Baja",'MAPA DE RIESGOS'!$AR275="Menor"),CONCATENATE("R",'MAPA DE RIESGOS'!$H275,"C",'MAPA DE RIESGOS'!$AF275),"")</f>
        <v/>
      </c>
      <c r="AP116" s="370" t="str">
        <f>IF(AND('MAPA DE RIESGOS'!$AP276="Baja",'MAPA DE RIESGOS'!$AR276="Menor"),CONCATENATE("R",'MAPA DE RIESGOS'!$H276,"C",'MAPA DE RIESGOS'!$AF276),"")</f>
        <v/>
      </c>
      <c r="AQ116" s="370" t="str">
        <f>IF(AND('MAPA DE RIESGOS'!$AP277="Baja",'MAPA DE RIESGOS'!$AR277="Menor"),CONCATENATE("R",'MAPA DE RIESGOS'!$H277,"C",'MAPA DE RIESGOS'!$AF277),"")</f>
        <v/>
      </c>
      <c r="AR116" s="370" t="str">
        <f>IF(AND('MAPA DE RIESGOS'!$AP278="Baja",'MAPA DE RIESGOS'!$AR278="Menor"),CONCATENATE("R",'MAPA DE RIESGOS'!$H278,"C",'MAPA DE RIESGOS'!$AF278),"")</f>
        <v/>
      </c>
      <c r="AS116" s="370" t="str">
        <f>IF(AND('MAPA DE RIESGOS'!$AP279="Baja",'MAPA DE RIESGOS'!$AR279="Menor"),CONCATENATE("R",'MAPA DE RIESGOS'!$H279,"C",'MAPA DE RIESGOS'!$AF279),"")</f>
        <v/>
      </c>
      <c r="AT116" s="369" t="str">
        <f>IF(AND('MAPA DE RIESGOS'!$AP262="Baja",'MAPA DE RIESGOS'!$AR262="Moderado"),CONCATENATE("R",'MAPA DE RIESGOS'!$H262,"C",'MAPA DE RIESGOS'!$AF262),"")</f>
        <v>R42C1</v>
      </c>
      <c r="AU116" s="370" t="str">
        <f>IF(AND('MAPA DE RIESGOS'!$AP263="Baja",'MAPA DE RIESGOS'!$AR263="Moderado"),CONCATENATE("R",'MAPA DE RIESGOS'!$H263,"C",'MAPA DE RIESGOS'!$AF263),"")</f>
        <v>R42C2</v>
      </c>
      <c r="AV116" s="370" t="str">
        <f>IF(AND('MAPA DE RIESGOS'!$AP264="Baja",'MAPA DE RIESGOS'!$AR264="Moderado"),CONCATENATE("R",'MAPA DE RIESGOS'!$H264,"C",'MAPA DE RIESGOS'!$AF264),"")</f>
        <v/>
      </c>
      <c r="AW116" s="370" t="str">
        <f>IF(AND('MAPA DE RIESGOS'!$AP265="Baja",'MAPA DE RIESGOS'!$AR265="Moderado"),CONCATENATE("R",'MAPA DE RIESGOS'!$H265,"C",'MAPA DE RIESGOS'!$AF265),"")</f>
        <v/>
      </c>
      <c r="AX116" s="370" t="str">
        <f>IF(AND('MAPA DE RIESGOS'!$AP266="Baja",'MAPA DE RIESGOS'!$AR266="Moderado"),CONCATENATE("R",'MAPA DE RIESGOS'!$H266,"C",'MAPA DE RIESGOS'!$AF266),"")</f>
        <v/>
      </c>
      <c r="AY116" s="370" t="str">
        <f>IF(AND('MAPA DE RIESGOS'!$AP267="Baja",'MAPA DE RIESGOS'!$AR267="Moderado"),CONCATENATE("R",'MAPA DE RIESGOS'!$H267,"C",'MAPA DE RIESGOS'!$AF267),"")</f>
        <v/>
      </c>
      <c r="AZ116" s="370" t="str">
        <f>IF(AND('MAPA DE RIESGOS'!$AP268="Baja",'MAPA DE RIESGOS'!$AR268="Moderado"),CONCATENATE("R",'MAPA DE RIESGOS'!$H268,"C",'MAPA DE RIESGOS'!$AF268),"")</f>
        <v>R43C1</v>
      </c>
      <c r="BA116" s="370" t="str">
        <f>IF(AND('MAPA DE RIESGOS'!$AP269="Baja",'MAPA DE RIESGOS'!$AR269="Moderado"),CONCATENATE("R",'MAPA DE RIESGOS'!$H269,"C",'MAPA DE RIESGOS'!$AF269),"")</f>
        <v>R43C2</v>
      </c>
      <c r="BB116" s="370" t="str">
        <f>IF(AND('MAPA DE RIESGOS'!$AP270="Baja",'MAPA DE RIESGOS'!$AR270="Moderado"),CONCATENATE("R",'MAPA DE RIESGOS'!$H270,"C",'MAPA DE RIESGOS'!$AF270),"")</f>
        <v/>
      </c>
      <c r="BC116" s="370" t="str">
        <f>IF(AND('MAPA DE RIESGOS'!$AP271="Baja",'MAPA DE RIESGOS'!$AR271="Moderado"),CONCATENATE("R",'MAPA DE RIESGOS'!$H271,"C",'MAPA DE RIESGOS'!$AF271),"")</f>
        <v/>
      </c>
      <c r="BD116" s="370" t="str">
        <f>IF(AND('MAPA DE RIESGOS'!$AP272="Baja",'MAPA DE RIESGOS'!$AR272="Moderado"),CONCATENATE("R",'MAPA DE RIESGOS'!$H272,"C",'MAPA DE RIESGOS'!$AF272),"")</f>
        <v/>
      </c>
      <c r="BE116" s="370" t="str">
        <f>IF(AND('MAPA DE RIESGOS'!$AP273="Baja",'MAPA DE RIESGOS'!$AR273="Moderado"),CONCATENATE("R",'MAPA DE RIESGOS'!$H273,"C",'MAPA DE RIESGOS'!$AF273),"")</f>
        <v/>
      </c>
      <c r="BF116" s="370" t="str">
        <f>IF(AND('MAPA DE RIESGOS'!$AP274="Baja",'MAPA DE RIESGOS'!$AR274="Moderado"),CONCATENATE("R",'MAPA DE RIESGOS'!$H274,"C",'MAPA DE RIESGOS'!$AF274),"")</f>
        <v>R44C1</v>
      </c>
      <c r="BG116" s="370" t="str">
        <f>IF(AND('MAPA DE RIESGOS'!$AP275="Baja",'MAPA DE RIESGOS'!$AR275="Moderado"),CONCATENATE("R",'MAPA DE RIESGOS'!$H275,"C",'MAPA DE RIESGOS'!$AF275),"")</f>
        <v>R44C2</v>
      </c>
      <c r="BH116" s="370" t="str">
        <f>IF(AND('MAPA DE RIESGOS'!$AP276="Baja",'MAPA DE RIESGOS'!$AR276="Moderado"),CONCATENATE("R",'MAPA DE RIESGOS'!$H276,"C",'MAPA DE RIESGOS'!$AF276),"")</f>
        <v/>
      </c>
      <c r="BI116" s="370" t="str">
        <f>IF(AND('MAPA DE RIESGOS'!$AP277="Baja",'MAPA DE RIESGOS'!$AR277="Moderado"),CONCATENATE("R",'MAPA DE RIESGOS'!$H277,"C",'MAPA DE RIESGOS'!$AF277),"")</f>
        <v/>
      </c>
      <c r="BJ116" s="370" t="str">
        <f>IF(AND('MAPA DE RIESGOS'!$AP278="Baja",'MAPA DE RIESGOS'!$AR278="Moderado"),CONCATENATE("R",'MAPA DE RIESGOS'!$H278,"C",'MAPA DE RIESGOS'!$AF278),"")</f>
        <v/>
      </c>
      <c r="BK116" s="371" t="str">
        <f>IF(AND('MAPA DE RIESGOS'!$AP279="Baja",'MAPA DE RIESGOS'!$AR279="Moderado"),CONCATENATE("R",'MAPA DE RIESGOS'!$H279,"C",'MAPA DE RIESGOS'!$AF279),"")</f>
        <v/>
      </c>
      <c r="BL116" s="357" t="str">
        <f>IF(AND('MAPA DE RIESGOS'!$AP262="Baja",'MAPA DE RIESGOS'!$AR262="Mayor"),CONCATENATE("R",'MAPA DE RIESGOS'!$H262,"C",'MAPA DE RIESGOS'!$AF262),"")</f>
        <v/>
      </c>
      <c r="BM116" s="357" t="str">
        <f>IF(AND('MAPA DE RIESGOS'!$AP263="Baja",'MAPA DE RIESGOS'!$AR263="Mayor"),CONCATENATE("R",'MAPA DE RIESGOS'!$H263,"C",'MAPA DE RIESGOS'!$AF263),"")</f>
        <v/>
      </c>
      <c r="BN116" s="357" t="str">
        <f>IF(AND('MAPA DE RIESGOS'!$AP264="Baja",'MAPA DE RIESGOS'!$AR264="Mayor"),CONCATENATE("R",'MAPA DE RIESGOS'!$H264,"C",'MAPA DE RIESGOS'!$AF264),"")</f>
        <v/>
      </c>
      <c r="BO116" s="357" t="str">
        <f>IF(AND('MAPA DE RIESGOS'!$AP265="Baja",'MAPA DE RIESGOS'!$AR265="Mayor"),CONCATENATE("R",'MAPA DE RIESGOS'!$H265,"C",'MAPA DE RIESGOS'!$AF265),"")</f>
        <v/>
      </c>
      <c r="BP116" s="357" t="str">
        <f>IF(AND('MAPA DE RIESGOS'!$AP266="Baja",'MAPA DE RIESGOS'!$AR266="Mayor"),CONCATENATE("R",'MAPA DE RIESGOS'!$H266,"C",'MAPA DE RIESGOS'!$AF266),"")</f>
        <v/>
      </c>
      <c r="BQ116" s="357" t="str">
        <f>IF(AND('MAPA DE RIESGOS'!$AP267="Baja",'MAPA DE RIESGOS'!$AR267="Mayor"),CONCATENATE("R",'MAPA DE RIESGOS'!$H267,"C",'MAPA DE RIESGOS'!$AF267),"")</f>
        <v/>
      </c>
      <c r="BR116" s="357" t="str">
        <f>IF(AND('MAPA DE RIESGOS'!$AP268="Baja",'MAPA DE RIESGOS'!$AR268="Mayor"),CONCATENATE("R",'MAPA DE RIESGOS'!$H268,"C",'MAPA DE RIESGOS'!$AF268),"")</f>
        <v/>
      </c>
      <c r="BS116" s="357" t="str">
        <f>IF(AND('MAPA DE RIESGOS'!$AP269="Baja",'MAPA DE RIESGOS'!$AR269="Mayor"),CONCATENATE("R",'MAPA DE RIESGOS'!$H269,"C",'MAPA DE RIESGOS'!$AF269),"")</f>
        <v/>
      </c>
      <c r="BT116" s="357" t="str">
        <f>IF(AND('MAPA DE RIESGOS'!$AP270="Baja",'MAPA DE RIESGOS'!$AR270="Mayor"),CONCATENATE("R",'MAPA DE RIESGOS'!$H270,"C",'MAPA DE RIESGOS'!$AF270),"")</f>
        <v/>
      </c>
      <c r="BU116" s="357" t="str">
        <f>IF(AND('MAPA DE RIESGOS'!$AP271="Baja",'MAPA DE RIESGOS'!$AR271="Mayor"),CONCATENATE("R",'MAPA DE RIESGOS'!$H271,"C",'MAPA DE RIESGOS'!$AF271),"")</f>
        <v/>
      </c>
      <c r="BV116" s="357" t="str">
        <f>IF(AND('MAPA DE RIESGOS'!$AP272="Baja",'MAPA DE RIESGOS'!$AR272="Mayor"),CONCATENATE("R",'MAPA DE RIESGOS'!$H272,"C",'MAPA DE RIESGOS'!$AF272),"")</f>
        <v/>
      </c>
      <c r="BW116" s="357" t="str">
        <f>IF(AND('MAPA DE RIESGOS'!$AP273="Baja",'MAPA DE RIESGOS'!$AR273="Mayor"),CONCATENATE("R",'MAPA DE RIESGOS'!$H273,"C",'MAPA DE RIESGOS'!$AF273),"")</f>
        <v/>
      </c>
      <c r="BX116" s="357" t="str">
        <f>IF(AND('MAPA DE RIESGOS'!$AP274="Baja",'MAPA DE RIESGOS'!$AR274="Mayor"),CONCATENATE("R",'MAPA DE RIESGOS'!$H274,"C",'MAPA DE RIESGOS'!$AF274),"")</f>
        <v/>
      </c>
      <c r="BY116" s="357" t="str">
        <f>IF(AND('MAPA DE RIESGOS'!$AP275="Baja",'MAPA DE RIESGOS'!$AR275="Mayor"),CONCATENATE("R",'MAPA DE RIESGOS'!$H275,"C",'MAPA DE RIESGOS'!$AF275),"")</f>
        <v/>
      </c>
      <c r="BZ116" s="357" t="str">
        <f>IF(AND('MAPA DE RIESGOS'!$AP276="Baja",'MAPA DE RIESGOS'!$AR276="Mayor"),CONCATENATE("R",'MAPA DE RIESGOS'!$H276,"C",'MAPA DE RIESGOS'!$AF276),"")</f>
        <v/>
      </c>
      <c r="CA116" s="357" t="str">
        <f>IF(AND('MAPA DE RIESGOS'!$AP277="Baja",'MAPA DE RIESGOS'!$AR277="Mayor"),CONCATENATE("R",'MAPA DE RIESGOS'!$H277,"C",'MAPA DE RIESGOS'!$AF277),"")</f>
        <v/>
      </c>
      <c r="CB116" s="357" t="str">
        <f>IF(AND('MAPA DE RIESGOS'!$AP278="Baja",'MAPA DE RIESGOS'!$AR278="Mayor"),CONCATENATE("R",'MAPA DE RIESGOS'!$H278,"C",'MAPA DE RIESGOS'!$AF278),"")</f>
        <v/>
      </c>
      <c r="CC116" s="358" t="str">
        <f>IF(AND('MAPA DE RIESGOS'!$AP279="Baja",'MAPA DE RIESGOS'!$AR279="Mayor"),CONCATENATE("R",'MAPA DE RIESGOS'!$H279,"C",'MAPA DE RIESGOS'!$AF279),"")</f>
        <v/>
      </c>
      <c r="CD116" s="359" t="str">
        <f>IF(AND('MAPA DE RIESGOS'!$AP262="Baja",'MAPA DE RIESGOS'!$AR262="Catastrófico"),CONCATENATE("R",'MAPA DE RIESGOS'!$H262,"C",'MAPA DE RIESGOS'!$AF262),"")</f>
        <v/>
      </c>
      <c r="CE116" s="359" t="str">
        <f>IF(AND('MAPA DE RIESGOS'!$AP263="Baja",'MAPA DE RIESGOS'!$AR263="Catastrófico"),CONCATENATE("R",'MAPA DE RIESGOS'!$H263,"C",'MAPA DE RIESGOS'!$AF263),"")</f>
        <v/>
      </c>
      <c r="CF116" s="359" t="str">
        <f>IF(AND('MAPA DE RIESGOS'!$AP264="Baja",'MAPA DE RIESGOS'!$AR264="Catastrófico"),CONCATENATE("R",'MAPA DE RIESGOS'!$H264,"C",'MAPA DE RIESGOS'!$AF264),"")</f>
        <v/>
      </c>
      <c r="CG116" s="359" t="str">
        <f>IF(AND('MAPA DE RIESGOS'!$AP265="Baja",'MAPA DE RIESGOS'!$AR265="Catastrófico"),CONCATENATE("R",'MAPA DE RIESGOS'!$H265,"C",'MAPA DE RIESGOS'!$AF265),"")</f>
        <v/>
      </c>
      <c r="CH116" s="359" t="str">
        <f>IF(AND('MAPA DE RIESGOS'!$AP266="Baja",'MAPA DE RIESGOS'!$AR266="Catastrófico"),CONCATENATE("R",'MAPA DE RIESGOS'!$H266,"C",'MAPA DE RIESGOS'!$AF266),"")</f>
        <v/>
      </c>
      <c r="CI116" s="359" t="str">
        <f>IF(AND('MAPA DE RIESGOS'!$AP267="Baja",'MAPA DE RIESGOS'!$AR267="Catastrófico"),CONCATENATE("R",'MAPA DE RIESGOS'!$H267,"C",'MAPA DE RIESGOS'!$AF267),"")</f>
        <v/>
      </c>
      <c r="CJ116" s="359" t="str">
        <f>IF(AND('MAPA DE RIESGOS'!$AP268="Baja",'MAPA DE RIESGOS'!$AR268="Catastrófico"),CONCATENATE("R",'MAPA DE RIESGOS'!$H268,"C",'MAPA DE RIESGOS'!$AF268),"")</f>
        <v/>
      </c>
      <c r="CK116" s="359" t="str">
        <f>IF(AND('MAPA DE RIESGOS'!$AP269="Baja",'MAPA DE RIESGOS'!$AR269="Catastrófico"),CONCATENATE("R",'MAPA DE RIESGOS'!$H269,"C",'MAPA DE RIESGOS'!$AF269),"")</f>
        <v/>
      </c>
      <c r="CL116" s="359" t="str">
        <f>IF(AND('MAPA DE RIESGOS'!$AP270="Baja",'MAPA DE RIESGOS'!$AR270="Catastrófico"),CONCATENATE("R",'MAPA DE RIESGOS'!$H270,"C",'MAPA DE RIESGOS'!$AF270),"")</f>
        <v/>
      </c>
      <c r="CM116" s="359" t="str">
        <f>IF(AND('MAPA DE RIESGOS'!$AP271="Baja",'MAPA DE RIESGOS'!$AR271="Catastrófico"),CONCATENATE("R",'MAPA DE RIESGOS'!$H271,"C",'MAPA DE RIESGOS'!$AF271),"")</f>
        <v/>
      </c>
      <c r="CN116" s="359" t="str">
        <f>IF(AND('MAPA DE RIESGOS'!$AP272="Baja",'MAPA DE RIESGOS'!$AR272="Catastrófico"),CONCATENATE("R",'MAPA DE RIESGOS'!$H272,"C",'MAPA DE RIESGOS'!$AF272),"")</f>
        <v/>
      </c>
      <c r="CO116" s="359" t="str">
        <f>IF(AND('MAPA DE RIESGOS'!$AP273="Baja",'MAPA DE RIESGOS'!$AR273="Catastrófico"),CONCATENATE("R",'MAPA DE RIESGOS'!$H273,"C",'MAPA DE RIESGOS'!$AF273),"")</f>
        <v/>
      </c>
      <c r="CP116" s="359" t="str">
        <f>IF(AND('MAPA DE RIESGOS'!$AP274="Baja",'MAPA DE RIESGOS'!$AR274="Catastrófico"),CONCATENATE("R",'MAPA DE RIESGOS'!$H274,"C",'MAPA DE RIESGOS'!$AF274),"")</f>
        <v/>
      </c>
      <c r="CQ116" s="359" t="str">
        <f>IF(AND('MAPA DE RIESGOS'!$AP275="Baja",'MAPA DE RIESGOS'!$AR275="Catastrófico"),CONCATENATE("R",'MAPA DE RIESGOS'!$H275,"C",'MAPA DE RIESGOS'!$AF275),"")</f>
        <v/>
      </c>
      <c r="CR116" s="359" t="str">
        <f>IF(AND('MAPA DE RIESGOS'!$AP276="Baja",'MAPA DE RIESGOS'!$AR276="Catastrófico"),CONCATENATE("R",'MAPA DE RIESGOS'!$H276,"C",'MAPA DE RIESGOS'!$AF276),"")</f>
        <v/>
      </c>
      <c r="CS116" s="359" t="str">
        <f>IF(AND('MAPA DE RIESGOS'!$AP277="Baja",'MAPA DE RIESGOS'!$AR277="Catastrófico"),CONCATENATE("R",'MAPA DE RIESGOS'!$H277,"C",'MAPA DE RIESGOS'!$AF277),"")</f>
        <v/>
      </c>
      <c r="CT116" s="359" t="str">
        <f>IF(AND('MAPA DE RIESGOS'!$AP278="Baja",'MAPA DE RIESGOS'!$AR278="Catastrófico"),CONCATENATE("R",'MAPA DE RIESGOS'!$H278,"C",'MAPA DE RIESGOS'!$AF278),"")</f>
        <v/>
      </c>
      <c r="CU116" s="360" t="str">
        <f>IF(AND('MAPA DE RIESGOS'!$AP279="Baja",'MAPA DE RIESGOS'!$AR279="Catastrófico"),CONCATENATE("R",'MAPA DE RIESGOS'!$H279,"C",'MAPA DE RIESGOS'!$AF279),"")</f>
        <v/>
      </c>
      <c r="CV116" s="67"/>
      <c r="CW116" s="752"/>
      <c r="CX116" s="752"/>
      <c r="CY116" s="752"/>
      <c r="CZ116" s="752"/>
      <c r="DA116" s="752"/>
      <c r="DB116" s="752"/>
    </row>
    <row r="117" spans="2:106" ht="32.5" customHeight="1">
      <c r="B117" s="749"/>
      <c r="C117" s="749"/>
      <c r="D117" s="750"/>
      <c r="E117" s="738"/>
      <c r="F117" s="739"/>
      <c r="G117" s="739"/>
      <c r="H117" s="739"/>
      <c r="I117" s="740"/>
      <c r="J117" s="378" t="str">
        <f>IF(AND('MAPA DE RIESGOS'!$AP280="Baja",'MAPA DE RIESGOS'!$AR280="Leve"),CONCATENATE("R",'MAPA DE RIESGOS'!$H280,"C",'MAPA DE RIESGOS'!$AF280),"")</f>
        <v/>
      </c>
      <c r="K117" s="379" t="str">
        <f>IF(AND('MAPA DE RIESGOS'!$AP281="Baja",'MAPA DE RIESGOS'!$AR281="Leve"),CONCATENATE("R",'MAPA DE RIESGOS'!$H281,"C",'MAPA DE RIESGOS'!$AF281),"")</f>
        <v/>
      </c>
      <c r="L117" s="379" t="str">
        <f>IF(AND('MAPA DE RIESGOS'!$AP282="Baja",'MAPA DE RIESGOS'!$AR282="Leve"),CONCATENATE("R",'MAPA DE RIESGOS'!$H282,"C",'MAPA DE RIESGOS'!$AF282),"")</f>
        <v/>
      </c>
      <c r="M117" s="379" t="str">
        <f>IF(AND('MAPA DE RIESGOS'!$AP283="Baja",'MAPA DE RIESGOS'!$AR283="Leve"),CONCATENATE("R",'MAPA DE RIESGOS'!$H283,"C",'MAPA DE RIESGOS'!$AF283),"")</f>
        <v/>
      </c>
      <c r="N117" s="379" t="str">
        <f>IF(AND('MAPA DE RIESGOS'!$AP284="Baja",'MAPA DE RIESGOS'!$AR284="Leve"),CONCATENATE("R",'MAPA DE RIESGOS'!$H284,"C",'MAPA DE RIESGOS'!$AF284),"")</f>
        <v/>
      </c>
      <c r="O117" s="379" t="str">
        <f>IF(AND('MAPA DE RIESGOS'!$AP285="Baja",'MAPA DE RIESGOS'!$AR285="Leve"),CONCATENATE("R",'MAPA DE RIESGOS'!$H285,"C",'MAPA DE RIESGOS'!$AF285),"")</f>
        <v/>
      </c>
      <c r="P117" s="379" t="str">
        <f>IF(AND('MAPA DE RIESGOS'!$AP286="Baja",'MAPA DE RIESGOS'!$AR286="Leve"),CONCATENATE("R",'MAPA DE RIESGOS'!$H286,"C",'MAPA DE RIESGOS'!$AF286),"")</f>
        <v/>
      </c>
      <c r="Q117" s="379" t="str">
        <f>IF(AND('MAPA DE RIESGOS'!$AP287="Baja",'MAPA DE RIESGOS'!$AR287="Leve"),CONCATENATE("R",'MAPA DE RIESGOS'!$H287,"C",'MAPA DE RIESGOS'!$AF287),"")</f>
        <v/>
      </c>
      <c r="R117" s="379" t="str">
        <f>IF(AND('MAPA DE RIESGOS'!$AP288="Baja",'MAPA DE RIESGOS'!$AR288="Leve"),CONCATENATE("R",'MAPA DE RIESGOS'!$H288,"C",'MAPA DE RIESGOS'!$AF288),"")</f>
        <v/>
      </c>
      <c r="S117" s="379" t="str">
        <f>IF(AND('MAPA DE RIESGOS'!$AP289="Baja",'MAPA DE RIESGOS'!$AR289="Leve"),CONCATENATE("R",'MAPA DE RIESGOS'!$H289,"C",'MAPA DE RIESGOS'!$AF289),"")</f>
        <v/>
      </c>
      <c r="T117" s="379" t="str">
        <f>IF(AND('MAPA DE RIESGOS'!$AP290="Baja",'MAPA DE RIESGOS'!$AR290="Leve"),CONCATENATE("R",'MAPA DE RIESGOS'!$H290,"C",'MAPA DE RIESGOS'!$AF290),"")</f>
        <v/>
      </c>
      <c r="U117" s="379" t="str">
        <f>IF(AND('MAPA DE RIESGOS'!$AP291="Baja",'MAPA DE RIESGOS'!$AR291="Leve"),CONCATENATE("R",'MAPA DE RIESGOS'!$H291,"C",'MAPA DE RIESGOS'!$AF291),"")</f>
        <v/>
      </c>
      <c r="V117" s="379" t="str">
        <f>IF(AND('MAPA DE RIESGOS'!$AP292="Baja",'MAPA DE RIESGOS'!$AR292="Leve"),CONCATENATE("R",'MAPA DE RIESGOS'!$H292,"C",'MAPA DE RIESGOS'!$AF292),"")</f>
        <v/>
      </c>
      <c r="W117" s="379" t="str">
        <f>IF(AND('MAPA DE RIESGOS'!$AP293="Baja",'MAPA DE RIESGOS'!$AR293="Leve"),CONCATENATE("R",'MAPA DE RIESGOS'!$H293,"C",'MAPA DE RIESGOS'!$AF293),"")</f>
        <v/>
      </c>
      <c r="X117" s="379" t="str">
        <f>IF(AND('MAPA DE RIESGOS'!$AP294="Baja",'MAPA DE RIESGOS'!$AR294="Leve"),CONCATENATE("R",'MAPA DE RIESGOS'!$H294,"C",'MAPA DE RIESGOS'!$AF294),"")</f>
        <v/>
      </c>
      <c r="Y117" s="379" t="str">
        <f>IF(AND('MAPA DE RIESGOS'!$AP295="Baja",'MAPA DE RIESGOS'!$AR295="Leve"),CONCATENATE("R",'MAPA DE RIESGOS'!$H295,"C",'MAPA DE RIESGOS'!$AF295),"")</f>
        <v/>
      </c>
      <c r="Z117" s="379" t="str">
        <f>IF(AND('MAPA DE RIESGOS'!$AP296="Baja",'MAPA DE RIESGOS'!$AR296="Leve"),CONCATENATE("R",'MAPA DE RIESGOS'!$H296,"C",'MAPA DE RIESGOS'!$AF296),"")</f>
        <v/>
      </c>
      <c r="AA117" s="380" t="str">
        <f>IF(AND('MAPA DE RIESGOS'!$AP297="Baja",'MAPA DE RIESGOS'!$AR297="Leve"),CONCATENATE("R",'MAPA DE RIESGOS'!$H297,"C",'MAPA DE RIESGOS'!$AF297),"")</f>
        <v/>
      </c>
      <c r="AB117" s="369" t="str">
        <f>IF(AND('MAPA DE RIESGOS'!$AP280="Baja",'MAPA DE RIESGOS'!$AR280="Menor"),CONCATENATE("R",'MAPA DE RIESGOS'!$H280,"C",'MAPA DE RIESGOS'!$AF280),"")</f>
        <v/>
      </c>
      <c r="AC117" s="370" t="str">
        <f>IF(AND('MAPA DE RIESGOS'!$AP281="Baja",'MAPA DE RIESGOS'!$AR281="Menor"),CONCATENATE("R",'MAPA DE RIESGOS'!$H281,"C",'MAPA DE RIESGOS'!$AF281),"")</f>
        <v/>
      </c>
      <c r="AD117" s="370" t="str">
        <f>IF(AND('MAPA DE RIESGOS'!$AP282="Baja",'MAPA DE RIESGOS'!$AR282="Menor"),CONCATENATE("R",'MAPA DE RIESGOS'!$H282,"C",'MAPA DE RIESGOS'!$AF282),"")</f>
        <v/>
      </c>
      <c r="AE117" s="370" t="str">
        <f>IF(AND('MAPA DE RIESGOS'!$AP283="Baja",'MAPA DE RIESGOS'!$AR283="Menor"),CONCATENATE("R",'MAPA DE RIESGOS'!$H283,"C",'MAPA DE RIESGOS'!$AF283),"")</f>
        <v/>
      </c>
      <c r="AF117" s="370" t="str">
        <f>IF(AND('MAPA DE RIESGOS'!$AP284="Baja",'MAPA DE RIESGOS'!$AR284="Menor"),CONCATENATE("R",'MAPA DE RIESGOS'!$H284,"C",'MAPA DE RIESGOS'!$AF284),"")</f>
        <v/>
      </c>
      <c r="AG117" s="370" t="str">
        <f>IF(AND('MAPA DE RIESGOS'!$AP285="Baja",'MAPA DE RIESGOS'!$AR285="Menor"),CONCATENATE("R",'MAPA DE RIESGOS'!$H285,"C",'MAPA DE RIESGOS'!$AF285),"")</f>
        <v/>
      </c>
      <c r="AH117" s="370" t="str">
        <f>IF(AND('MAPA DE RIESGOS'!$AP286="Baja",'MAPA DE RIESGOS'!$AR286="Menor"),CONCATENATE("R",'MAPA DE RIESGOS'!$H286,"C",'MAPA DE RIESGOS'!$AF286),"")</f>
        <v/>
      </c>
      <c r="AI117" s="370" t="str">
        <f>IF(AND('MAPA DE RIESGOS'!$AP287="Baja",'MAPA DE RIESGOS'!$AR287="Menor"),CONCATENATE("R",'MAPA DE RIESGOS'!$H287,"C",'MAPA DE RIESGOS'!$AF287),"")</f>
        <v/>
      </c>
      <c r="AJ117" s="370" t="str">
        <f>IF(AND('MAPA DE RIESGOS'!$AP288="Baja",'MAPA DE RIESGOS'!$AR288="Menor"),CONCATENATE("R",'MAPA DE RIESGOS'!$H288,"C",'MAPA DE RIESGOS'!$AF288),"")</f>
        <v/>
      </c>
      <c r="AK117" s="370" t="str">
        <f>IF(AND('MAPA DE RIESGOS'!$AP289="Baja",'MAPA DE RIESGOS'!$AR289="Menor"),CONCATENATE("R",'MAPA DE RIESGOS'!$H289,"C",'MAPA DE RIESGOS'!$AF289),"")</f>
        <v/>
      </c>
      <c r="AL117" s="370" t="str">
        <f>IF(AND('MAPA DE RIESGOS'!$AP290="Baja",'MAPA DE RIESGOS'!$AR290="Menor"),CONCATENATE("R",'MAPA DE RIESGOS'!$H290,"C",'MAPA DE RIESGOS'!$AF290),"")</f>
        <v/>
      </c>
      <c r="AM117" s="370" t="str">
        <f>IF(AND('MAPA DE RIESGOS'!$AP291="Baja",'MAPA DE RIESGOS'!$AR291="Menor"),CONCATENATE("R",'MAPA DE RIESGOS'!$H291,"C",'MAPA DE RIESGOS'!$AF291),"")</f>
        <v/>
      </c>
      <c r="AN117" s="370" t="str">
        <f>IF(AND('MAPA DE RIESGOS'!$AP292="Baja",'MAPA DE RIESGOS'!$AR292="Menor"),CONCATENATE("R",'MAPA DE RIESGOS'!$H292,"C",'MAPA DE RIESGOS'!$AF292),"")</f>
        <v/>
      </c>
      <c r="AO117" s="370" t="str">
        <f>IF(AND('MAPA DE RIESGOS'!$AP293="Baja",'MAPA DE RIESGOS'!$AR293="Menor"),CONCATENATE("R",'MAPA DE RIESGOS'!$H293,"C",'MAPA DE RIESGOS'!$AF293),"")</f>
        <v/>
      </c>
      <c r="AP117" s="370" t="str">
        <f>IF(AND('MAPA DE RIESGOS'!$AP294="Baja",'MAPA DE RIESGOS'!$AR294="Menor"),CONCATENATE("R",'MAPA DE RIESGOS'!$H294,"C",'MAPA DE RIESGOS'!$AF294),"")</f>
        <v/>
      </c>
      <c r="AQ117" s="370" t="str">
        <f>IF(AND('MAPA DE RIESGOS'!$AP295="Baja",'MAPA DE RIESGOS'!$AR295="Menor"),CONCATENATE("R",'MAPA DE RIESGOS'!$H295,"C",'MAPA DE RIESGOS'!$AF295),"")</f>
        <v/>
      </c>
      <c r="AR117" s="370" t="str">
        <f>IF(AND('MAPA DE RIESGOS'!$AP296="Baja",'MAPA DE RIESGOS'!$AR296="Menor"),CONCATENATE("R",'MAPA DE RIESGOS'!$H296,"C",'MAPA DE RIESGOS'!$AF296),"")</f>
        <v/>
      </c>
      <c r="AS117" s="370" t="str">
        <f>IF(AND('MAPA DE RIESGOS'!$AP297="Baja",'MAPA DE RIESGOS'!$AR297="Menor"),CONCATENATE("R",'MAPA DE RIESGOS'!$H297,"C",'MAPA DE RIESGOS'!$AF297),"")</f>
        <v/>
      </c>
      <c r="AT117" s="369" t="str">
        <f>IF(AND('MAPA DE RIESGOS'!$AP280="Baja",'MAPA DE RIESGOS'!$AR280="Moderado"),CONCATENATE("R",'MAPA DE RIESGOS'!$H280,"C",'MAPA DE RIESGOS'!$AF280),"")</f>
        <v/>
      </c>
      <c r="AU117" s="370" t="str">
        <f>IF(AND('MAPA DE RIESGOS'!$AP281="Baja",'MAPA DE RIESGOS'!$AR281="Moderado"),CONCATENATE("R",'MAPA DE RIESGOS'!$H281,"C",'MAPA DE RIESGOS'!$AF281),"")</f>
        <v/>
      </c>
      <c r="AV117" s="370" t="str">
        <f>IF(AND('MAPA DE RIESGOS'!$AP282="Baja",'MAPA DE RIESGOS'!$AR282="Moderado"),CONCATENATE("R",'MAPA DE RIESGOS'!$H282,"C",'MAPA DE RIESGOS'!$AF282),"")</f>
        <v/>
      </c>
      <c r="AW117" s="370" t="str">
        <f>IF(AND('MAPA DE RIESGOS'!$AP283="Baja",'MAPA DE RIESGOS'!$AR283="Moderado"),CONCATENATE("R",'MAPA DE RIESGOS'!$H283,"C",'MAPA DE RIESGOS'!$AF283),"")</f>
        <v/>
      </c>
      <c r="AX117" s="370" t="str">
        <f>IF(AND('MAPA DE RIESGOS'!$AP284="Baja",'MAPA DE RIESGOS'!$AR284="Moderado"),CONCATENATE("R",'MAPA DE RIESGOS'!$H284,"C",'MAPA DE RIESGOS'!$AF284),"")</f>
        <v/>
      </c>
      <c r="AY117" s="370" t="str">
        <f>IF(AND('MAPA DE RIESGOS'!$AP285="Baja",'MAPA DE RIESGOS'!$AR285="Moderado"),CONCATENATE("R",'MAPA DE RIESGOS'!$H285,"C",'MAPA DE RIESGOS'!$AF285),"")</f>
        <v/>
      </c>
      <c r="AZ117" s="370" t="str">
        <f>IF(AND('MAPA DE RIESGOS'!$AP286="Baja",'MAPA DE RIESGOS'!$AR286="Moderado"),CONCATENATE("R",'MAPA DE RIESGOS'!$H286,"C",'MAPA DE RIESGOS'!$AF286),"")</f>
        <v/>
      </c>
      <c r="BA117" s="370" t="str">
        <f>IF(AND('MAPA DE RIESGOS'!$AP287="Baja",'MAPA DE RIESGOS'!$AR287="Moderado"),CONCATENATE("R",'MAPA DE RIESGOS'!$H287,"C",'MAPA DE RIESGOS'!$AF287),"")</f>
        <v/>
      </c>
      <c r="BB117" s="370" t="str">
        <f>IF(AND('MAPA DE RIESGOS'!$AP288="Baja",'MAPA DE RIESGOS'!$AR288="Moderado"),CONCATENATE("R",'MAPA DE RIESGOS'!$H288,"C",'MAPA DE RIESGOS'!$AF288),"")</f>
        <v/>
      </c>
      <c r="BC117" s="370" t="str">
        <f>IF(AND('MAPA DE RIESGOS'!$AP289="Baja",'MAPA DE RIESGOS'!$AR289="Moderado"),CONCATENATE("R",'MAPA DE RIESGOS'!$H289,"C",'MAPA DE RIESGOS'!$AF289),"")</f>
        <v/>
      </c>
      <c r="BD117" s="370" t="str">
        <f>IF(AND('MAPA DE RIESGOS'!$AP290="Baja",'MAPA DE RIESGOS'!$AR290="Moderado"),CONCATENATE("R",'MAPA DE RIESGOS'!$H290,"C",'MAPA DE RIESGOS'!$AF290),"")</f>
        <v/>
      </c>
      <c r="BE117" s="370" t="str">
        <f>IF(AND('MAPA DE RIESGOS'!$AP291="Baja",'MAPA DE RIESGOS'!$AR291="Moderado"),CONCATENATE("R",'MAPA DE RIESGOS'!$H291,"C",'MAPA DE RIESGOS'!$AF291),"")</f>
        <v/>
      </c>
      <c r="BF117" s="370" t="str">
        <f>IF(AND('MAPA DE RIESGOS'!$AP292="Baja",'MAPA DE RIESGOS'!$AR292="Moderado"),CONCATENATE("R",'MAPA DE RIESGOS'!$H292,"C",'MAPA DE RIESGOS'!$AF292),"")</f>
        <v>R47C1</v>
      </c>
      <c r="BG117" s="370" t="str">
        <f>IF(AND('MAPA DE RIESGOS'!$AP293="Baja",'MAPA DE RIESGOS'!$AR293="Moderado"),CONCATENATE("R",'MAPA DE RIESGOS'!$H293,"C",'MAPA DE RIESGOS'!$AF293),"")</f>
        <v/>
      </c>
      <c r="BH117" s="370" t="str">
        <f>IF(AND('MAPA DE RIESGOS'!$AP294="Baja",'MAPA DE RIESGOS'!$AR294="Moderado"),CONCATENATE("R",'MAPA DE RIESGOS'!$H294,"C",'MAPA DE RIESGOS'!$AF294),"")</f>
        <v/>
      </c>
      <c r="BI117" s="370" t="str">
        <f>IF(AND('MAPA DE RIESGOS'!$AP295="Baja",'MAPA DE RIESGOS'!$AR295="Moderado"),CONCATENATE("R",'MAPA DE RIESGOS'!$H295,"C",'MAPA DE RIESGOS'!$AF295),"")</f>
        <v/>
      </c>
      <c r="BJ117" s="370" t="str">
        <f>IF(AND('MAPA DE RIESGOS'!$AP296="Baja",'MAPA DE RIESGOS'!$AR296="Moderado"),CONCATENATE("R",'MAPA DE RIESGOS'!$H296,"C",'MAPA DE RIESGOS'!$AF296),"")</f>
        <v/>
      </c>
      <c r="BK117" s="371" t="str">
        <f>IF(AND('MAPA DE RIESGOS'!$AP297="Baja",'MAPA DE RIESGOS'!$AR297="Moderado"),CONCATENATE("R",'MAPA DE RIESGOS'!$H297,"C",'MAPA DE RIESGOS'!$AF297),"")</f>
        <v/>
      </c>
      <c r="BL117" s="357" t="str">
        <f>IF(AND('MAPA DE RIESGOS'!$AP280="Baja",'MAPA DE RIESGOS'!$AR280="Mayor"),CONCATENATE("R",'MAPA DE RIESGOS'!$H280,"C",'MAPA DE RIESGOS'!$AF280),"")</f>
        <v/>
      </c>
      <c r="BM117" s="357" t="str">
        <f>IF(AND('MAPA DE RIESGOS'!$AP281="Baja",'MAPA DE RIESGOS'!$AR281="Mayor"),CONCATENATE("R",'MAPA DE RIESGOS'!$H281,"C",'MAPA DE RIESGOS'!$AF281),"")</f>
        <v/>
      </c>
      <c r="BN117" s="357" t="str">
        <f>IF(AND('MAPA DE RIESGOS'!$AP282="Baja",'MAPA DE RIESGOS'!$AR282="Mayor"),CONCATENATE("R",'MAPA DE RIESGOS'!$H282,"C",'MAPA DE RIESGOS'!$AF282),"")</f>
        <v/>
      </c>
      <c r="BO117" s="357" t="str">
        <f>IF(AND('MAPA DE RIESGOS'!$AP283="Baja",'MAPA DE RIESGOS'!$AR283="Mayor"),CONCATENATE("R",'MAPA DE RIESGOS'!$H283,"C",'MAPA DE RIESGOS'!$AF283),"")</f>
        <v/>
      </c>
      <c r="BP117" s="357" t="str">
        <f>IF(AND('MAPA DE RIESGOS'!$AP284="Baja",'MAPA DE RIESGOS'!$AR284="Mayor"),CONCATENATE("R",'MAPA DE RIESGOS'!$H284,"C",'MAPA DE RIESGOS'!$AF284),"")</f>
        <v/>
      </c>
      <c r="BQ117" s="357" t="str">
        <f>IF(AND('MAPA DE RIESGOS'!$AP285="Baja",'MAPA DE RIESGOS'!$AR285="Mayor"),CONCATENATE("R",'MAPA DE RIESGOS'!$H285,"C",'MAPA DE RIESGOS'!$AF285),"")</f>
        <v/>
      </c>
      <c r="BR117" s="357" t="str">
        <f>IF(AND('MAPA DE RIESGOS'!$AP286="Baja",'MAPA DE RIESGOS'!$AR286="Mayor"),CONCATENATE("R",'MAPA DE RIESGOS'!$H286,"C",'MAPA DE RIESGOS'!$AF286),"")</f>
        <v/>
      </c>
      <c r="BS117" s="357" t="str">
        <f>IF(AND('MAPA DE RIESGOS'!$AP287="Baja",'MAPA DE RIESGOS'!$AR287="Mayor"),CONCATENATE("R",'MAPA DE RIESGOS'!$H287,"C",'MAPA DE RIESGOS'!$AF287),"")</f>
        <v/>
      </c>
      <c r="BT117" s="357" t="str">
        <f>IF(AND('MAPA DE RIESGOS'!$AP288="Baja",'MAPA DE RIESGOS'!$AR288="Mayor"),CONCATENATE("R",'MAPA DE RIESGOS'!$H288,"C",'MAPA DE RIESGOS'!$AF288),"")</f>
        <v/>
      </c>
      <c r="BU117" s="357" t="str">
        <f>IF(AND('MAPA DE RIESGOS'!$AP289="Baja",'MAPA DE RIESGOS'!$AR289="Mayor"),CONCATENATE("R",'MAPA DE RIESGOS'!$H289,"C",'MAPA DE RIESGOS'!$AF289),"")</f>
        <v/>
      </c>
      <c r="BV117" s="357" t="str">
        <f>IF(AND('MAPA DE RIESGOS'!$AP290="Baja",'MAPA DE RIESGOS'!$AR290="Mayor"),CONCATENATE("R",'MAPA DE RIESGOS'!$H290,"C",'MAPA DE RIESGOS'!$AF290),"")</f>
        <v/>
      </c>
      <c r="BW117" s="357" t="str">
        <f>IF(AND('MAPA DE RIESGOS'!$AP291="Baja",'MAPA DE RIESGOS'!$AR291="Mayor"),CONCATENATE("R",'MAPA DE RIESGOS'!$H291,"C",'MAPA DE RIESGOS'!$AF291),"")</f>
        <v/>
      </c>
      <c r="BX117" s="357" t="str">
        <f>IF(AND('MAPA DE RIESGOS'!$AP292="Baja",'MAPA DE RIESGOS'!$AR292="Mayor"),CONCATENATE("R",'MAPA DE RIESGOS'!$H292,"C",'MAPA DE RIESGOS'!$AF292),"")</f>
        <v/>
      </c>
      <c r="BY117" s="357" t="str">
        <f>IF(AND('MAPA DE RIESGOS'!$AP293="Baja",'MAPA DE RIESGOS'!$AR293="Mayor"),CONCATENATE("R",'MAPA DE RIESGOS'!$H293,"C",'MAPA DE RIESGOS'!$AF293),"")</f>
        <v/>
      </c>
      <c r="BZ117" s="357" t="str">
        <f>IF(AND('MAPA DE RIESGOS'!$AP294="Baja",'MAPA DE RIESGOS'!$AR294="Mayor"),CONCATENATE("R",'MAPA DE RIESGOS'!$H294,"C",'MAPA DE RIESGOS'!$AF294),"")</f>
        <v/>
      </c>
      <c r="CA117" s="357" t="str">
        <f>IF(AND('MAPA DE RIESGOS'!$AP295="Baja",'MAPA DE RIESGOS'!$AR295="Mayor"),CONCATENATE("R",'MAPA DE RIESGOS'!$H295,"C",'MAPA DE RIESGOS'!$AF295),"")</f>
        <v/>
      </c>
      <c r="CB117" s="357" t="str">
        <f>IF(AND('MAPA DE RIESGOS'!$AP296="Baja",'MAPA DE RIESGOS'!$AR296="Mayor"),CONCATENATE("R",'MAPA DE RIESGOS'!$H296,"C",'MAPA DE RIESGOS'!$AF296),"")</f>
        <v/>
      </c>
      <c r="CC117" s="358" t="str">
        <f>IF(AND('MAPA DE RIESGOS'!$AP297="Baja",'MAPA DE RIESGOS'!$AR297="Mayor"),CONCATENATE("R",'MAPA DE RIESGOS'!$H297,"C",'MAPA DE RIESGOS'!$AF297),"")</f>
        <v/>
      </c>
      <c r="CD117" s="359" t="str">
        <f>IF(AND('MAPA DE RIESGOS'!$AP280="Baja",'MAPA DE RIESGOS'!$AR280="Catastrófico"),CONCATENATE("R",'MAPA DE RIESGOS'!$H280,"C",'MAPA DE RIESGOS'!$AF280),"")</f>
        <v/>
      </c>
      <c r="CE117" s="359" t="str">
        <f>IF(AND('MAPA DE RIESGOS'!$AP281="Baja",'MAPA DE RIESGOS'!$AR281="Catastrófico"),CONCATENATE("R",'MAPA DE RIESGOS'!$H281,"C",'MAPA DE RIESGOS'!$AF281),"")</f>
        <v/>
      </c>
      <c r="CF117" s="359" t="str">
        <f>IF(AND('MAPA DE RIESGOS'!$AP282="Baja",'MAPA DE RIESGOS'!$AR282="Catastrófico"),CONCATENATE("R",'MAPA DE RIESGOS'!$H282,"C",'MAPA DE RIESGOS'!$AF282),"")</f>
        <v/>
      </c>
      <c r="CG117" s="359" t="str">
        <f>IF(AND('MAPA DE RIESGOS'!$AP283="Baja",'MAPA DE RIESGOS'!$AR283="Catastrófico"),CONCATENATE("R",'MAPA DE RIESGOS'!$H283,"C",'MAPA DE RIESGOS'!$AF283),"")</f>
        <v/>
      </c>
      <c r="CH117" s="359" t="str">
        <f>IF(AND('MAPA DE RIESGOS'!$AP284="Baja",'MAPA DE RIESGOS'!$AR284="Catastrófico"),CONCATENATE("R",'MAPA DE RIESGOS'!$H284,"C",'MAPA DE RIESGOS'!$AF284),"")</f>
        <v/>
      </c>
      <c r="CI117" s="359" t="str">
        <f>IF(AND('MAPA DE RIESGOS'!$AP285="Baja",'MAPA DE RIESGOS'!$AR285="Catastrófico"),CONCATENATE("R",'MAPA DE RIESGOS'!$H285,"C",'MAPA DE RIESGOS'!$AF285),"")</f>
        <v/>
      </c>
      <c r="CJ117" s="359" t="str">
        <f>IF(AND('MAPA DE RIESGOS'!$AP286="Baja",'MAPA DE RIESGOS'!$AR286="Catastrófico"),CONCATENATE("R",'MAPA DE RIESGOS'!$H286,"C",'MAPA DE RIESGOS'!$AF286),"")</f>
        <v/>
      </c>
      <c r="CK117" s="359" t="str">
        <f>IF(AND('MAPA DE RIESGOS'!$AP287="Baja",'MAPA DE RIESGOS'!$AR287="Catastrófico"),CONCATENATE("R",'MAPA DE RIESGOS'!$H287,"C",'MAPA DE RIESGOS'!$AF287),"")</f>
        <v/>
      </c>
      <c r="CL117" s="359" t="str">
        <f>IF(AND('MAPA DE RIESGOS'!$AP288="Baja",'MAPA DE RIESGOS'!$AR288="Catastrófico"),CONCATENATE("R",'MAPA DE RIESGOS'!$H288,"C",'MAPA DE RIESGOS'!$AF288),"")</f>
        <v/>
      </c>
      <c r="CM117" s="359" t="str">
        <f>IF(AND('MAPA DE RIESGOS'!$AP289="Baja",'MAPA DE RIESGOS'!$AR289="Catastrófico"),CONCATENATE("R",'MAPA DE RIESGOS'!$H289,"C",'MAPA DE RIESGOS'!$AF289),"")</f>
        <v/>
      </c>
      <c r="CN117" s="359" t="str">
        <f>IF(AND('MAPA DE RIESGOS'!$AP290="Baja",'MAPA DE RIESGOS'!$AR290="Catastrófico"),CONCATENATE("R",'MAPA DE RIESGOS'!$H290,"C",'MAPA DE RIESGOS'!$AF290),"")</f>
        <v/>
      </c>
      <c r="CO117" s="359" t="str">
        <f>IF(AND('MAPA DE RIESGOS'!$AP291="Baja",'MAPA DE RIESGOS'!$AR291="Catastrófico"),CONCATENATE("R",'MAPA DE RIESGOS'!$H291,"C",'MAPA DE RIESGOS'!$AF291),"")</f>
        <v/>
      </c>
      <c r="CP117" s="359" t="str">
        <f>IF(AND('MAPA DE RIESGOS'!$AP292="Baja",'MAPA DE RIESGOS'!$AR292="Catastrófico"),CONCATENATE("R",'MAPA DE RIESGOS'!$H292,"C",'MAPA DE RIESGOS'!$AF292),"")</f>
        <v/>
      </c>
      <c r="CQ117" s="359" t="str">
        <f>IF(AND('MAPA DE RIESGOS'!$AP293="Baja",'MAPA DE RIESGOS'!$AR293="Catastrófico"),CONCATENATE("R",'MAPA DE RIESGOS'!$H293,"C",'MAPA DE RIESGOS'!$AF293),"")</f>
        <v/>
      </c>
      <c r="CR117" s="359" t="str">
        <f>IF(AND('MAPA DE RIESGOS'!$AP294="Baja",'MAPA DE RIESGOS'!$AR294="Catastrófico"),CONCATENATE("R",'MAPA DE RIESGOS'!$H294,"C",'MAPA DE RIESGOS'!$AF294),"")</f>
        <v/>
      </c>
      <c r="CS117" s="359" t="str">
        <f>IF(AND('MAPA DE RIESGOS'!$AP295="Baja",'MAPA DE RIESGOS'!$AR295="Catastrófico"),CONCATENATE("R",'MAPA DE RIESGOS'!$H295,"C",'MAPA DE RIESGOS'!$AF295),"")</f>
        <v/>
      </c>
      <c r="CT117" s="359" t="str">
        <f>IF(AND('MAPA DE RIESGOS'!$AP296="Baja",'MAPA DE RIESGOS'!$AR296="Catastrófico"),CONCATENATE("R",'MAPA DE RIESGOS'!$H296,"C",'MAPA DE RIESGOS'!$AF296),"")</f>
        <v/>
      </c>
      <c r="CU117" s="360" t="str">
        <f>IF(AND('MAPA DE RIESGOS'!$AP297="Baja",'MAPA DE RIESGOS'!$AR297="Catastrófico"),CONCATENATE("R",'MAPA DE RIESGOS'!$H297,"C",'MAPA DE RIESGOS'!$AF297),"")</f>
        <v/>
      </c>
      <c r="CV117" s="67"/>
      <c r="CW117" s="752"/>
      <c r="CX117" s="752"/>
      <c r="CY117" s="752"/>
      <c r="CZ117" s="752"/>
      <c r="DA117" s="752"/>
      <c r="DB117" s="752"/>
    </row>
    <row r="118" spans="2:106" ht="32.5" customHeight="1">
      <c r="B118" s="749"/>
      <c r="C118" s="749"/>
      <c r="D118" s="750"/>
      <c r="E118" s="738"/>
      <c r="F118" s="739"/>
      <c r="G118" s="739"/>
      <c r="H118" s="739"/>
      <c r="I118" s="740"/>
      <c r="J118" s="378" t="str">
        <f>IF(AND('MAPA DE RIESGOS'!$AP298="Baja",'MAPA DE RIESGOS'!$AR298="Leve"),CONCATENATE("R",'MAPA DE RIESGOS'!$H298,"C",'MAPA DE RIESGOS'!$AF298),"")</f>
        <v/>
      </c>
      <c r="K118" s="379" t="str">
        <f>IF(AND('MAPA DE RIESGOS'!$AP299="Baja",'MAPA DE RIESGOS'!$AR299="Leve"),CONCATENATE("R",'MAPA DE RIESGOS'!$H299,"C",'MAPA DE RIESGOS'!$AF299),"")</f>
        <v/>
      </c>
      <c r="L118" s="379" t="str">
        <f>IF(AND('MAPA DE RIESGOS'!$AP300="Baja",'MAPA DE RIESGOS'!$AR300="Leve"),CONCATENATE("R",'MAPA DE RIESGOS'!$H300,"C",'MAPA DE RIESGOS'!$AF300),"")</f>
        <v/>
      </c>
      <c r="M118" s="379" t="str">
        <f>IF(AND('MAPA DE RIESGOS'!$AP301="Baja",'MAPA DE RIESGOS'!$AR301="Leve"),CONCATENATE("R",'MAPA DE RIESGOS'!$H301,"C",'MAPA DE RIESGOS'!$AF301),"")</f>
        <v/>
      </c>
      <c r="N118" s="379" t="str">
        <f>IF(AND('MAPA DE RIESGOS'!$AP302="Baja",'MAPA DE RIESGOS'!$AR302="Leve"),CONCATENATE("R",'MAPA DE RIESGOS'!$H302,"C",'MAPA DE RIESGOS'!$AF302),"")</f>
        <v/>
      </c>
      <c r="O118" s="379" t="str">
        <f>IF(AND('MAPA DE RIESGOS'!$AP303="Baja",'MAPA DE RIESGOS'!$AR303="Leve"),CONCATENATE("R",'MAPA DE RIESGOS'!$H303,"C",'MAPA DE RIESGOS'!$AF303),"")</f>
        <v/>
      </c>
      <c r="P118" s="379" t="str">
        <f>IF(AND('MAPA DE RIESGOS'!$AP304="Baja",'MAPA DE RIESGOS'!$AR304="Leve"),CONCATENATE("R",'MAPA DE RIESGOS'!$H304,"C",'MAPA DE RIESGOS'!$AF304),"")</f>
        <v/>
      </c>
      <c r="Q118" s="379" t="str">
        <f>IF(AND('MAPA DE RIESGOS'!$AP305="Baja",'MAPA DE RIESGOS'!$AR305="Leve"),CONCATENATE("R",'MAPA DE RIESGOS'!$H305,"C",'MAPA DE RIESGOS'!$AF305),"")</f>
        <v/>
      </c>
      <c r="R118" s="379" t="str">
        <f>IF(AND('MAPA DE RIESGOS'!$AP306="Baja",'MAPA DE RIESGOS'!$AR306="Leve"),CONCATENATE("R",'MAPA DE RIESGOS'!$H306,"C",'MAPA DE RIESGOS'!$AF306),"")</f>
        <v/>
      </c>
      <c r="S118" s="379" t="str">
        <f>IF(AND('MAPA DE RIESGOS'!$AP307="Baja",'MAPA DE RIESGOS'!$AR307="Leve"),CONCATENATE("R",'MAPA DE RIESGOS'!$H307,"C",'MAPA DE RIESGOS'!$AF307),"")</f>
        <v/>
      </c>
      <c r="T118" s="379" t="str">
        <f>IF(AND('MAPA DE RIESGOS'!$AP308="Baja",'MAPA DE RIESGOS'!$AR308="Leve"),CONCATENATE("R",'MAPA DE RIESGOS'!$H308,"C",'MAPA DE RIESGOS'!$AF308),"")</f>
        <v/>
      </c>
      <c r="U118" s="379" t="str">
        <f>IF(AND('MAPA DE RIESGOS'!$AP309="Baja",'MAPA DE RIESGOS'!$AR309="Leve"),CONCATENATE("R",'MAPA DE RIESGOS'!$H309,"C",'MAPA DE RIESGOS'!$AF309),"")</f>
        <v/>
      </c>
      <c r="V118" s="379" t="str">
        <f>IF(AND('MAPA DE RIESGOS'!$AP310="Baja",'MAPA DE RIESGOS'!$AR310="Leve"),CONCATENATE("R",'MAPA DE RIESGOS'!$H310,"C",'MAPA DE RIESGOS'!$AF310),"")</f>
        <v/>
      </c>
      <c r="W118" s="379" t="str">
        <f>IF(AND('MAPA DE RIESGOS'!$AP311="Baja",'MAPA DE RIESGOS'!$AR311="Leve"),CONCATENATE("R",'MAPA DE RIESGOS'!$H311,"C",'MAPA DE RIESGOS'!$AF311),"")</f>
        <v/>
      </c>
      <c r="X118" s="379" t="str">
        <f>IF(AND('MAPA DE RIESGOS'!$AP312="Baja",'MAPA DE RIESGOS'!$AR312="Leve"),CONCATENATE("R",'MAPA DE RIESGOS'!$H312,"C",'MAPA DE RIESGOS'!$AF312),"")</f>
        <v/>
      </c>
      <c r="Y118" s="379" t="str">
        <f>IF(AND('MAPA DE RIESGOS'!$AP313="Baja",'MAPA DE RIESGOS'!$AR313="Leve"),CONCATENATE("R",'MAPA DE RIESGOS'!$H313,"C",'MAPA DE RIESGOS'!$AF313),"")</f>
        <v/>
      </c>
      <c r="Z118" s="379" t="str">
        <f>IF(AND('MAPA DE RIESGOS'!$AP314="Baja",'MAPA DE RIESGOS'!$AR314="Leve"),CONCATENATE("R",'MAPA DE RIESGOS'!$H314,"C",'MAPA DE RIESGOS'!$AF314),"")</f>
        <v/>
      </c>
      <c r="AA118" s="380" t="str">
        <f>IF(AND('MAPA DE RIESGOS'!$AP315="Baja",'MAPA DE RIESGOS'!$AR315="Leve"),CONCATENATE("R",'MAPA DE RIESGOS'!$H315,"C",'MAPA DE RIESGOS'!$AF315),"")</f>
        <v/>
      </c>
      <c r="AB118" s="369" t="str">
        <f>IF(AND('MAPA DE RIESGOS'!$AP298="Baja",'MAPA DE RIESGOS'!$AR298="Menor"),CONCATENATE("R",'MAPA DE RIESGOS'!$H298,"C",'MAPA DE RIESGOS'!$AF298),"")</f>
        <v/>
      </c>
      <c r="AC118" s="370" t="str">
        <f>IF(AND('MAPA DE RIESGOS'!$AP299="Baja",'MAPA DE RIESGOS'!$AR299="Menor"),CONCATENATE("R",'MAPA DE RIESGOS'!$H299,"C",'MAPA DE RIESGOS'!$AF299),"")</f>
        <v/>
      </c>
      <c r="AD118" s="370" t="str">
        <f>IF(AND('MAPA DE RIESGOS'!$AP300="Baja",'MAPA DE RIESGOS'!$AR300="Menor"),CONCATENATE("R",'MAPA DE RIESGOS'!$H300,"C",'MAPA DE RIESGOS'!$AF300),"")</f>
        <v/>
      </c>
      <c r="AE118" s="370" t="str">
        <f>IF(AND('MAPA DE RIESGOS'!$AP301="Baja",'MAPA DE RIESGOS'!$AR301="Menor"),CONCATENATE("R",'MAPA DE RIESGOS'!$H301,"C",'MAPA DE RIESGOS'!$AF301),"")</f>
        <v/>
      </c>
      <c r="AF118" s="370" t="str">
        <f>IF(AND('MAPA DE RIESGOS'!$AP302="Baja",'MAPA DE RIESGOS'!$AR302="Menor"),CONCATENATE("R",'MAPA DE RIESGOS'!$H302,"C",'MAPA DE RIESGOS'!$AF302),"")</f>
        <v/>
      </c>
      <c r="AG118" s="370" t="str">
        <f>IF(AND('MAPA DE RIESGOS'!$AP303="Baja",'MAPA DE RIESGOS'!$AR303="Menor"),CONCATENATE("R",'MAPA DE RIESGOS'!$H303,"C",'MAPA DE RIESGOS'!$AF303),"")</f>
        <v/>
      </c>
      <c r="AH118" s="370" t="str">
        <f>IF(AND('MAPA DE RIESGOS'!$AP304="Baja",'MAPA DE RIESGOS'!$AR304="Menor"),CONCATENATE("R",'MAPA DE RIESGOS'!$H304,"C",'MAPA DE RIESGOS'!$AF304),"")</f>
        <v/>
      </c>
      <c r="AI118" s="370" t="str">
        <f>IF(AND('MAPA DE RIESGOS'!$AP305="Baja",'MAPA DE RIESGOS'!$AR305="Menor"),CONCATENATE("R",'MAPA DE RIESGOS'!$H305,"C",'MAPA DE RIESGOS'!$AF305),"")</f>
        <v/>
      </c>
      <c r="AJ118" s="370" t="str">
        <f>IF(AND('MAPA DE RIESGOS'!$AP306="Baja",'MAPA DE RIESGOS'!$AR306="Menor"),CONCATENATE("R",'MAPA DE RIESGOS'!$H306,"C",'MAPA DE RIESGOS'!$AF306),"")</f>
        <v/>
      </c>
      <c r="AK118" s="370" t="str">
        <f>IF(AND('MAPA DE RIESGOS'!$AP307="Baja",'MAPA DE RIESGOS'!$AR307="Menor"),CONCATENATE("R",'MAPA DE RIESGOS'!$H307,"C",'MAPA DE RIESGOS'!$AF307),"")</f>
        <v/>
      </c>
      <c r="AL118" s="370" t="str">
        <f>IF(AND('MAPA DE RIESGOS'!$AP308="Baja",'MAPA DE RIESGOS'!$AR308="Menor"),CONCATENATE("R",'MAPA DE RIESGOS'!$H308,"C",'MAPA DE RIESGOS'!$AF308),"")</f>
        <v/>
      </c>
      <c r="AM118" s="370" t="str">
        <f>IF(AND('MAPA DE RIESGOS'!$AP309="Baja",'MAPA DE RIESGOS'!$AR309="Menor"),CONCATENATE("R",'MAPA DE RIESGOS'!$H309,"C",'MAPA DE RIESGOS'!$AF309),"")</f>
        <v/>
      </c>
      <c r="AN118" s="370" t="str">
        <f>IF(AND('MAPA DE RIESGOS'!$AP310="Baja",'MAPA DE RIESGOS'!$AR310="Menor"),CONCATENATE("R",'MAPA DE RIESGOS'!$H310,"C",'MAPA DE RIESGOS'!$AF310),"")</f>
        <v/>
      </c>
      <c r="AO118" s="370" t="str">
        <f>IF(AND('MAPA DE RIESGOS'!$AP311="Baja",'MAPA DE RIESGOS'!$AR311="Menor"),CONCATENATE("R",'MAPA DE RIESGOS'!$H311,"C",'MAPA DE RIESGOS'!$AF311),"")</f>
        <v/>
      </c>
      <c r="AP118" s="370" t="str">
        <f>IF(AND('MAPA DE RIESGOS'!$AP312="Baja",'MAPA DE RIESGOS'!$AR312="Menor"),CONCATENATE("R",'MAPA DE RIESGOS'!$H312,"C",'MAPA DE RIESGOS'!$AF312),"")</f>
        <v/>
      </c>
      <c r="AQ118" s="370" t="str">
        <f>IF(AND('MAPA DE RIESGOS'!$AP313="Baja",'MAPA DE RIESGOS'!$AR313="Menor"),CONCATENATE("R",'MAPA DE RIESGOS'!$H313,"C",'MAPA DE RIESGOS'!$AF313),"")</f>
        <v/>
      </c>
      <c r="AR118" s="370" t="str">
        <f>IF(AND('MAPA DE RIESGOS'!$AP314="Baja",'MAPA DE RIESGOS'!$AR314="Menor"),CONCATENATE("R",'MAPA DE RIESGOS'!$H314,"C",'MAPA DE RIESGOS'!$AF314),"")</f>
        <v/>
      </c>
      <c r="AS118" s="370" t="str">
        <f>IF(AND('MAPA DE RIESGOS'!$AP315="Baja",'MAPA DE RIESGOS'!$AR315="Menor"),CONCATENATE("R",'MAPA DE RIESGOS'!$H315,"C",'MAPA DE RIESGOS'!$AF315),"")</f>
        <v/>
      </c>
      <c r="AT118" s="369" t="str">
        <f>IF(AND('MAPA DE RIESGOS'!$AP298="Baja",'MAPA DE RIESGOS'!$AR298="Moderado"),CONCATENATE("R",'MAPA DE RIESGOS'!$H298,"C",'MAPA DE RIESGOS'!$AF298),"")</f>
        <v>R48C1</v>
      </c>
      <c r="AU118" s="370" t="str">
        <f>IF(AND('MAPA DE RIESGOS'!$AP299="Baja",'MAPA DE RIESGOS'!$AR299="Moderado"),CONCATENATE("R",'MAPA DE RIESGOS'!$H299,"C",'MAPA DE RIESGOS'!$AF299),"")</f>
        <v/>
      </c>
      <c r="AV118" s="370" t="str">
        <f>IF(AND('MAPA DE RIESGOS'!$AP300="Baja",'MAPA DE RIESGOS'!$AR300="Moderado"),CONCATENATE("R",'MAPA DE RIESGOS'!$H300,"C",'MAPA DE RIESGOS'!$AF300),"")</f>
        <v/>
      </c>
      <c r="AW118" s="370" t="str">
        <f>IF(AND('MAPA DE RIESGOS'!$AP301="Baja",'MAPA DE RIESGOS'!$AR301="Moderado"),CONCATENATE("R",'MAPA DE RIESGOS'!$H301,"C",'MAPA DE RIESGOS'!$AF301),"")</f>
        <v/>
      </c>
      <c r="AX118" s="370" t="str">
        <f>IF(AND('MAPA DE RIESGOS'!$AP302="Baja",'MAPA DE RIESGOS'!$AR302="Moderado"),CONCATENATE("R",'MAPA DE RIESGOS'!$H302,"C",'MAPA DE RIESGOS'!$AF302),"")</f>
        <v/>
      </c>
      <c r="AY118" s="370" t="str">
        <f>IF(AND('MAPA DE RIESGOS'!$AP303="Baja",'MAPA DE RIESGOS'!$AR303="Moderado"),CONCATENATE("R",'MAPA DE RIESGOS'!$H303,"C",'MAPA DE RIESGOS'!$AF303),"")</f>
        <v/>
      </c>
      <c r="AZ118" s="370" t="str">
        <f>IF(AND('MAPA DE RIESGOS'!$AP304="Baja",'MAPA DE RIESGOS'!$AR304="Moderado"),CONCATENATE("R",'MAPA DE RIESGOS'!$H304,"C",'MAPA DE RIESGOS'!$AF304),"")</f>
        <v>R49C1</v>
      </c>
      <c r="BA118" s="370" t="str">
        <f>IF(AND('MAPA DE RIESGOS'!$AP305="Baja",'MAPA DE RIESGOS'!$AR305="Moderado"),CONCATENATE("R",'MAPA DE RIESGOS'!$H305,"C",'MAPA DE RIESGOS'!$AF305),"")</f>
        <v/>
      </c>
      <c r="BB118" s="370" t="str">
        <f>IF(AND('MAPA DE RIESGOS'!$AP306="Baja",'MAPA DE RIESGOS'!$AR306="Moderado"),CONCATENATE("R",'MAPA DE RIESGOS'!$H306,"C",'MAPA DE RIESGOS'!$AF306),"")</f>
        <v/>
      </c>
      <c r="BC118" s="370" t="str">
        <f>IF(AND('MAPA DE RIESGOS'!$AP307="Baja",'MAPA DE RIESGOS'!$AR307="Moderado"),CONCATENATE("R",'MAPA DE RIESGOS'!$H307,"C",'MAPA DE RIESGOS'!$AF307),"")</f>
        <v/>
      </c>
      <c r="BD118" s="370" t="str">
        <f>IF(AND('MAPA DE RIESGOS'!$AP308="Baja",'MAPA DE RIESGOS'!$AR308="Moderado"),CONCATENATE("R",'MAPA DE RIESGOS'!$H308,"C",'MAPA DE RIESGOS'!$AF308),"")</f>
        <v/>
      </c>
      <c r="BE118" s="370" t="str">
        <f>IF(AND('MAPA DE RIESGOS'!$AP309="Baja",'MAPA DE RIESGOS'!$AR309="Moderado"),CONCATENATE("R",'MAPA DE RIESGOS'!$H309,"C",'MAPA DE RIESGOS'!$AF309),"")</f>
        <v/>
      </c>
      <c r="BF118" s="370" t="str">
        <f>IF(AND('MAPA DE RIESGOS'!$AP310="Baja",'MAPA DE RIESGOS'!$AR310="Moderado"),CONCATENATE("R",'MAPA DE RIESGOS'!$H310,"C",'MAPA DE RIESGOS'!$AF310),"")</f>
        <v>R50C1</v>
      </c>
      <c r="BG118" s="370" t="str">
        <f>IF(AND('MAPA DE RIESGOS'!$AP311="Baja",'MAPA DE RIESGOS'!$AR311="Moderado"),CONCATENATE("R",'MAPA DE RIESGOS'!$H311,"C",'MAPA DE RIESGOS'!$AF311),"")</f>
        <v>R50C2</v>
      </c>
      <c r="BH118" s="370" t="str">
        <f>IF(AND('MAPA DE RIESGOS'!$AP312="Baja",'MAPA DE RIESGOS'!$AR312="Moderado"),CONCATENATE("R",'MAPA DE RIESGOS'!$H312,"C",'MAPA DE RIESGOS'!$AF312),"")</f>
        <v/>
      </c>
      <c r="BI118" s="370" t="str">
        <f>IF(AND('MAPA DE RIESGOS'!$AP313="Baja",'MAPA DE RIESGOS'!$AR313="Moderado"),CONCATENATE("R",'MAPA DE RIESGOS'!$H313,"C",'MAPA DE RIESGOS'!$AF313),"")</f>
        <v/>
      </c>
      <c r="BJ118" s="370" t="str">
        <f>IF(AND('MAPA DE RIESGOS'!$AP314="Baja",'MAPA DE RIESGOS'!$AR314="Moderado"),CONCATENATE("R",'MAPA DE RIESGOS'!$H314,"C",'MAPA DE RIESGOS'!$AF314),"")</f>
        <v/>
      </c>
      <c r="BK118" s="371" t="str">
        <f>IF(AND('MAPA DE RIESGOS'!$AP315="Baja",'MAPA DE RIESGOS'!$AR315="Moderado"),CONCATENATE("R",'MAPA DE RIESGOS'!$H315,"C",'MAPA DE RIESGOS'!$AF315),"")</f>
        <v/>
      </c>
      <c r="BL118" s="357" t="str">
        <f>IF(AND('MAPA DE RIESGOS'!$AP298="Baja",'MAPA DE RIESGOS'!$AR298="Mayor"),CONCATENATE("R",'MAPA DE RIESGOS'!$H298,"C",'MAPA DE RIESGOS'!$AF298),"")</f>
        <v/>
      </c>
      <c r="BM118" s="357" t="str">
        <f>IF(AND('MAPA DE RIESGOS'!$AP299="Baja",'MAPA DE RIESGOS'!$AR299="Mayor"),CONCATENATE("R",'MAPA DE RIESGOS'!$H299,"C",'MAPA DE RIESGOS'!$AF299),"")</f>
        <v/>
      </c>
      <c r="BN118" s="357" t="str">
        <f>IF(AND('MAPA DE RIESGOS'!$AP300="Baja",'MAPA DE RIESGOS'!$AR300="Mayor"),CONCATENATE("R",'MAPA DE RIESGOS'!$H300,"C",'MAPA DE RIESGOS'!$AF300),"")</f>
        <v/>
      </c>
      <c r="BO118" s="357" t="str">
        <f>IF(AND('MAPA DE RIESGOS'!$AP301="Baja",'MAPA DE RIESGOS'!$AR301="Mayor"),CONCATENATE("R",'MAPA DE RIESGOS'!$H301,"C",'MAPA DE RIESGOS'!$AF301),"")</f>
        <v/>
      </c>
      <c r="BP118" s="357" t="str">
        <f>IF(AND('MAPA DE RIESGOS'!$AP302="Baja",'MAPA DE RIESGOS'!$AR302="Mayor"),CONCATENATE("R",'MAPA DE RIESGOS'!$H302,"C",'MAPA DE RIESGOS'!$AF302),"")</f>
        <v/>
      </c>
      <c r="BQ118" s="357" t="str">
        <f>IF(AND('MAPA DE RIESGOS'!$AP303="Baja",'MAPA DE RIESGOS'!$AR303="Mayor"),CONCATENATE("R",'MAPA DE RIESGOS'!$H303,"C",'MAPA DE RIESGOS'!$AF303),"")</f>
        <v/>
      </c>
      <c r="BR118" s="357" t="str">
        <f>IF(AND('MAPA DE RIESGOS'!$AP304="Baja",'MAPA DE RIESGOS'!$AR304="Mayor"),CONCATENATE("R",'MAPA DE RIESGOS'!$H304,"C",'MAPA DE RIESGOS'!$AF304),"")</f>
        <v/>
      </c>
      <c r="BS118" s="357" t="str">
        <f>IF(AND('MAPA DE RIESGOS'!$AP305="Baja",'MAPA DE RIESGOS'!$AR305="Mayor"),CONCATENATE("R",'MAPA DE RIESGOS'!$H305,"C",'MAPA DE RIESGOS'!$AF305),"")</f>
        <v/>
      </c>
      <c r="BT118" s="357" t="str">
        <f>IF(AND('MAPA DE RIESGOS'!$AP306="Baja",'MAPA DE RIESGOS'!$AR306="Mayor"),CONCATENATE("R",'MAPA DE RIESGOS'!$H306,"C",'MAPA DE RIESGOS'!$AF306),"")</f>
        <v/>
      </c>
      <c r="BU118" s="357" t="str">
        <f>IF(AND('MAPA DE RIESGOS'!$AP307="Baja",'MAPA DE RIESGOS'!$AR307="Mayor"),CONCATENATE("R",'MAPA DE RIESGOS'!$H307,"C",'MAPA DE RIESGOS'!$AF307),"")</f>
        <v/>
      </c>
      <c r="BV118" s="357" t="str">
        <f>IF(AND('MAPA DE RIESGOS'!$AP308="Baja",'MAPA DE RIESGOS'!$AR308="Mayor"),CONCATENATE("R",'MAPA DE RIESGOS'!$H308,"C",'MAPA DE RIESGOS'!$AF308),"")</f>
        <v/>
      </c>
      <c r="BW118" s="357" t="str">
        <f>IF(AND('MAPA DE RIESGOS'!$AP309="Baja",'MAPA DE RIESGOS'!$AR309="Mayor"),CONCATENATE("R",'MAPA DE RIESGOS'!$H309,"C",'MAPA DE RIESGOS'!$AF309),"")</f>
        <v/>
      </c>
      <c r="BX118" s="357" t="str">
        <f>IF(AND('MAPA DE RIESGOS'!$AP310="Baja",'MAPA DE RIESGOS'!$AR310="Mayor"),CONCATENATE("R",'MAPA DE RIESGOS'!$H310,"C",'MAPA DE RIESGOS'!$AF310),"")</f>
        <v/>
      </c>
      <c r="BY118" s="357" t="str">
        <f>IF(AND('MAPA DE RIESGOS'!$AP311="Baja",'MAPA DE RIESGOS'!$AR311="Mayor"),CONCATENATE("R",'MAPA DE RIESGOS'!$H311,"C",'MAPA DE RIESGOS'!$AF311),"")</f>
        <v/>
      </c>
      <c r="BZ118" s="357" t="str">
        <f>IF(AND('MAPA DE RIESGOS'!$AP312="Baja",'MAPA DE RIESGOS'!$AR312="Mayor"),CONCATENATE("R",'MAPA DE RIESGOS'!$H312,"C",'MAPA DE RIESGOS'!$AF312),"")</f>
        <v/>
      </c>
      <c r="CA118" s="357" t="str">
        <f>IF(AND('MAPA DE RIESGOS'!$AP313="Baja",'MAPA DE RIESGOS'!$AR313="Mayor"),CONCATENATE("R",'MAPA DE RIESGOS'!$H313,"C",'MAPA DE RIESGOS'!$AF313),"")</f>
        <v/>
      </c>
      <c r="CB118" s="357" t="str">
        <f>IF(AND('MAPA DE RIESGOS'!$AP314="Baja",'MAPA DE RIESGOS'!$AR314="Mayor"),CONCATENATE("R",'MAPA DE RIESGOS'!$H314,"C",'MAPA DE RIESGOS'!$AF314),"")</f>
        <v/>
      </c>
      <c r="CC118" s="358" t="str">
        <f>IF(AND('MAPA DE RIESGOS'!$AP315="Baja",'MAPA DE RIESGOS'!$AR315="Mayor"),CONCATENATE("R",'MAPA DE RIESGOS'!$H315,"C",'MAPA DE RIESGOS'!$AF315),"")</f>
        <v/>
      </c>
      <c r="CD118" s="359" t="str">
        <f>IF(AND('MAPA DE RIESGOS'!$AP298="Baja",'MAPA DE RIESGOS'!$AR298="Catastrófico"),CONCATENATE("R",'MAPA DE RIESGOS'!$H298,"C",'MAPA DE RIESGOS'!$AF298),"")</f>
        <v/>
      </c>
      <c r="CE118" s="359" t="str">
        <f>IF(AND('MAPA DE RIESGOS'!$AP299="Baja",'MAPA DE RIESGOS'!$AR299="Catastrófico"),CONCATENATE("R",'MAPA DE RIESGOS'!$H299,"C",'MAPA DE RIESGOS'!$AF299),"")</f>
        <v/>
      </c>
      <c r="CF118" s="359" t="str">
        <f>IF(AND('MAPA DE RIESGOS'!$AP300="Baja",'MAPA DE RIESGOS'!$AR300="Catastrófico"),CONCATENATE("R",'MAPA DE RIESGOS'!$H300,"C",'MAPA DE RIESGOS'!$AF300),"")</f>
        <v/>
      </c>
      <c r="CG118" s="359" t="str">
        <f>IF(AND('MAPA DE RIESGOS'!$AP301="Baja",'MAPA DE RIESGOS'!$AR301="Catastrófico"),CONCATENATE("R",'MAPA DE RIESGOS'!$H301,"C",'MAPA DE RIESGOS'!$AF301),"")</f>
        <v/>
      </c>
      <c r="CH118" s="359" t="str">
        <f>IF(AND('MAPA DE RIESGOS'!$AP302="Baja",'MAPA DE RIESGOS'!$AR302="Catastrófico"),CONCATENATE("R",'MAPA DE RIESGOS'!$H302,"C",'MAPA DE RIESGOS'!$AF302),"")</f>
        <v/>
      </c>
      <c r="CI118" s="359" t="str">
        <f>IF(AND('MAPA DE RIESGOS'!$AP303="Baja",'MAPA DE RIESGOS'!$AR303="Catastrófico"),CONCATENATE("R",'MAPA DE RIESGOS'!$H303,"C",'MAPA DE RIESGOS'!$AF303),"")</f>
        <v/>
      </c>
      <c r="CJ118" s="359" t="str">
        <f>IF(AND('MAPA DE RIESGOS'!$AP304="Baja",'MAPA DE RIESGOS'!$AR304="Catastrófico"),CONCATENATE("R",'MAPA DE RIESGOS'!$H304,"C",'MAPA DE RIESGOS'!$AF304),"")</f>
        <v/>
      </c>
      <c r="CK118" s="359" t="str">
        <f>IF(AND('MAPA DE RIESGOS'!$AP305="Baja",'MAPA DE RIESGOS'!$AR305="Catastrófico"),CONCATENATE("R",'MAPA DE RIESGOS'!$H305,"C",'MAPA DE RIESGOS'!$AF305),"")</f>
        <v/>
      </c>
      <c r="CL118" s="359" t="str">
        <f>IF(AND('MAPA DE RIESGOS'!$AP306="Baja",'MAPA DE RIESGOS'!$AR306="Catastrófico"),CONCATENATE("R",'MAPA DE RIESGOS'!$H306,"C",'MAPA DE RIESGOS'!$AF306),"")</f>
        <v/>
      </c>
      <c r="CM118" s="359" t="str">
        <f>IF(AND('MAPA DE RIESGOS'!$AP307="Baja",'MAPA DE RIESGOS'!$AR307="Catastrófico"),CONCATENATE("R",'MAPA DE RIESGOS'!$H307,"C",'MAPA DE RIESGOS'!$AF307),"")</f>
        <v/>
      </c>
      <c r="CN118" s="359" t="str">
        <f>IF(AND('MAPA DE RIESGOS'!$AP308="Baja",'MAPA DE RIESGOS'!$AR308="Catastrófico"),CONCATENATE("R",'MAPA DE RIESGOS'!$H308,"C",'MAPA DE RIESGOS'!$AF308),"")</f>
        <v/>
      </c>
      <c r="CO118" s="359" t="str">
        <f>IF(AND('MAPA DE RIESGOS'!$AP309="Baja",'MAPA DE RIESGOS'!$AR309="Catastrófico"),CONCATENATE("R",'MAPA DE RIESGOS'!$H309,"C",'MAPA DE RIESGOS'!$AF309),"")</f>
        <v/>
      </c>
      <c r="CP118" s="359" t="str">
        <f>IF(AND('MAPA DE RIESGOS'!$AP310="Baja",'MAPA DE RIESGOS'!$AR310="Catastrófico"),CONCATENATE("R",'MAPA DE RIESGOS'!$H310,"C",'MAPA DE RIESGOS'!$AF310),"")</f>
        <v/>
      </c>
      <c r="CQ118" s="359" t="str">
        <f>IF(AND('MAPA DE RIESGOS'!$AP311="Baja",'MAPA DE RIESGOS'!$AR311="Catastrófico"),CONCATENATE("R",'MAPA DE RIESGOS'!$H311,"C",'MAPA DE RIESGOS'!$AF311),"")</f>
        <v/>
      </c>
      <c r="CR118" s="359" t="str">
        <f>IF(AND('MAPA DE RIESGOS'!$AP312="Baja",'MAPA DE RIESGOS'!$AR312="Catastrófico"),CONCATENATE("R",'MAPA DE RIESGOS'!$H312,"C",'MAPA DE RIESGOS'!$AF312),"")</f>
        <v/>
      </c>
      <c r="CS118" s="359" t="str">
        <f>IF(AND('MAPA DE RIESGOS'!$AP313="Baja",'MAPA DE RIESGOS'!$AR313="Catastrófico"),CONCATENATE("R",'MAPA DE RIESGOS'!$H313,"C",'MAPA DE RIESGOS'!$AF313),"")</f>
        <v/>
      </c>
      <c r="CT118" s="359" t="str">
        <f>IF(AND('MAPA DE RIESGOS'!$AP314="Baja",'MAPA DE RIESGOS'!$AR314="Catastrófico"),CONCATENATE("R",'MAPA DE RIESGOS'!$H314,"C",'MAPA DE RIESGOS'!$AF314),"")</f>
        <v/>
      </c>
      <c r="CU118" s="360" t="str">
        <f>IF(AND('MAPA DE RIESGOS'!$AP315="Baja",'MAPA DE RIESGOS'!$AR315="Catastrófico"),CONCATENATE("R",'MAPA DE RIESGOS'!$H315,"C",'MAPA DE RIESGOS'!$AF315),"")</f>
        <v/>
      </c>
      <c r="CV118" s="67"/>
      <c r="CW118" s="752"/>
      <c r="CX118" s="752"/>
      <c r="CY118" s="752"/>
      <c r="CZ118" s="752"/>
      <c r="DA118" s="752"/>
      <c r="DB118" s="752"/>
    </row>
    <row r="119" spans="2:106" ht="32.5" customHeight="1">
      <c r="B119" s="749"/>
      <c r="C119" s="749"/>
      <c r="D119" s="750"/>
      <c r="E119" s="738"/>
      <c r="F119" s="739"/>
      <c r="G119" s="739"/>
      <c r="H119" s="739"/>
      <c r="I119" s="740"/>
      <c r="J119" s="378" t="str">
        <f>IF(AND('MAPA DE RIESGOS'!$AP316="Baja",'MAPA DE RIESGOS'!$AR316="Leve"),CONCATENATE("R",'MAPA DE RIESGOS'!$H316,"C",'MAPA DE RIESGOS'!$AF316),"")</f>
        <v/>
      </c>
      <c r="K119" s="379" t="str">
        <f>IF(AND('MAPA DE RIESGOS'!$AP317="Baja",'MAPA DE RIESGOS'!$AR317="Leve"),CONCATENATE("R",'MAPA DE RIESGOS'!$H317,"C",'MAPA DE RIESGOS'!$AF317),"")</f>
        <v/>
      </c>
      <c r="L119" s="379" t="str">
        <f>IF(AND('MAPA DE RIESGOS'!$AP318="Baja",'MAPA DE RIESGOS'!$AR318="Leve"),CONCATENATE("R",'MAPA DE RIESGOS'!$H318,"C",'MAPA DE RIESGOS'!$AF318),"")</f>
        <v/>
      </c>
      <c r="M119" s="379" t="str">
        <f>IF(AND('MAPA DE RIESGOS'!$AP319="Baja",'MAPA DE RIESGOS'!$AR319="Leve"),CONCATENATE("R",'MAPA DE RIESGOS'!$H319,"C",'MAPA DE RIESGOS'!$AF319),"")</f>
        <v/>
      </c>
      <c r="N119" s="379" t="str">
        <f>IF(AND('MAPA DE RIESGOS'!$AP320="Baja",'MAPA DE RIESGOS'!$AR320="Leve"),CONCATENATE("R",'MAPA DE RIESGOS'!$H320,"C",'MAPA DE RIESGOS'!$AF320),"")</f>
        <v/>
      </c>
      <c r="O119" s="379" t="str">
        <f>IF(AND('MAPA DE RIESGOS'!$AP321="Baja",'MAPA DE RIESGOS'!$AR321="Leve"),CONCATENATE("R",'MAPA DE RIESGOS'!$H321,"C",'MAPA DE RIESGOS'!$AF321),"")</f>
        <v/>
      </c>
      <c r="P119" s="379" t="str">
        <f>IF(AND('MAPA DE RIESGOS'!$AP322="Baja",'MAPA DE RIESGOS'!$AR322="Leve"),CONCATENATE("R",'MAPA DE RIESGOS'!$H322,"C",'MAPA DE RIESGOS'!$AF322),"")</f>
        <v/>
      </c>
      <c r="Q119" s="379" t="str">
        <f>IF(AND('MAPA DE RIESGOS'!$AP323="Baja",'MAPA DE RIESGOS'!$AR323="Leve"),CONCATENATE("R",'MAPA DE RIESGOS'!$H323,"C",'MAPA DE RIESGOS'!$AF323),"")</f>
        <v/>
      </c>
      <c r="R119" s="379" t="str">
        <f>IF(AND('MAPA DE RIESGOS'!$AP324="Baja",'MAPA DE RIESGOS'!$AR324="Leve"),CONCATENATE("R",'MAPA DE RIESGOS'!$H324,"C",'MAPA DE RIESGOS'!$AF324),"")</f>
        <v/>
      </c>
      <c r="S119" s="379" t="str">
        <f>IF(AND('MAPA DE RIESGOS'!$AP325="Baja",'MAPA DE RIESGOS'!$AR325="Leve"),CONCATENATE("R",'MAPA DE RIESGOS'!$H325,"C",'MAPA DE RIESGOS'!$AF325),"")</f>
        <v/>
      </c>
      <c r="T119" s="379" t="str">
        <f>IF(AND('MAPA DE RIESGOS'!$AP326="Baja",'MAPA DE RIESGOS'!$AR326="Leve"),CONCATENATE("R",'MAPA DE RIESGOS'!$H326,"C",'MAPA DE RIESGOS'!$AF326),"")</f>
        <v/>
      </c>
      <c r="U119" s="379" t="str">
        <f>IF(AND('MAPA DE RIESGOS'!$AP327="Baja",'MAPA DE RIESGOS'!$AR327="Leve"),CONCATENATE("R",'MAPA DE RIESGOS'!$H327,"C",'MAPA DE RIESGOS'!$AF327),"")</f>
        <v/>
      </c>
      <c r="V119" s="379" t="str">
        <f>IF(AND('MAPA DE RIESGOS'!$AP328="Baja",'MAPA DE RIESGOS'!$AR328="Leve"),CONCATENATE("R",'MAPA DE RIESGOS'!$H328,"C",'MAPA DE RIESGOS'!$AF328),"")</f>
        <v/>
      </c>
      <c r="W119" s="379" t="str">
        <f>IF(AND('MAPA DE RIESGOS'!$AP329="Baja",'MAPA DE RIESGOS'!$AR329="Leve"),CONCATENATE("R",'MAPA DE RIESGOS'!$H329,"C",'MAPA DE RIESGOS'!$AF329),"")</f>
        <v/>
      </c>
      <c r="X119" s="379" t="str">
        <f>IF(AND('MAPA DE RIESGOS'!$AP330="Baja",'MAPA DE RIESGOS'!$AR330="Leve"),CONCATENATE("R",'MAPA DE RIESGOS'!$H330,"C",'MAPA DE RIESGOS'!$AF330),"")</f>
        <v/>
      </c>
      <c r="Y119" s="379" t="str">
        <f>IF(AND('MAPA DE RIESGOS'!$AP331="Baja",'MAPA DE RIESGOS'!$AR331="Leve"),CONCATENATE("R",'MAPA DE RIESGOS'!$H331,"C",'MAPA DE RIESGOS'!$AF331),"")</f>
        <v/>
      </c>
      <c r="Z119" s="379" t="str">
        <f>IF(AND('MAPA DE RIESGOS'!$AP332="Baja",'MAPA DE RIESGOS'!$AR332="Leve"),CONCATENATE("R",'MAPA DE RIESGOS'!$H332,"C",'MAPA DE RIESGOS'!$AF332),"")</f>
        <v/>
      </c>
      <c r="AA119" s="380" t="str">
        <f>IF(AND('MAPA DE RIESGOS'!$AP333="Baja",'MAPA DE RIESGOS'!$AR333="Leve"),CONCATENATE("R",'MAPA DE RIESGOS'!$H333,"C",'MAPA DE RIESGOS'!$AF333),"")</f>
        <v/>
      </c>
      <c r="AB119" s="369" t="str">
        <f>IF(AND('MAPA DE RIESGOS'!$AP316="Baja",'MAPA DE RIESGOS'!$AR316="Menor"),CONCATENATE("R",'MAPA DE RIESGOS'!$H316,"C",'MAPA DE RIESGOS'!$AF316),"")</f>
        <v/>
      </c>
      <c r="AC119" s="370" t="str">
        <f>IF(AND('MAPA DE RIESGOS'!$AP317="Baja",'MAPA DE RIESGOS'!$AR317="Menor"),CONCATENATE("R",'MAPA DE RIESGOS'!$H317,"C",'MAPA DE RIESGOS'!$AF317),"")</f>
        <v/>
      </c>
      <c r="AD119" s="370" t="str">
        <f>IF(AND('MAPA DE RIESGOS'!$AP318="Baja",'MAPA DE RIESGOS'!$AR318="Menor"),CONCATENATE("R",'MAPA DE RIESGOS'!$H318,"C",'MAPA DE RIESGOS'!$AF318),"")</f>
        <v/>
      </c>
      <c r="AE119" s="370" t="str">
        <f>IF(AND('MAPA DE RIESGOS'!$AP319="Baja",'MAPA DE RIESGOS'!$AR319="Menor"),CONCATENATE("R",'MAPA DE RIESGOS'!$H319,"C",'MAPA DE RIESGOS'!$AF319),"")</f>
        <v/>
      </c>
      <c r="AF119" s="370" t="str">
        <f>IF(AND('MAPA DE RIESGOS'!$AP320="Baja",'MAPA DE RIESGOS'!$AR320="Menor"),CONCATENATE("R",'MAPA DE RIESGOS'!$H320,"C",'MAPA DE RIESGOS'!$AF320),"")</f>
        <v/>
      </c>
      <c r="AG119" s="370" t="str">
        <f>IF(AND('MAPA DE RIESGOS'!$AP321="Baja",'MAPA DE RIESGOS'!$AR321="Menor"),CONCATENATE("R",'MAPA DE RIESGOS'!$H321,"C",'MAPA DE RIESGOS'!$AF321),"")</f>
        <v/>
      </c>
      <c r="AH119" s="370" t="str">
        <f>IF(AND('MAPA DE RIESGOS'!$AP322="Baja",'MAPA DE RIESGOS'!$AR322="Menor"),CONCATENATE("R",'MAPA DE RIESGOS'!$H322,"C",'MAPA DE RIESGOS'!$AF322),"")</f>
        <v/>
      </c>
      <c r="AI119" s="370" t="str">
        <f>IF(AND('MAPA DE RIESGOS'!$AP323="Baja",'MAPA DE RIESGOS'!$AR323="Menor"),CONCATENATE("R",'MAPA DE RIESGOS'!$H323,"C",'MAPA DE RIESGOS'!$AF323),"")</f>
        <v/>
      </c>
      <c r="AJ119" s="370" t="str">
        <f>IF(AND('MAPA DE RIESGOS'!$AP324="Baja",'MAPA DE RIESGOS'!$AR324="Menor"),CONCATENATE("R",'MAPA DE RIESGOS'!$H324,"C",'MAPA DE RIESGOS'!$AF324),"")</f>
        <v/>
      </c>
      <c r="AK119" s="370" t="str">
        <f>IF(AND('MAPA DE RIESGOS'!$AP325="Baja",'MAPA DE RIESGOS'!$AR325="Menor"),CONCATENATE("R",'MAPA DE RIESGOS'!$H325,"C",'MAPA DE RIESGOS'!$AF325),"")</f>
        <v/>
      </c>
      <c r="AL119" s="370" t="str">
        <f>IF(AND('MAPA DE RIESGOS'!$AP326="Baja",'MAPA DE RIESGOS'!$AR326="Menor"),CONCATENATE("R",'MAPA DE RIESGOS'!$H326,"C",'MAPA DE RIESGOS'!$AF326),"")</f>
        <v/>
      </c>
      <c r="AM119" s="370" t="str">
        <f>IF(AND('MAPA DE RIESGOS'!$AP327="Baja",'MAPA DE RIESGOS'!$AR327="Menor"),CONCATENATE("R",'MAPA DE RIESGOS'!$H327,"C",'MAPA DE RIESGOS'!$AF327),"")</f>
        <v/>
      </c>
      <c r="AN119" s="370" t="str">
        <f>IF(AND('MAPA DE RIESGOS'!$AP328="Baja",'MAPA DE RIESGOS'!$AR328="Menor"),CONCATENATE("R",'MAPA DE RIESGOS'!$H328,"C",'MAPA DE RIESGOS'!$AF328),"")</f>
        <v/>
      </c>
      <c r="AO119" s="370" t="str">
        <f>IF(AND('MAPA DE RIESGOS'!$AP329="Baja",'MAPA DE RIESGOS'!$AR329="Menor"),CONCATENATE("R",'MAPA DE RIESGOS'!$H329,"C",'MAPA DE RIESGOS'!$AF329),"")</f>
        <v/>
      </c>
      <c r="AP119" s="370" t="str">
        <f>IF(AND('MAPA DE RIESGOS'!$AP330="Baja",'MAPA DE RIESGOS'!$AR330="Menor"),CONCATENATE("R",'MAPA DE RIESGOS'!$H330,"C",'MAPA DE RIESGOS'!$AF330),"")</f>
        <v/>
      </c>
      <c r="AQ119" s="370" t="str">
        <f>IF(AND('MAPA DE RIESGOS'!$AP331="Baja",'MAPA DE RIESGOS'!$AR331="Menor"),CONCATENATE("R",'MAPA DE RIESGOS'!$H331,"C",'MAPA DE RIESGOS'!$AF331),"")</f>
        <v/>
      </c>
      <c r="AR119" s="370" t="str">
        <f>IF(AND('MAPA DE RIESGOS'!$AP332="Baja",'MAPA DE RIESGOS'!$AR332="Menor"),CONCATENATE("R",'MAPA DE RIESGOS'!$H332,"C",'MAPA DE RIESGOS'!$AF332),"")</f>
        <v/>
      </c>
      <c r="AS119" s="370" t="str">
        <f>IF(AND('MAPA DE RIESGOS'!$AP333="Baja",'MAPA DE RIESGOS'!$AR333="Menor"),CONCATENATE("R",'MAPA DE RIESGOS'!$H333,"C",'MAPA DE RIESGOS'!$AF333),"")</f>
        <v/>
      </c>
      <c r="AT119" s="369" t="str">
        <f>IF(AND('MAPA DE RIESGOS'!$AP316="Baja",'MAPA DE RIESGOS'!$AR316="Moderado"),CONCATENATE("R",'MAPA DE RIESGOS'!$H316,"C",'MAPA DE RIESGOS'!$AF316),"")</f>
        <v>R51C1</v>
      </c>
      <c r="AU119" s="370" t="str">
        <f>IF(AND('MAPA DE RIESGOS'!$AP317="Baja",'MAPA DE RIESGOS'!$AR317="Moderado"),CONCATENATE("R",'MAPA DE RIESGOS'!$H317,"C",'MAPA DE RIESGOS'!$AF317),"")</f>
        <v/>
      </c>
      <c r="AV119" s="370" t="str">
        <f>IF(AND('MAPA DE RIESGOS'!$AP318="Baja",'MAPA DE RIESGOS'!$AR318="Moderado"),CONCATENATE("R",'MAPA DE RIESGOS'!$H318,"C",'MAPA DE RIESGOS'!$AF318),"")</f>
        <v/>
      </c>
      <c r="AW119" s="370" t="str">
        <f>IF(AND('MAPA DE RIESGOS'!$AP319="Baja",'MAPA DE RIESGOS'!$AR319="Moderado"),CONCATENATE("R",'MAPA DE RIESGOS'!$H319,"C",'MAPA DE RIESGOS'!$AF319),"")</f>
        <v/>
      </c>
      <c r="AX119" s="370" t="str">
        <f>IF(AND('MAPA DE RIESGOS'!$AP320="Baja",'MAPA DE RIESGOS'!$AR320="Moderado"),CONCATENATE("R",'MAPA DE RIESGOS'!$H320,"C",'MAPA DE RIESGOS'!$AF320),"")</f>
        <v/>
      </c>
      <c r="AY119" s="370" t="str">
        <f>IF(AND('MAPA DE RIESGOS'!$AP321="Baja",'MAPA DE RIESGOS'!$AR321="Moderado"),CONCATENATE("R",'MAPA DE RIESGOS'!$H321,"C",'MAPA DE RIESGOS'!$AF321),"")</f>
        <v/>
      </c>
      <c r="AZ119" s="370" t="str">
        <f>IF(AND('MAPA DE RIESGOS'!$AP322="Baja",'MAPA DE RIESGOS'!$AR322="Moderado"),CONCATENATE("R",'MAPA DE RIESGOS'!$H322,"C",'MAPA DE RIESGOS'!$AF322),"")</f>
        <v>R52C1</v>
      </c>
      <c r="BA119" s="370" t="str">
        <f>IF(AND('MAPA DE RIESGOS'!$AP323="Baja",'MAPA DE RIESGOS'!$AR323="Moderado"),CONCATENATE("R",'MAPA DE RIESGOS'!$H323,"C",'MAPA DE RIESGOS'!$AF323),"")</f>
        <v/>
      </c>
      <c r="BB119" s="370" t="str">
        <f>IF(AND('MAPA DE RIESGOS'!$AP324="Baja",'MAPA DE RIESGOS'!$AR324="Moderado"),CONCATENATE("R",'MAPA DE RIESGOS'!$H324,"C",'MAPA DE RIESGOS'!$AF324),"")</f>
        <v/>
      </c>
      <c r="BC119" s="370" t="str">
        <f>IF(AND('MAPA DE RIESGOS'!$AP325="Baja",'MAPA DE RIESGOS'!$AR325="Moderado"),CONCATENATE("R",'MAPA DE RIESGOS'!$H325,"C",'MAPA DE RIESGOS'!$AF325),"")</f>
        <v/>
      </c>
      <c r="BD119" s="370" t="str">
        <f>IF(AND('MAPA DE RIESGOS'!$AP326="Baja",'MAPA DE RIESGOS'!$AR326="Moderado"),CONCATENATE("R",'MAPA DE RIESGOS'!$H326,"C",'MAPA DE RIESGOS'!$AF326),"")</f>
        <v/>
      </c>
      <c r="BE119" s="370" t="str">
        <f>IF(AND('MAPA DE RIESGOS'!$AP327="Baja",'MAPA DE RIESGOS'!$AR327="Moderado"),CONCATENATE("R",'MAPA DE RIESGOS'!$H327,"C",'MAPA DE RIESGOS'!$AF327),"")</f>
        <v/>
      </c>
      <c r="BF119" s="370" t="str">
        <f>IF(AND('MAPA DE RIESGOS'!$AP328="Baja",'MAPA DE RIESGOS'!$AR328="Moderado"),CONCATENATE("R",'MAPA DE RIESGOS'!$H328,"C",'MAPA DE RIESGOS'!$AF328),"")</f>
        <v>R53C1</v>
      </c>
      <c r="BG119" s="370" t="str">
        <f>IF(AND('MAPA DE RIESGOS'!$AP329="Baja",'MAPA DE RIESGOS'!$AR329="Moderado"),CONCATENATE("R",'MAPA DE RIESGOS'!$H329,"C",'MAPA DE RIESGOS'!$AF329),"")</f>
        <v/>
      </c>
      <c r="BH119" s="370" t="str">
        <f>IF(AND('MAPA DE RIESGOS'!$AP330="Baja",'MAPA DE RIESGOS'!$AR330="Moderado"),CONCATENATE("R",'MAPA DE RIESGOS'!$H330,"C",'MAPA DE RIESGOS'!$AF330),"")</f>
        <v/>
      </c>
      <c r="BI119" s="370" t="str">
        <f>IF(AND('MAPA DE RIESGOS'!$AP331="Baja",'MAPA DE RIESGOS'!$AR331="Moderado"),CONCATENATE("R",'MAPA DE RIESGOS'!$H331,"C",'MAPA DE RIESGOS'!$AF331),"")</f>
        <v/>
      </c>
      <c r="BJ119" s="370" t="str">
        <f>IF(AND('MAPA DE RIESGOS'!$AP332="Baja",'MAPA DE RIESGOS'!$AR332="Moderado"),CONCATENATE("R",'MAPA DE RIESGOS'!$H332,"C",'MAPA DE RIESGOS'!$AF332),"")</f>
        <v/>
      </c>
      <c r="BK119" s="371" t="str">
        <f>IF(AND('MAPA DE RIESGOS'!$AP333="Baja",'MAPA DE RIESGOS'!$AR333="Moderado"),CONCATENATE("R",'MAPA DE RIESGOS'!$H333,"C",'MAPA DE RIESGOS'!$AF333),"")</f>
        <v/>
      </c>
      <c r="BL119" s="357" t="str">
        <f>IF(AND('MAPA DE RIESGOS'!$AP316="Baja",'MAPA DE RIESGOS'!$AR316="Mayor"),CONCATENATE("R",'MAPA DE RIESGOS'!$H316,"C",'MAPA DE RIESGOS'!$AF316),"")</f>
        <v/>
      </c>
      <c r="BM119" s="357" t="str">
        <f>IF(AND('MAPA DE RIESGOS'!$AP317="Baja",'MAPA DE RIESGOS'!$AR317="Mayor"),CONCATENATE("R",'MAPA DE RIESGOS'!$H317,"C",'MAPA DE RIESGOS'!$AF317),"")</f>
        <v/>
      </c>
      <c r="BN119" s="357" t="str">
        <f>IF(AND('MAPA DE RIESGOS'!$AP318="Baja",'MAPA DE RIESGOS'!$AR318="Mayor"),CONCATENATE("R",'MAPA DE RIESGOS'!$H318,"C",'MAPA DE RIESGOS'!$AF318),"")</f>
        <v/>
      </c>
      <c r="BO119" s="357" t="str">
        <f>IF(AND('MAPA DE RIESGOS'!$AP319="Baja",'MAPA DE RIESGOS'!$AR319="Mayor"),CONCATENATE("R",'MAPA DE RIESGOS'!$H319,"C",'MAPA DE RIESGOS'!$AF319),"")</f>
        <v/>
      </c>
      <c r="BP119" s="357" t="str">
        <f>IF(AND('MAPA DE RIESGOS'!$AP320="Baja",'MAPA DE RIESGOS'!$AR320="Mayor"),CONCATENATE("R",'MAPA DE RIESGOS'!$H320,"C",'MAPA DE RIESGOS'!$AF320),"")</f>
        <v/>
      </c>
      <c r="BQ119" s="357" t="str">
        <f>IF(AND('MAPA DE RIESGOS'!$AP321="Baja",'MAPA DE RIESGOS'!$AR321="Mayor"),CONCATENATE("R",'MAPA DE RIESGOS'!$H321,"C",'MAPA DE RIESGOS'!$AF321),"")</f>
        <v/>
      </c>
      <c r="BR119" s="357" t="str">
        <f>IF(AND('MAPA DE RIESGOS'!$AP322="Baja",'MAPA DE RIESGOS'!$AR322="Mayor"),CONCATENATE("R",'MAPA DE RIESGOS'!$H322,"C",'MAPA DE RIESGOS'!$AF322),"")</f>
        <v/>
      </c>
      <c r="BS119" s="357" t="str">
        <f>IF(AND('MAPA DE RIESGOS'!$AP323="Baja",'MAPA DE RIESGOS'!$AR323="Mayor"),CONCATENATE("R",'MAPA DE RIESGOS'!$H323,"C",'MAPA DE RIESGOS'!$AF323),"")</f>
        <v/>
      </c>
      <c r="BT119" s="357" t="str">
        <f>IF(AND('MAPA DE RIESGOS'!$AP324="Baja",'MAPA DE RIESGOS'!$AR324="Mayor"),CONCATENATE("R",'MAPA DE RIESGOS'!$H324,"C",'MAPA DE RIESGOS'!$AF324),"")</f>
        <v/>
      </c>
      <c r="BU119" s="357" t="str">
        <f>IF(AND('MAPA DE RIESGOS'!$AP325="Baja",'MAPA DE RIESGOS'!$AR325="Mayor"),CONCATENATE("R",'MAPA DE RIESGOS'!$H325,"C",'MAPA DE RIESGOS'!$AF325),"")</f>
        <v/>
      </c>
      <c r="BV119" s="357" t="str">
        <f>IF(AND('MAPA DE RIESGOS'!$AP326="Baja",'MAPA DE RIESGOS'!$AR326="Mayor"),CONCATENATE("R",'MAPA DE RIESGOS'!$H326,"C",'MAPA DE RIESGOS'!$AF326),"")</f>
        <v/>
      </c>
      <c r="BW119" s="357" t="str">
        <f>IF(AND('MAPA DE RIESGOS'!$AP327="Baja",'MAPA DE RIESGOS'!$AR327="Mayor"),CONCATENATE("R",'MAPA DE RIESGOS'!$H327,"C",'MAPA DE RIESGOS'!$AF327),"")</f>
        <v/>
      </c>
      <c r="BX119" s="357" t="str">
        <f>IF(AND('MAPA DE RIESGOS'!$AP328="Baja",'MAPA DE RIESGOS'!$AR328="Mayor"),CONCATENATE("R",'MAPA DE RIESGOS'!$H328,"C",'MAPA DE RIESGOS'!$AF328),"")</f>
        <v/>
      </c>
      <c r="BY119" s="357" t="str">
        <f>IF(AND('MAPA DE RIESGOS'!$AP329="Baja",'MAPA DE RIESGOS'!$AR329="Mayor"),CONCATENATE("R",'MAPA DE RIESGOS'!$H329,"C",'MAPA DE RIESGOS'!$AF329),"")</f>
        <v/>
      </c>
      <c r="BZ119" s="357" t="str">
        <f>IF(AND('MAPA DE RIESGOS'!$AP330="Baja",'MAPA DE RIESGOS'!$AR330="Mayor"),CONCATENATE("R",'MAPA DE RIESGOS'!$H330,"C",'MAPA DE RIESGOS'!$AF330),"")</f>
        <v/>
      </c>
      <c r="CA119" s="357" t="str">
        <f>IF(AND('MAPA DE RIESGOS'!$AP331="Baja",'MAPA DE RIESGOS'!$AR331="Mayor"),CONCATENATE("R",'MAPA DE RIESGOS'!$H331,"C",'MAPA DE RIESGOS'!$AF331),"")</f>
        <v/>
      </c>
      <c r="CB119" s="357" t="str">
        <f>IF(AND('MAPA DE RIESGOS'!$AP332="Baja",'MAPA DE RIESGOS'!$AR332="Mayor"),CONCATENATE("R",'MAPA DE RIESGOS'!$H332,"C",'MAPA DE RIESGOS'!$AF332),"")</f>
        <v/>
      </c>
      <c r="CC119" s="358" t="str">
        <f>IF(AND('MAPA DE RIESGOS'!$AP333="Baja",'MAPA DE RIESGOS'!$AR333="Mayor"),CONCATENATE("R",'MAPA DE RIESGOS'!$H333,"C",'MAPA DE RIESGOS'!$AF333),"")</f>
        <v/>
      </c>
      <c r="CD119" s="359" t="str">
        <f>IF(AND('MAPA DE RIESGOS'!$AP316="Baja",'MAPA DE RIESGOS'!$AR316="Catastrófico"),CONCATENATE("R",'MAPA DE RIESGOS'!$H316,"C",'MAPA DE RIESGOS'!$AF316),"")</f>
        <v/>
      </c>
      <c r="CE119" s="359" t="str">
        <f>IF(AND('MAPA DE RIESGOS'!$AP317="Baja",'MAPA DE RIESGOS'!$AR317="Catastrófico"),CONCATENATE("R",'MAPA DE RIESGOS'!$H317,"C",'MAPA DE RIESGOS'!$AF317),"")</f>
        <v/>
      </c>
      <c r="CF119" s="359" t="str">
        <f>IF(AND('MAPA DE RIESGOS'!$AP318="Baja",'MAPA DE RIESGOS'!$AR318="Catastrófico"),CONCATENATE("R",'MAPA DE RIESGOS'!$H318,"C",'MAPA DE RIESGOS'!$AF318),"")</f>
        <v/>
      </c>
      <c r="CG119" s="359" t="str">
        <f>IF(AND('MAPA DE RIESGOS'!$AP319="Baja",'MAPA DE RIESGOS'!$AR319="Catastrófico"),CONCATENATE("R",'MAPA DE RIESGOS'!$H319,"C",'MAPA DE RIESGOS'!$AF319),"")</f>
        <v/>
      </c>
      <c r="CH119" s="359" t="str">
        <f>IF(AND('MAPA DE RIESGOS'!$AP320="Baja",'MAPA DE RIESGOS'!$AR320="Catastrófico"),CONCATENATE("R",'MAPA DE RIESGOS'!$H320,"C",'MAPA DE RIESGOS'!$AF320),"")</f>
        <v/>
      </c>
      <c r="CI119" s="359" t="str">
        <f>IF(AND('MAPA DE RIESGOS'!$AP321="Baja",'MAPA DE RIESGOS'!$AR321="Catastrófico"),CONCATENATE("R",'MAPA DE RIESGOS'!$H321,"C",'MAPA DE RIESGOS'!$AF321),"")</f>
        <v/>
      </c>
      <c r="CJ119" s="359" t="str">
        <f>IF(AND('MAPA DE RIESGOS'!$AP322="Baja",'MAPA DE RIESGOS'!$AR322="Catastrófico"),CONCATENATE("R",'MAPA DE RIESGOS'!$H322,"C",'MAPA DE RIESGOS'!$AF322),"")</f>
        <v/>
      </c>
      <c r="CK119" s="359" t="str">
        <f>IF(AND('MAPA DE RIESGOS'!$AP323="Baja",'MAPA DE RIESGOS'!$AR323="Catastrófico"),CONCATENATE("R",'MAPA DE RIESGOS'!$H323,"C",'MAPA DE RIESGOS'!$AF323),"")</f>
        <v/>
      </c>
      <c r="CL119" s="359" t="str">
        <f>IF(AND('MAPA DE RIESGOS'!$AP324="Baja",'MAPA DE RIESGOS'!$AR324="Catastrófico"),CONCATENATE("R",'MAPA DE RIESGOS'!$H324,"C",'MAPA DE RIESGOS'!$AF324),"")</f>
        <v/>
      </c>
      <c r="CM119" s="359" t="str">
        <f>IF(AND('MAPA DE RIESGOS'!$AP325="Baja",'MAPA DE RIESGOS'!$AR325="Catastrófico"),CONCATENATE("R",'MAPA DE RIESGOS'!$H325,"C",'MAPA DE RIESGOS'!$AF325),"")</f>
        <v/>
      </c>
      <c r="CN119" s="359" t="str">
        <f>IF(AND('MAPA DE RIESGOS'!$AP326="Baja",'MAPA DE RIESGOS'!$AR326="Catastrófico"),CONCATENATE("R",'MAPA DE RIESGOS'!$H326,"C",'MAPA DE RIESGOS'!$AF326),"")</f>
        <v/>
      </c>
      <c r="CO119" s="359" t="str">
        <f>IF(AND('MAPA DE RIESGOS'!$AP327="Baja",'MAPA DE RIESGOS'!$AR327="Catastrófico"),CONCATENATE("R",'MAPA DE RIESGOS'!$H327,"C",'MAPA DE RIESGOS'!$AF327),"")</f>
        <v/>
      </c>
      <c r="CP119" s="359" t="str">
        <f>IF(AND('MAPA DE RIESGOS'!$AP328="Baja",'MAPA DE RIESGOS'!$AR328="Catastrófico"),CONCATENATE("R",'MAPA DE RIESGOS'!$H328,"C",'MAPA DE RIESGOS'!$AF328),"")</f>
        <v/>
      </c>
      <c r="CQ119" s="359" t="str">
        <f>IF(AND('MAPA DE RIESGOS'!$AP329="Baja",'MAPA DE RIESGOS'!$AR329="Catastrófico"),CONCATENATE("R",'MAPA DE RIESGOS'!$H329,"C",'MAPA DE RIESGOS'!$AF329),"")</f>
        <v/>
      </c>
      <c r="CR119" s="359" t="str">
        <f>IF(AND('MAPA DE RIESGOS'!$AP330="Baja",'MAPA DE RIESGOS'!$AR330="Catastrófico"),CONCATENATE("R",'MAPA DE RIESGOS'!$H330,"C",'MAPA DE RIESGOS'!$AF330),"")</f>
        <v/>
      </c>
      <c r="CS119" s="359" t="str">
        <f>IF(AND('MAPA DE RIESGOS'!$AP331="Baja",'MAPA DE RIESGOS'!$AR331="Catastrófico"),CONCATENATE("R",'MAPA DE RIESGOS'!$H331,"C",'MAPA DE RIESGOS'!$AF331),"")</f>
        <v/>
      </c>
      <c r="CT119" s="359" t="str">
        <f>IF(AND('MAPA DE RIESGOS'!$AP332="Baja",'MAPA DE RIESGOS'!$AR332="Catastrófico"),CONCATENATE("R",'MAPA DE RIESGOS'!$H332,"C",'MAPA DE RIESGOS'!$AF332),"")</f>
        <v/>
      </c>
      <c r="CU119" s="360" t="str">
        <f>IF(AND('MAPA DE RIESGOS'!$AP333="Baja",'MAPA DE RIESGOS'!$AR333="Catastrófico"),CONCATENATE("R",'MAPA DE RIESGOS'!$H333,"C",'MAPA DE RIESGOS'!$AF333),"")</f>
        <v/>
      </c>
      <c r="CV119" s="67"/>
      <c r="CW119" s="752"/>
      <c r="CX119" s="752"/>
      <c r="CY119" s="752"/>
      <c r="CZ119" s="752"/>
      <c r="DA119" s="752"/>
      <c r="DB119" s="752"/>
    </row>
    <row r="120" spans="2:106" ht="32.5" customHeight="1">
      <c r="B120" s="749"/>
      <c r="C120" s="749"/>
      <c r="D120" s="750"/>
      <c r="E120" s="738"/>
      <c r="F120" s="739"/>
      <c r="G120" s="739"/>
      <c r="H120" s="739"/>
      <c r="I120" s="740"/>
      <c r="J120" s="378" t="str">
        <f>IF(AND('MAPA DE RIESGOS'!$AP334="Baja",'MAPA DE RIESGOS'!$AR334="Leve"),CONCATENATE("R",'MAPA DE RIESGOS'!$H334,"C",'MAPA DE RIESGOS'!$AF334),"")</f>
        <v/>
      </c>
      <c r="K120" s="379" t="str">
        <f>IF(AND('MAPA DE RIESGOS'!$AP335="Baja",'MAPA DE RIESGOS'!$AR335="Leve"),CONCATENATE("R",'MAPA DE RIESGOS'!$H335,"C",'MAPA DE RIESGOS'!$AF335),"")</f>
        <v/>
      </c>
      <c r="L120" s="379" t="str">
        <f>IF(AND('MAPA DE RIESGOS'!$AP336="Baja",'MAPA DE RIESGOS'!$AR336="Leve"),CONCATENATE("R",'MAPA DE RIESGOS'!$H336,"C",'MAPA DE RIESGOS'!$AF336),"")</f>
        <v/>
      </c>
      <c r="M120" s="379" t="str">
        <f>IF(AND('MAPA DE RIESGOS'!$AP337="Baja",'MAPA DE RIESGOS'!$AR337="Leve"),CONCATENATE("R",'MAPA DE RIESGOS'!$H337,"C",'MAPA DE RIESGOS'!$AF337),"")</f>
        <v/>
      </c>
      <c r="N120" s="379" t="str">
        <f>IF(AND('MAPA DE RIESGOS'!$AP338="Baja",'MAPA DE RIESGOS'!$AR338="Leve"),CONCATENATE("R",'MAPA DE RIESGOS'!$H338,"C",'MAPA DE RIESGOS'!$AF338),"")</f>
        <v/>
      </c>
      <c r="O120" s="379" t="str">
        <f>IF(AND('MAPA DE RIESGOS'!$AP339="Baja",'MAPA DE RIESGOS'!$AR339="Leve"),CONCATENATE("R",'MAPA DE RIESGOS'!$H339,"C",'MAPA DE RIESGOS'!$AF339),"")</f>
        <v/>
      </c>
      <c r="P120" s="379" t="str">
        <f>IF(AND('MAPA DE RIESGOS'!$AP340="Baja",'MAPA DE RIESGOS'!$AR340="Leve"),CONCATENATE("R",'MAPA DE RIESGOS'!$H340,"C",'MAPA DE RIESGOS'!$AF340),"")</f>
        <v/>
      </c>
      <c r="Q120" s="379" t="str">
        <f>IF(AND('MAPA DE RIESGOS'!$AP341="Baja",'MAPA DE RIESGOS'!$AR341="Leve"),CONCATENATE("R",'MAPA DE RIESGOS'!$H341,"C",'MAPA DE RIESGOS'!$AF341),"")</f>
        <v/>
      </c>
      <c r="R120" s="379" t="str">
        <f>IF(AND('MAPA DE RIESGOS'!$AP342="Baja",'MAPA DE RIESGOS'!$AR342="Leve"),CONCATENATE("R",'MAPA DE RIESGOS'!$H342,"C",'MAPA DE RIESGOS'!$AF342),"")</f>
        <v/>
      </c>
      <c r="S120" s="379" t="str">
        <f>IF(AND('MAPA DE RIESGOS'!$AP343="Baja",'MAPA DE RIESGOS'!$AR343="Leve"),CONCATENATE("R",'MAPA DE RIESGOS'!$H343,"C",'MAPA DE RIESGOS'!$AF343),"")</f>
        <v/>
      </c>
      <c r="T120" s="379" t="str">
        <f>IF(AND('MAPA DE RIESGOS'!$AP344="Baja",'MAPA DE RIESGOS'!$AR344="Leve"),CONCATENATE("R",'MAPA DE RIESGOS'!$H344,"C",'MAPA DE RIESGOS'!$AF344),"")</f>
        <v/>
      </c>
      <c r="U120" s="379" t="str">
        <f>IF(AND('MAPA DE RIESGOS'!$AP345="Baja",'MAPA DE RIESGOS'!$AR345="Leve"),CONCATENATE("R",'MAPA DE RIESGOS'!$H345,"C",'MAPA DE RIESGOS'!$AF345),"")</f>
        <v/>
      </c>
      <c r="V120" s="379" t="str">
        <f>IF(AND('MAPA DE RIESGOS'!$AP346="Baja",'MAPA DE RIESGOS'!$AR346="Leve"),CONCATENATE("R",'MAPA DE RIESGOS'!$H346,"C",'MAPA DE RIESGOS'!$AF346),"")</f>
        <v/>
      </c>
      <c r="W120" s="379" t="str">
        <f>IF(AND('MAPA DE RIESGOS'!$AP347="Baja",'MAPA DE RIESGOS'!$AR347="Leve"),CONCATENATE("R",'MAPA DE RIESGOS'!$H347,"C",'MAPA DE RIESGOS'!$AF347),"")</f>
        <v/>
      </c>
      <c r="X120" s="379" t="str">
        <f>IF(AND('MAPA DE RIESGOS'!$AP348="Baja",'MAPA DE RIESGOS'!$AR348="Leve"),CONCATENATE("R",'MAPA DE RIESGOS'!$H348,"C",'MAPA DE RIESGOS'!$AF348),"")</f>
        <v/>
      </c>
      <c r="Y120" s="379" t="str">
        <f>IF(AND('MAPA DE RIESGOS'!$AP349="Baja",'MAPA DE RIESGOS'!$AR349="Leve"),CONCATENATE("R",'MAPA DE RIESGOS'!$H349,"C",'MAPA DE RIESGOS'!$AF349),"")</f>
        <v/>
      </c>
      <c r="Z120" s="379" t="str">
        <f>IF(AND('MAPA DE RIESGOS'!$AP350="Baja",'MAPA DE RIESGOS'!$AR350="Leve"),CONCATENATE("R",'MAPA DE RIESGOS'!$H350,"C",'MAPA DE RIESGOS'!$AF350),"")</f>
        <v/>
      </c>
      <c r="AA120" s="380" t="str">
        <f>IF(AND('MAPA DE RIESGOS'!$AP351="Baja",'MAPA DE RIESGOS'!$AR351="Leve"),CONCATENATE("R",'MAPA DE RIESGOS'!$H351,"C",'MAPA DE RIESGOS'!$AF351),"")</f>
        <v/>
      </c>
      <c r="AB120" s="369" t="str">
        <f>IF(AND('MAPA DE RIESGOS'!$AP334="Baja",'MAPA DE RIESGOS'!$AR334="Menor"),CONCATENATE("R",'MAPA DE RIESGOS'!$H334,"C",'MAPA DE RIESGOS'!$AF334),"")</f>
        <v/>
      </c>
      <c r="AC120" s="370" t="str">
        <f>IF(AND('MAPA DE RIESGOS'!$AP335="Baja",'MAPA DE RIESGOS'!$AR335="Menor"),CONCATENATE("R",'MAPA DE RIESGOS'!$H335,"C",'MAPA DE RIESGOS'!$AF335),"")</f>
        <v/>
      </c>
      <c r="AD120" s="370" t="str">
        <f>IF(AND('MAPA DE RIESGOS'!$AP336="Baja",'MAPA DE RIESGOS'!$AR336="Menor"),CONCATENATE("R",'MAPA DE RIESGOS'!$H336,"C",'MAPA DE RIESGOS'!$AF336),"")</f>
        <v/>
      </c>
      <c r="AE120" s="370" t="str">
        <f>IF(AND('MAPA DE RIESGOS'!$AP337="Baja",'MAPA DE RIESGOS'!$AR337="Menor"),CONCATENATE("R",'MAPA DE RIESGOS'!$H337,"C",'MAPA DE RIESGOS'!$AF337),"")</f>
        <v/>
      </c>
      <c r="AF120" s="370" t="str">
        <f>IF(AND('MAPA DE RIESGOS'!$AP338="Baja",'MAPA DE RIESGOS'!$AR338="Menor"),CONCATENATE("R",'MAPA DE RIESGOS'!$H338,"C",'MAPA DE RIESGOS'!$AF338),"")</f>
        <v/>
      </c>
      <c r="AG120" s="370" t="str">
        <f>IF(AND('MAPA DE RIESGOS'!$AP339="Baja",'MAPA DE RIESGOS'!$AR339="Menor"),CONCATENATE("R",'MAPA DE RIESGOS'!$H339,"C",'MAPA DE RIESGOS'!$AF339),"")</f>
        <v/>
      </c>
      <c r="AH120" s="370" t="str">
        <f>IF(AND('MAPA DE RIESGOS'!$AP340="Baja",'MAPA DE RIESGOS'!$AR340="Menor"),CONCATENATE("R",'MAPA DE RIESGOS'!$H340,"C",'MAPA DE RIESGOS'!$AF340),"")</f>
        <v/>
      </c>
      <c r="AI120" s="370" t="str">
        <f>IF(AND('MAPA DE RIESGOS'!$AP341="Baja",'MAPA DE RIESGOS'!$AR341="Menor"),CONCATENATE("R",'MAPA DE RIESGOS'!$H341,"C",'MAPA DE RIESGOS'!$AF341),"")</f>
        <v/>
      </c>
      <c r="AJ120" s="370" t="str">
        <f>IF(AND('MAPA DE RIESGOS'!$AP342="Baja",'MAPA DE RIESGOS'!$AR342="Menor"),CONCATENATE("R",'MAPA DE RIESGOS'!$H342,"C",'MAPA DE RIESGOS'!$AF342),"")</f>
        <v/>
      </c>
      <c r="AK120" s="370" t="str">
        <f>IF(AND('MAPA DE RIESGOS'!$AP343="Baja",'MAPA DE RIESGOS'!$AR343="Menor"),CONCATENATE("R",'MAPA DE RIESGOS'!$H343,"C",'MAPA DE RIESGOS'!$AF343),"")</f>
        <v/>
      </c>
      <c r="AL120" s="370" t="str">
        <f>IF(AND('MAPA DE RIESGOS'!$AP344="Baja",'MAPA DE RIESGOS'!$AR344="Menor"),CONCATENATE("R",'MAPA DE RIESGOS'!$H344,"C",'MAPA DE RIESGOS'!$AF344),"")</f>
        <v/>
      </c>
      <c r="AM120" s="370" t="str">
        <f>IF(AND('MAPA DE RIESGOS'!$AP345="Baja",'MAPA DE RIESGOS'!$AR345="Menor"),CONCATENATE("R",'MAPA DE RIESGOS'!$H345,"C",'MAPA DE RIESGOS'!$AF345),"")</f>
        <v/>
      </c>
      <c r="AN120" s="370" t="str">
        <f>IF(AND('MAPA DE RIESGOS'!$AP346="Baja",'MAPA DE RIESGOS'!$AR346="Menor"),CONCATENATE("R",'MAPA DE RIESGOS'!$H346,"C",'MAPA DE RIESGOS'!$AF346),"")</f>
        <v/>
      </c>
      <c r="AO120" s="370" t="str">
        <f>IF(AND('MAPA DE RIESGOS'!$AP347="Baja",'MAPA DE RIESGOS'!$AR347="Menor"),CONCATENATE("R",'MAPA DE RIESGOS'!$H347,"C",'MAPA DE RIESGOS'!$AF347),"")</f>
        <v/>
      </c>
      <c r="AP120" s="370" t="str">
        <f>IF(AND('MAPA DE RIESGOS'!$AP348="Baja",'MAPA DE RIESGOS'!$AR348="Menor"),CONCATENATE("R",'MAPA DE RIESGOS'!$H348,"C",'MAPA DE RIESGOS'!$AF348),"")</f>
        <v/>
      </c>
      <c r="AQ120" s="370" t="str">
        <f>IF(AND('MAPA DE RIESGOS'!$AP349="Baja",'MAPA DE RIESGOS'!$AR349="Menor"),CONCATENATE("R",'MAPA DE RIESGOS'!$H349,"C",'MAPA DE RIESGOS'!$AF349),"")</f>
        <v/>
      </c>
      <c r="AR120" s="370" t="str">
        <f>IF(AND('MAPA DE RIESGOS'!$AP350="Baja",'MAPA DE RIESGOS'!$AR350="Menor"),CONCATENATE("R",'MAPA DE RIESGOS'!$H350,"C",'MAPA DE RIESGOS'!$AF350),"")</f>
        <v/>
      </c>
      <c r="AS120" s="370" t="str">
        <f>IF(AND('MAPA DE RIESGOS'!$AP351="Baja",'MAPA DE RIESGOS'!$AR351="Menor"),CONCATENATE("R",'MAPA DE RIESGOS'!$H351,"C",'MAPA DE RIESGOS'!$AF351),"")</f>
        <v/>
      </c>
      <c r="AT120" s="369" t="str">
        <f>IF(AND('MAPA DE RIESGOS'!$AP334="Baja",'MAPA DE RIESGOS'!$AR334="Moderado"),CONCATENATE("R",'MAPA DE RIESGOS'!$H334,"C",'MAPA DE RIESGOS'!$AF334),"")</f>
        <v/>
      </c>
      <c r="AU120" s="370" t="str">
        <f>IF(AND('MAPA DE RIESGOS'!$AP335="Baja",'MAPA DE RIESGOS'!$AR335="Moderado"),CONCATENATE("R",'MAPA DE RIESGOS'!$H335,"C",'MAPA DE RIESGOS'!$AF335),"")</f>
        <v/>
      </c>
      <c r="AV120" s="370" t="str">
        <f>IF(AND('MAPA DE RIESGOS'!$AP336="Baja",'MAPA DE RIESGOS'!$AR336="Moderado"),CONCATENATE("R",'MAPA DE RIESGOS'!$H336,"C",'MAPA DE RIESGOS'!$AF336),"")</f>
        <v/>
      </c>
      <c r="AW120" s="370" t="str">
        <f>IF(AND('MAPA DE RIESGOS'!$AP337="Baja",'MAPA DE RIESGOS'!$AR337="Moderado"),CONCATENATE("R",'MAPA DE RIESGOS'!$H337,"C",'MAPA DE RIESGOS'!$AF337),"")</f>
        <v/>
      </c>
      <c r="AX120" s="370" t="str">
        <f>IF(AND('MAPA DE RIESGOS'!$AP338="Baja",'MAPA DE RIESGOS'!$AR338="Moderado"),CONCATENATE("R",'MAPA DE RIESGOS'!$H338,"C",'MAPA DE RIESGOS'!$AF338),"")</f>
        <v/>
      </c>
      <c r="AY120" s="370" t="str">
        <f>IF(AND('MAPA DE RIESGOS'!$AP339="Baja",'MAPA DE RIESGOS'!$AR339="Moderado"),CONCATENATE("R",'MAPA DE RIESGOS'!$H339,"C",'MAPA DE RIESGOS'!$AF339),"")</f>
        <v/>
      </c>
      <c r="AZ120" s="370" t="str">
        <f>IF(AND('MAPA DE RIESGOS'!$AP340="Baja",'MAPA DE RIESGOS'!$AR340="Moderado"),CONCATENATE("R",'MAPA DE RIESGOS'!$H340,"C",'MAPA DE RIESGOS'!$AF340),"")</f>
        <v/>
      </c>
      <c r="BA120" s="370" t="str">
        <f>IF(AND('MAPA DE RIESGOS'!$AP341="Baja",'MAPA DE RIESGOS'!$AR341="Moderado"),CONCATENATE("R",'MAPA DE RIESGOS'!$H341,"C",'MAPA DE RIESGOS'!$AF341),"")</f>
        <v/>
      </c>
      <c r="BB120" s="370" t="str">
        <f>IF(AND('MAPA DE RIESGOS'!$AP342="Baja",'MAPA DE RIESGOS'!$AR342="Moderado"),CONCATENATE("R",'MAPA DE RIESGOS'!$H342,"C",'MAPA DE RIESGOS'!$AF342),"")</f>
        <v/>
      </c>
      <c r="BC120" s="370" t="str">
        <f>IF(AND('MAPA DE RIESGOS'!$AP343="Baja",'MAPA DE RIESGOS'!$AR343="Moderado"),CONCATENATE("R",'MAPA DE RIESGOS'!$H343,"C",'MAPA DE RIESGOS'!$AF343),"")</f>
        <v/>
      </c>
      <c r="BD120" s="370" t="str">
        <f>IF(AND('MAPA DE RIESGOS'!$AP344="Baja",'MAPA DE RIESGOS'!$AR344="Moderado"),CONCATENATE("R",'MAPA DE RIESGOS'!$H344,"C",'MAPA DE RIESGOS'!$AF344),"")</f>
        <v/>
      </c>
      <c r="BE120" s="370" t="str">
        <f>IF(AND('MAPA DE RIESGOS'!$AP345="Baja",'MAPA DE RIESGOS'!$AR345="Moderado"),CONCATENATE("R",'MAPA DE RIESGOS'!$H345,"C",'MAPA DE RIESGOS'!$AF345),"")</f>
        <v/>
      </c>
      <c r="BF120" s="370" t="str">
        <f>IF(AND('MAPA DE RIESGOS'!$AP346="Baja",'MAPA DE RIESGOS'!$AR346="Moderado"),CONCATENATE("R",'MAPA DE RIESGOS'!$H346,"C",'MAPA DE RIESGOS'!$AF346),"")</f>
        <v/>
      </c>
      <c r="BG120" s="370" t="str">
        <f>IF(AND('MAPA DE RIESGOS'!$AP347="Baja",'MAPA DE RIESGOS'!$AR347="Moderado"),CONCATENATE("R",'MAPA DE RIESGOS'!$H347,"C",'MAPA DE RIESGOS'!$AF347),"")</f>
        <v/>
      </c>
      <c r="BH120" s="370" t="str">
        <f>IF(AND('MAPA DE RIESGOS'!$AP348="Baja",'MAPA DE RIESGOS'!$AR348="Moderado"),CONCATENATE("R",'MAPA DE RIESGOS'!$H348,"C",'MAPA DE RIESGOS'!$AF348),"")</f>
        <v/>
      </c>
      <c r="BI120" s="370" t="str">
        <f>IF(AND('MAPA DE RIESGOS'!$AP349="Baja",'MAPA DE RIESGOS'!$AR349="Moderado"),CONCATENATE("R",'MAPA DE RIESGOS'!$H349,"C",'MAPA DE RIESGOS'!$AF349),"")</f>
        <v/>
      </c>
      <c r="BJ120" s="370" t="str">
        <f>IF(AND('MAPA DE RIESGOS'!$AP350="Baja",'MAPA DE RIESGOS'!$AR350="Moderado"),CONCATENATE("R",'MAPA DE RIESGOS'!$H350,"C",'MAPA DE RIESGOS'!$AF350),"")</f>
        <v/>
      </c>
      <c r="BK120" s="371" t="str">
        <f>IF(AND('MAPA DE RIESGOS'!$AP351="Baja",'MAPA DE RIESGOS'!$AR351="Moderado"),CONCATENATE("R",'MAPA DE RIESGOS'!$H351,"C",'MAPA DE RIESGOS'!$AF351),"")</f>
        <v/>
      </c>
      <c r="BL120" s="357" t="str">
        <f>IF(AND('MAPA DE RIESGOS'!$AP334="Baja",'MAPA DE RIESGOS'!$AR334="Mayor"),CONCATENATE("R",'MAPA DE RIESGOS'!$H334,"C",'MAPA DE RIESGOS'!$AF334),"")</f>
        <v/>
      </c>
      <c r="BM120" s="357" t="str">
        <f>IF(AND('MAPA DE RIESGOS'!$AP335="Baja",'MAPA DE RIESGOS'!$AR335="Mayor"),CONCATENATE("R",'MAPA DE RIESGOS'!$H335,"C",'MAPA DE RIESGOS'!$AF335),"")</f>
        <v/>
      </c>
      <c r="BN120" s="357" t="str">
        <f>IF(AND('MAPA DE RIESGOS'!$AP336="Baja",'MAPA DE RIESGOS'!$AR336="Mayor"),CONCATENATE("R",'MAPA DE RIESGOS'!$H336,"C",'MAPA DE RIESGOS'!$AF336),"")</f>
        <v/>
      </c>
      <c r="BO120" s="357" t="str">
        <f>IF(AND('MAPA DE RIESGOS'!$AP337="Baja",'MAPA DE RIESGOS'!$AR337="Mayor"),CONCATENATE("R",'MAPA DE RIESGOS'!$H337,"C",'MAPA DE RIESGOS'!$AF337),"")</f>
        <v/>
      </c>
      <c r="BP120" s="357" t="str">
        <f>IF(AND('MAPA DE RIESGOS'!$AP338="Baja",'MAPA DE RIESGOS'!$AR338="Mayor"),CONCATENATE("R",'MAPA DE RIESGOS'!$H338,"C",'MAPA DE RIESGOS'!$AF338),"")</f>
        <v/>
      </c>
      <c r="BQ120" s="357" t="str">
        <f>IF(AND('MAPA DE RIESGOS'!$AP339="Baja",'MAPA DE RIESGOS'!$AR339="Mayor"),CONCATENATE("R",'MAPA DE RIESGOS'!$H339,"C",'MAPA DE RIESGOS'!$AF339),"")</f>
        <v/>
      </c>
      <c r="BR120" s="357" t="str">
        <f>IF(AND('MAPA DE RIESGOS'!$AP340="Baja",'MAPA DE RIESGOS'!$AR340="Mayor"),CONCATENATE("R",'MAPA DE RIESGOS'!$H340,"C",'MAPA DE RIESGOS'!$AF340),"")</f>
        <v/>
      </c>
      <c r="BS120" s="357" t="str">
        <f>IF(AND('MAPA DE RIESGOS'!$AP341="Baja",'MAPA DE RIESGOS'!$AR341="Mayor"),CONCATENATE("R",'MAPA DE RIESGOS'!$H341,"C",'MAPA DE RIESGOS'!$AF341),"")</f>
        <v/>
      </c>
      <c r="BT120" s="357" t="str">
        <f>IF(AND('MAPA DE RIESGOS'!$AP342="Baja",'MAPA DE RIESGOS'!$AR342="Mayor"),CONCATENATE("R",'MAPA DE RIESGOS'!$H342,"C",'MAPA DE RIESGOS'!$AF342),"")</f>
        <v/>
      </c>
      <c r="BU120" s="357" t="str">
        <f>IF(AND('MAPA DE RIESGOS'!$AP343="Baja",'MAPA DE RIESGOS'!$AR343="Mayor"),CONCATENATE("R",'MAPA DE RIESGOS'!$H343,"C",'MAPA DE RIESGOS'!$AF343),"")</f>
        <v/>
      </c>
      <c r="BV120" s="357" t="str">
        <f>IF(AND('MAPA DE RIESGOS'!$AP344="Baja",'MAPA DE RIESGOS'!$AR344="Mayor"),CONCATENATE("R",'MAPA DE RIESGOS'!$H344,"C",'MAPA DE RIESGOS'!$AF344),"")</f>
        <v/>
      </c>
      <c r="BW120" s="357" t="str">
        <f>IF(AND('MAPA DE RIESGOS'!$AP345="Baja",'MAPA DE RIESGOS'!$AR345="Mayor"),CONCATENATE("R",'MAPA DE RIESGOS'!$H345,"C",'MAPA DE RIESGOS'!$AF345),"")</f>
        <v/>
      </c>
      <c r="BX120" s="357" t="str">
        <f>IF(AND('MAPA DE RIESGOS'!$AP346="Baja",'MAPA DE RIESGOS'!$AR346="Mayor"),CONCATENATE("R",'MAPA DE RIESGOS'!$H346,"C",'MAPA DE RIESGOS'!$AF346),"")</f>
        <v/>
      </c>
      <c r="BY120" s="357" t="str">
        <f>IF(AND('MAPA DE RIESGOS'!$AP347="Baja",'MAPA DE RIESGOS'!$AR347="Mayor"),CONCATENATE("R",'MAPA DE RIESGOS'!$H347,"C",'MAPA DE RIESGOS'!$AF347),"")</f>
        <v/>
      </c>
      <c r="BZ120" s="357" t="str">
        <f>IF(AND('MAPA DE RIESGOS'!$AP348="Baja",'MAPA DE RIESGOS'!$AR348="Mayor"),CONCATENATE("R",'MAPA DE RIESGOS'!$H348,"C",'MAPA DE RIESGOS'!$AF348),"")</f>
        <v/>
      </c>
      <c r="CA120" s="357" t="str">
        <f>IF(AND('MAPA DE RIESGOS'!$AP349="Baja",'MAPA DE RIESGOS'!$AR349="Mayor"),CONCATENATE("R",'MAPA DE RIESGOS'!$H349,"C",'MAPA DE RIESGOS'!$AF349),"")</f>
        <v/>
      </c>
      <c r="CB120" s="357" t="str">
        <f>IF(AND('MAPA DE RIESGOS'!$AP350="Baja",'MAPA DE RIESGOS'!$AR350="Mayor"),CONCATENATE("R",'MAPA DE RIESGOS'!$H350,"C",'MAPA DE RIESGOS'!$AF350),"")</f>
        <v/>
      </c>
      <c r="CC120" s="358" t="str">
        <f>IF(AND('MAPA DE RIESGOS'!$AP351="Baja",'MAPA DE RIESGOS'!$AR351="Mayor"),CONCATENATE("R",'MAPA DE RIESGOS'!$H351,"C",'MAPA DE RIESGOS'!$AF351),"")</f>
        <v/>
      </c>
      <c r="CD120" s="359" t="str">
        <f>IF(AND('MAPA DE RIESGOS'!$AP334="Baja",'MAPA DE RIESGOS'!$AR334="Catastrófico"),CONCATENATE("R",'MAPA DE RIESGOS'!$H334,"C",'MAPA DE RIESGOS'!$AF334),"")</f>
        <v/>
      </c>
      <c r="CE120" s="359" t="str">
        <f>IF(AND('MAPA DE RIESGOS'!$AP335="Baja",'MAPA DE RIESGOS'!$AR335="Catastrófico"),CONCATENATE("R",'MAPA DE RIESGOS'!$H335,"C",'MAPA DE RIESGOS'!$AF335),"")</f>
        <v/>
      </c>
      <c r="CF120" s="359" t="str">
        <f>IF(AND('MAPA DE RIESGOS'!$AP336="Baja",'MAPA DE RIESGOS'!$AR336="Catastrófico"),CONCATENATE("R",'MAPA DE RIESGOS'!$H336,"C",'MAPA DE RIESGOS'!$AF336),"")</f>
        <v/>
      </c>
      <c r="CG120" s="359" t="str">
        <f>IF(AND('MAPA DE RIESGOS'!$AP337="Baja",'MAPA DE RIESGOS'!$AR337="Catastrófico"),CONCATENATE("R",'MAPA DE RIESGOS'!$H337,"C",'MAPA DE RIESGOS'!$AF337),"")</f>
        <v/>
      </c>
      <c r="CH120" s="359" t="str">
        <f>IF(AND('MAPA DE RIESGOS'!$AP338="Baja",'MAPA DE RIESGOS'!$AR338="Catastrófico"),CONCATENATE("R",'MAPA DE RIESGOS'!$H338,"C",'MAPA DE RIESGOS'!$AF338),"")</f>
        <v/>
      </c>
      <c r="CI120" s="359" t="str">
        <f>IF(AND('MAPA DE RIESGOS'!$AP339="Baja",'MAPA DE RIESGOS'!$AR339="Catastrófico"),CONCATENATE("R",'MAPA DE RIESGOS'!$H339,"C",'MAPA DE RIESGOS'!$AF339),"")</f>
        <v/>
      </c>
      <c r="CJ120" s="359" t="str">
        <f>IF(AND('MAPA DE RIESGOS'!$AP340="Baja",'MAPA DE RIESGOS'!$AR340="Catastrófico"),CONCATENATE("R",'MAPA DE RIESGOS'!$H340,"C",'MAPA DE RIESGOS'!$AF340),"")</f>
        <v/>
      </c>
      <c r="CK120" s="359" t="str">
        <f>IF(AND('MAPA DE RIESGOS'!$AP341="Baja",'MAPA DE RIESGOS'!$AR341="Catastrófico"),CONCATENATE("R",'MAPA DE RIESGOS'!$H341,"C",'MAPA DE RIESGOS'!$AF341),"")</f>
        <v/>
      </c>
      <c r="CL120" s="359" t="str">
        <f>IF(AND('MAPA DE RIESGOS'!$AP342="Baja",'MAPA DE RIESGOS'!$AR342="Catastrófico"),CONCATENATE("R",'MAPA DE RIESGOS'!$H342,"C",'MAPA DE RIESGOS'!$AF342),"")</f>
        <v/>
      </c>
      <c r="CM120" s="359" t="str">
        <f>IF(AND('MAPA DE RIESGOS'!$AP343="Baja",'MAPA DE RIESGOS'!$AR343="Catastrófico"),CONCATENATE("R",'MAPA DE RIESGOS'!$H343,"C",'MAPA DE RIESGOS'!$AF343),"")</f>
        <v/>
      </c>
      <c r="CN120" s="359" t="str">
        <f>IF(AND('MAPA DE RIESGOS'!$AP344="Baja",'MAPA DE RIESGOS'!$AR344="Catastrófico"),CONCATENATE("R",'MAPA DE RIESGOS'!$H344,"C",'MAPA DE RIESGOS'!$AF344),"")</f>
        <v/>
      </c>
      <c r="CO120" s="359" t="str">
        <f>IF(AND('MAPA DE RIESGOS'!$AP345="Baja",'MAPA DE RIESGOS'!$AR345="Catastrófico"),CONCATENATE("R",'MAPA DE RIESGOS'!$H345,"C",'MAPA DE RIESGOS'!$AF345),"")</f>
        <v/>
      </c>
      <c r="CP120" s="359" t="str">
        <f>IF(AND('MAPA DE RIESGOS'!$AP346="Baja",'MAPA DE RIESGOS'!$AR346="Catastrófico"),CONCATENATE("R",'MAPA DE RIESGOS'!$H346,"C",'MAPA DE RIESGOS'!$AF346),"")</f>
        <v/>
      </c>
      <c r="CQ120" s="359" t="str">
        <f>IF(AND('MAPA DE RIESGOS'!$AP347="Baja",'MAPA DE RIESGOS'!$AR347="Catastrófico"),CONCATENATE("R",'MAPA DE RIESGOS'!$H347,"C",'MAPA DE RIESGOS'!$AF347),"")</f>
        <v/>
      </c>
      <c r="CR120" s="359" t="str">
        <f>IF(AND('MAPA DE RIESGOS'!$AP348="Baja",'MAPA DE RIESGOS'!$AR348="Catastrófico"),CONCATENATE("R",'MAPA DE RIESGOS'!$H348,"C",'MAPA DE RIESGOS'!$AF348),"")</f>
        <v/>
      </c>
      <c r="CS120" s="359" t="str">
        <f>IF(AND('MAPA DE RIESGOS'!$AP349="Baja",'MAPA DE RIESGOS'!$AR349="Catastrófico"),CONCATENATE("R",'MAPA DE RIESGOS'!$H349,"C",'MAPA DE RIESGOS'!$AF349),"")</f>
        <v/>
      </c>
      <c r="CT120" s="359" t="str">
        <f>IF(AND('MAPA DE RIESGOS'!$AP350="Baja",'MAPA DE RIESGOS'!$AR350="Catastrófico"),CONCATENATE("R",'MAPA DE RIESGOS'!$H350,"C",'MAPA DE RIESGOS'!$AF350),"")</f>
        <v/>
      </c>
      <c r="CU120" s="360" t="str">
        <f>IF(AND('MAPA DE RIESGOS'!$AP351="Baja",'MAPA DE RIESGOS'!$AR351="Catastrófico"),CONCATENATE("R",'MAPA DE RIESGOS'!$H351,"C",'MAPA DE RIESGOS'!$AF351),"")</f>
        <v/>
      </c>
      <c r="CV120" s="67"/>
      <c r="CW120" s="752"/>
      <c r="CX120" s="752"/>
      <c r="CY120" s="752"/>
      <c r="CZ120" s="752"/>
      <c r="DA120" s="752"/>
      <c r="DB120" s="752"/>
    </row>
    <row r="121" spans="2:106" ht="32.5" customHeight="1">
      <c r="B121" s="749"/>
      <c r="C121" s="749"/>
      <c r="D121" s="750"/>
      <c r="E121" s="738"/>
      <c r="F121" s="739"/>
      <c r="G121" s="739"/>
      <c r="H121" s="739"/>
      <c r="I121" s="740"/>
      <c r="J121" s="378" t="str">
        <f>IF(AND('MAPA DE RIESGOS'!$AP352="Baja",'MAPA DE RIESGOS'!$AR352="Leve"),CONCATENATE("R",'MAPA DE RIESGOS'!$H352,"C",'MAPA DE RIESGOS'!$AF352),"")</f>
        <v/>
      </c>
      <c r="K121" s="379" t="str">
        <f>IF(AND('MAPA DE RIESGOS'!$AP353="Baja",'MAPA DE RIESGOS'!$AR353="Leve"),CONCATENATE("R",'MAPA DE RIESGOS'!$H353,"C",'MAPA DE RIESGOS'!$AF353),"")</f>
        <v/>
      </c>
      <c r="L121" s="379" t="str">
        <f>IF(AND('MAPA DE RIESGOS'!$AP354="Baja",'MAPA DE RIESGOS'!$AR354="Leve"),CONCATENATE("R",'MAPA DE RIESGOS'!$H354,"C",'MAPA DE RIESGOS'!$AF354),"")</f>
        <v/>
      </c>
      <c r="M121" s="379" t="str">
        <f>IF(AND('MAPA DE RIESGOS'!$AP355="Baja",'MAPA DE RIESGOS'!$AR355="Leve"),CONCATENATE("R",'MAPA DE RIESGOS'!$H355,"C",'MAPA DE RIESGOS'!$AF355),"")</f>
        <v/>
      </c>
      <c r="N121" s="379" t="str">
        <f>IF(AND('MAPA DE RIESGOS'!$AP356="Baja",'MAPA DE RIESGOS'!$AR356="Leve"),CONCATENATE("R",'MAPA DE RIESGOS'!$H356,"C",'MAPA DE RIESGOS'!$AF356),"")</f>
        <v/>
      </c>
      <c r="O121" s="379" t="str">
        <f>IF(AND('MAPA DE RIESGOS'!$AP357="Baja",'MAPA DE RIESGOS'!$AR357="Leve"),CONCATENATE("R",'MAPA DE RIESGOS'!$H357,"C",'MAPA DE RIESGOS'!$AF357),"")</f>
        <v/>
      </c>
      <c r="P121" s="379" t="str">
        <f>IF(AND('MAPA DE RIESGOS'!$AP358="Baja",'MAPA DE RIESGOS'!$AR358="Leve"),CONCATENATE("R",'MAPA DE RIESGOS'!$H358,"C",'MAPA DE RIESGOS'!$AF358),"")</f>
        <v/>
      </c>
      <c r="Q121" s="379" t="str">
        <f>IF(AND('MAPA DE RIESGOS'!$AP359="Baja",'MAPA DE RIESGOS'!$AR359="Leve"),CONCATENATE("R",'MAPA DE RIESGOS'!$H359,"C",'MAPA DE RIESGOS'!$AF359),"")</f>
        <v/>
      </c>
      <c r="R121" s="379" t="str">
        <f>IF(AND('MAPA DE RIESGOS'!$AP360="Baja",'MAPA DE RIESGOS'!$AR360="Leve"),CONCATENATE("R",'MAPA DE RIESGOS'!$H360,"C",'MAPA DE RIESGOS'!$AF360),"")</f>
        <v/>
      </c>
      <c r="S121" s="379" t="str">
        <f>IF(AND('MAPA DE RIESGOS'!$AP361="Baja",'MAPA DE RIESGOS'!$AR361="Leve"),CONCATENATE("R",'MAPA DE RIESGOS'!$H361,"C",'MAPA DE RIESGOS'!$AF361),"")</f>
        <v/>
      </c>
      <c r="T121" s="379" t="str">
        <f>IF(AND('MAPA DE RIESGOS'!$AP362="Baja",'MAPA DE RIESGOS'!$AR362="Leve"),CONCATENATE("R",'MAPA DE RIESGOS'!$H362,"C",'MAPA DE RIESGOS'!$AF362),"")</f>
        <v/>
      </c>
      <c r="U121" s="379" t="str">
        <f>IF(AND('MAPA DE RIESGOS'!$AP363="Baja",'MAPA DE RIESGOS'!$AR363="Leve"),CONCATENATE("R",'MAPA DE RIESGOS'!$H363,"C",'MAPA DE RIESGOS'!$AF363),"")</f>
        <v/>
      </c>
      <c r="V121" s="379" t="str">
        <f>IF(AND('MAPA DE RIESGOS'!$AP364="Baja",'MAPA DE RIESGOS'!$AR364="Leve"),CONCATENATE("R",'MAPA DE RIESGOS'!$H364,"C",'MAPA DE RIESGOS'!$AF364),"")</f>
        <v/>
      </c>
      <c r="W121" s="379" t="str">
        <f>IF(AND('MAPA DE RIESGOS'!$AP365="Baja",'MAPA DE RIESGOS'!$AR365="Leve"),CONCATENATE("R",'MAPA DE RIESGOS'!$H365,"C",'MAPA DE RIESGOS'!$AF365),"")</f>
        <v/>
      </c>
      <c r="X121" s="379" t="str">
        <f>IF(AND('MAPA DE RIESGOS'!$AP366="Baja",'MAPA DE RIESGOS'!$AR366="Leve"),CONCATENATE("R",'MAPA DE RIESGOS'!$H366,"C",'MAPA DE RIESGOS'!$AF366),"")</f>
        <v/>
      </c>
      <c r="Y121" s="379" t="str">
        <f>IF(AND('MAPA DE RIESGOS'!$AP367="Baja",'MAPA DE RIESGOS'!$AR367="Leve"),CONCATENATE("R",'MAPA DE RIESGOS'!$H367,"C",'MAPA DE RIESGOS'!$AF367),"")</f>
        <v/>
      </c>
      <c r="Z121" s="379" t="str">
        <f>IF(AND('MAPA DE RIESGOS'!$AP368="Baja",'MAPA DE RIESGOS'!$AR368="Leve"),CONCATENATE("R",'MAPA DE RIESGOS'!$H368,"C",'MAPA DE RIESGOS'!$AF368),"")</f>
        <v/>
      </c>
      <c r="AA121" s="380" t="str">
        <f>IF(AND('MAPA DE RIESGOS'!$AP369="Baja",'MAPA DE RIESGOS'!$AR369="Leve"),CONCATENATE("R",'MAPA DE RIESGOS'!$H369,"C",'MAPA DE RIESGOS'!$AF369),"")</f>
        <v/>
      </c>
      <c r="AB121" s="369" t="str">
        <f>IF(AND('MAPA DE RIESGOS'!$AP352="Baja",'MAPA DE RIESGOS'!$AR352="Menor"),CONCATENATE("R",'MAPA DE RIESGOS'!$H352,"C",'MAPA DE RIESGOS'!$AF352),"")</f>
        <v/>
      </c>
      <c r="AC121" s="370" t="str">
        <f>IF(AND('MAPA DE RIESGOS'!$AP353="Baja",'MAPA DE RIESGOS'!$AR353="Menor"),CONCATENATE("R",'MAPA DE RIESGOS'!$H353,"C",'MAPA DE RIESGOS'!$AF353),"")</f>
        <v/>
      </c>
      <c r="AD121" s="370" t="str">
        <f>IF(AND('MAPA DE RIESGOS'!$AP354="Baja",'MAPA DE RIESGOS'!$AR354="Menor"),CONCATENATE("R",'MAPA DE RIESGOS'!$H354,"C",'MAPA DE RIESGOS'!$AF354),"")</f>
        <v/>
      </c>
      <c r="AE121" s="370" t="str">
        <f>IF(AND('MAPA DE RIESGOS'!$AP355="Baja",'MAPA DE RIESGOS'!$AR355="Menor"),CONCATENATE("R",'MAPA DE RIESGOS'!$H355,"C",'MAPA DE RIESGOS'!$AF355),"")</f>
        <v/>
      </c>
      <c r="AF121" s="370" t="str">
        <f>IF(AND('MAPA DE RIESGOS'!$AP356="Baja",'MAPA DE RIESGOS'!$AR356="Menor"),CONCATENATE("R",'MAPA DE RIESGOS'!$H356,"C",'MAPA DE RIESGOS'!$AF356),"")</f>
        <v/>
      </c>
      <c r="AG121" s="370" t="str">
        <f>IF(AND('MAPA DE RIESGOS'!$AP357="Baja",'MAPA DE RIESGOS'!$AR357="Menor"),CONCATENATE("R",'MAPA DE RIESGOS'!$H357,"C",'MAPA DE RIESGOS'!$AF357),"")</f>
        <v/>
      </c>
      <c r="AH121" s="370" t="str">
        <f>IF(AND('MAPA DE RIESGOS'!$AP358="Baja",'MAPA DE RIESGOS'!$AR358="Menor"),CONCATENATE("R",'MAPA DE RIESGOS'!$H358,"C",'MAPA DE RIESGOS'!$AF358),"")</f>
        <v/>
      </c>
      <c r="AI121" s="370" t="str">
        <f>IF(AND('MAPA DE RIESGOS'!$AP359="Baja",'MAPA DE RIESGOS'!$AR359="Menor"),CONCATENATE("R",'MAPA DE RIESGOS'!$H359,"C",'MAPA DE RIESGOS'!$AF359),"")</f>
        <v/>
      </c>
      <c r="AJ121" s="370" t="str">
        <f>IF(AND('MAPA DE RIESGOS'!$AP360="Baja",'MAPA DE RIESGOS'!$AR360="Menor"),CONCATENATE("R",'MAPA DE RIESGOS'!$H360,"C",'MAPA DE RIESGOS'!$AF360),"")</f>
        <v/>
      </c>
      <c r="AK121" s="370" t="str">
        <f>IF(AND('MAPA DE RIESGOS'!$AP361="Baja",'MAPA DE RIESGOS'!$AR361="Menor"),CONCATENATE("R",'MAPA DE RIESGOS'!$H361,"C",'MAPA DE RIESGOS'!$AF361),"")</f>
        <v/>
      </c>
      <c r="AL121" s="370" t="str">
        <f>IF(AND('MAPA DE RIESGOS'!$AP362="Baja",'MAPA DE RIESGOS'!$AR362="Menor"),CONCATENATE("R",'MAPA DE RIESGOS'!$H362,"C",'MAPA DE RIESGOS'!$AF362),"")</f>
        <v/>
      </c>
      <c r="AM121" s="370" t="str">
        <f>IF(AND('MAPA DE RIESGOS'!$AP363="Baja",'MAPA DE RIESGOS'!$AR363="Menor"),CONCATENATE("R",'MAPA DE RIESGOS'!$H363,"C",'MAPA DE RIESGOS'!$AF363),"")</f>
        <v/>
      </c>
      <c r="AN121" s="370" t="str">
        <f>IF(AND('MAPA DE RIESGOS'!$AP364="Baja",'MAPA DE RIESGOS'!$AR364="Menor"),CONCATENATE("R",'MAPA DE RIESGOS'!$H364,"C",'MAPA DE RIESGOS'!$AF364),"")</f>
        <v/>
      </c>
      <c r="AO121" s="370" t="str">
        <f>IF(AND('MAPA DE RIESGOS'!$AP365="Baja",'MAPA DE RIESGOS'!$AR365="Menor"),CONCATENATE("R",'MAPA DE RIESGOS'!$H365,"C",'MAPA DE RIESGOS'!$AF365),"")</f>
        <v/>
      </c>
      <c r="AP121" s="370" t="str">
        <f>IF(AND('MAPA DE RIESGOS'!$AP366="Baja",'MAPA DE RIESGOS'!$AR366="Menor"),CONCATENATE("R",'MAPA DE RIESGOS'!$H366,"C",'MAPA DE RIESGOS'!$AF366),"")</f>
        <v/>
      </c>
      <c r="AQ121" s="370" t="str">
        <f>IF(AND('MAPA DE RIESGOS'!$AP367="Baja",'MAPA DE RIESGOS'!$AR367="Menor"),CONCATENATE("R",'MAPA DE RIESGOS'!$H367,"C",'MAPA DE RIESGOS'!$AF367),"")</f>
        <v/>
      </c>
      <c r="AR121" s="370" t="str">
        <f>IF(AND('MAPA DE RIESGOS'!$AP368="Baja",'MAPA DE RIESGOS'!$AR368="Menor"),CONCATENATE("R",'MAPA DE RIESGOS'!$H368,"C",'MAPA DE RIESGOS'!$AF368),"")</f>
        <v/>
      </c>
      <c r="AS121" s="370" t="str">
        <f>IF(AND('MAPA DE RIESGOS'!$AP369="Baja",'MAPA DE RIESGOS'!$AR369="Menor"),CONCATENATE("R",'MAPA DE RIESGOS'!$H369,"C",'MAPA DE RIESGOS'!$AF369),"")</f>
        <v/>
      </c>
      <c r="AT121" s="369" t="str">
        <f>IF(AND('MAPA DE RIESGOS'!$AP352="Baja",'MAPA DE RIESGOS'!$AR352="Moderado"),CONCATENATE("R",'MAPA DE RIESGOS'!$H352,"C",'MAPA DE RIESGOS'!$AF352),"")</f>
        <v/>
      </c>
      <c r="AU121" s="370" t="str">
        <f>IF(AND('MAPA DE RIESGOS'!$AP353="Baja",'MAPA DE RIESGOS'!$AR353="Moderado"),CONCATENATE("R",'MAPA DE RIESGOS'!$H353,"C",'MAPA DE RIESGOS'!$AF353),"")</f>
        <v/>
      </c>
      <c r="AV121" s="370" t="str">
        <f>IF(AND('MAPA DE RIESGOS'!$AP354="Baja",'MAPA DE RIESGOS'!$AR354="Moderado"),CONCATENATE("R",'MAPA DE RIESGOS'!$H354,"C",'MAPA DE RIESGOS'!$AF354),"")</f>
        <v/>
      </c>
      <c r="AW121" s="370" t="str">
        <f>IF(AND('MAPA DE RIESGOS'!$AP355="Baja",'MAPA DE RIESGOS'!$AR355="Moderado"),CONCATENATE("R",'MAPA DE RIESGOS'!$H355,"C",'MAPA DE RIESGOS'!$AF355),"")</f>
        <v/>
      </c>
      <c r="AX121" s="370" t="str">
        <f>IF(AND('MAPA DE RIESGOS'!$AP356="Baja",'MAPA DE RIESGOS'!$AR356="Moderado"),CONCATENATE("R",'MAPA DE RIESGOS'!$H356,"C",'MAPA DE RIESGOS'!$AF356),"")</f>
        <v/>
      </c>
      <c r="AY121" s="370" t="str">
        <f>IF(AND('MAPA DE RIESGOS'!$AP357="Baja",'MAPA DE RIESGOS'!$AR357="Moderado"),CONCATENATE("R",'MAPA DE RIESGOS'!$H357,"C",'MAPA DE RIESGOS'!$AF357),"")</f>
        <v/>
      </c>
      <c r="AZ121" s="370" t="str">
        <f>IF(AND('MAPA DE RIESGOS'!$AP358="Baja",'MAPA DE RIESGOS'!$AR358="Moderado"),CONCATENATE("R",'MAPA DE RIESGOS'!$H358,"C",'MAPA DE RIESGOS'!$AF358),"")</f>
        <v/>
      </c>
      <c r="BA121" s="370" t="str">
        <f>IF(AND('MAPA DE RIESGOS'!$AP359="Baja",'MAPA DE RIESGOS'!$AR359="Moderado"),CONCATENATE("R",'MAPA DE RIESGOS'!$H359,"C",'MAPA DE RIESGOS'!$AF359),"")</f>
        <v/>
      </c>
      <c r="BB121" s="370" t="str">
        <f>IF(AND('MAPA DE RIESGOS'!$AP360="Baja",'MAPA DE RIESGOS'!$AR360="Moderado"),CONCATENATE("R",'MAPA DE RIESGOS'!$H360,"C",'MAPA DE RIESGOS'!$AF360),"")</f>
        <v/>
      </c>
      <c r="BC121" s="370" t="str">
        <f>IF(AND('MAPA DE RIESGOS'!$AP361="Baja",'MAPA DE RIESGOS'!$AR361="Moderado"),CONCATENATE("R",'MAPA DE RIESGOS'!$H361,"C",'MAPA DE RIESGOS'!$AF361),"")</f>
        <v/>
      </c>
      <c r="BD121" s="370" t="str">
        <f>IF(AND('MAPA DE RIESGOS'!$AP362="Baja",'MAPA DE RIESGOS'!$AR362="Moderado"),CONCATENATE("R",'MAPA DE RIESGOS'!$H362,"C",'MAPA DE RIESGOS'!$AF362),"")</f>
        <v/>
      </c>
      <c r="BE121" s="370" t="str">
        <f>IF(AND('MAPA DE RIESGOS'!$AP363="Baja",'MAPA DE RIESGOS'!$AR363="Moderado"),CONCATENATE("R",'MAPA DE RIESGOS'!$H363,"C",'MAPA DE RIESGOS'!$AF363),"")</f>
        <v/>
      </c>
      <c r="BF121" s="370" t="str">
        <f>IF(AND('MAPA DE RIESGOS'!$AP364="Baja",'MAPA DE RIESGOS'!$AR364="Moderado"),CONCATENATE("R",'MAPA DE RIESGOS'!$H364,"C",'MAPA DE RIESGOS'!$AF364),"")</f>
        <v/>
      </c>
      <c r="BG121" s="370" t="str">
        <f>IF(AND('MAPA DE RIESGOS'!$AP365="Baja",'MAPA DE RIESGOS'!$AR365="Moderado"),CONCATENATE("R",'MAPA DE RIESGOS'!$H365,"C",'MAPA DE RIESGOS'!$AF365),"")</f>
        <v/>
      </c>
      <c r="BH121" s="370" t="str">
        <f>IF(AND('MAPA DE RIESGOS'!$AP366="Baja",'MAPA DE RIESGOS'!$AR366="Moderado"),CONCATENATE("R",'MAPA DE RIESGOS'!$H366,"C",'MAPA DE RIESGOS'!$AF366),"")</f>
        <v/>
      </c>
      <c r="BI121" s="370" t="str">
        <f>IF(AND('MAPA DE RIESGOS'!$AP367="Baja",'MAPA DE RIESGOS'!$AR367="Moderado"),CONCATENATE("R",'MAPA DE RIESGOS'!$H367,"C",'MAPA DE RIESGOS'!$AF367),"")</f>
        <v/>
      </c>
      <c r="BJ121" s="370" t="str">
        <f>IF(AND('MAPA DE RIESGOS'!$AP368="Baja",'MAPA DE RIESGOS'!$AR368="Moderado"),CONCATENATE("R",'MAPA DE RIESGOS'!$H368,"C",'MAPA DE RIESGOS'!$AF368),"")</f>
        <v/>
      </c>
      <c r="BK121" s="371" t="str">
        <f>IF(AND('MAPA DE RIESGOS'!$AP369="Baja",'MAPA DE RIESGOS'!$AR369="Moderado"),CONCATENATE("R",'MAPA DE RIESGOS'!$H369,"C",'MAPA DE RIESGOS'!$AF369),"")</f>
        <v/>
      </c>
      <c r="BL121" s="357" t="str">
        <f>IF(AND('MAPA DE RIESGOS'!$AP352="Baja",'MAPA DE RIESGOS'!$AR352="Mayor"),CONCATENATE("R",'MAPA DE RIESGOS'!$H352,"C",'MAPA DE RIESGOS'!$AF352),"")</f>
        <v/>
      </c>
      <c r="BM121" s="357" t="str">
        <f>IF(AND('MAPA DE RIESGOS'!$AP353="Baja",'MAPA DE RIESGOS'!$AR353="Mayor"),CONCATENATE("R",'MAPA DE RIESGOS'!$H353,"C",'MAPA DE RIESGOS'!$AF353),"")</f>
        <v/>
      </c>
      <c r="BN121" s="357" t="str">
        <f>IF(AND('MAPA DE RIESGOS'!$AP354="Baja",'MAPA DE RIESGOS'!$AR354="Mayor"),CONCATENATE("R",'MAPA DE RIESGOS'!$H354,"C",'MAPA DE RIESGOS'!$AF354),"")</f>
        <v/>
      </c>
      <c r="BO121" s="357" t="str">
        <f>IF(AND('MAPA DE RIESGOS'!$AP355="Baja",'MAPA DE RIESGOS'!$AR355="Mayor"),CONCATENATE("R",'MAPA DE RIESGOS'!$H355,"C",'MAPA DE RIESGOS'!$AF355),"")</f>
        <v/>
      </c>
      <c r="BP121" s="357" t="str">
        <f>IF(AND('MAPA DE RIESGOS'!$AP356="Baja",'MAPA DE RIESGOS'!$AR356="Mayor"),CONCATENATE("R",'MAPA DE RIESGOS'!$H356,"C",'MAPA DE RIESGOS'!$AF356),"")</f>
        <v/>
      </c>
      <c r="BQ121" s="357" t="str">
        <f>IF(AND('MAPA DE RIESGOS'!$AP357="Baja",'MAPA DE RIESGOS'!$AR357="Mayor"),CONCATENATE("R",'MAPA DE RIESGOS'!$H357,"C",'MAPA DE RIESGOS'!$AF357),"")</f>
        <v/>
      </c>
      <c r="BR121" s="357" t="str">
        <f>IF(AND('MAPA DE RIESGOS'!$AP358="Baja",'MAPA DE RIESGOS'!$AR358="Mayor"),CONCATENATE("R",'MAPA DE RIESGOS'!$H358,"C",'MAPA DE RIESGOS'!$AF358),"")</f>
        <v/>
      </c>
      <c r="BS121" s="357" t="str">
        <f>IF(AND('MAPA DE RIESGOS'!$AP359="Baja",'MAPA DE RIESGOS'!$AR359="Mayor"),CONCATENATE("R",'MAPA DE RIESGOS'!$H359,"C",'MAPA DE RIESGOS'!$AF359),"")</f>
        <v/>
      </c>
      <c r="BT121" s="357" t="str">
        <f>IF(AND('MAPA DE RIESGOS'!$AP360="Baja",'MAPA DE RIESGOS'!$AR360="Mayor"),CONCATENATE("R",'MAPA DE RIESGOS'!$H360,"C",'MAPA DE RIESGOS'!$AF360),"")</f>
        <v/>
      </c>
      <c r="BU121" s="357" t="str">
        <f>IF(AND('MAPA DE RIESGOS'!$AP361="Baja",'MAPA DE RIESGOS'!$AR361="Mayor"),CONCATENATE("R",'MAPA DE RIESGOS'!$H361,"C",'MAPA DE RIESGOS'!$AF361),"")</f>
        <v/>
      </c>
      <c r="BV121" s="357" t="str">
        <f>IF(AND('MAPA DE RIESGOS'!$AP362="Baja",'MAPA DE RIESGOS'!$AR362="Mayor"),CONCATENATE("R",'MAPA DE RIESGOS'!$H362,"C",'MAPA DE RIESGOS'!$AF362),"")</f>
        <v/>
      </c>
      <c r="BW121" s="357" t="str">
        <f>IF(AND('MAPA DE RIESGOS'!$AP363="Baja",'MAPA DE RIESGOS'!$AR363="Mayor"),CONCATENATE("R",'MAPA DE RIESGOS'!$H363,"C",'MAPA DE RIESGOS'!$AF363),"")</f>
        <v/>
      </c>
      <c r="BX121" s="357" t="str">
        <f>IF(AND('MAPA DE RIESGOS'!$AP364="Baja",'MAPA DE RIESGOS'!$AR364="Mayor"),CONCATENATE("R",'MAPA DE RIESGOS'!$H364,"C",'MAPA DE RIESGOS'!$AF364),"")</f>
        <v/>
      </c>
      <c r="BY121" s="357" t="str">
        <f>IF(AND('MAPA DE RIESGOS'!$AP365="Baja",'MAPA DE RIESGOS'!$AR365="Mayor"),CONCATENATE("R",'MAPA DE RIESGOS'!$H365,"C",'MAPA DE RIESGOS'!$AF365),"")</f>
        <v/>
      </c>
      <c r="BZ121" s="357" t="str">
        <f>IF(AND('MAPA DE RIESGOS'!$AP366="Baja",'MAPA DE RIESGOS'!$AR366="Mayor"),CONCATENATE("R",'MAPA DE RIESGOS'!$H366,"C",'MAPA DE RIESGOS'!$AF366),"")</f>
        <v/>
      </c>
      <c r="CA121" s="357" t="str">
        <f>IF(AND('MAPA DE RIESGOS'!$AP367="Baja",'MAPA DE RIESGOS'!$AR367="Mayor"),CONCATENATE("R",'MAPA DE RIESGOS'!$H367,"C",'MAPA DE RIESGOS'!$AF367),"")</f>
        <v/>
      </c>
      <c r="CB121" s="357" t="str">
        <f>IF(AND('MAPA DE RIESGOS'!$AP368="Baja",'MAPA DE RIESGOS'!$AR368="Mayor"),CONCATENATE("R",'MAPA DE RIESGOS'!$H368,"C",'MAPA DE RIESGOS'!$AF368),"")</f>
        <v/>
      </c>
      <c r="CC121" s="358" t="str">
        <f>IF(AND('MAPA DE RIESGOS'!$AP369="Baja",'MAPA DE RIESGOS'!$AR369="Mayor"),CONCATENATE("R",'MAPA DE RIESGOS'!$H369,"C",'MAPA DE RIESGOS'!$AF369),"")</f>
        <v/>
      </c>
      <c r="CD121" s="359" t="str">
        <f>IF(AND('MAPA DE RIESGOS'!$AP352="Baja",'MAPA DE RIESGOS'!$AR352="Catastrófico"),CONCATENATE("R",'MAPA DE RIESGOS'!$H352,"C",'MAPA DE RIESGOS'!$AF352),"")</f>
        <v/>
      </c>
      <c r="CE121" s="359" t="str">
        <f>IF(AND('MAPA DE RIESGOS'!$AP353="Baja",'MAPA DE RIESGOS'!$AR353="Catastrófico"),CONCATENATE("R",'MAPA DE RIESGOS'!$H353,"C",'MAPA DE RIESGOS'!$AF353),"")</f>
        <v/>
      </c>
      <c r="CF121" s="359" t="str">
        <f>IF(AND('MAPA DE RIESGOS'!$AP354="Baja",'MAPA DE RIESGOS'!$AR354="Catastrófico"),CONCATENATE("R",'MAPA DE RIESGOS'!$H354,"C",'MAPA DE RIESGOS'!$AF354),"")</f>
        <v/>
      </c>
      <c r="CG121" s="359" t="str">
        <f>IF(AND('MAPA DE RIESGOS'!$AP355="Baja",'MAPA DE RIESGOS'!$AR355="Catastrófico"),CONCATENATE("R",'MAPA DE RIESGOS'!$H355,"C",'MAPA DE RIESGOS'!$AF355),"")</f>
        <v/>
      </c>
      <c r="CH121" s="359" t="str">
        <f>IF(AND('MAPA DE RIESGOS'!$AP356="Baja",'MAPA DE RIESGOS'!$AR356="Catastrófico"),CONCATENATE("R",'MAPA DE RIESGOS'!$H356,"C",'MAPA DE RIESGOS'!$AF356),"")</f>
        <v/>
      </c>
      <c r="CI121" s="359" t="str">
        <f>IF(AND('MAPA DE RIESGOS'!$AP357="Baja",'MAPA DE RIESGOS'!$AR357="Catastrófico"),CONCATENATE("R",'MAPA DE RIESGOS'!$H357,"C",'MAPA DE RIESGOS'!$AF357),"")</f>
        <v/>
      </c>
      <c r="CJ121" s="359" t="str">
        <f>IF(AND('MAPA DE RIESGOS'!$AP358="Baja",'MAPA DE RIESGOS'!$AR358="Catastrófico"),CONCATENATE("R",'MAPA DE RIESGOS'!$H358,"C",'MAPA DE RIESGOS'!$AF358),"")</f>
        <v/>
      </c>
      <c r="CK121" s="359" t="str">
        <f>IF(AND('MAPA DE RIESGOS'!$AP359="Baja",'MAPA DE RIESGOS'!$AR359="Catastrófico"),CONCATENATE("R",'MAPA DE RIESGOS'!$H359,"C",'MAPA DE RIESGOS'!$AF359),"")</f>
        <v/>
      </c>
      <c r="CL121" s="359" t="str">
        <f>IF(AND('MAPA DE RIESGOS'!$AP360="Baja",'MAPA DE RIESGOS'!$AR360="Catastrófico"),CONCATENATE("R",'MAPA DE RIESGOS'!$H360,"C",'MAPA DE RIESGOS'!$AF360),"")</f>
        <v/>
      </c>
      <c r="CM121" s="359" t="str">
        <f>IF(AND('MAPA DE RIESGOS'!$AP361="Baja",'MAPA DE RIESGOS'!$AR361="Catastrófico"),CONCATENATE("R",'MAPA DE RIESGOS'!$H361,"C",'MAPA DE RIESGOS'!$AF361),"")</f>
        <v/>
      </c>
      <c r="CN121" s="359" t="str">
        <f>IF(AND('MAPA DE RIESGOS'!$AP362="Baja",'MAPA DE RIESGOS'!$AR362="Catastrófico"),CONCATENATE("R",'MAPA DE RIESGOS'!$H362,"C",'MAPA DE RIESGOS'!$AF362),"")</f>
        <v/>
      </c>
      <c r="CO121" s="359" t="str">
        <f>IF(AND('MAPA DE RIESGOS'!$AP363="Baja",'MAPA DE RIESGOS'!$AR363="Catastrófico"),CONCATENATE("R",'MAPA DE RIESGOS'!$H363,"C",'MAPA DE RIESGOS'!$AF363),"")</f>
        <v/>
      </c>
      <c r="CP121" s="359" t="str">
        <f>IF(AND('MAPA DE RIESGOS'!$AP364="Baja",'MAPA DE RIESGOS'!$AR364="Catastrófico"),CONCATENATE("R",'MAPA DE RIESGOS'!$H364,"C",'MAPA DE RIESGOS'!$AF364),"")</f>
        <v/>
      </c>
      <c r="CQ121" s="359" t="str">
        <f>IF(AND('MAPA DE RIESGOS'!$AP365="Baja",'MAPA DE RIESGOS'!$AR365="Catastrófico"),CONCATENATE("R",'MAPA DE RIESGOS'!$H365,"C",'MAPA DE RIESGOS'!$AF365),"")</f>
        <v/>
      </c>
      <c r="CR121" s="359" t="str">
        <f>IF(AND('MAPA DE RIESGOS'!$AP366="Baja",'MAPA DE RIESGOS'!$AR366="Catastrófico"),CONCATENATE("R",'MAPA DE RIESGOS'!$H366,"C",'MAPA DE RIESGOS'!$AF366),"")</f>
        <v/>
      </c>
      <c r="CS121" s="359" t="str">
        <f>IF(AND('MAPA DE RIESGOS'!$AP367="Baja",'MAPA DE RIESGOS'!$AR367="Catastrófico"),CONCATENATE("R",'MAPA DE RIESGOS'!$H367,"C",'MAPA DE RIESGOS'!$AF367),"")</f>
        <v/>
      </c>
      <c r="CT121" s="359" t="str">
        <f>IF(AND('MAPA DE RIESGOS'!$AP368="Baja",'MAPA DE RIESGOS'!$AR368="Catastrófico"),CONCATENATE("R",'MAPA DE RIESGOS'!$H368,"C",'MAPA DE RIESGOS'!$AF368),"")</f>
        <v/>
      </c>
      <c r="CU121" s="360" t="str">
        <f>IF(AND('MAPA DE RIESGOS'!$AP369="Baja",'MAPA DE RIESGOS'!$AR369="Catastrófico"),CONCATENATE("R",'MAPA DE RIESGOS'!$H369,"C",'MAPA DE RIESGOS'!$AF369),"")</f>
        <v/>
      </c>
      <c r="CV121" s="67"/>
      <c r="CW121" s="752"/>
      <c r="CX121" s="752"/>
      <c r="CY121" s="752"/>
      <c r="CZ121" s="752"/>
      <c r="DA121" s="752"/>
      <c r="DB121" s="752"/>
    </row>
    <row r="122" spans="2:106" ht="32.5" customHeight="1">
      <c r="B122" s="749"/>
      <c r="C122" s="749"/>
      <c r="D122" s="750"/>
      <c r="E122" s="738"/>
      <c r="F122" s="739"/>
      <c r="G122" s="739"/>
      <c r="H122" s="739"/>
      <c r="I122" s="740"/>
      <c r="J122" s="378" t="str">
        <f>IF(AND('MAPA DE RIESGOS'!$AP370="Baja",'MAPA DE RIESGOS'!$AR370="Leve"),CONCATENATE("R",'MAPA DE RIESGOS'!$H370,"C",'MAPA DE RIESGOS'!$AF370),"")</f>
        <v/>
      </c>
      <c r="K122" s="379" t="str">
        <f>IF(AND('MAPA DE RIESGOS'!$AP371="Baja",'MAPA DE RIESGOS'!$AR371="Leve"),CONCATENATE("R",'MAPA DE RIESGOS'!$H371,"C",'MAPA DE RIESGOS'!$AF371),"")</f>
        <v/>
      </c>
      <c r="L122" s="379" t="str">
        <f>IF(AND('MAPA DE RIESGOS'!$AP372="Baja",'MAPA DE RIESGOS'!$AR372="Leve"),CONCATENATE("R",'MAPA DE RIESGOS'!$H372,"C",'MAPA DE RIESGOS'!$AF372),"")</f>
        <v/>
      </c>
      <c r="M122" s="379" t="str">
        <f>IF(AND('MAPA DE RIESGOS'!$AP373="Baja",'MAPA DE RIESGOS'!$AR373="Leve"),CONCATENATE("R",'MAPA DE RIESGOS'!$H373,"C",'MAPA DE RIESGOS'!$AF373),"")</f>
        <v/>
      </c>
      <c r="N122" s="379" t="str">
        <f>IF(AND('MAPA DE RIESGOS'!$AP374="Baja",'MAPA DE RIESGOS'!$AR374="Leve"),CONCATENATE("R",'MAPA DE RIESGOS'!$H374,"C",'MAPA DE RIESGOS'!$AF374),"")</f>
        <v/>
      </c>
      <c r="O122" s="379" t="str">
        <f>IF(AND('MAPA DE RIESGOS'!$AP375="Baja",'MAPA DE RIESGOS'!$AR375="Leve"),CONCATENATE("R",'MAPA DE RIESGOS'!$H375,"C",'MAPA DE RIESGOS'!$AF375),"")</f>
        <v/>
      </c>
      <c r="P122" s="379" t="str">
        <f>IF(AND('MAPA DE RIESGOS'!$AP376="Baja",'MAPA DE RIESGOS'!$AR376="Leve"),CONCATENATE("R",'MAPA DE RIESGOS'!$H376,"C",'MAPA DE RIESGOS'!$AF376),"")</f>
        <v/>
      </c>
      <c r="Q122" s="379" t="str">
        <f>IF(AND('MAPA DE RIESGOS'!$AP377="Baja",'MAPA DE RIESGOS'!$AR377="Leve"),CONCATENATE("R",'MAPA DE RIESGOS'!$H377,"C",'MAPA DE RIESGOS'!$AF377),"")</f>
        <v/>
      </c>
      <c r="R122" s="379" t="str">
        <f>IF(AND('MAPA DE RIESGOS'!$AP378="Baja",'MAPA DE RIESGOS'!$AR378="Leve"),CONCATENATE("R",'MAPA DE RIESGOS'!$H378,"C",'MAPA DE RIESGOS'!$AF378),"")</f>
        <v/>
      </c>
      <c r="S122" s="379" t="str">
        <f>IF(AND('MAPA DE RIESGOS'!$AP379="Baja",'MAPA DE RIESGOS'!$AR379="Leve"),CONCATENATE("R",'MAPA DE RIESGOS'!$H379,"C",'MAPA DE RIESGOS'!$AF379),"")</f>
        <v/>
      </c>
      <c r="T122" s="379" t="str">
        <f>IF(AND('MAPA DE RIESGOS'!$AP380="Baja",'MAPA DE RIESGOS'!$AR380="Leve"),CONCATENATE("R",'MAPA DE RIESGOS'!$H380,"C",'MAPA DE RIESGOS'!$AF380),"")</f>
        <v/>
      </c>
      <c r="U122" s="379" t="str">
        <f>IF(AND('MAPA DE RIESGOS'!$AP381="Baja",'MAPA DE RIESGOS'!$AR381="Leve"),CONCATENATE("R",'MAPA DE RIESGOS'!$H381,"C",'MAPA DE RIESGOS'!$AF381),"")</f>
        <v/>
      </c>
      <c r="V122" s="379" t="str">
        <f>IF(AND('MAPA DE RIESGOS'!$AP382="Baja",'MAPA DE RIESGOS'!$AR382="Leve"),CONCATENATE("R",'MAPA DE RIESGOS'!$H382,"C",'MAPA DE RIESGOS'!$AF382),"")</f>
        <v/>
      </c>
      <c r="W122" s="379" t="str">
        <f>IF(AND('MAPA DE RIESGOS'!$AP383="Baja",'MAPA DE RIESGOS'!$AR383="Leve"),CONCATENATE("R",'MAPA DE RIESGOS'!$H383,"C",'MAPA DE RIESGOS'!$AF383),"")</f>
        <v/>
      </c>
      <c r="X122" s="379" t="str">
        <f>IF(AND('MAPA DE RIESGOS'!$AP384="Baja",'MAPA DE RIESGOS'!$AR384="Leve"),CONCATENATE("R",'MAPA DE RIESGOS'!$H384,"C",'MAPA DE RIESGOS'!$AF384),"")</f>
        <v/>
      </c>
      <c r="Y122" s="379" t="str">
        <f>IF(AND('MAPA DE RIESGOS'!$AP385="Baja",'MAPA DE RIESGOS'!$AR385="Leve"),CONCATENATE("R",'MAPA DE RIESGOS'!$H385,"C",'MAPA DE RIESGOS'!$AF385),"")</f>
        <v/>
      </c>
      <c r="Z122" s="379" t="str">
        <f>IF(AND('MAPA DE RIESGOS'!$AP386="Baja",'MAPA DE RIESGOS'!$AR386="Leve"),CONCATENATE("R",'MAPA DE RIESGOS'!$H386,"C",'MAPA DE RIESGOS'!$AF386),"")</f>
        <v/>
      </c>
      <c r="AA122" s="380" t="str">
        <f>IF(AND('MAPA DE RIESGOS'!$AP387="Baja",'MAPA DE RIESGOS'!$AR387="Leve"),CONCATENATE("R",'MAPA DE RIESGOS'!$H387,"C",'MAPA DE RIESGOS'!$AF387),"")</f>
        <v/>
      </c>
      <c r="AB122" s="369" t="str">
        <f>IF(AND('MAPA DE RIESGOS'!$AP370="Baja",'MAPA DE RIESGOS'!$AR370="Menor"),CONCATENATE("R",'MAPA DE RIESGOS'!$H370,"C",'MAPA DE RIESGOS'!$AF370),"")</f>
        <v/>
      </c>
      <c r="AC122" s="370" t="str">
        <f>IF(AND('MAPA DE RIESGOS'!$AP371="Baja",'MAPA DE RIESGOS'!$AR371="Menor"),CONCATENATE("R",'MAPA DE RIESGOS'!$H371,"C",'MAPA DE RIESGOS'!$AF371),"")</f>
        <v/>
      </c>
      <c r="AD122" s="370" t="str">
        <f>IF(AND('MAPA DE RIESGOS'!$AP372="Baja",'MAPA DE RIESGOS'!$AR372="Menor"),CONCATENATE("R",'MAPA DE RIESGOS'!$H372,"C",'MAPA DE RIESGOS'!$AF372),"")</f>
        <v/>
      </c>
      <c r="AE122" s="370" t="str">
        <f>IF(AND('MAPA DE RIESGOS'!$AP373="Baja",'MAPA DE RIESGOS'!$AR373="Menor"),CONCATENATE("R",'MAPA DE RIESGOS'!$H373,"C",'MAPA DE RIESGOS'!$AF373),"")</f>
        <v/>
      </c>
      <c r="AF122" s="370" t="str">
        <f>IF(AND('MAPA DE RIESGOS'!$AP374="Baja",'MAPA DE RIESGOS'!$AR374="Menor"),CONCATENATE("R",'MAPA DE RIESGOS'!$H374,"C",'MAPA DE RIESGOS'!$AF374),"")</f>
        <v/>
      </c>
      <c r="AG122" s="370" t="str">
        <f>IF(AND('MAPA DE RIESGOS'!$AP375="Baja",'MAPA DE RIESGOS'!$AR375="Menor"),CONCATENATE("R",'MAPA DE RIESGOS'!$H375,"C",'MAPA DE RIESGOS'!$AF375),"")</f>
        <v/>
      </c>
      <c r="AH122" s="370" t="str">
        <f>IF(AND('MAPA DE RIESGOS'!$AP376="Baja",'MAPA DE RIESGOS'!$AR376="Menor"),CONCATENATE("R",'MAPA DE RIESGOS'!$H376,"C",'MAPA DE RIESGOS'!$AF376),"")</f>
        <v/>
      </c>
      <c r="AI122" s="370" t="str">
        <f>IF(AND('MAPA DE RIESGOS'!$AP377="Baja",'MAPA DE RIESGOS'!$AR377="Menor"),CONCATENATE("R",'MAPA DE RIESGOS'!$H377,"C",'MAPA DE RIESGOS'!$AF377),"")</f>
        <v/>
      </c>
      <c r="AJ122" s="370" t="str">
        <f>IF(AND('MAPA DE RIESGOS'!$AP378="Baja",'MAPA DE RIESGOS'!$AR378="Menor"),CONCATENATE("R",'MAPA DE RIESGOS'!$H378,"C",'MAPA DE RIESGOS'!$AF378),"")</f>
        <v/>
      </c>
      <c r="AK122" s="370" t="str">
        <f>IF(AND('MAPA DE RIESGOS'!$AP379="Baja",'MAPA DE RIESGOS'!$AR379="Menor"),CONCATENATE("R",'MAPA DE RIESGOS'!$H379,"C",'MAPA DE RIESGOS'!$AF379),"")</f>
        <v/>
      </c>
      <c r="AL122" s="370" t="str">
        <f>IF(AND('MAPA DE RIESGOS'!$AP380="Baja",'MAPA DE RIESGOS'!$AR380="Menor"),CONCATENATE("R",'MAPA DE RIESGOS'!$H380,"C",'MAPA DE RIESGOS'!$AF380),"")</f>
        <v/>
      </c>
      <c r="AM122" s="370" t="str">
        <f>IF(AND('MAPA DE RIESGOS'!$AP381="Baja",'MAPA DE RIESGOS'!$AR381="Menor"),CONCATENATE("R",'MAPA DE RIESGOS'!$H381,"C",'MAPA DE RIESGOS'!$AF381),"")</f>
        <v/>
      </c>
      <c r="AN122" s="370" t="str">
        <f>IF(AND('MAPA DE RIESGOS'!$AP382="Baja",'MAPA DE RIESGOS'!$AR382="Menor"),CONCATENATE("R",'MAPA DE RIESGOS'!$H382,"C",'MAPA DE RIESGOS'!$AF382),"")</f>
        <v/>
      </c>
      <c r="AO122" s="370" t="str">
        <f>IF(AND('MAPA DE RIESGOS'!$AP383="Baja",'MAPA DE RIESGOS'!$AR383="Menor"),CONCATENATE("R",'MAPA DE RIESGOS'!$H383,"C",'MAPA DE RIESGOS'!$AF383),"")</f>
        <v/>
      </c>
      <c r="AP122" s="370" t="str">
        <f>IF(AND('MAPA DE RIESGOS'!$AP384="Baja",'MAPA DE RIESGOS'!$AR384="Menor"),CONCATENATE("R",'MAPA DE RIESGOS'!$H384,"C",'MAPA DE RIESGOS'!$AF384),"")</f>
        <v/>
      </c>
      <c r="AQ122" s="370" t="str">
        <f>IF(AND('MAPA DE RIESGOS'!$AP385="Baja",'MAPA DE RIESGOS'!$AR385="Menor"),CONCATENATE("R",'MAPA DE RIESGOS'!$H385,"C",'MAPA DE RIESGOS'!$AF385),"")</f>
        <v/>
      </c>
      <c r="AR122" s="370" t="str">
        <f>IF(AND('MAPA DE RIESGOS'!$AP386="Baja",'MAPA DE RIESGOS'!$AR386="Menor"),CONCATENATE("R",'MAPA DE RIESGOS'!$H386,"C",'MAPA DE RIESGOS'!$AF386),"")</f>
        <v/>
      </c>
      <c r="AS122" s="370" t="str">
        <f>IF(AND('MAPA DE RIESGOS'!$AP387="Baja",'MAPA DE RIESGOS'!$AR387="Menor"),CONCATENATE("R",'MAPA DE RIESGOS'!$H387,"C",'MAPA DE RIESGOS'!$AF387),"")</f>
        <v/>
      </c>
      <c r="AT122" s="369" t="str">
        <f>IF(AND('MAPA DE RIESGOS'!$AP370="Baja",'MAPA DE RIESGOS'!$AR370="Moderado"),CONCATENATE("R",'MAPA DE RIESGOS'!$H370,"C",'MAPA DE RIESGOS'!$AF370),"")</f>
        <v>R60C1</v>
      </c>
      <c r="AU122" s="370" t="str">
        <f>IF(AND('MAPA DE RIESGOS'!$AP371="Baja",'MAPA DE RIESGOS'!$AR371="Moderado"),CONCATENATE("R",'MAPA DE RIESGOS'!$H371,"C",'MAPA DE RIESGOS'!$AF371),"")</f>
        <v>R60C2</v>
      </c>
      <c r="AV122" s="370" t="str">
        <f>IF(AND('MAPA DE RIESGOS'!$AP372="Baja",'MAPA DE RIESGOS'!$AR372="Moderado"),CONCATENATE("R",'MAPA DE RIESGOS'!$H372,"C",'MAPA DE RIESGOS'!$AF372),"")</f>
        <v/>
      </c>
      <c r="AW122" s="370" t="str">
        <f>IF(AND('MAPA DE RIESGOS'!$AP373="Baja",'MAPA DE RIESGOS'!$AR373="Moderado"),CONCATENATE("R",'MAPA DE RIESGOS'!$H373,"C",'MAPA DE RIESGOS'!$AF373),"")</f>
        <v/>
      </c>
      <c r="AX122" s="370" t="str">
        <f>IF(AND('MAPA DE RIESGOS'!$AP374="Baja",'MAPA DE RIESGOS'!$AR374="Moderado"),CONCATENATE("R",'MAPA DE RIESGOS'!$H374,"C",'MAPA DE RIESGOS'!$AF374),"")</f>
        <v/>
      </c>
      <c r="AY122" s="370" t="str">
        <f>IF(AND('MAPA DE RIESGOS'!$AP375="Baja",'MAPA DE RIESGOS'!$AR375="Moderado"),CONCATENATE("R",'MAPA DE RIESGOS'!$H375,"C",'MAPA DE RIESGOS'!$AF375),"")</f>
        <v/>
      </c>
      <c r="AZ122" s="370" t="str">
        <f>IF(AND('MAPA DE RIESGOS'!$AP376="Baja",'MAPA DE RIESGOS'!$AR376="Moderado"),CONCATENATE("R",'MAPA DE RIESGOS'!$H376,"C",'MAPA DE RIESGOS'!$AF376),"")</f>
        <v>R61C1</v>
      </c>
      <c r="BA122" s="370" t="str">
        <f>IF(AND('MAPA DE RIESGOS'!$AP377="Baja",'MAPA DE RIESGOS'!$AR377="Moderado"),CONCATENATE("R",'MAPA DE RIESGOS'!$H377,"C",'MAPA DE RIESGOS'!$AF377),"")</f>
        <v>R61C2</v>
      </c>
      <c r="BB122" s="370" t="str">
        <f>IF(AND('MAPA DE RIESGOS'!$AP378="Baja",'MAPA DE RIESGOS'!$AR378="Moderado"),CONCATENATE("R",'MAPA DE RIESGOS'!$H378,"C",'MAPA DE RIESGOS'!$AF378),"")</f>
        <v/>
      </c>
      <c r="BC122" s="370" t="str">
        <f>IF(AND('MAPA DE RIESGOS'!$AP379="Baja",'MAPA DE RIESGOS'!$AR379="Moderado"),CONCATENATE("R",'MAPA DE RIESGOS'!$H379,"C",'MAPA DE RIESGOS'!$AF379),"")</f>
        <v/>
      </c>
      <c r="BD122" s="370" t="str">
        <f>IF(AND('MAPA DE RIESGOS'!$AP380="Baja",'MAPA DE RIESGOS'!$AR380="Moderado"),CONCATENATE("R",'MAPA DE RIESGOS'!$H380,"C",'MAPA DE RIESGOS'!$AF380),"")</f>
        <v/>
      </c>
      <c r="BE122" s="370" t="str">
        <f>IF(AND('MAPA DE RIESGOS'!$AP381="Baja",'MAPA DE RIESGOS'!$AR381="Moderado"),CONCATENATE("R",'MAPA DE RIESGOS'!$H381,"C",'MAPA DE RIESGOS'!$AF381),"")</f>
        <v/>
      </c>
      <c r="BF122" s="370" t="str">
        <f>IF(AND('MAPA DE RIESGOS'!$AP382="Baja",'MAPA DE RIESGOS'!$AR382="Moderado"),CONCATENATE("R",'MAPA DE RIESGOS'!$H382,"C",'MAPA DE RIESGOS'!$AF382),"")</f>
        <v>R62C1</v>
      </c>
      <c r="BG122" s="370" t="str">
        <f>IF(AND('MAPA DE RIESGOS'!$AP383="Baja",'MAPA DE RIESGOS'!$AR383="Moderado"),CONCATENATE("R",'MAPA DE RIESGOS'!$H383,"C",'MAPA DE RIESGOS'!$AF383),"")</f>
        <v/>
      </c>
      <c r="BH122" s="370" t="str">
        <f>IF(AND('MAPA DE RIESGOS'!$AP384="Baja",'MAPA DE RIESGOS'!$AR384="Moderado"),CONCATENATE("R",'MAPA DE RIESGOS'!$H384,"C",'MAPA DE RIESGOS'!$AF384),"")</f>
        <v/>
      </c>
      <c r="BI122" s="370" t="str">
        <f>IF(AND('MAPA DE RIESGOS'!$AP385="Baja",'MAPA DE RIESGOS'!$AR385="Moderado"),CONCATENATE("R",'MAPA DE RIESGOS'!$H385,"C",'MAPA DE RIESGOS'!$AF385),"")</f>
        <v/>
      </c>
      <c r="BJ122" s="370" t="str">
        <f>IF(AND('MAPA DE RIESGOS'!$AP386="Baja",'MAPA DE RIESGOS'!$AR386="Moderado"),CONCATENATE("R",'MAPA DE RIESGOS'!$H386,"C",'MAPA DE RIESGOS'!$AF386),"")</f>
        <v/>
      </c>
      <c r="BK122" s="371" t="str">
        <f>IF(AND('MAPA DE RIESGOS'!$AP387="Baja",'MAPA DE RIESGOS'!$AR387="Moderado"),CONCATENATE("R",'MAPA DE RIESGOS'!$H387,"C",'MAPA DE RIESGOS'!$AF387),"")</f>
        <v/>
      </c>
      <c r="BL122" s="357" t="str">
        <f>IF(AND('MAPA DE RIESGOS'!$AP370="Baja",'MAPA DE RIESGOS'!$AR370="Mayor"),CONCATENATE("R",'MAPA DE RIESGOS'!$H370,"C",'MAPA DE RIESGOS'!$AF370),"")</f>
        <v/>
      </c>
      <c r="BM122" s="357" t="str">
        <f>IF(AND('MAPA DE RIESGOS'!$AP371="Baja",'MAPA DE RIESGOS'!$AR371="Mayor"),CONCATENATE("R",'MAPA DE RIESGOS'!$H371,"C",'MAPA DE RIESGOS'!$AF371),"")</f>
        <v/>
      </c>
      <c r="BN122" s="357" t="str">
        <f>IF(AND('MAPA DE RIESGOS'!$AP372="Baja",'MAPA DE RIESGOS'!$AR372="Mayor"),CONCATENATE("R",'MAPA DE RIESGOS'!$H372,"C",'MAPA DE RIESGOS'!$AF372),"")</f>
        <v/>
      </c>
      <c r="BO122" s="357" t="str">
        <f>IF(AND('MAPA DE RIESGOS'!$AP373="Baja",'MAPA DE RIESGOS'!$AR373="Mayor"),CONCATENATE("R",'MAPA DE RIESGOS'!$H373,"C",'MAPA DE RIESGOS'!$AF373),"")</f>
        <v/>
      </c>
      <c r="BP122" s="357" t="str">
        <f>IF(AND('MAPA DE RIESGOS'!$AP374="Baja",'MAPA DE RIESGOS'!$AR374="Mayor"),CONCATENATE("R",'MAPA DE RIESGOS'!$H374,"C",'MAPA DE RIESGOS'!$AF374),"")</f>
        <v/>
      </c>
      <c r="BQ122" s="357" t="str">
        <f>IF(AND('MAPA DE RIESGOS'!$AP375="Baja",'MAPA DE RIESGOS'!$AR375="Mayor"),CONCATENATE("R",'MAPA DE RIESGOS'!$H375,"C",'MAPA DE RIESGOS'!$AF375),"")</f>
        <v/>
      </c>
      <c r="BR122" s="357" t="str">
        <f>IF(AND('MAPA DE RIESGOS'!$AP376="Baja",'MAPA DE RIESGOS'!$AR376="Mayor"),CONCATENATE("R",'MAPA DE RIESGOS'!$H376,"C",'MAPA DE RIESGOS'!$AF376),"")</f>
        <v/>
      </c>
      <c r="BS122" s="357" t="str">
        <f>IF(AND('MAPA DE RIESGOS'!$AP377="Baja",'MAPA DE RIESGOS'!$AR377="Mayor"),CONCATENATE("R",'MAPA DE RIESGOS'!$H377,"C",'MAPA DE RIESGOS'!$AF377),"")</f>
        <v/>
      </c>
      <c r="BT122" s="357" t="str">
        <f>IF(AND('MAPA DE RIESGOS'!$AP378="Baja",'MAPA DE RIESGOS'!$AR378="Mayor"),CONCATENATE("R",'MAPA DE RIESGOS'!$H378,"C",'MAPA DE RIESGOS'!$AF378),"")</f>
        <v/>
      </c>
      <c r="BU122" s="357" t="str">
        <f>IF(AND('MAPA DE RIESGOS'!$AP379="Baja",'MAPA DE RIESGOS'!$AR379="Mayor"),CONCATENATE("R",'MAPA DE RIESGOS'!$H379,"C",'MAPA DE RIESGOS'!$AF379),"")</f>
        <v/>
      </c>
      <c r="BV122" s="357" t="str">
        <f>IF(AND('MAPA DE RIESGOS'!$AP380="Baja",'MAPA DE RIESGOS'!$AR380="Mayor"),CONCATENATE("R",'MAPA DE RIESGOS'!$H380,"C",'MAPA DE RIESGOS'!$AF380),"")</f>
        <v/>
      </c>
      <c r="BW122" s="357" t="str">
        <f>IF(AND('MAPA DE RIESGOS'!$AP381="Baja",'MAPA DE RIESGOS'!$AR381="Mayor"),CONCATENATE("R",'MAPA DE RIESGOS'!$H381,"C",'MAPA DE RIESGOS'!$AF381),"")</f>
        <v/>
      </c>
      <c r="BX122" s="357" t="str">
        <f>IF(AND('MAPA DE RIESGOS'!$AP382="Baja",'MAPA DE RIESGOS'!$AR382="Mayor"),CONCATENATE("R",'MAPA DE RIESGOS'!$H382,"C",'MAPA DE RIESGOS'!$AF382),"")</f>
        <v/>
      </c>
      <c r="BY122" s="357" t="str">
        <f>IF(AND('MAPA DE RIESGOS'!$AP383="Baja",'MAPA DE RIESGOS'!$AR383="Mayor"),CONCATENATE("R",'MAPA DE RIESGOS'!$H383,"C",'MAPA DE RIESGOS'!$AF383),"")</f>
        <v/>
      </c>
      <c r="BZ122" s="357" t="str">
        <f>IF(AND('MAPA DE RIESGOS'!$AP384="Baja",'MAPA DE RIESGOS'!$AR384="Mayor"),CONCATENATE("R",'MAPA DE RIESGOS'!$H384,"C",'MAPA DE RIESGOS'!$AF384),"")</f>
        <v/>
      </c>
      <c r="CA122" s="357" t="str">
        <f>IF(AND('MAPA DE RIESGOS'!$AP385="Baja",'MAPA DE RIESGOS'!$AR385="Mayor"),CONCATENATE("R",'MAPA DE RIESGOS'!$H385,"C",'MAPA DE RIESGOS'!$AF385),"")</f>
        <v/>
      </c>
      <c r="CB122" s="357" t="str">
        <f>IF(AND('MAPA DE RIESGOS'!$AP386="Baja",'MAPA DE RIESGOS'!$AR386="Mayor"),CONCATENATE("R",'MAPA DE RIESGOS'!$H386,"C",'MAPA DE RIESGOS'!$AF386),"")</f>
        <v/>
      </c>
      <c r="CC122" s="358" t="str">
        <f>IF(AND('MAPA DE RIESGOS'!$AP387="Baja",'MAPA DE RIESGOS'!$AR387="Mayor"),CONCATENATE("R",'MAPA DE RIESGOS'!$H387,"C",'MAPA DE RIESGOS'!$AF387),"")</f>
        <v/>
      </c>
      <c r="CD122" s="359" t="str">
        <f>IF(AND('MAPA DE RIESGOS'!$AP370="Baja",'MAPA DE RIESGOS'!$AR370="Catastrófico"),CONCATENATE("R",'MAPA DE RIESGOS'!$H370,"C",'MAPA DE RIESGOS'!$AF370),"")</f>
        <v/>
      </c>
      <c r="CE122" s="359" t="str">
        <f>IF(AND('MAPA DE RIESGOS'!$AP371="Baja",'MAPA DE RIESGOS'!$AR371="Catastrófico"),CONCATENATE("R",'MAPA DE RIESGOS'!$H371,"C",'MAPA DE RIESGOS'!$AF371),"")</f>
        <v/>
      </c>
      <c r="CF122" s="359" t="str">
        <f>IF(AND('MAPA DE RIESGOS'!$AP372="Baja",'MAPA DE RIESGOS'!$AR372="Catastrófico"),CONCATENATE("R",'MAPA DE RIESGOS'!$H372,"C",'MAPA DE RIESGOS'!$AF372),"")</f>
        <v/>
      </c>
      <c r="CG122" s="359" t="str">
        <f>IF(AND('MAPA DE RIESGOS'!$AP373="Baja",'MAPA DE RIESGOS'!$AR373="Catastrófico"),CONCATENATE("R",'MAPA DE RIESGOS'!$H373,"C",'MAPA DE RIESGOS'!$AF373),"")</f>
        <v/>
      </c>
      <c r="CH122" s="359" t="str">
        <f>IF(AND('MAPA DE RIESGOS'!$AP374="Baja",'MAPA DE RIESGOS'!$AR374="Catastrófico"),CONCATENATE("R",'MAPA DE RIESGOS'!$H374,"C",'MAPA DE RIESGOS'!$AF374),"")</f>
        <v/>
      </c>
      <c r="CI122" s="359" t="str">
        <f>IF(AND('MAPA DE RIESGOS'!$AP375="Baja",'MAPA DE RIESGOS'!$AR375="Catastrófico"),CONCATENATE("R",'MAPA DE RIESGOS'!$H375,"C",'MAPA DE RIESGOS'!$AF375),"")</f>
        <v/>
      </c>
      <c r="CJ122" s="359" t="str">
        <f>IF(AND('MAPA DE RIESGOS'!$AP376="Baja",'MAPA DE RIESGOS'!$AR376="Catastrófico"),CONCATENATE("R",'MAPA DE RIESGOS'!$H376,"C",'MAPA DE RIESGOS'!$AF376),"")</f>
        <v/>
      </c>
      <c r="CK122" s="359" t="str">
        <f>IF(AND('MAPA DE RIESGOS'!$AP377="Baja",'MAPA DE RIESGOS'!$AR377="Catastrófico"),CONCATENATE("R",'MAPA DE RIESGOS'!$H377,"C",'MAPA DE RIESGOS'!$AF377),"")</f>
        <v/>
      </c>
      <c r="CL122" s="359" t="str">
        <f>IF(AND('MAPA DE RIESGOS'!$AP378="Baja",'MAPA DE RIESGOS'!$AR378="Catastrófico"),CONCATENATE("R",'MAPA DE RIESGOS'!$H378,"C",'MAPA DE RIESGOS'!$AF378),"")</f>
        <v/>
      </c>
      <c r="CM122" s="359" t="str">
        <f>IF(AND('MAPA DE RIESGOS'!$AP379="Baja",'MAPA DE RIESGOS'!$AR379="Catastrófico"),CONCATENATE("R",'MAPA DE RIESGOS'!$H379,"C",'MAPA DE RIESGOS'!$AF379),"")</f>
        <v/>
      </c>
      <c r="CN122" s="359" t="str">
        <f>IF(AND('MAPA DE RIESGOS'!$AP380="Baja",'MAPA DE RIESGOS'!$AR380="Catastrófico"),CONCATENATE("R",'MAPA DE RIESGOS'!$H380,"C",'MAPA DE RIESGOS'!$AF380),"")</f>
        <v/>
      </c>
      <c r="CO122" s="359" t="str">
        <f>IF(AND('MAPA DE RIESGOS'!$AP381="Baja",'MAPA DE RIESGOS'!$AR381="Catastrófico"),CONCATENATE("R",'MAPA DE RIESGOS'!$H381,"C",'MAPA DE RIESGOS'!$AF381),"")</f>
        <v/>
      </c>
      <c r="CP122" s="359" t="str">
        <f>IF(AND('MAPA DE RIESGOS'!$AP382="Baja",'MAPA DE RIESGOS'!$AR382="Catastrófico"),CONCATENATE("R",'MAPA DE RIESGOS'!$H382,"C",'MAPA DE RIESGOS'!$AF382),"")</f>
        <v/>
      </c>
      <c r="CQ122" s="359" t="str">
        <f>IF(AND('MAPA DE RIESGOS'!$AP383="Baja",'MAPA DE RIESGOS'!$AR383="Catastrófico"),CONCATENATE("R",'MAPA DE RIESGOS'!$H383,"C",'MAPA DE RIESGOS'!$AF383),"")</f>
        <v/>
      </c>
      <c r="CR122" s="359" t="str">
        <f>IF(AND('MAPA DE RIESGOS'!$AP384="Baja",'MAPA DE RIESGOS'!$AR384="Catastrófico"),CONCATENATE("R",'MAPA DE RIESGOS'!$H384,"C",'MAPA DE RIESGOS'!$AF384),"")</f>
        <v/>
      </c>
      <c r="CS122" s="359" t="str">
        <f>IF(AND('MAPA DE RIESGOS'!$AP385="Baja",'MAPA DE RIESGOS'!$AR385="Catastrófico"),CONCATENATE("R",'MAPA DE RIESGOS'!$H385,"C",'MAPA DE RIESGOS'!$AF385),"")</f>
        <v/>
      </c>
      <c r="CT122" s="359" t="str">
        <f>IF(AND('MAPA DE RIESGOS'!$AP386="Baja",'MAPA DE RIESGOS'!$AR386="Catastrófico"),CONCATENATE("R",'MAPA DE RIESGOS'!$H386,"C",'MAPA DE RIESGOS'!$AF386),"")</f>
        <v/>
      </c>
      <c r="CU122" s="360" t="str">
        <f>IF(AND('MAPA DE RIESGOS'!$AP387="Baja",'MAPA DE RIESGOS'!$AR387="Catastrófico"),CONCATENATE("R",'MAPA DE RIESGOS'!$H387,"C",'MAPA DE RIESGOS'!$AF387),"")</f>
        <v/>
      </c>
      <c r="CV122" s="67"/>
      <c r="CW122" s="752"/>
      <c r="CX122" s="752"/>
      <c r="CY122" s="752"/>
      <c r="CZ122" s="752"/>
      <c r="DA122" s="752"/>
      <c r="DB122" s="752"/>
    </row>
    <row r="123" spans="2:106" ht="32.5" customHeight="1">
      <c r="B123" s="749"/>
      <c r="C123" s="749"/>
      <c r="D123" s="750"/>
      <c r="E123" s="738"/>
      <c r="F123" s="739"/>
      <c r="G123" s="739"/>
      <c r="H123" s="739"/>
      <c r="I123" s="740"/>
      <c r="J123" s="378" t="str">
        <f>IF(AND('MAPA DE RIESGOS'!$AP388="Baja",'MAPA DE RIESGOS'!$AR388="Leve"),CONCATENATE("R",'MAPA DE RIESGOS'!$H388,"C",'MAPA DE RIESGOS'!$AF388),"")</f>
        <v/>
      </c>
      <c r="K123" s="379" t="str">
        <f>IF(AND('MAPA DE RIESGOS'!$AP389="Baja",'MAPA DE RIESGOS'!$AR389="Leve"),CONCATENATE("R",'MAPA DE RIESGOS'!$H389,"C",'MAPA DE RIESGOS'!$AF389),"")</f>
        <v/>
      </c>
      <c r="L123" s="379" t="str">
        <f>IF(AND('MAPA DE RIESGOS'!$AP390="Baja",'MAPA DE RIESGOS'!$AR390="Leve"),CONCATENATE("R",'MAPA DE RIESGOS'!$H390,"C",'MAPA DE RIESGOS'!$AF390),"")</f>
        <v/>
      </c>
      <c r="M123" s="379" t="str">
        <f>IF(AND('MAPA DE RIESGOS'!$AP391="Baja",'MAPA DE RIESGOS'!$AR391="Leve"),CONCATENATE("R",'MAPA DE RIESGOS'!$H391,"C",'MAPA DE RIESGOS'!$AF391),"")</f>
        <v/>
      </c>
      <c r="N123" s="379" t="str">
        <f>IF(AND('MAPA DE RIESGOS'!$AP392="Baja",'MAPA DE RIESGOS'!$AR392="Leve"),CONCATENATE("R",'MAPA DE RIESGOS'!$H392,"C",'MAPA DE RIESGOS'!$AF392),"")</f>
        <v/>
      </c>
      <c r="O123" s="379" t="str">
        <f>IF(AND('MAPA DE RIESGOS'!$AP393="Baja",'MAPA DE RIESGOS'!$AR393="Leve"),CONCATENATE("R",'MAPA DE RIESGOS'!$H393,"C",'MAPA DE RIESGOS'!$AF393),"")</f>
        <v/>
      </c>
      <c r="P123" s="379" t="str">
        <f>IF(AND('MAPA DE RIESGOS'!$AP394="Baja",'MAPA DE RIESGOS'!$AR394="Leve"),CONCATENATE("R",'MAPA DE RIESGOS'!$H394,"C",'MAPA DE RIESGOS'!$AF394),"")</f>
        <v/>
      </c>
      <c r="Q123" s="379" t="str">
        <f>IF(AND('MAPA DE RIESGOS'!$AP395="Baja",'MAPA DE RIESGOS'!$AR395="Leve"),CONCATENATE("R",'MAPA DE RIESGOS'!$H395,"C",'MAPA DE RIESGOS'!$AF395),"")</f>
        <v/>
      </c>
      <c r="R123" s="379" t="str">
        <f>IF(AND('MAPA DE RIESGOS'!$AP396="Baja",'MAPA DE RIESGOS'!$AR396="Leve"),CONCATENATE("R",'MAPA DE RIESGOS'!$H396,"C",'MAPA DE RIESGOS'!$AF396),"")</f>
        <v/>
      </c>
      <c r="S123" s="379" t="str">
        <f>IF(AND('MAPA DE RIESGOS'!$AP397="Baja",'MAPA DE RIESGOS'!$AR397="Leve"),CONCATENATE("R",'MAPA DE RIESGOS'!$H397,"C",'MAPA DE RIESGOS'!$AF397),"")</f>
        <v/>
      </c>
      <c r="T123" s="379" t="str">
        <f>IF(AND('MAPA DE RIESGOS'!$AP398="Baja",'MAPA DE RIESGOS'!$AR398="Leve"),CONCATENATE("R",'MAPA DE RIESGOS'!$H398,"C",'MAPA DE RIESGOS'!$AF398),"")</f>
        <v/>
      </c>
      <c r="U123" s="379" t="str">
        <f>IF(AND('MAPA DE RIESGOS'!$AP399="Baja",'MAPA DE RIESGOS'!$AR399="Leve"),CONCATENATE("R",'MAPA DE RIESGOS'!$H399,"C",'MAPA DE RIESGOS'!$AF399),"")</f>
        <v/>
      </c>
      <c r="V123" s="379" t="str">
        <f>IF(AND('MAPA DE RIESGOS'!$AP400="Baja",'MAPA DE RIESGOS'!$AR400="Leve"),CONCATENATE("R",'MAPA DE RIESGOS'!$H400,"C",'MAPA DE RIESGOS'!$AF400),"")</f>
        <v/>
      </c>
      <c r="W123" s="379" t="str">
        <f>IF(AND('MAPA DE RIESGOS'!$AP401="Baja",'MAPA DE RIESGOS'!$AR401="Leve"),CONCATENATE("R",'MAPA DE RIESGOS'!$H401,"C",'MAPA DE RIESGOS'!$AF401),"")</f>
        <v/>
      </c>
      <c r="X123" s="379" t="str">
        <f>IF(AND('MAPA DE RIESGOS'!$AP402="Baja",'MAPA DE RIESGOS'!$AR402="Leve"),CONCATENATE("R",'MAPA DE RIESGOS'!$H402,"C",'MAPA DE RIESGOS'!$AF402),"")</f>
        <v/>
      </c>
      <c r="Y123" s="379" t="str">
        <f>IF(AND('MAPA DE RIESGOS'!$AP403="Baja",'MAPA DE RIESGOS'!$AR403="Leve"),CONCATENATE("R",'MAPA DE RIESGOS'!$H403,"C",'MAPA DE RIESGOS'!$AF403),"")</f>
        <v/>
      </c>
      <c r="Z123" s="379" t="str">
        <f>IF(AND('MAPA DE RIESGOS'!$AP404="Baja",'MAPA DE RIESGOS'!$AR404="Leve"),CONCATENATE("R",'MAPA DE RIESGOS'!$H404,"C",'MAPA DE RIESGOS'!$AF404),"")</f>
        <v/>
      </c>
      <c r="AA123" s="380" t="str">
        <f>IF(AND('MAPA DE RIESGOS'!$AP405="Baja",'MAPA DE RIESGOS'!$AR405="Leve"),CONCATENATE("R",'MAPA DE RIESGOS'!$H405,"C",'MAPA DE RIESGOS'!$AF405),"")</f>
        <v/>
      </c>
      <c r="AB123" s="369" t="str">
        <f>IF(AND('MAPA DE RIESGOS'!$AP388="Baja",'MAPA DE RIESGOS'!$AR388="Menor"),CONCATENATE("R",'MAPA DE RIESGOS'!$H388,"C",'MAPA DE RIESGOS'!$AF388),"")</f>
        <v/>
      </c>
      <c r="AC123" s="370" t="str">
        <f>IF(AND('MAPA DE RIESGOS'!$AP389="Baja",'MAPA DE RIESGOS'!$AR389="Menor"),CONCATENATE("R",'MAPA DE RIESGOS'!$H389,"C",'MAPA DE RIESGOS'!$AF389),"")</f>
        <v/>
      </c>
      <c r="AD123" s="370" t="str">
        <f>IF(AND('MAPA DE RIESGOS'!$AP390="Baja",'MAPA DE RIESGOS'!$AR390="Menor"),CONCATENATE("R",'MAPA DE RIESGOS'!$H390,"C",'MAPA DE RIESGOS'!$AF390),"")</f>
        <v/>
      </c>
      <c r="AE123" s="370" t="str">
        <f>IF(AND('MAPA DE RIESGOS'!$AP391="Baja",'MAPA DE RIESGOS'!$AR391="Menor"),CONCATENATE("R",'MAPA DE RIESGOS'!$H391,"C",'MAPA DE RIESGOS'!$AF391),"")</f>
        <v/>
      </c>
      <c r="AF123" s="370" t="str">
        <f>IF(AND('MAPA DE RIESGOS'!$AP392="Baja",'MAPA DE RIESGOS'!$AR392="Menor"),CONCATENATE("R",'MAPA DE RIESGOS'!$H392,"C",'MAPA DE RIESGOS'!$AF392),"")</f>
        <v/>
      </c>
      <c r="AG123" s="370" t="str">
        <f>IF(AND('MAPA DE RIESGOS'!$AP393="Baja",'MAPA DE RIESGOS'!$AR393="Menor"),CONCATENATE("R",'MAPA DE RIESGOS'!$H393,"C",'MAPA DE RIESGOS'!$AF393),"")</f>
        <v/>
      </c>
      <c r="AH123" s="370" t="str">
        <f>IF(AND('MAPA DE RIESGOS'!$AP394="Baja",'MAPA DE RIESGOS'!$AR394="Menor"),CONCATENATE("R",'MAPA DE RIESGOS'!$H394,"C",'MAPA DE RIESGOS'!$AF394),"")</f>
        <v/>
      </c>
      <c r="AI123" s="370" t="str">
        <f>IF(AND('MAPA DE RIESGOS'!$AP395="Baja",'MAPA DE RIESGOS'!$AR395="Menor"),CONCATENATE("R",'MAPA DE RIESGOS'!$H395,"C",'MAPA DE RIESGOS'!$AF395),"")</f>
        <v/>
      </c>
      <c r="AJ123" s="370" t="str">
        <f>IF(AND('MAPA DE RIESGOS'!$AP396="Baja",'MAPA DE RIESGOS'!$AR396="Menor"),CONCATENATE("R",'MAPA DE RIESGOS'!$H396,"C",'MAPA DE RIESGOS'!$AF396),"")</f>
        <v/>
      </c>
      <c r="AK123" s="370" t="str">
        <f>IF(AND('MAPA DE RIESGOS'!$AP397="Baja",'MAPA DE RIESGOS'!$AR397="Menor"),CONCATENATE("R",'MAPA DE RIESGOS'!$H397,"C",'MAPA DE RIESGOS'!$AF397),"")</f>
        <v/>
      </c>
      <c r="AL123" s="370" t="str">
        <f>IF(AND('MAPA DE RIESGOS'!$AP398="Baja",'MAPA DE RIESGOS'!$AR398="Menor"),CONCATENATE("R",'MAPA DE RIESGOS'!$H398,"C",'MAPA DE RIESGOS'!$AF398),"")</f>
        <v/>
      </c>
      <c r="AM123" s="370" t="str">
        <f>IF(AND('MAPA DE RIESGOS'!$AP399="Baja",'MAPA DE RIESGOS'!$AR399="Menor"),CONCATENATE("R",'MAPA DE RIESGOS'!$H399,"C",'MAPA DE RIESGOS'!$AF399),"")</f>
        <v/>
      </c>
      <c r="AN123" s="370" t="str">
        <f>IF(AND('MAPA DE RIESGOS'!$AP400="Baja",'MAPA DE RIESGOS'!$AR400="Menor"),CONCATENATE("R",'MAPA DE RIESGOS'!$H400,"C",'MAPA DE RIESGOS'!$AF400),"")</f>
        <v/>
      </c>
      <c r="AO123" s="370" t="str">
        <f>IF(AND('MAPA DE RIESGOS'!$AP401="Baja",'MAPA DE RIESGOS'!$AR401="Menor"),CONCATENATE("R",'MAPA DE RIESGOS'!$H401,"C",'MAPA DE RIESGOS'!$AF401),"")</f>
        <v/>
      </c>
      <c r="AP123" s="370" t="str">
        <f>IF(AND('MAPA DE RIESGOS'!$AP402="Baja",'MAPA DE RIESGOS'!$AR402="Menor"),CONCATENATE("R",'MAPA DE RIESGOS'!$H402,"C",'MAPA DE RIESGOS'!$AF402),"")</f>
        <v/>
      </c>
      <c r="AQ123" s="370" t="str">
        <f>IF(AND('MAPA DE RIESGOS'!$AP403="Baja",'MAPA DE RIESGOS'!$AR403="Menor"),CONCATENATE("R",'MAPA DE RIESGOS'!$H403,"C",'MAPA DE RIESGOS'!$AF403),"")</f>
        <v/>
      </c>
      <c r="AR123" s="370" t="str">
        <f>IF(AND('MAPA DE RIESGOS'!$AP404="Baja",'MAPA DE RIESGOS'!$AR404="Menor"),CONCATENATE("R",'MAPA DE RIESGOS'!$H404,"C",'MAPA DE RIESGOS'!$AF404),"")</f>
        <v/>
      </c>
      <c r="AS123" s="370" t="str">
        <f>IF(AND('MAPA DE RIESGOS'!$AP405="Baja",'MAPA DE RIESGOS'!$AR405="Menor"),CONCATENATE("R",'MAPA DE RIESGOS'!$H405,"C",'MAPA DE RIESGOS'!$AF405),"")</f>
        <v/>
      </c>
      <c r="AT123" s="369" t="str">
        <f>IF(AND('MAPA DE RIESGOS'!$AP388="Baja",'MAPA DE RIESGOS'!$AR388="Moderado"),CONCATENATE("R",'MAPA DE RIESGOS'!$H388,"C",'MAPA DE RIESGOS'!$AF388),"")</f>
        <v/>
      </c>
      <c r="AU123" s="370" t="str">
        <f>IF(AND('MAPA DE RIESGOS'!$AP389="Baja",'MAPA DE RIESGOS'!$AR389="Moderado"),CONCATENATE("R",'MAPA DE RIESGOS'!$H389,"C",'MAPA DE RIESGOS'!$AF389),"")</f>
        <v/>
      </c>
      <c r="AV123" s="370" t="str">
        <f>IF(AND('MAPA DE RIESGOS'!$AP390="Baja",'MAPA DE RIESGOS'!$AR390="Moderado"),CONCATENATE("R",'MAPA DE RIESGOS'!$H390,"C",'MAPA DE RIESGOS'!$AF390),"")</f>
        <v/>
      </c>
      <c r="AW123" s="370" t="str">
        <f>IF(AND('MAPA DE RIESGOS'!$AP391="Baja",'MAPA DE RIESGOS'!$AR391="Moderado"),CONCATENATE("R",'MAPA DE RIESGOS'!$H391,"C",'MAPA DE RIESGOS'!$AF391),"")</f>
        <v/>
      </c>
      <c r="AX123" s="370" t="str">
        <f>IF(AND('MAPA DE RIESGOS'!$AP392="Baja",'MAPA DE RIESGOS'!$AR392="Moderado"),CONCATENATE("R",'MAPA DE RIESGOS'!$H392,"C",'MAPA DE RIESGOS'!$AF392),"")</f>
        <v/>
      </c>
      <c r="AY123" s="370" t="str">
        <f>IF(AND('MAPA DE RIESGOS'!$AP393="Baja",'MAPA DE RIESGOS'!$AR393="Moderado"),CONCATENATE("R",'MAPA DE RIESGOS'!$H393,"C",'MAPA DE RIESGOS'!$AF393),"")</f>
        <v/>
      </c>
      <c r="AZ123" s="370" t="str">
        <f>IF(AND('MAPA DE RIESGOS'!$AP394="Baja",'MAPA DE RIESGOS'!$AR394="Moderado"),CONCATENATE("R",'MAPA DE RIESGOS'!$H394,"C",'MAPA DE RIESGOS'!$AF394),"")</f>
        <v>R64C1</v>
      </c>
      <c r="BA123" s="370" t="str">
        <f>IF(AND('MAPA DE RIESGOS'!$AP395="Baja",'MAPA DE RIESGOS'!$AR395="Moderado"),CONCATENATE("R",'MAPA DE RIESGOS'!$H395,"C",'MAPA DE RIESGOS'!$AF395),"")</f>
        <v>R64C2</v>
      </c>
      <c r="BB123" s="370" t="str">
        <f>IF(AND('MAPA DE RIESGOS'!$AP396="Baja",'MAPA DE RIESGOS'!$AR396="Moderado"),CONCATENATE("R",'MAPA DE RIESGOS'!$H396,"C",'MAPA DE RIESGOS'!$AF396),"")</f>
        <v/>
      </c>
      <c r="BC123" s="370" t="str">
        <f>IF(AND('MAPA DE RIESGOS'!$AP397="Baja",'MAPA DE RIESGOS'!$AR397="Moderado"),CONCATENATE("R",'MAPA DE RIESGOS'!$H397,"C",'MAPA DE RIESGOS'!$AF397),"")</f>
        <v/>
      </c>
      <c r="BD123" s="370" t="str">
        <f>IF(AND('MAPA DE RIESGOS'!$AP398="Baja",'MAPA DE RIESGOS'!$AR398="Moderado"),CONCATENATE("R",'MAPA DE RIESGOS'!$H398,"C",'MAPA DE RIESGOS'!$AF398),"")</f>
        <v/>
      </c>
      <c r="BE123" s="370" t="str">
        <f>IF(AND('MAPA DE RIESGOS'!$AP399="Baja",'MAPA DE RIESGOS'!$AR399="Moderado"),CONCATENATE("R",'MAPA DE RIESGOS'!$H399,"C",'MAPA DE RIESGOS'!$AF399),"")</f>
        <v/>
      </c>
      <c r="BF123" s="370" t="str">
        <f>IF(AND('MAPA DE RIESGOS'!$AP400="Baja",'MAPA DE RIESGOS'!$AR400="Moderado"),CONCATENATE("R",'MAPA DE RIESGOS'!$H400,"C",'MAPA DE RIESGOS'!$AF400),"")</f>
        <v>R65C1</v>
      </c>
      <c r="BG123" s="370" t="str">
        <f>IF(AND('MAPA DE RIESGOS'!$AP401="Baja",'MAPA DE RIESGOS'!$AR401="Moderado"),CONCATENATE("R",'MAPA DE RIESGOS'!$H401,"C",'MAPA DE RIESGOS'!$AF401),"")</f>
        <v>R65C2</v>
      </c>
      <c r="BH123" s="370" t="str">
        <f>IF(AND('MAPA DE RIESGOS'!$AP402="Baja",'MAPA DE RIESGOS'!$AR402="Moderado"),CONCATENATE("R",'MAPA DE RIESGOS'!$H402,"C",'MAPA DE RIESGOS'!$AF402),"")</f>
        <v/>
      </c>
      <c r="BI123" s="370" t="str">
        <f>IF(AND('MAPA DE RIESGOS'!$AP403="Baja",'MAPA DE RIESGOS'!$AR403="Moderado"),CONCATENATE("R",'MAPA DE RIESGOS'!$H403,"C",'MAPA DE RIESGOS'!$AF403),"")</f>
        <v/>
      </c>
      <c r="BJ123" s="370" t="str">
        <f>IF(AND('MAPA DE RIESGOS'!$AP404="Baja",'MAPA DE RIESGOS'!$AR404="Moderado"),CONCATENATE("R",'MAPA DE RIESGOS'!$H404,"C",'MAPA DE RIESGOS'!$AF404),"")</f>
        <v/>
      </c>
      <c r="BK123" s="371" t="str">
        <f>IF(AND('MAPA DE RIESGOS'!$AP405="Baja",'MAPA DE RIESGOS'!$AR405="Moderado"),CONCATENATE("R",'MAPA DE RIESGOS'!$H405,"C",'MAPA DE RIESGOS'!$AF405),"")</f>
        <v/>
      </c>
      <c r="BL123" s="357" t="str">
        <f>IF(AND('MAPA DE RIESGOS'!$AP388="Baja",'MAPA DE RIESGOS'!$AR388="Mayor"),CONCATENATE("R",'MAPA DE RIESGOS'!$H388,"C",'MAPA DE RIESGOS'!$AF388),"")</f>
        <v/>
      </c>
      <c r="BM123" s="357" t="str">
        <f>IF(AND('MAPA DE RIESGOS'!$AP389="Baja",'MAPA DE RIESGOS'!$AR389="Mayor"),CONCATENATE("R",'MAPA DE RIESGOS'!$H389,"C",'MAPA DE RIESGOS'!$AF389),"")</f>
        <v/>
      </c>
      <c r="BN123" s="357" t="str">
        <f>IF(AND('MAPA DE RIESGOS'!$AP390="Baja",'MAPA DE RIESGOS'!$AR390="Mayor"),CONCATENATE("R",'MAPA DE RIESGOS'!$H390,"C",'MAPA DE RIESGOS'!$AF390),"")</f>
        <v/>
      </c>
      <c r="BO123" s="357" t="str">
        <f>IF(AND('MAPA DE RIESGOS'!$AP391="Baja",'MAPA DE RIESGOS'!$AR391="Mayor"),CONCATENATE("R",'MAPA DE RIESGOS'!$H391,"C",'MAPA DE RIESGOS'!$AF391),"")</f>
        <v/>
      </c>
      <c r="BP123" s="357" t="str">
        <f>IF(AND('MAPA DE RIESGOS'!$AP392="Baja",'MAPA DE RIESGOS'!$AR392="Mayor"),CONCATENATE("R",'MAPA DE RIESGOS'!$H392,"C",'MAPA DE RIESGOS'!$AF392),"")</f>
        <v/>
      </c>
      <c r="BQ123" s="357" t="str">
        <f>IF(AND('MAPA DE RIESGOS'!$AP393="Baja",'MAPA DE RIESGOS'!$AR393="Mayor"),CONCATENATE("R",'MAPA DE RIESGOS'!$H393,"C",'MAPA DE RIESGOS'!$AF393),"")</f>
        <v/>
      </c>
      <c r="BR123" s="357" t="str">
        <f>IF(AND('MAPA DE RIESGOS'!$AP394="Baja",'MAPA DE RIESGOS'!$AR394="Mayor"),CONCATENATE("R",'MAPA DE RIESGOS'!$H394,"C",'MAPA DE RIESGOS'!$AF394),"")</f>
        <v/>
      </c>
      <c r="BS123" s="357" t="str">
        <f>IF(AND('MAPA DE RIESGOS'!$AP395="Baja",'MAPA DE RIESGOS'!$AR395="Mayor"),CONCATENATE("R",'MAPA DE RIESGOS'!$H395,"C",'MAPA DE RIESGOS'!$AF395),"")</f>
        <v/>
      </c>
      <c r="BT123" s="357" t="str">
        <f>IF(AND('MAPA DE RIESGOS'!$AP396="Baja",'MAPA DE RIESGOS'!$AR396="Mayor"),CONCATENATE("R",'MAPA DE RIESGOS'!$H396,"C",'MAPA DE RIESGOS'!$AF396),"")</f>
        <v/>
      </c>
      <c r="BU123" s="357" t="str">
        <f>IF(AND('MAPA DE RIESGOS'!$AP397="Baja",'MAPA DE RIESGOS'!$AR397="Mayor"),CONCATENATE("R",'MAPA DE RIESGOS'!$H397,"C",'MAPA DE RIESGOS'!$AF397),"")</f>
        <v/>
      </c>
      <c r="BV123" s="357" t="str">
        <f>IF(AND('MAPA DE RIESGOS'!$AP398="Baja",'MAPA DE RIESGOS'!$AR398="Mayor"),CONCATENATE("R",'MAPA DE RIESGOS'!$H398,"C",'MAPA DE RIESGOS'!$AF398),"")</f>
        <v/>
      </c>
      <c r="BW123" s="357" t="str">
        <f>IF(AND('MAPA DE RIESGOS'!$AP399="Baja",'MAPA DE RIESGOS'!$AR399="Mayor"),CONCATENATE("R",'MAPA DE RIESGOS'!$H399,"C",'MAPA DE RIESGOS'!$AF399),"")</f>
        <v/>
      </c>
      <c r="BX123" s="357" t="str">
        <f>IF(AND('MAPA DE RIESGOS'!$AP400="Baja",'MAPA DE RIESGOS'!$AR400="Mayor"),CONCATENATE("R",'MAPA DE RIESGOS'!$H400,"C",'MAPA DE RIESGOS'!$AF400),"")</f>
        <v/>
      </c>
      <c r="BY123" s="357" t="str">
        <f>IF(AND('MAPA DE RIESGOS'!$AP401="Baja",'MAPA DE RIESGOS'!$AR401="Mayor"),CONCATENATE("R",'MAPA DE RIESGOS'!$H401,"C",'MAPA DE RIESGOS'!$AF401),"")</f>
        <v/>
      </c>
      <c r="BZ123" s="357" t="str">
        <f>IF(AND('MAPA DE RIESGOS'!$AP402="Baja",'MAPA DE RIESGOS'!$AR402="Mayor"),CONCATENATE("R",'MAPA DE RIESGOS'!$H402,"C",'MAPA DE RIESGOS'!$AF402),"")</f>
        <v/>
      </c>
      <c r="CA123" s="357" t="str">
        <f>IF(AND('MAPA DE RIESGOS'!$AP403="Baja",'MAPA DE RIESGOS'!$AR403="Mayor"),CONCATENATE("R",'MAPA DE RIESGOS'!$H403,"C",'MAPA DE RIESGOS'!$AF403),"")</f>
        <v/>
      </c>
      <c r="CB123" s="357" t="str">
        <f>IF(AND('MAPA DE RIESGOS'!$AP404="Baja",'MAPA DE RIESGOS'!$AR404="Mayor"),CONCATENATE("R",'MAPA DE RIESGOS'!$H404,"C",'MAPA DE RIESGOS'!$AF404),"")</f>
        <v/>
      </c>
      <c r="CC123" s="358" t="str">
        <f>IF(AND('MAPA DE RIESGOS'!$AP405="Baja",'MAPA DE RIESGOS'!$AR405="Mayor"),CONCATENATE("R",'MAPA DE RIESGOS'!$H405,"C",'MAPA DE RIESGOS'!$AF405),"")</f>
        <v/>
      </c>
      <c r="CD123" s="359" t="str">
        <f>IF(AND('MAPA DE RIESGOS'!$AP388="Baja",'MAPA DE RIESGOS'!$AR388="Catastrófico"),CONCATENATE("R",'MAPA DE RIESGOS'!$H388,"C",'MAPA DE RIESGOS'!$AF388),"")</f>
        <v/>
      </c>
      <c r="CE123" s="359" t="str">
        <f>IF(AND('MAPA DE RIESGOS'!$AP389="Baja",'MAPA DE RIESGOS'!$AR389="Catastrófico"),CONCATENATE("R",'MAPA DE RIESGOS'!$H389,"C",'MAPA DE RIESGOS'!$AF389),"")</f>
        <v/>
      </c>
      <c r="CF123" s="359" t="str">
        <f>IF(AND('MAPA DE RIESGOS'!$AP390="Baja",'MAPA DE RIESGOS'!$AR390="Catastrófico"),CONCATENATE("R",'MAPA DE RIESGOS'!$H390,"C",'MAPA DE RIESGOS'!$AF390),"")</f>
        <v/>
      </c>
      <c r="CG123" s="359" t="str">
        <f>IF(AND('MAPA DE RIESGOS'!$AP391="Baja",'MAPA DE RIESGOS'!$AR391="Catastrófico"),CONCATENATE("R",'MAPA DE RIESGOS'!$H391,"C",'MAPA DE RIESGOS'!$AF391),"")</f>
        <v/>
      </c>
      <c r="CH123" s="359" t="str">
        <f>IF(AND('MAPA DE RIESGOS'!$AP392="Baja",'MAPA DE RIESGOS'!$AR392="Catastrófico"),CONCATENATE("R",'MAPA DE RIESGOS'!$H392,"C",'MAPA DE RIESGOS'!$AF392),"")</f>
        <v/>
      </c>
      <c r="CI123" s="359" t="str">
        <f>IF(AND('MAPA DE RIESGOS'!$AP393="Baja",'MAPA DE RIESGOS'!$AR393="Catastrófico"),CONCATENATE("R",'MAPA DE RIESGOS'!$H393,"C",'MAPA DE RIESGOS'!$AF393),"")</f>
        <v/>
      </c>
      <c r="CJ123" s="359" t="str">
        <f>IF(AND('MAPA DE RIESGOS'!$AP394="Baja",'MAPA DE RIESGOS'!$AR394="Catastrófico"),CONCATENATE("R",'MAPA DE RIESGOS'!$H394,"C",'MAPA DE RIESGOS'!$AF394),"")</f>
        <v/>
      </c>
      <c r="CK123" s="359" t="str">
        <f>IF(AND('MAPA DE RIESGOS'!$AP395="Baja",'MAPA DE RIESGOS'!$AR395="Catastrófico"),CONCATENATE("R",'MAPA DE RIESGOS'!$H395,"C",'MAPA DE RIESGOS'!$AF395),"")</f>
        <v/>
      </c>
      <c r="CL123" s="359" t="str">
        <f>IF(AND('MAPA DE RIESGOS'!$AP396="Baja",'MAPA DE RIESGOS'!$AR396="Catastrófico"),CONCATENATE("R",'MAPA DE RIESGOS'!$H396,"C",'MAPA DE RIESGOS'!$AF396),"")</f>
        <v/>
      </c>
      <c r="CM123" s="359" t="str">
        <f>IF(AND('MAPA DE RIESGOS'!$AP397="Baja",'MAPA DE RIESGOS'!$AR397="Catastrófico"),CONCATENATE("R",'MAPA DE RIESGOS'!$H397,"C",'MAPA DE RIESGOS'!$AF397),"")</f>
        <v/>
      </c>
      <c r="CN123" s="359" t="str">
        <f>IF(AND('MAPA DE RIESGOS'!$AP398="Baja",'MAPA DE RIESGOS'!$AR398="Catastrófico"),CONCATENATE("R",'MAPA DE RIESGOS'!$H398,"C",'MAPA DE RIESGOS'!$AF398),"")</f>
        <v/>
      </c>
      <c r="CO123" s="359" t="str">
        <f>IF(AND('MAPA DE RIESGOS'!$AP399="Baja",'MAPA DE RIESGOS'!$AR399="Catastrófico"),CONCATENATE("R",'MAPA DE RIESGOS'!$H399,"C",'MAPA DE RIESGOS'!$AF399),"")</f>
        <v/>
      </c>
      <c r="CP123" s="359" t="str">
        <f>IF(AND('MAPA DE RIESGOS'!$AP400="Baja",'MAPA DE RIESGOS'!$AR400="Catastrófico"),CONCATENATE("R",'MAPA DE RIESGOS'!$H400,"C",'MAPA DE RIESGOS'!$AF400),"")</f>
        <v/>
      </c>
      <c r="CQ123" s="359" t="str">
        <f>IF(AND('MAPA DE RIESGOS'!$AP401="Baja",'MAPA DE RIESGOS'!$AR401="Catastrófico"),CONCATENATE("R",'MAPA DE RIESGOS'!$H401,"C",'MAPA DE RIESGOS'!$AF401),"")</f>
        <v/>
      </c>
      <c r="CR123" s="359" t="str">
        <f>IF(AND('MAPA DE RIESGOS'!$AP402="Baja",'MAPA DE RIESGOS'!$AR402="Catastrófico"),CONCATENATE("R",'MAPA DE RIESGOS'!$H402,"C",'MAPA DE RIESGOS'!$AF402),"")</f>
        <v/>
      </c>
      <c r="CS123" s="359" t="str">
        <f>IF(AND('MAPA DE RIESGOS'!$AP403="Baja",'MAPA DE RIESGOS'!$AR403="Catastrófico"),CONCATENATE("R",'MAPA DE RIESGOS'!$H403,"C",'MAPA DE RIESGOS'!$AF403),"")</f>
        <v/>
      </c>
      <c r="CT123" s="359" t="str">
        <f>IF(AND('MAPA DE RIESGOS'!$AP404="Baja",'MAPA DE RIESGOS'!$AR404="Catastrófico"),CONCATENATE("R",'MAPA DE RIESGOS'!$H404,"C",'MAPA DE RIESGOS'!$AF404),"")</f>
        <v/>
      </c>
      <c r="CU123" s="360" t="str">
        <f>IF(AND('MAPA DE RIESGOS'!$AP405="Baja",'MAPA DE RIESGOS'!$AR405="Catastrófico"),CONCATENATE("R",'MAPA DE RIESGOS'!$H405,"C",'MAPA DE RIESGOS'!$AF405),"")</f>
        <v/>
      </c>
      <c r="CV123" s="67"/>
      <c r="CW123" s="752"/>
      <c r="CX123" s="752"/>
      <c r="CY123" s="752"/>
      <c r="CZ123" s="752"/>
      <c r="DA123" s="752"/>
      <c r="DB123" s="752"/>
    </row>
    <row r="124" spans="2:106" ht="32.5" customHeight="1">
      <c r="B124" s="749"/>
      <c r="C124" s="749"/>
      <c r="D124" s="750"/>
      <c r="E124" s="738"/>
      <c r="F124" s="739"/>
      <c r="G124" s="739"/>
      <c r="H124" s="739"/>
      <c r="I124" s="740"/>
      <c r="J124" s="378" t="str">
        <f>IF(AND('MAPA DE RIESGOS'!$AP406="Baja",'MAPA DE RIESGOS'!$AR406="Leve"),CONCATENATE("R",'MAPA DE RIESGOS'!$H406,"C",'MAPA DE RIESGOS'!$AF406),"")</f>
        <v/>
      </c>
      <c r="K124" s="379" t="str">
        <f>IF(AND('MAPA DE RIESGOS'!$AP407="Baja",'MAPA DE RIESGOS'!$AR407="Leve"),CONCATENATE("R",'MAPA DE RIESGOS'!$H407,"C",'MAPA DE RIESGOS'!$AF407),"")</f>
        <v/>
      </c>
      <c r="L124" s="379" t="str">
        <f>IF(AND('MAPA DE RIESGOS'!$AP408="Baja",'MAPA DE RIESGOS'!$AR408="Leve"),CONCATENATE("R",'MAPA DE RIESGOS'!$H408,"C",'MAPA DE RIESGOS'!$AF408),"")</f>
        <v/>
      </c>
      <c r="M124" s="379" t="str">
        <f>IF(AND('MAPA DE RIESGOS'!$AP409="Baja",'MAPA DE RIESGOS'!$AR409="Leve"),CONCATENATE("R",'MAPA DE RIESGOS'!$H409,"C",'MAPA DE RIESGOS'!$AF409),"")</f>
        <v/>
      </c>
      <c r="N124" s="379" t="str">
        <f>IF(AND('MAPA DE RIESGOS'!$AP410="Baja",'MAPA DE RIESGOS'!$AR410="Leve"),CONCATENATE("R",'MAPA DE RIESGOS'!$H410,"C",'MAPA DE RIESGOS'!$AF410),"")</f>
        <v/>
      </c>
      <c r="O124" s="379" t="str">
        <f>IF(AND('MAPA DE RIESGOS'!$AP411="Baja",'MAPA DE RIESGOS'!$AR411="Leve"),CONCATENATE("R",'MAPA DE RIESGOS'!$H411,"C",'MAPA DE RIESGOS'!$AF411),"")</f>
        <v/>
      </c>
      <c r="P124" s="379" t="str">
        <f>IF(AND('MAPA DE RIESGOS'!$AP412="Baja",'MAPA DE RIESGOS'!$AR412="Leve"),CONCATENATE("R",'MAPA DE RIESGOS'!$H412,"C",'MAPA DE RIESGOS'!$AF412),"")</f>
        <v/>
      </c>
      <c r="Q124" s="379" t="str">
        <f>IF(AND('MAPA DE RIESGOS'!$AP413="Baja",'MAPA DE RIESGOS'!$AR413="Leve"),CONCATENATE("R",'MAPA DE RIESGOS'!$H413,"C",'MAPA DE RIESGOS'!$AF413),"")</f>
        <v/>
      </c>
      <c r="R124" s="379" t="str">
        <f>IF(AND('MAPA DE RIESGOS'!$AP414="Baja",'MAPA DE RIESGOS'!$AR414="Leve"),CONCATENATE("R",'MAPA DE RIESGOS'!$H414,"C",'MAPA DE RIESGOS'!$AF414),"")</f>
        <v/>
      </c>
      <c r="S124" s="379" t="str">
        <f>IF(AND('MAPA DE RIESGOS'!$AP415="Baja",'MAPA DE RIESGOS'!$AR415="Leve"),CONCATENATE("R",'MAPA DE RIESGOS'!$H415,"C",'MAPA DE RIESGOS'!$AF415),"")</f>
        <v/>
      </c>
      <c r="T124" s="379" t="str">
        <f>IF(AND('MAPA DE RIESGOS'!$AP416="Baja",'MAPA DE RIESGOS'!$AR416="Leve"),CONCATENATE("R",'MAPA DE RIESGOS'!$H416,"C",'MAPA DE RIESGOS'!$AF416),"")</f>
        <v/>
      </c>
      <c r="U124" s="379" t="str">
        <f>IF(AND('MAPA DE RIESGOS'!$AP417="Baja",'MAPA DE RIESGOS'!$AR417="Leve"),CONCATENATE("R",'MAPA DE RIESGOS'!$H417,"C",'MAPA DE RIESGOS'!$AF417),"")</f>
        <v/>
      </c>
      <c r="V124" s="379" t="str">
        <f>IF(AND('MAPA DE RIESGOS'!$AP418="Baja",'MAPA DE RIESGOS'!$AR418="Leve"),CONCATENATE("R",'MAPA DE RIESGOS'!$H418,"C",'MAPA DE RIESGOS'!$AF418),"")</f>
        <v/>
      </c>
      <c r="W124" s="379" t="str">
        <f>IF(AND('MAPA DE RIESGOS'!$AP419="Baja",'MAPA DE RIESGOS'!$AR419="Leve"),CONCATENATE("R",'MAPA DE RIESGOS'!$H419,"C",'MAPA DE RIESGOS'!$AF419),"")</f>
        <v/>
      </c>
      <c r="X124" s="379" t="str">
        <f>IF(AND('MAPA DE RIESGOS'!$AP420="Baja",'MAPA DE RIESGOS'!$AR420="Leve"),CONCATENATE("R",'MAPA DE RIESGOS'!$H420,"C",'MAPA DE RIESGOS'!$AF420),"")</f>
        <v/>
      </c>
      <c r="Y124" s="379" t="str">
        <f>IF(AND('MAPA DE RIESGOS'!$AP421="Baja",'MAPA DE RIESGOS'!$AR421="Leve"),CONCATENATE("R",'MAPA DE RIESGOS'!$H421,"C",'MAPA DE RIESGOS'!$AF421),"")</f>
        <v/>
      </c>
      <c r="Z124" s="379" t="str">
        <f>IF(AND('MAPA DE RIESGOS'!$AP422="Baja",'MAPA DE RIESGOS'!$AR422="Leve"),CONCATENATE("R",'MAPA DE RIESGOS'!$H422,"C",'MAPA DE RIESGOS'!$AF422),"")</f>
        <v/>
      </c>
      <c r="AA124" s="380" t="str">
        <f>IF(AND('MAPA DE RIESGOS'!$AP423="Baja",'MAPA DE RIESGOS'!$AR423="Leve"),CONCATENATE("R",'MAPA DE RIESGOS'!$H423,"C",'MAPA DE RIESGOS'!$AF423),"")</f>
        <v/>
      </c>
      <c r="AB124" s="369" t="str">
        <f>IF(AND('MAPA DE RIESGOS'!$AP406="Baja",'MAPA DE RIESGOS'!$AR406="Menor"),CONCATENATE("R",'MAPA DE RIESGOS'!$H406,"C",'MAPA DE RIESGOS'!$AF406),"")</f>
        <v/>
      </c>
      <c r="AC124" s="370" t="str">
        <f>IF(AND('MAPA DE RIESGOS'!$AP407="Baja",'MAPA DE RIESGOS'!$AR407="Menor"),CONCATENATE("R",'MAPA DE RIESGOS'!$H407,"C",'MAPA DE RIESGOS'!$AF407),"")</f>
        <v/>
      </c>
      <c r="AD124" s="370" t="str">
        <f>IF(AND('MAPA DE RIESGOS'!$AP408="Baja",'MAPA DE RIESGOS'!$AR408="Menor"),CONCATENATE("R",'MAPA DE RIESGOS'!$H408,"C",'MAPA DE RIESGOS'!$AF408),"")</f>
        <v/>
      </c>
      <c r="AE124" s="370" t="str">
        <f>IF(AND('MAPA DE RIESGOS'!$AP409="Baja",'MAPA DE RIESGOS'!$AR409="Menor"),CONCATENATE("R",'MAPA DE RIESGOS'!$H409,"C",'MAPA DE RIESGOS'!$AF409),"")</f>
        <v/>
      </c>
      <c r="AF124" s="370" t="str">
        <f>IF(AND('MAPA DE RIESGOS'!$AP410="Baja",'MAPA DE RIESGOS'!$AR410="Menor"),CONCATENATE("R",'MAPA DE RIESGOS'!$H410,"C",'MAPA DE RIESGOS'!$AF410),"")</f>
        <v/>
      </c>
      <c r="AG124" s="370" t="str">
        <f>IF(AND('MAPA DE RIESGOS'!$AP411="Baja",'MAPA DE RIESGOS'!$AR411="Menor"),CONCATENATE("R",'MAPA DE RIESGOS'!$H411,"C",'MAPA DE RIESGOS'!$AF411),"")</f>
        <v/>
      </c>
      <c r="AH124" s="370" t="str">
        <f>IF(AND('MAPA DE RIESGOS'!$AP412="Baja",'MAPA DE RIESGOS'!$AR412="Menor"),CONCATENATE("R",'MAPA DE RIESGOS'!$H412,"C",'MAPA DE RIESGOS'!$AF412),"")</f>
        <v/>
      </c>
      <c r="AI124" s="370" t="str">
        <f>IF(AND('MAPA DE RIESGOS'!$AP413="Baja",'MAPA DE RIESGOS'!$AR413="Menor"),CONCATENATE("R",'MAPA DE RIESGOS'!$H413,"C",'MAPA DE RIESGOS'!$AF413),"")</f>
        <v/>
      </c>
      <c r="AJ124" s="370" t="str">
        <f>IF(AND('MAPA DE RIESGOS'!$AP414="Baja",'MAPA DE RIESGOS'!$AR414="Menor"),CONCATENATE("R",'MAPA DE RIESGOS'!$H414,"C",'MAPA DE RIESGOS'!$AF414),"")</f>
        <v/>
      </c>
      <c r="AK124" s="370" t="str">
        <f>IF(AND('MAPA DE RIESGOS'!$AP415="Baja",'MAPA DE RIESGOS'!$AR415="Menor"),CONCATENATE("R",'MAPA DE RIESGOS'!$H415,"C",'MAPA DE RIESGOS'!$AF415),"")</f>
        <v/>
      </c>
      <c r="AL124" s="370" t="str">
        <f>IF(AND('MAPA DE RIESGOS'!$AP416="Baja",'MAPA DE RIESGOS'!$AR416="Menor"),CONCATENATE("R",'MAPA DE RIESGOS'!$H416,"C",'MAPA DE RIESGOS'!$AF416),"")</f>
        <v/>
      </c>
      <c r="AM124" s="370" t="str">
        <f>IF(AND('MAPA DE RIESGOS'!$AP417="Baja",'MAPA DE RIESGOS'!$AR417="Menor"),CONCATENATE("R",'MAPA DE RIESGOS'!$H417,"C",'MAPA DE RIESGOS'!$AF417),"")</f>
        <v/>
      </c>
      <c r="AN124" s="370" t="str">
        <f>IF(AND('MAPA DE RIESGOS'!$AP418="Baja",'MAPA DE RIESGOS'!$AR418="Menor"),CONCATENATE("R",'MAPA DE RIESGOS'!$H418,"C",'MAPA DE RIESGOS'!$AF418),"")</f>
        <v/>
      </c>
      <c r="AO124" s="370" t="str">
        <f>IF(AND('MAPA DE RIESGOS'!$AP419="Baja",'MAPA DE RIESGOS'!$AR419="Menor"),CONCATENATE("R",'MAPA DE RIESGOS'!$H419,"C",'MAPA DE RIESGOS'!$AF419),"")</f>
        <v/>
      </c>
      <c r="AP124" s="370" t="str">
        <f>IF(AND('MAPA DE RIESGOS'!$AP420="Baja",'MAPA DE RIESGOS'!$AR420="Menor"),CONCATENATE("R",'MAPA DE RIESGOS'!$H420,"C",'MAPA DE RIESGOS'!$AF420),"")</f>
        <v/>
      </c>
      <c r="AQ124" s="370" t="str">
        <f>IF(AND('MAPA DE RIESGOS'!$AP421="Baja",'MAPA DE RIESGOS'!$AR421="Menor"),CONCATENATE("R",'MAPA DE RIESGOS'!$H421,"C",'MAPA DE RIESGOS'!$AF421),"")</f>
        <v/>
      </c>
      <c r="AR124" s="370" t="str">
        <f>IF(AND('MAPA DE RIESGOS'!$AP422="Baja",'MAPA DE RIESGOS'!$AR422="Menor"),CONCATENATE("R",'MAPA DE RIESGOS'!$H422,"C",'MAPA DE RIESGOS'!$AF422),"")</f>
        <v/>
      </c>
      <c r="AS124" s="370" t="str">
        <f>IF(AND('MAPA DE RIESGOS'!$AP423="Baja",'MAPA DE RIESGOS'!$AR423="Menor"),CONCATENATE("R",'MAPA DE RIESGOS'!$H423,"C",'MAPA DE RIESGOS'!$AF423),"")</f>
        <v/>
      </c>
      <c r="AT124" s="369" t="str">
        <f>IF(AND('MAPA DE RIESGOS'!$AP406="Baja",'MAPA DE RIESGOS'!$AR406="Moderado"),CONCATENATE("R",'MAPA DE RIESGOS'!$H406,"C",'MAPA DE RIESGOS'!$AF406),"")</f>
        <v>R66C1</v>
      </c>
      <c r="AU124" s="370" t="str">
        <f>IF(AND('MAPA DE RIESGOS'!$AP407="Baja",'MAPA DE RIESGOS'!$AR407="Moderado"),CONCATENATE("R",'MAPA DE RIESGOS'!$H407,"C",'MAPA DE RIESGOS'!$AF407),"")</f>
        <v/>
      </c>
      <c r="AV124" s="370" t="str">
        <f>IF(AND('MAPA DE RIESGOS'!$AP408="Baja",'MAPA DE RIESGOS'!$AR408="Moderado"),CONCATENATE("R",'MAPA DE RIESGOS'!$H408,"C",'MAPA DE RIESGOS'!$AF408),"")</f>
        <v/>
      </c>
      <c r="AW124" s="370" t="str">
        <f>IF(AND('MAPA DE RIESGOS'!$AP409="Baja",'MAPA DE RIESGOS'!$AR409="Moderado"),CONCATENATE("R",'MAPA DE RIESGOS'!$H409,"C",'MAPA DE RIESGOS'!$AF409),"")</f>
        <v/>
      </c>
      <c r="AX124" s="370" t="str">
        <f>IF(AND('MAPA DE RIESGOS'!$AP410="Baja",'MAPA DE RIESGOS'!$AR410="Moderado"),CONCATENATE("R",'MAPA DE RIESGOS'!$H410,"C",'MAPA DE RIESGOS'!$AF410),"")</f>
        <v/>
      </c>
      <c r="AY124" s="370" t="str">
        <f>IF(AND('MAPA DE RIESGOS'!$AP411="Baja",'MAPA DE RIESGOS'!$AR411="Moderado"),CONCATENATE("R",'MAPA DE RIESGOS'!$H411,"C",'MAPA DE RIESGOS'!$AF411),"")</f>
        <v/>
      </c>
      <c r="AZ124" s="370" t="str">
        <f>IF(AND('MAPA DE RIESGOS'!$AP412="Baja",'MAPA DE RIESGOS'!$AR412="Moderado"),CONCATENATE("R",'MAPA DE RIESGOS'!$H412,"C",'MAPA DE RIESGOS'!$AF412),"")</f>
        <v/>
      </c>
      <c r="BA124" s="370" t="str">
        <f>IF(AND('MAPA DE RIESGOS'!$AP413="Baja",'MAPA DE RIESGOS'!$AR413="Moderado"),CONCATENATE("R",'MAPA DE RIESGOS'!$H413,"C",'MAPA DE RIESGOS'!$AF413),"")</f>
        <v/>
      </c>
      <c r="BB124" s="370" t="str">
        <f>IF(AND('MAPA DE RIESGOS'!$AP414="Baja",'MAPA DE RIESGOS'!$AR414="Moderado"),CONCATENATE("R",'MAPA DE RIESGOS'!$H414,"C",'MAPA DE RIESGOS'!$AF414),"")</f>
        <v/>
      </c>
      <c r="BC124" s="370" t="str">
        <f>IF(AND('MAPA DE RIESGOS'!$AP415="Baja",'MAPA DE RIESGOS'!$AR415="Moderado"),CONCATENATE("R",'MAPA DE RIESGOS'!$H415,"C",'MAPA DE RIESGOS'!$AF415),"")</f>
        <v/>
      </c>
      <c r="BD124" s="370" t="str">
        <f>IF(AND('MAPA DE RIESGOS'!$AP416="Baja",'MAPA DE RIESGOS'!$AR416="Moderado"),CONCATENATE("R",'MAPA DE RIESGOS'!$H416,"C",'MAPA DE RIESGOS'!$AF416),"")</f>
        <v/>
      </c>
      <c r="BE124" s="370" t="str">
        <f>IF(AND('MAPA DE RIESGOS'!$AP417="Baja",'MAPA DE RIESGOS'!$AR417="Moderado"),CONCATENATE("R",'MAPA DE RIESGOS'!$H417,"C",'MAPA DE RIESGOS'!$AF417),"")</f>
        <v/>
      </c>
      <c r="BF124" s="370" t="str">
        <f>IF(AND('MAPA DE RIESGOS'!$AP418="Baja",'MAPA DE RIESGOS'!$AR418="Moderado"),CONCATENATE("R",'MAPA DE RIESGOS'!$H418,"C",'MAPA DE RIESGOS'!$AF418),"")</f>
        <v>R68C1</v>
      </c>
      <c r="BG124" s="370" t="str">
        <f>IF(AND('MAPA DE RIESGOS'!$AP419="Baja",'MAPA DE RIESGOS'!$AR419="Moderado"),CONCATENATE("R",'MAPA DE RIESGOS'!$H419,"C",'MAPA DE RIESGOS'!$AF419),"")</f>
        <v/>
      </c>
      <c r="BH124" s="370" t="str">
        <f>IF(AND('MAPA DE RIESGOS'!$AP420="Baja",'MAPA DE RIESGOS'!$AR420="Moderado"),CONCATENATE("R",'MAPA DE RIESGOS'!$H420,"C",'MAPA DE RIESGOS'!$AF420),"")</f>
        <v/>
      </c>
      <c r="BI124" s="370" t="str">
        <f>IF(AND('MAPA DE RIESGOS'!$AP421="Baja",'MAPA DE RIESGOS'!$AR421="Moderado"),CONCATENATE("R",'MAPA DE RIESGOS'!$H421,"C",'MAPA DE RIESGOS'!$AF421),"")</f>
        <v/>
      </c>
      <c r="BJ124" s="370" t="str">
        <f>IF(AND('MAPA DE RIESGOS'!$AP422="Baja",'MAPA DE RIESGOS'!$AR422="Moderado"),CONCATENATE("R",'MAPA DE RIESGOS'!$H422,"C",'MAPA DE RIESGOS'!$AF422),"")</f>
        <v/>
      </c>
      <c r="BK124" s="371" t="str">
        <f>IF(AND('MAPA DE RIESGOS'!$AP423="Baja",'MAPA DE RIESGOS'!$AR423="Moderado"),CONCATENATE("R",'MAPA DE RIESGOS'!$H423,"C",'MAPA DE RIESGOS'!$AF423),"")</f>
        <v/>
      </c>
      <c r="BL124" s="357" t="str">
        <f>IF(AND('MAPA DE RIESGOS'!$AP406="Baja",'MAPA DE RIESGOS'!$AR406="Mayor"),CONCATENATE("R",'MAPA DE RIESGOS'!$H406,"C",'MAPA DE RIESGOS'!$AF406),"")</f>
        <v/>
      </c>
      <c r="BM124" s="357" t="str">
        <f>IF(AND('MAPA DE RIESGOS'!$AP407="Baja",'MAPA DE RIESGOS'!$AR407="Mayor"),CONCATENATE("R",'MAPA DE RIESGOS'!$H407,"C",'MAPA DE RIESGOS'!$AF407),"")</f>
        <v/>
      </c>
      <c r="BN124" s="357" t="str">
        <f>IF(AND('MAPA DE RIESGOS'!$AP408="Baja",'MAPA DE RIESGOS'!$AR408="Mayor"),CONCATENATE("R",'MAPA DE RIESGOS'!$H408,"C",'MAPA DE RIESGOS'!$AF408),"")</f>
        <v/>
      </c>
      <c r="BO124" s="357" t="str">
        <f>IF(AND('MAPA DE RIESGOS'!$AP409="Baja",'MAPA DE RIESGOS'!$AR409="Mayor"),CONCATENATE("R",'MAPA DE RIESGOS'!$H409,"C",'MAPA DE RIESGOS'!$AF409),"")</f>
        <v/>
      </c>
      <c r="BP124" s="357" t="str">
        <f>IF(AND('MAPA DE RIESGOS'!$AP410="Baja",'MAPA DE RIESGOS'!$AR410="Mayor"),CONCATENATE("R",'MAPA DE RIESGOS'!$H410,"C",'MAPA DE RIESGOS'!$AF410),"")</f>
        <v/>
      </c>
      <c r="BQ124" s="357" t="str">
        <f>IF(AND('MAPA DE RIESGOS'!$AP411="Baja",'MAPA DE RIESGOS'!$AR411="Mayor"),CONCATENATE("R",'MAPA DE RIESGOS'!$H411,"C",'MAPA DE RIESGOS'!$AF411),"")</f>
        <v/>
      </c>
      <c r="BR124" s="357" t="str">
        <f>IF(AND('MAPA DE RIESGOS'!$AP412="Baja",'MAPA DE RIESGOS'!$AR412="Mayor"),CONCATENATE("R",'MAPA DE RIESGOS'!$H412,"C",'MAPA DE RIESGOS'!$AF412),"")</f>
        <v/>
      </c>
      <c r="BS124" s="357" t="str">
        <f>IF(AND('MAPA DE RIESGOS'!$AP413="Baja",'MAPA DE RIESGOS'!$AR413="Mayor"),CONCATENATE("R",'MAPA DE RIESGOS'!$H413,"C",'MAPA DE RIESGOS'!$AF413),"")</f>
        <v/>
      </c>
      <c r="BT124" s="357" t="str">
        <f>IF(AND('MAPA DE RIESGOS'!$AP414="Baja",'MAPA DE RIESGOS'!$AR414="Mayor"),CONCATENATE("R",'MAPA DE RIESGOS'!$H414,"C",'MAPA DE RIESGOS'!$AF414),"")</f>
        <v/>
      </c>
      <c r="BU124" s="357" t="str">
        <f>IF(AND('MAPA DE RIESGOS'!$AP415="Baja",'MAPA DE RIESGOS'!$AR415="Mayor"),CONCATENATE("R",'MAPA DE RIESGOS'!$H415,"C",'MAPA DE RIESGOS'!$AF415),"")</f>
        <v/>
      </c>
      <c r="BV124" s="357" t="str">
        <f>IF(AND('MAPA DE RIESGOS'!$AP416="Baja",'MAPA DE RIESGOS'!$AR416="Mayor"),CONCATENATE("R",'MAPA DE RIESGOS'!$H416,"C",'MAPA DE RIESGOS'!$AF416),"")</f>
        <v/>
      </c>
      <c r="BW124" s="357" t="str">
        <f>IF(AND('MAPA DE RIESGOS'!$AP417="Baja",'MAPA DE RIESGOS'!$AR417="Mayor"),CONCATENATE("R",'MAPA DE RIESGOS'!$H417,"C",'MAPA DE RIESGOS'!$AF417),"")</f>
        <v/>
      </c>
      <c r="BX124" s="357" t="str">
        <f>IF(AND('MAPA DE RIESGOS'!$AP418="Baja",'MAPA DE RIESGOS'!$AR418="Mayor"),CONCATENATE("R",'MAPA DE RIESGOS'!$H418,"C",'MAPA DE RIESGOS'!$AF418),"")</f>
        <v/>
      </c>
      <c r="BY124" s="357" t="str">
        <f>IF(AND('MAPA DE RIESGOS'!$AP419="Baja",'MAPA DE RIESGOS'!$AR419="Mayor"),CONCATENATE("R",'MAPA DE RIESGOS'!$H419,"C",'MAPA DE RIESGOS'!$AF419),"")</f>
        <v/>
      </c>
      <c r="BZ124" s="357" t="str">
        <f>IF(AND('MAPA DE RIESGOS'!$AP420="Baja",'MAPA DE RIESGOS'!$AR420="Mayor"),CONCATENATE("R",'MAPA DE RIESGOS'!$H420,"C",'MAPA DE RIESGOS'!$AF420),"")</f>
        <v/>
      </c>
      <c r="CA124" s="357" t="str">
        <f>IF(AND('MAPA DE RIESGOS'!$AP421="Baja",'MAPA DE RIESGOS'!$AR421="Mayor"),CONCATENATE("R",'MAPA DE RIESGOS'!$H421,"C",'MAPA DE RIESGOS'!$AF421),"")</f>
        <v/>
      </c>
      <c r="CB124" s="357" t="str">
        <f>IF(AND('MAPA DE RIESGOS'!$AP422="Baja",'MAPA DE RIESGOS'!$AR422="Mayor"),CONCATENATE("R",'MAPA DE RIESGOS'!$H422,"C",'MAPA DE RIESGOS'!$AF422),"")</f>
        <v/>
      </c>
      <c r="CC124" s="358" t="str">
        <f>IF(AND('MAPA DE RIESGOS'!$AP423="Baja",'MAPA DE RIESGOS'!$AR423="Mayor"),CONCATENATE("R",'MAPA DE RIESGOS'!$H423,"C",'MAPA DE RIESGOS'!$AF423),"")</f>
        <v/>
      </c>
      <c r="CD124" s="359" t="str">
        <f>IF(AND('MAPA DE RIESGOS'!$AP406="Baja",'MAPA DE RIESGOS'!$AR406="Catastrófico"),CONCATENATE("R",'MAPA DE RIESGOS'!$H406,"C",'MAPA DE RIESGOS'!$AF406),"")</f>
        <v/>
      </c>
      <c r="CE124" s="359" t="str">
        <f>IF(AND('MAPA DE RIESGOS'!$AP407="Baja",'MAPA DE RIESGOS'!$AR407="Catastrófico"),CONCATENATE("R",'MAPA DE RIESGOS'!$H407,"C",'MAPA DE RIESGOS'!$AF407),"")</f>
        <v/>
      </c>
      <c r="CF124" s="359" t="str">
        <f>IF(AND('MAPA DE RIESGOS'!$AP408="Baja",'MAPA DE RIESGOS'!$AR408="Catastrófico"),CONCATENATE("R",'MAPA DE RIESGOS'!$H408,"C",'MAPA DE RIESGOS'!$AF408),"")</f>
        <v/>
      </c>
      <c r="CG124" s="359" t="str">
        <f>IF(AND('MAPA DE RIESGOS'!$AP409="Baja",'MAPA DE RIESGOS'!$AR409="Catastrófico"),CONCATENATE("R",'MAPA DE RIESGOS'!$H409,"C",'MAPA DE RIESGOS'!$AF409),"")</f>
        <v/>
      </c>
      <c r="CH124" s="359" t="str">
        <f>IF(AND('MAPA DE RIESGOS'!$AP410="Baja",'MAPA DE RIESGOS'!$AR410="Catastrófico"),CONCATENATE("R",'MAPA DE RIESGOS'!$H410,"C",'MAPA DE RIESGOS'!$AF410),"")</f>
        <v/>
      </c>
      <c r="CI124" s="359" t="str">
        <f>IF(AND('MAPA DE RIESGOS'!$AP411="Baja",'MAPA DE RIESGOS'!$AR411="Catastrófico"),CONCATENATE("R",'MAPA DE RIESGOS'!$H411,"C",'MAPA DE RIESGOS'!$AF411),"")</f>
        <v/>
      </c>
      <c r="CJ124" s="359" t="str">
        <f>IF(AND('MAPA DE RIESGOS'!$AP412="Baja",'MAPA DE RIESGOS'!$AR412="Catastrófico"),CONCATENATE("R",'MAPA DE RIESGOS'!$H412,"C",'MAPA DE RIESGOS'!$AF412),"")</f>
        <v/>
      </c>
      <c r="CK124" s="359" t="str">
        <f>IF(AND('MAPA DE RIESGOS'!$AP413="Baja",'MAPA DE RIESGOS'!$AR413="Catastrófico"),CONCATENATE("R",'MAPA DE RIESGOS'!$H413,"C",'MAPA DE RIESGOS'!$AF413),"")</f>
        <v/>
      </c>
      <c r="CL124" s="359" t="str">
        <f>IF(AND('MAPA DE RIESGOS'!$AP414="Baja",'MAPA DE RIESGOS'!$AR414="Catastrófico"),CONCATENATE("R",'MAPA DE RIESGOS'!$H414,"C",'MAPA DE RIESGOS'!$AF414),"")</f>
        <v/>
      </c>
      <c r="CM124" s="359" t="str">
        <f>IF(AND('MAPA DE RIESGOS'!$AP415="Baja",'MAPA DE RIESGOS'!$AR415="Catastrófico"),CONCATENATE("R",'MAPA DE RIESGOS'!$H415,"C",'MAPA DE RIESGOS'!$AF415),"")</f>
        <v/>
      </c>
      <c r="CN124" s="359" t="str">
        <f>IF(AND('MAPA DE RIESGOS'!$AP416="Baja",'MAPA DE RIESGOS'!$AR416="Catastrófico"),CONCATENATE("R",'MAPA DE RIESGOS'!$H416,"C",'MAPA DE RIESGOS'!$AF416),"")</f>
        <v/>
      </c>
      <c r="CO124" s="359" t="str">
        <f>IF(AND('MAPA DE RIESGOS'!$AP417="Baja",'MAPA DE RIESGOS'!$AR417="Catastrófico"),CONCATENATE("R",'MAPA DE RIESGOS'!$H417,"C",'MAPA DE RIESGOS'!$AF417),"")</f>
        <v/>
      </c>
      <c r="CP124" s="359" t="str">
        <f>IF(AND('MAPA DE RIESGOS'!$AP418="Baja",'MAPA DE RIESGOS'!$AR418="Catastrófico"),CONCATENATE("R",'MAPA DE RIESGOS'!$H418,"C",'MAPA DE RIESGOS'!$AF418),"")</f>
        <v/>
      </c>
      <c r="CQ124" s="359" t="str">
        <f>IF(AND('MAPA DE RIESGOS'!$AP419="Baja",'MAPA DE RIESGOS'!$AR419="Catastrófico"),CONCATENATE("R",'MAPA DE RIESGOS'!$H419,"C",'MAPA DE RIESGOS'!$AF419),"")</f>
        <v/>
      </c>
      <c r="CR124" s="359" t="str">
        <f>IF(AND('MAPA DE RIESGOS'!$AP420="Baja",'MAPA DE RIESGOS'!$AR420="Catastrófico"),CONCATENATE("R",'MAPA DE RIESGOS'!$H420,"C",'MAPA DE RIESGOS'!$AF420),"")</f>
        <v/>
      </c>
      <c r="CS124" s="359" t="str">
        <f>IF(AND('MAPA DE RIESGOS'!$AP421="Baja",'MAPA DE RIESGOS'!$AR421="Catastrófico"),CONCATENATE("R",'MAPA DE RIESGOS'!$H421,"C",'MAPA DE RIESGOS'!$AF421),"")</f>
        <v/>
      </c>
      <c r="CT124" s="359" t="str">
        <f>IF(AND('MAPA DE RIESGOS'!$AP422="Baja",'MAPA DE RIESGOS'!$AR422="Catastrófico"),CONCATENATE("R",'MAPA DE RIESGOS'!$H422,"C",'MAPA DE RIESGOS'!$AF422),"")</f>
        <v/>
      </c>
      <c r="CU124" s="360" t="str">
        <f>IF(AND('MAPA DE RIESGOS'!$AP423="Baja",'MAPA DE RIESGOS'!$AR423="Catastrófico"),CONCATENATE("R",'MAPA DE RIESGOS'!$H423,"C",'MAPA DE RIESGOS'!$AF423),"")</f>
        <v/>
      </c>
      <c r="CV124" s="67"/>
      <c r="CW124" s="752"/>
      <c r="CX124" s="752"/>
      <c r="CY124" s="752"/>
      <c r="CZ124" s="752"/>
      <c r="DA124" s="752"/>
      <c r="DB124" s="752"/>
    </row>
    <row r="125" spans="2:106" ht="32.5" customHeight="1">
      <c r="B125" s="749"/>
      <c r="C125" s="749"/>
      <c r="D125" s="750"/>
      <c r="E125" s="738"/>
      <c r="F125" s="739"/>
      <c r="G125" s="739"/>
      <c r="H125" s="739"/>
      <c r="I125" s="740"/>
      <c r="J125" s="378" t="str">
        <f>IF(AND('MAPA DE RIESGOS'!$AP424="Baja",'MAPA DE RIESGOS'!$AR424="Leve"),CONCATENATE("R",'MAPA DE RIESGOS'!$H424,"C",'MAPA DE RIESGOS'!$AF424),"")</f>
        <v/>
      </c>
      <c r="K125" s="379" t="str">
        <f>IF(AND('MAPA DE RIESGOS'!$AP425="Baja",'MAPA DE RIESGOS'!$AR425="Leve"),CONCATENATE("R",'MAPA DE RIESGOS'!$H425,"C",'MAPA DE RIESGOS'!$AF425),"")</f>
        <v/>
      </c>
      <c r="L125" s="379" t="str">
        <f>IF(AND('MAPA DE RIESGOS'!$AP426="Baja",'MAPA DE RIESGOS'!$AR426="Leve"),CONCATENATE("R",'MAPA DE RIESGOS'!$H426,"C",'MAPA DE RIESGOS'!$AF426),"")</f>
        <v/>
      </c>
      <c r="M125" s="379" t="str">
        <f>IF(AND('MAPA DE RIESGOS'!$AP427="Baja",'MAPA DE RIESGOS'!$AR427="Leve"),CONCATENATE("R",'MAPA DE RIESGOS'!$H427,"C",'MAPA DE RIESGOS'!$AF427),"")</f>
        <v/>
      </c>
      <c r="N125" s="379" t="str">
        <f>IF(AND('MAPA DE RIESGOS'!$AP428="Baja",'MAPA DE RIESGOS'!$AR428="Leve"),CONCATENATE("R",'MAPA DE RIESGOS'!$H428,"C",'MAPA DE RIESGOS'!$AF428),"")</f>
        <v/>
      </c>
      <c r="O125" s="379" t="str">
        <f>IF(AND('MAPA DE RIESGOS'!$AP429="Baja",'MAPA DE RIESGOS'!$AR429="Leve"),CONCATENATE("R",'MAPA DE RIESGOS'!$H429,"C",'MAPA DE RIESGOS'!$AF429),"")</f>
        <v/>
      </c>
      <c r="P125" s="379" t="str">
        <f>IF(AND('MAPA DE RIESGOS'!$AP430="Baja",'MAPA DE RIESGOS'!$AR430="Leve"),CONCATENATE("R",'MAPA DE RIESGOS'!$H430,"C",'MAPA DE RIESGOS'!$AF430),"")</f>
        <v/>
      </c>
      <c r="Q125" s="379" t="str">
        <f>IF(AND('MAPA DE RIESGOS'!$AP431="Baja",'MAPA DE RIESGOS'!$AR431="Leve"),CONCATENATE("R",'MAPA DE RIESGOS'!$H431,"C",'MAPA DE RIESGOS'!$AF431),"")</f>
        <v/>
      </c>
      <c r="R125" s="379" t="str">
        <f>IF(AND('MAPA DE RIESGOS'!$AP432="Baja",'MAPA DE RIESGOS'!$AR432="Leve"),CONCATENATE("R",'MAPA DE RIESGOS'!$H432,"C",'MAPA DE RIESGOS'!$AF432),"")</f>
        <v/>
      </c>
      <c r="S125" s="379" t="str">
        <f>IF(AND('MAPA DE RIESGOS'!$AP433="Baja",'MAPA DE RIESGOS'!$AR433="Leve"),CONCATENATE("R",'MAPA DE RIESGOS'!$H433,"C",'MAPA DE RIESGOS'!$AF433),"")</f>
        <v/>
      </c>
      <c r="T125" s="379" t="str">
        <f>IF(AND('MAPA DE RIESGOS'!$AP434="Baja",'MAPA DE RIESGOS'!$AR434="Leve"),CONCATENATE("R",'MAPA DE RIESGOS'!$H434,"C",'MAPA DE RIESGOS'!$AF434),"")</f>
        <v/>
      </c>
      <c r="U125" s="379" t="str">
        <f>IF(AND('MAPA DE RIESGOS'!$AP435="Baja",'MAPA DE RIESGOS'!$AR435="Leve"),CONCATENATE("R",'MAPA DE RIESGOS'!$H435,"C",'MAPA DE RIESGOS'!$AF435),"")</f>
        <v/>
      </c>
      <c r="V125" s="379" t="str">
        <f>IF(AND('MAPA DE RIESGOS'!$AP436="Baja",'MAPA DE RIESGOS'!$AR436="Leve"),CONCATENATE("R",'MAPA DE RIESGOS'!$H436,"C",'MAPA DE RIESGOS'!$AF436),"")</f>
        <v/>
      </c>
      <c r="W125" s="379" t="str">
        <f>IF(AND('MAPA DE RIESGOS'!$AP437="Baja",'MAPA DE RIESGOS'!$AR437="Leve"),CONCATENATE("R",'MAPA DE RIESGOS'!$H437,"C",'MAPA DE RIESGOS'!$AF437),"")</f>
        <v/>
      </c>
      <c r="X125" s="379" t="str">
        <f>IF(AND('MAPA DE RIESGOS'!$AP438="Baja",'MAPA DE RIESGOS'!$AR438="Leve"),CONCATENATE("R",'MAPA DE RIESGOS'!$H438,"C",'MAPA DE RIESGOS'!$AF438),"")</f>
        <v/>
      </c>
      <c r="Y125" s="379" t="str">
        <f>IF(AND('MAPA DE RIESGOS'!$AP439="Baja",'MAPA DE RIESGOS'!$AR439="Leve"),CONCATENATE("R",'MAPA DE RIESGOS'!$H439,"C",'MAPA DE RIESGOS'!$AF439),"")</f>
        <v/>
      </c>
      <c r="Z125" s="379" t="str">
        <f>IF(AND('MAPA DE RIESGOS'!$AP440="Baja",'MAPA DE RIESGOS'!$AR440="Leve"),CONCATENATE("R",'MAPA DE RIESGOS'!$H440,"C",'MAPA DE RIESGOS'!$AF440),"")</f>
        <v/>
      </c>
      <c r="AA125" s="380" t="str">
        <f>IF(AND('MAPA DE RIESGOS'!$AP441="Baja",'MAPA DE RIESGOS'!$AR441="Leve"),CONCATENATE("R",'MAPA DE RIESGOS'!$H441,"C",'MAPA DE RIESGOS'!$AF441),"")</f>
        <v/>
      </c>
      <c r="AB125" s="369" t="str">
        <f>IF(AND('MAPA DE RIESGOS'!$AP424="Baja",'MAPA DE RIESGOS'!$AR424="Menor"),CONCATENATE("R",'MAPA DE RIESGOS'!$H424,"C",'MAPA DE RIESGOS'!$AF424),"")</f>
        <v/>
      </c>
      <c r="AC125" s="370" t="str">
        <f>IF(AND('MAPA DE RIESGOS'!$AP425="Baja",'MAPA DE RIESGOS'!$AR425="Menor"),CONCATENATE("R",'MAPA DE RIESGOS'!$H425,"C",'MAPA DE RIESGOS'!$AF425),"")</f>
        <v/>
      </c>
      <c r="AD125" s="370" t="str">
        <f>IF(AND('MAPA DE RIESGOS'!$AP426="Baja",'MAPA DE RIESGOS'!$AR426="Menor"),CONCATENATE("R",'MAPA DE RIESGOS'!$H426,"C",'MAPA DE RIESGOS'!$AF426),"")</f>
        <v/>
      </c>
      <c r="AE125" s="370" t="str">
        <f>IF(AND('MAPA DE RIESGOS'!$AP427="Baja",'MAPA DE RIESGOS'!$AR427="Menor"),CONCATENATE("R",'MAPA DE RIESGOS'!$H427,"C",'MAPA DE RIESGOS'!$AF427),"")</f>
        <v/>
      </c>
      <c r="AF125" s="370" t="str">
        <f>IF(AND('MAPA DE RIESGOS'!$AP428="Baja",'MAPA DE RIESGOS'!$AR428="Menor"),CONCATENATE("R",'MAPA DE RIESGOS'!$H428,"C",'MAPA DE RIESGOS'!$AF428),"")</f>
        <v/>
      </c>
      <c r="AG125" s="370" t="str">
        <f>IF(AND('MAPA DE RIESGOS'!$AP429="Baja",'MAPA DE RIESGOS'!$AR429="Menor"),CONCATENATE("R",'MAPA DE RIESGOS'!$H429,"C",'MAPA DE RIESGOS'!$AF429),"")</f>
        <v/>
      </c>
      <c r="AH125" s="370" t="str">
        <f>IF(AND('MAPA DE RIESGOS'!$AP430="Baja",'MAPA DE RIESGOS'!$AR430="Menor"),CONCATENATE("R",'MAPA DE RIESGOS'!$H430,"C",'MAPA DE RIESGOS'!$AF430),"")</f>
        <v/>
      </c>
      <c r="AI125" s="370" t="str">
        <f>IF(AND('MAPA DE RIESGOS'!$AP431="Baja",'MAPA DE RIESGOS'!$AR431="Menor"),CONCATENATE("R",'MAPA DE RIESGOS'!$H431,"C",'MAPA DE RIESGOS'!$AF431),"")</f>
        <v/>
      </c>
      <c r="AJ125" s="370" t="str">
        <f>IF(AND('MAPA DE RIESGOS'!$AP432="Baja",'MAPA DE RIESGOS'!$AR432="Menor"),CONCATENATE("R",'MAPA DE RIESGOS'!$H432,"C",'MAPA DE RIESGOS'!$AF432),"")</f>
        <v/>
      </c>
      <c r="AK125" s="370" t="str">
        <f>IF(AND('MAPA DE RIESGOS'!$AP433="Baja",'MAPA DE RIESGOS'!$AR433="Menor"),CONCATENATE("R",'MAPA DE RIESGOS'!$H433,"C",'MAPA DE RIESGOS'!$AF433),"")</f>
        <v/>
      </c>
      <c r="AL125" s="370" t="str">
        <f>IF(AND('MAPA DE RIESGOS'!$AP434="Baja",'MAPA DE RIESGOS'!$AR434="Menor"),CONCATENATE("R",'MAPA DE RIESGOS'!$H434,"C",'MAPA DE RIESGOS'!$AF434),"")</f>
        <v/>
      </c>
      <c r="AM125" s="370" t="str">
        <f>IF(AND('MAPA DE RIESGOS'!$AP435="Baja",'MAPA DE RIESGOS'!$AR435="Menor"),CONCATENATE("R",'MAPA DE RIESGOS'!$H435,"C",'MAPA DE RIESGOS'!$AF435),"")</f>
        <v/>
      </c>
      <c r="AN125" s="370" t="str">
        <f>IF(AND('MAPA DE RIESGOS'!$AP436="Baja",'MAPA DE RIESGOS'!$AR436="Menor"),CONCATENATE("R",'MAPA DE RIESGOS'!$H436,"C",'MAPA DE RIESGOS'!$AF436),"")</f>
        <v/>
      </c>
      <c r="AO125" s="370" t="str">
        <f>IF(AND('MAPA DE RIESGOS'!$AP437="Baja",'MAPA DE RIESGOS'!$AR437="Menor"),CONCATENATE("R",'MAPA DE RIESGOS'!$H437,"C",'MAPA DE RIESGOS'!$AF437),"")</f>
        <v/>
      </c>
      <c r="AP125" s="370" t="str">
        <f>IF(AND('MAPA DE RIESGOS'!$AP438="Baja",'MAPA DE RIESGOS'!$AR438="Menor"),CONCATENATE("R",'MAPA DE RIESGOS'!$H438,"C",'MAPA DE RIESGOS'!$AF438),"")</f>
        <v/>
      </c>
      <c r="AQ125" s="370" t="str">
        <f>IF(AND('MAPA DE RIESGOS'!$AP439="Baja",'MAPA DE RIESGOS'!$AR439="Menor"),CONCATENATE("R",'MAPA DE RIESGOS'!$H439,"C",'MAPA DE RIESGOS'!$AF439),"")</f>
        <v/>
      </c>
      <c r="AR125" s="370" t="str">
        <f>IF(AND('MAPA DE RIESGOS'!$AP440="Baja",'MAPA DE RIESGOS'!$AR440="Menor"),CONCATENATE("R",'MAPA DE RIESGOS'!$H440,"C",'MAPA DE RIESGOS'!$AF440),"")</f>
        <v/>
      </c>
      <c r="AS125" s="370" t="str">
        <f>IF(AND('MAPA DE RIESGOS'!$AP441="Baja",'MAPA DE RIESGOS'!$AR441="Menor"),CONCATENATE("R",'MAPA DE RIESGOS'!$H441,"C",'MAPA DE RIESGOS'!$AF441),"")</f>
        <v/>
      </c>
      <c r="AT125" s="369" t="str">
        <f>IF(AND('MAPA DE RIESGOS'!$AP424="Baja",'MAPA DE RIESGOS'!$AR424="Moderado"),CONCATENATE("R",'MAPA DE RIESGOS'!$H424,"C",'MAPA DE RIESGOS'!$AF424),"")</f>
        <v>R69C1</v>
      </c>
      <c r="AU125" s="370" t="str">
        <f>IF(AND('MAPA DE RIESGOS'!$AP425="Baja",'MAPA DE RIESGOS'!$AR425="Moderado"),CONCATENATE("R",'MAPA DE RIESGOS'!$H425,"C",'MAPA DE RIESGOS'!$AF425),"")</f>
        <v/>
      </c>
      <c r="AV125" s="370" t="str">
        <f>IF(AND('MAPA DE RIESGOS'!$AP426="Baja",'MAPA DE RIESGOS'!$AR426="Moderado"),CONCATENATE("R",'MAPA DE RIESGOS'!$H426,"C",'MAPA DE RIESGOS'!$AF426),"")</f>
        <v/>
      </c>
      <c r="AW125" s="370" t="str">
        <f>IF(AND('MAPA DE RIESGOS'!$AP427="Baja",'MAPA DE RIESGOS'!$AR427="Moderado"),CONCATENATE("R",'MAPA DE RIESGOS'!$H427,"C",'MAPA DE RIESGOS'!$AF427),"")</f>
        <v/>
      </c>
      <c r="AX125" s="370" t="str">
        <f>IF(AND('MAPA DE RIESGOS'!$AP428="Baja",'MAPA DE RIESGOS'!$AR428="Moderado"),CONCATENATE("R",'MAPA DE RIESGOS'!$H428,"C",'MAPA DE RIESGOS'!$AF428),"")</f>
        <v/>
      </c>
      <c r="AY125" s="370" t="str">
        <f>IF(AND('MAPA DE RIESGOS'!$AP429="Baja",'MAPA DE RIESGOS'!$AR429="Moderado"),CONCATENATE("R",'MAPA DE RIESGOS'!$H429,"C",'MAPA DE RIESGOS'!$AF429),"")</f>
        <v/>
      </c>
      <c r="AZ125" s="370" t="str">
        <f>IF(AND('MAPA DE RIESGOS'!$AP430="Baja",'MAPA DE RIESGOS'!$AR430="Moderado"),CONCATENATE("R",'MAPA DE RIESGOS'!$H430,"C",'MAPA DE RIESGOS'!$AF430),"")</f>
        <v>R70C1</v>
      </c>
      <c r="BA125" s="370" t="str">
        <f>IF(AND('MAPA DE RIESGOS'!$AP431="Baja",'MAPA DE RIESGOS'!$AR431="Moderado"),CONCATENATE("R",'MAPA DE RIESGOS'!$H431,"C",'MAPA DE RIESGOS'!$AF431),"")</f>
        <v/>
      </c>
      <c r="BB125" s="370" t="str">
        <f>IF(AND('MAPA DE RIESGOS'!$AP432="Baja",'MAPA DE RIESGOS'!$AR432="Moderado"),CONCATENATE("R",'MAPA DE RIESGOS'!$H432,"C",'MAPA DE RIESGOS'!$AF432),"")</f>
        <v/>
      </c>
      <c r="BC125" s="370" t="str">
        <f>IF(AND('MAPA DE RIESGOS'!$AP433="Baja",'MAPA DE RIESGOS'!$AR433="Moderado"),CONCATENATE("R",'MAPA DE RIESGOS'!$H433,"C",'MAPA DE RIESGOS'!$AF433),"")</f>
        <v/>
      </c>
      <c r="BD125" s="370" t="str">
        <f>IF(AND('MAPA DE RIESGOS'!$AP434="Baja",'MAPA DE RIESGOS'!$AR434="Moderado"),CONCATENATE("R",'MAPA DE RIESGOS'!$H434,"C",'MAPA DE RIESGOS'!$AF434),"")</f>
        <v/>
      </c>
      <c r="BE125" s="370" t="str">
        <f>IF(AND('MAPA DE RIESGOS'!$AP435="Baja",'MAPA DE RIESGOS'!$AR435="Moderado"),CONCATENATE("R",'MAPA DE RIESGOS'!$H435,"C",'MAPA DE RIESGOS'!$AF435),"")</f>
        <v/>
      </c>
      <c r="BF125" s="370" t="str">
        <f>IF(AND('MAPA DE RIESGOS'!$AP436="Baja",'MAPA DE RIESGOS'!$AR436="Moderado"),CONCATENATE("R",'MAPA DE RIESGOS'!$H436,"C",'MAPA DE RIESGOS'!$AF436),"")</f>
        <v>R71C1</v>
      </c>
      <c r="BG125" s="370" t="str">
        <f>IF(AND('MAPA DE RIESGOS'!$AP437="Baja",'MAPA DE RIESGOS'!$AR437="Moderado"),CONCATENATE("R",'MAPA DE RIESGOS'!$H437,"C",'MAPA DE RIESGOS'!$AF437),"")</f>
        <v/>
      </c>
      <c r="BH125" s="370" t="str">
        <f>IF(AND('MAPA DE RIESGOS'!$AP438="Baja",'MAPA DE RIESGOS'!$AR438="Moderado"),CONCATENATE("R",'MAPA DE RIESGOS'!$H438,"C",'MAPA DE RIESGOS'!$AF438),"")</f>
        <v/>
      </c>
      <c r="BI125" s="370" t="str">
        <f>IF(AND('MAPA DE RIESGOS'!$AP439="Baja",'MAPA DE RIESGOS'!$AR439="Moderado"),CONCATENATE("R",'MAPA DE RIESGOS'!$H439,"C",'MAPA DE RIESGOS'!$AF439),"")</f>
        <v/>
      </c>
      <c r="BJ125" s="370" t="str">
        <f>IF(AND('MAPA DE RIESGOS'!$AP440="Baja",'MAPA DE RIESGOS'!$AR440="Moderado"),CONCATENATE("R",'MAPA DE RIESGOS'!$H440,"C",'MAPA DE RIESGOS'!$AF440),"")</f>
        <v/>
      </c>
      <c r="BK125" s="371" t="str">
        <f>IF(AND('MAPA DE RIESGOS'!$AP441="Baja",'MAPA DE RIESGOS'!$AR441="Moderado"),CONCATENATE("R",'MAPA DE RIESGOS'!$H441,"C",'MAPA DE RIESGOS'!$AF441),"")</f>
        <v/>
      </c>
      <c r="BL125" s="357" t="str">
        <f>IF(AND('MAPA DE RIESGOS'!$AP424="Baja",'MAPA DE RIESGOS'!$AR424="Mayor"),CONCATENATE("R",'MAPA DE RIESGOS'!$H424,"C",'MAPA DE RIESGOS'!$AF424),"")</f>
        <v/>
      </c>
      <c r="BM125" s="357" t="str">
        <f>IF(AND('MAPA DE RIESGOS'!$AP425="Baja",'MAPA DE RIESGOS'!$AR425="Mayor"),CONCATENATE("R",'MAPA DE RIESGOS'!$H425,"C",'MAPA DE RIESGOS'!$AF425),"")</f>
        <v/>
      </c>
      <c r="BN125" s="357" t="str">
        <f>IF(AND('MAPA DE RIESGOS'!$AP426="Baja",'MAPA DE RIESGOS'!$AR426="Mayor"),CONCATENATE("R",'MAPA DE RIESGOS'!$H426,"C",'MAPA DE RIESGOS'!$AF426),"")</f>
        <v/>
      </c>
      <c r="BO125" s="357" t="str">
        <f>IF(AND('MAPA DE RIESGOS'!$AP427="Baja",'MAPA DE RIESGOS'!$AR427="Mayor"),CONCATENATE("R",'MAPA DE RIESGOS'!$H427,"C",'MAPA DE RIESGOS'!$AF427),"")</f>
        <v/>
      </c>
      <c r="BP125" s="357" t="str">
        <f>IF(AND('MAPA DE RIESGOS'!$AP428="Baja",'MAPA DE RIESGOS'!$AR428="Mayor"),CONCATENATE("R",'MAPA DE RIESGOS'!$H428,"C",'MAPA DE RIESGOS'!$AF428),"")</f>
        <v/>
      </c>
      <c r="BQ125" s="357" t="str">
        <f>IF(AND('MAPA DE RIESGOS'!$AP429="Baja",'MAPA DE RIESGOS'!$AR429="Mayor"),CONCATENATE("R",'MAPA DE RIESGOS'!$H429,"C",'MAPA DE RIESGOS'!$AF429),"")</f>
        <v/>
      </c>
      <c r="BR125" s="357" t="str">
        <f>IF(AND('MAPA DE RIESGOS'!$AP430="Baja",'MAPA DE RIESGOS'!$AR430="Mayor"),CONCATENATE("R",'MAPA DE RIESGOS'!$H430,"C",'MAPA DE RIESGOS'!$AF430),"")</f>
        <v/>
      </c>
      <c r="BS125" s="357" t="str">
        <f>IF(AND('MAPA DE RIESGOS'!$AP431="Baja",'MAPA DE RIESGOS'!$AR431="Mayor"),CONCATENATE("R",'MAPA DE RIESGOS'!$H431,"C",'MAPA DE RIESGOS'!$AF431),"")</f>
        <v/>
      </c>
      <c r="BT125" s="357" t="str">
        <f>IF(AND('MAPA DE RIESGOS'!$AP432="Baja",'MAPA DE RIESGOS'!$AR432="Mayor"),CONCATENATE("R",'MAPA DE RIESGOS'!$H432,"C",'MAPA DE RIESGOS'!$AF432),"")</f>
        <v/>
      </c>
      <c r="BU125" s="357" t="str">
        <f>IF(AND('MAPA DE RIESGOS'!$AP433="Baja",'MAPA DE RIESGOS'!$AR433="Mayor"),CONCATENATE("R",'MAPA DE RIESGOS'!$H433,"C",'MAPA DE RIESGOS'!$AF433),"")</f>
        <v/>
      </c>
      <c r="BV125" s="357" t="str">
        <f>IF(AND('MAPA DE RIESGOS'!$AP434="Baja",'MAPA DE RIESGOS'!$AR434="Mayor"),CONCATENATE("R",'MAPA DE RIESGOS'!$H434,"C",'MAPA DE RIESGOS'!$AF434),"")</f>
        <v/>
      </c>
      <c r="BW125" s="357" t="str">
        <f>IF(AND('MAPA DE RIESGOS'!$AP435="Baja",'MAPA DE RIESGOS'!$AR435="Mayor"),CONCATENATE("R",'MAPA DE RIESGOS'!$H435,"C",'MAPA DE RIESGOS'!$AF435),"")</f>
        <v/>
      </c>
      <c r="BX125" s="357" t="str">
        <f>IF(AND('MAPA DE RIESGOS'!$AP436="Baja",'MAPA DE RIESGOS'!$AR436="Mayor"),CONCATENATE("R",'MAPA DE RIESGOS'!$H436,"C",'MAPA DE RIESGOS'!$AF436),"")</f>
        <v/>
      </c>
      <c r="BY125" s="357" t="str">
        <f>IF(AND('MAPA DE RIESGOS'!$AP437="Baja",'MAPA DE RIESGOS'!$AR437="Mayor"),CONCATENATE("R",'MAPA DE RIESGOS'!$H437,"C",'MAPA DE RIESGOS'!$AF437),"")</f>
        <v/>
      </c>
      <c r="BZ125" s="357" t="str">
        <f>IF(AND('MAPA DE RIESGOS'!$AP438="Baja",'MAPA DE RIESGOS'!$AR438="Mayor"),CONCATENATE("R",'MAPA DE RIESGOS'!$H438,"C",'MAPA DE RIESGOS'!$AF438),"")</f>
        <v/>
      </c>
      <c r="CA125" s="357" t="str">
        <f>IF(AND('MAPA DE RIESGOS'!$AP439="Baja",'MAPA DE RIESGOS'!$AR439="Mayor"),CONCATENATE("R",'MAPA DE RIESGOS'!$H439,"C",'MAPA DE RIESGOS'!$AF439),"")</f>
        <v/>
      </c>
      <c r="CB125" s="357" t="str">
        <f>IF(AND('MAPA DE RIESGOS'!$AP440="Baja",'MAPA DE RIESGOS'!$AR440="Mayor"),CONCATENATE("R",'MAPA DE RIESGOS'!$H440,"C",'MAPA DE RIESGOS'!$AF440),"")</f>
        <v/>
      </c>
      <c r="CC125" s="358" t="str">
        <f>IF(AND('MAPA DE RIESGOS'!$AP441="Baja",'MAPA DE RIESGOS'!$AR441="Mayor"),CONCATENATE("R",'MAPA DE RIESGOS'!$H441,"C",'MAPA DE RIESGOS'!$AF441),"")</f>
        <v/>
      </c>
      <c r="CD125" s="359" t="str">
        <f>IF(AND('MAPA DE RIESGOS'!$AP424="Baja",'MAPA DE RIESGOS'!$AR424="Catastrófico"),CONCATENATE("R",'MAPA DE RIESGOS'!$H424,"C",'MAPA DE RIESGOS'!$AF424),"")</f>
        <v/>
      </c>
      <c r="CE125" s="359" t="str">
        <f>IF(AND('MAPA DE RIESGOS'!$AP425="Baja",'MAPA DE RIESGOS'!$AR425="Catastrófico"),CONCATENATE("R",'MAPA DE RIESGOS'!$H425,"C",'MAPA DE RIESGOS'!$AF425),"")</f>
        <v/>
      </c>
      <c r="CF125" s="359" t="str">
        <f>IF(AND('MAPA DE RIESGOS'!$AP426="Baja",'MAPA DE RIESGOS'!$AR426="Catastrófico"),CONCATENATE("R",'MAPA DE RIESGOS'!$H426,"C",'MAPA DE RIESGOS'!$AF426),"")</f>
        <v/>
      </c>
      <c r="CG125" s="359" t="str">
        <f>IF(AND('MAPA DE RIESGOS'!$AP427="Baja",'MAPA DE RIESGOS'!$AR427="Catastrófico"),CONCATENATE("R",'MAPA DE RIESGOS'!$H427,"C",'MAPA DE RIESGOS'!$AF427),"")</f>
        <v/>
      </c>
      <c r="CH125" s="359" t="str">
        <f>IF(AND('MAPA DE RIESGOS'!$AP428="Baja",'MAPA DE RIESGOS'!$AR428="Catastrófico"),CONCATENATE("R",'MAPA DE RIESGOS'!$H428,"C",'MAPA DE RIESGOS'!$AF428),"")</f>
        <v/>
      </c>
      <c r="CI125" s="359" t="str">
        <f>IF(AND('MAPA DE RIESGOS'!$AP429="Baja",'MAPA DE RIESGOS'!$AR429="Catastrófico"),CONCATENATE("R",'MAPA DE RIESGOS'!$H429,"C",'MAPA DE RIESGOS'!$AF429),"")</f>
        <v/>
      </c>
      <c r="CJ125" s="359" t="str">
        <f>IF(AND('MAPA DE RIESGOS'!$AP430="Baja",'MAPA DE RIESGOS'!$AR430="Catastrófico"),CONCATENATE("R",'MAPA DE RIESGOS'!$H430,"C",'MAPA DE RIESGOS'!$AF430),"")</f>
        <v/>
      </c>
      <c r="CK125" s="359" t="str">
        <f>IF(AND('MAPA DE RIESGOS'!$AP431="Baja",'MAPA DE RIESGOS'!$AR431="Catastrófico"),CONCATENATE("R",'MAPA DE RIESGOS'!$H431,"C",'MAPA DE RIESGOS'!$AF431),"")</f>
        <v/>
      </c>
      <c r="CL125" s="359" t="str">
        <f>IF(AND('MAPA DE RIESGOS'!$AP432="Baja",'MAPA DE RIESGOS'!$AR432="Catastrófico"),CONCATENATE("R",'MAPA DE RIESGOS'!$H432,"C",'MAPA DE RIESGOS'!$AF432),"")</f>
        <v/>
      </c>
      <c r="CM125" s="359" t="str">
        <f>IF(AND('MAPA DE RIESGOS'!$AP433="Baja",'MAPA DE RIESGOS'!$AR433="Catastrófico"),CONCATENATE("R",'MAPA DE RIESGOS'!$H433,"C",'MAPA DE RIESGOS'!$AF433),"")</f>
        <v/>
      </c>
      <c r="CN125" s="359" t="str">
        <f>IF(AND('MAPA DE RIESGOS'!$AP434="Baja",'MAPA DE RIESGOS'!$AR434="Catastrófico"),CONCATENATE("R",'MAPA DE RIESGOS'!$H434,"C",'MAPA DE RIESGOS'!$AF434),"")</f>
        <v/>
      </c>
      <c r="CO125" s="359" t="str">
        <f>IF(AND('MAPA DE RIESGOS'!$AP435="Baja",'MAPA DE RIESGOS'!$AR435="Catastrófico"),CONCATENATE("R",'MAPA DE RIESGOS'!$H435,"C",'MAPA DE RIESGOS'!$AF435),"")</f>
        <v/>
      </c>
      <c r="CP125" s="359" t="str">
        <f>IF(AND('MAPA DE RIESGOS'!$AP436="Baja",'MAPA DE RIESGOS'!$AR436="Catastrófico"),CONCATENATE("R",'MAPA DE RIESGOS'!$H436,"C",'MAPA DE RIESGOS'!$AF436),"")</f>
        <v/>
      </c>
      <c r="CQ125" s="359" t="str">
        <f>IF(AND('MAPA DE RIESGOS'!$AP437="Baja",'MAPA DE RIESGOS'!$AR437="Catastrófico"),CONCATENATE("R",'MAPA DE RIESGOS'!$H437,"C",'MAPA DE RIESGOS'!$AF437),"")</f>
        <v/>
      </c>
      <c r="CR125" s="359" t="str">
        <f>IF(AND('MAPA DE RIESGOS'!$AP438="Baja",'MAPA DE RIESGOS'!$AR438="Catastrófico"),CONCATENATE("R",'MAPA DE RIESGOS'!$H438,"C",'MAPA DE RIESGOS'!$AF438),"")</f>
        <v/>
      </c>
      <c r="CS125" s="359" t="str">
        <f>IF(AND('MAPA DE RIESGOS'!$AP439="Baja",'MAPA DE RIESGOS'!$AR439="Catastrófico"),CONCATENATE("R",'MAPA DE RIESGOS'!$H439,"C",'MAPA DE RIESGOS'!$AF439),"")</f>
        <v/>
      </c>
      <c r="CT125" s="359" t="str">
        <f>IF(AND('MAPA DE RIESGOS'!$AP440="Baja",'MAPA DE RIESGOS'!$AR440="Catastrófico"),CONCATENATE("R",'MAPA DE RIESGOS'!$H440,"C",'MAPA DE RIESGOS'!$AF440),"")</f>
        <v/>
      </c>
      <c r="CU125" s="360" t="str">
        <f>IF(AND('MAPA DE RIESGOS'!$AP441="Baja",'MAPA DE RIESGOS'!$AR441="Catastrófico"),CONCATENATE("R",'MAPA DE RIESGOS'!$H441,"C",'MAPA DE RIESGOS'!$AF441),"")</f>
        <v/>
      </c>
      <c r="CV125" s="67"/>
      <c r="CW125" s="752"/>
      <c r="CX125" s="752"/>
      <c r="CY125" s="752"/>
      <c r="CZ125" s="752"/>
      <c r="DA125" s="752"/>
      <c r="DB125" s="752"/>
    </row>
    <row r="126" spans="2:106" ht="32.5" customHeight="1">
      <c r="B126" s="749"/>
      <c r="C126" s="749"/>
      <c r="D126" s="750"/>
      <c r="E126" s="738"/>
      <c r="F126" s="739"/>
      <c r="G126" s="739"/>
      <c r="H126" s="739"/>
      <c r="I126" s="740"/>
      <c r="J126" s="378" t="str">
        <f>IF(AND('MAPA DE RIESGOS'!$AP442="Baja",'MAPA DE RIESGOS'!$AR442="Leve"),CONCATENATE("R",'MAPA DE RIESGOS'!$H442,"C",'MAPA DE RIESGOS'!$AF442),"")</f>
        <v/>
      </c>
      <c r="K126" s="379" t="str">
        <f>IF(AND('MAPA DE RIESGOS'!$AP443="Baja",'MAPA DE RIESGOS'!$AR443="Leve"),CONCATENATE("R",'MAPA DE RIESGOS'!$H443,"C",'MAPA DE RIESGOS'!$AF443),"")</f>
        <v/>
      </c>
      <c r="L126" s="379" t="str">
        <f>IF(AND('MAPA DE RIESGOS'!$AP444="Baja",'MAPA DE RIESGOS'!$AR444="Leve"),CONCATENATE("R",'MAPA DE RIESGOS'!$H444,"C",'MAPA DE RIESGOS'!$AF444),"")</f>
        <v/>
      </c>
      <c r="M126" s="379" t="str">
        <f>IF(AND('MAPA DE RIESGOS'!$AP445="Baja",'MAPA DE RIESGOS'!$AR445="Leve"),CONCATENATE("R",'MAPA DE RIESGOS'!$H445,"C",'MAPA DE RIESGOS'!$AF445),"")</f>
        <v/>
      </c>
      <c r="N126" s="379" t="str">
        <f>IF(AND('MAPA DE RIESGOS'!$AP446="Baja",'MAPA DE RIESGOS'!$AR446="Leve"),CONCATENATE("R",'MAPA DE RIESGOS'!$H446,"C",'MAPA DE RIESGOS'!$AF446),"")</f>
        <v/>
      </c>
      <c r="O126" s="379" t="str">
        <f>IF(AND('MAPA DE RIESGOS'!$AP447="Baja",'MAPA DE RIESGOS'!$AR447="Leve"),CONCATENATE("R",'MAPA DE RIESGOS'!$H447,"C",'MAPA DE RIESGOS'!$AF447),"")</f>
        <v/>
      </c>
      <c r="P126" s="379" t="str">
        <f>IF(AND('MAPA DE RIESGOS'!$AP448="Baja",'MAPA DE RIESGOS'!$AR448="Leve"),CONCATENATE("R",'MAPA DE RIESGOS'!$H448,"C",'MAPA DE RIESGOS'!$AF448),"")</f>
        <v/>
      </c>
      <c r="Q126" s="379" t="str">
        <f>IF(AND('MAPA DE RIESGOS'!$AP449="Baja",'MAPA DE RIESGOS'!$AR449="Leve"),CONCATENATE("R",'MAPA DE RIESGOS'!$H449,"C",'MAPA DE RIESGOS'!$AF449),"")</f>
        <v/>
      </c>
      <c r="R126" s="379" t="str">
        <f>IF(AND('MAPA DE RIESGOS'!$AP450="Baja",'MAPA DE RIESGOS'!$AR450="Leve"),CONCATENATE("R",'MAPA DE RIESGOS'!$H450,"C",'MAPA DE RIESGOS'!$AF450),"")</f>
        <v/>
      </c>
      <c r="S126" s="379" t="str">
        <f>IF(AND('MAPA DE RIESGOS'!$AP451="Baja",'MAPA DE RIESGOS'!$AR451="Leve"),CONCATENATE("R",'MAPA DE RIESGOS'!$H451,"C",'MAPA DE RIESGOS'!$AF451),"")</f>
        <v/>
      </c>
      <c r="T126" s="379" t="str">
        <f>IF(AND('MAPA DE RIESGOS'!$AP452="Baja",'MAPA DE RIESGOS'!$AR452="Leve"),CONCATENATE("R",'MAPA DE RIESGOS'!$H452,"C",'MAPA DE RIESGOS'!$AF452),"")</f>
        <v/>
      </c>
      <c r="U126" s="379" t="str">
        <f>IF(AND('MAPA DE RIESGOS'!$AP453="Baja",'MAPA DE RIESGOS'!$AR453="Leve"),CONCATENATE("R",'MAPA DE RIESGOS'!$H453,"C",'MAPA DE RIESGOS'!$AF453),"")</f>
        <v/>
      </c>
      <c r="V126" s="379" t="str">
        <f>IF(AND('MAPA DE RIESGOS'!$AP454="Baja",'MAPA DE RIESGOS'!$AR454="Leve"),CONCATENATE("R",'MAPA DE RIESGOS'!$H454,"C",'MAPA DE RIESGOS'!$AF454),"")</f>
        <v/>
      </c>
      <c r="W126" s="379" t="str">
        <f>IF(AND('MAPA DE RIESGOS'!$AP455="Baja",'MAPA DE RIESGOS'!$AR455="Leve"),CONCATENATE("R",'MAPA DE RIESGOS'!$H455,"C",'MAPA DE RIESGOS'!$AF455),"")</f>
        <v/>
      </c>
      <c r="X126" s="379" t="str">
        <f>IF(AND('MAPA DE RIESGOS'!$AP456="Baja",'MAPA DE RIESGOS'!$AR456="Leve"),CONCATENATE("R",'MAPA DE RIESGOS'!$H456,"C",'MAPA DE RIESGOS'!$AF456),"")</f>
        <v/>
      </c>
      <c r="Y126" s="379" t="str">
        <f>IF(AND('MAPA DE RIESGOS'!$AP457="Baja",'MAPA DE RIESGOS'!$AR457="Leve"),CONCATENATE("R",'MAPA DE RIESGOS'!$H457,"C",'MAPA DE RIESGOS'!$AF457),"")</f>
        <v/>
      </c>
      <c r="Z126" s="379" t="str">
        <f>IF(AND('MAPA DE RIESGOS'!$AP458="Baja",'MAPA DE RIESGOS'!$AR458="Leve"),CONCATENATE("R",'MAPA DE RIESGOS'!$H458,"C",'MAPA DE RIESGOS'!$AF458),"")</f>
        <v/>
      </c>
      <c r="AA126" s="380" t="str">
        <f>IF(AND('MAPA DE RIESGOS'!$AP459="Baja",'MAPA DE RIESGOS'!$AR459="Leve"),CONCATENATE("R",'MAPA DE RIESGOS'!$H459,"C",'MAPA DE RIESGOS'!$AF459),"")</f>
        <v/>
      </c>
      <c r="AB126" s="369" t="str">
        <f>IF(AND('MAPA DE RIESGOS'!$AP442="Baja",'MAPA DE RIESGOS'!$AR442="Menor"),CONCATENATE("R",'MAPA DE RIESGOS'!$H442,"C",'MAPA DE RIESGOS'!$AF442),"")</f>
        <v/>
      </c>
      <c r="AC126" s="370" t="str">
        <f>IF(AND('MAPA DE RIESGOS'!$AP443="Baja",'MAPA DE RIESGOS'!$AR443="Menor"),CONCATENATE("R",'MAPA DE RIESGOS'!$H443,"C",'MAPA DE RIESGOS'!$AF443),"")</f>
        <v/>
      </c>
      <c r="AD126" s="370" t="str">
        <f>IF(AND('MAPA DE RIESGOS'!$AP444="Baja",'MAPA DE RIESGOS'!$AR444="Menor"),CONCATENATE("R",'MAPA DE RIESGOS'!$H444,"C",'MAPA DE RIESGOS'!$AF444),"")</f>
        <v/>
      </c>
      <c r="AE126" s="370" t="str">
        <f>IF(AND('MAPA DE RIESGOS'!$AP445="Baja",'MAPA DE RIESGOS'!$AR445="Menor"),CONCATENATE("R",'MAPA DE RIESGOS'!$H445,"C",'MAPA DE RIESGOS'!$AF445),"")</f>
        <v/>
      </c>
      <c r="AF126" s="370" t="str">
        <f>IF(AND('MAPA DE RIESGOS'!$AP446="Baja",'MAPA DE RIESGOS'!$AR446="Menor"),CONCATENATE("R",'MAPA DE RIESGOS'!$H446,"C",'MAPA DE RIESGOS'!$AF446),"")</f>
        <v/>
      </c>
      <c r="AG126" s="370" t="str">
        <f>IF(AND('MAPA DE RIESGOS'!$AP447="Baja",'MAPA DE RIESGOS'!$AR447="Menor"),CONCATENATE("R",'MAPA DE RIESGOS'!$H447,"C",'MAPA DE RIESGOS'!$AF447),"")</f>
        <v/>
      </c>
      <c r="AH126" s="370" t="str">
        <f>IF(AND('MAPA DE RIESGOS'!$AP448="Baja",'MAPA DE RIESGOS'!$AR448="Menor"),CONCATENATE("R",'MAPA DE RIESGOS'!$H448,"C",'MAPA DE RIESGOS'!$AF448),"")</f>
        <v/>
      </c>
      <c r="AI126" s="370" t="str">
        <f>IF(AND('MAPA DE RIESGOS'!$AP449="Baja",'MAPA DE RIESGOS'!$AR449="Menor"),CONCATENATE("R",'MAPA DE RIESGOS'!$H449,"C",'MAPA DE RIESGOS'!$AF449),"")</f>
        <v/>
      </c>
      <c r="AJ126" s="370" t="str">
        <f>IF(AND('MAPA DE RIESGOS'!$AP450="Baja",'MAPA DE RIESGOS'!$AR450="Menor"),CONCATENATE("R",'MAPA DE RIESGOS'!$H450,"C",'MAPA DE RIESGOS'!$AF450),"")</f>
        <v/>
      </c>
      <c r="AK126" s="370" t="str">
        <f>IF(AND('MAPA DE RIESGOS'!$AP451="Baja",'MAPA DE RIESGOS'!$AR451="Menor"),CONCATENATE("R",'MAPA DE RIESGOS'!$H451,"C",'MAPA DE RIESGOS'!$AF451),"")</f>
        <v/>
      </c>
      <c r="AL126" s="370" t="str">
        <f>IF(AND('MAPA DE RIESGOS'!$AP452="Baja",'MAPA DE RIESGOS'!$AR452="Menor"),CONCATENATE("R",'MAPA DE RIESGOS'!$H452,"C",'MAPA DE RIESGOS'!$AF452),"")</f>
        <v/>
      </c>
      <c r="AM126" s="370" t="str">
        <f>IF(AND('MAPA DE RIESGOS'!$AP453="Baja",'MAPA DE RIESGOS'!$AR453="Menor"),CONCATENATE("R",'MAPA DE RIESGOS'!$H453,"C",'MAPA DE RIESGOS'!$AF453),"")</f>
        <v/>
      </c>
      <c r="AN126" s="370" t="str">
        <f>IF(AND('MAPA DE RIESGOS'!$AP454="Baja",'MAPA DE RIESGOS'!$AR454="Menor"),CONCATENATE("R",'MAPA DE RIESGOS'!$H454,"C",'MAPA DE RIESGOS'!$AF454),"")</f>
        <v/>
      </c>
      <c r="AO126" s="370" t="str">
        <f>IF(AND('MAPA DE RIESGOS'!$AP455="Baja",'MAPA DE RIESGOS'!$AR455="Menor"),CONCATENATE("R",'MAPA DE RIESGOS'!$H455,"C",'MAPA DE RIESGOS'!$AF455),"")</f>
        <v/>
      </c>
      <c r="AP126" s="370" t="str">
        <f>IF(AND('MAPA DE RIESGOS'!$AP456="Baja",'MAPA DE RIESGOS'!$AR456="Menor"),CONCATENATE("R",'MAPA DE RIESGOS'!$H456,"C",'MAPA DE RIESGOS'!$AF456),"")</f>
        <v/>
      </c>
      <c r="AQ126" s="370" t="str">
        <f>IF(AND('MAPA DE RIESGOS'!$AP457="Baja",'MAPA DE RIESGOS'!$AR457="Menor"),CONCATENATE("R",'MAPA DE RIESGOS'!$H457,"C",'MAPA DE RIESGOS'!$AF457),"")</f>
        <v/>
      </c>
      <c r="AR126" s="370" t="str">
        <f>IF(AND('MAPA DE RIESGOS'!$AP458="Baja",'MAPA DE RIESGOS'!$AR458="Menor"),CONCATENATE("R",'MAPA DE RIESGOS'!$H458,"C",'MAPA DE RIESGOS'!$AF458),"")</f>
        <v/>
      </c>
      <c r="AS126" s="370" t="str">
        <f>IF(AND('MAPA DE RIESGOS'!$AP459="Baja",'MAPA DE RIESGOS'!$AR459="Menor"),CONCATENATE("R",'MAPA DE RIESGOS'!$H459,"C",'MAPA DE RIESGOS'!$AF459),"")</f>
        <v/>
      </c>
      <c r="AT126" s="369" t="str">
        <f>IF(AND('MAPA DE RIESGOS'!$AP442="Baja",'MAPA DE RIESGOS'!$AR442="Moderado"),CONCATENATE("R",'MAPA DE RIESGOS'!$H442,"C",'MAPA DE RIESGOS'!$AF442),"")</f>
        <v/>
      </c>
      <c r="AU126" s="370" t="str">
        <f>IF(AND('MAPA DE RIESGOS'!$AP443="Baja",'MAPA DE RIESGOS'!$AR443="Moderado"),CONCATENATE("R",'MAPA DE RIESGOS'!$H443,"C",'MAPA DE RIESGOS'!$AF443),"")</f>
        <v/>
      </c>
      <c r="AV126" s="370" t="str">
        <f>IF(AND('MAPA DE RIESGOS'!$AP444="Baja",'MAPA DE RIESGOS'!$AR444="Moderado"),CONCATENATE("R",'MAPA DE RIESGOS'!$H444,"C",'MAPA DE RIESGOS'!$AF444),"")</f>
        <v/>
      </c>
      <c r="AW126" s="370" t="str">
        <f>IF(AND('MAPA DE RIESGOS'!$AP445="Baja",'MAPA DE RIESGOS'!$AR445="Moderado"),CONCATENATE("R",'MAPA DE RIESGOS'!$H445,"C",'MAPA DE RIESGOS'!$AF445),"")</f>
        <v/>
      </c>
      <c r="AX126" s="370" t="str">
        <f>IF(AND('MAPA DE RIESGOS'!$AP446="Baja",'MAPA DE RIESGOS'!$AR446="Moderado"),CONCATENATE("R",'MAPA DE RIESGOS'!$H446,"C",'MAPA DE RIESGOS'!$AF446),"")</f>
        <v/>
      </c>
      <c r="AY126" s="370" t="str">
        <f>IF(AND('MAPA DE RIESGOS'!$AP447="Baja",'MAPA DE RIESGOS'!$AR447="Moderado"),CONCATENATE("R",'MAPA DE RIESGOS'!$H447,"C",'MAPA DE RIESGOS'!$AF447),"")</f>
        <v/>
      </c>
      <c r="AZ126" s="370" t="str">
        <f>IF(AND('MAPA DE RIESGOS'!$AP448="Baja",'MAPA DE RIESGOS'!$AR448="Moderado"),CONCATENATE("R",'MAPA DE RIESGOS'!$H448,"C",'MAPA DE RIESGOS'!$AF448),"")</f>
        <v/>
      </c>
      <c r="BA126" s="370" t="str">
        <f>IF(AND('MAPA DE RIESGOS'!$AP449="Baja",'MAPA DE RIESGOS'!$AR449="Moderado"),CONCATENATE("R",'MAPA DE RIESGOS'!$H449,"C",'MAPA DE RIESGOS'!$AF449),"")</f>
        <v/>
      </c>
      <c r="BB126" s="370" t="str">
        <f>IF(AND('MAPA DE RIESGOS'!$AP450="Baja",'MAPA DE RIESGOS'!$AR450="Moderado"),CONCATENATE("R",'MAPA DE RIESGOS'!$H450,"C",'MAPA DE RIESGOS'!$AF450),"")</f>
        <v/>
      </c>
      <c r="BC126" s="370" t="str">
        <f>IF(AND('MAPA DE RIESGOS'!$AP451="Baja",'MAPA DE RIESGOS'!$AR451="Moderado"),CONCATENATE("R",'MAPA DE RIESGOS'!$H451,"C",'MAPA DE RIESGOS'!$AF451),"")</f>
        <v/>
      </c>
      <c r="BD126" s="370" t="str">
        <f>IF(AND('MAPA DE RIESGOS'!$AP452="Baja",'MAPA DE RIESGOS'!$AR452="Moderado"),CONCATENATE("R",'MAPA DE RIESGOS'!$H452,"C",'MAPA DE RIESGOS'!$AF452),"")</f>
        <v/>
      </c>
      <c r="BE126" s="370" t="str">
        <f>IF(AND('MAPA DE RIESGOS'!$AP453="Baja",'MAPA DE RIESGOS'!$AR453="Moderado"),CONCATENATE("R",'MAPA DE RIESGOS'!$H453,"C",'MAPA DE RIESGOS'!$AF453),"")</f>
        <v/>
      </c>
      <c r="BF126" s="370" t="str">
        <f>IF(AND('MAPA DE RIESGOS'!$AP454="Baja",'MAPA DE RIESGOS'!$AR454="Moderado"),CONCATENATE("R",'MAPA DE RIESGOS'!$H454,"C",'MAPA DE RIESGOS'!$AF454),"")</f>
        <v>R74C1</v>
      </c>
      <c r="BG126" s="370" t="str">
        <f>IF(AND('MAPA DE RIESGOS'!$AP455="Baja",'MAPA DE RIESGOS'!$AR455="Moderado"),CONCATENATE("R",'MAPA DE RIESGOS'!$H455,"C",'MAPA DE RIESGOS'!$AF455),"")</f>
        <v>R74C2</v>
      </c>
      <c r="BH126" s="370" t="str">
        <f>IF(AND('MAPA DE RIESGOS'!$AP456="Baja",'MAPA DE RIESGOS'!$AR456="Moderado"),CONCATENATE("R",'MAPA DE RIESGOS'!$H456,"C",'MAPA DE RIESGOS'!$AF456),"")</f>
        <v/>
      </c>
      <c r="BI126" s="370" t="str">
        <f>IF(AND('MAPA DE RIESGOS'!$AP457="Baja",'MAPA DE RIESGOS'!$AR457="Moderado"),CONCATENATE("R",'MAPA DE RIESGOS'!$H457,"C",'MAPA DE RIESGOS'!$AF457),"")</f>
        <v/>
      </c>
      <c r="BJ126" s="370" t="str">
        <f>IF(AND('MAPA DE RIESGOS'!$AP458="Baja",'MAPA DE RIESGOS'!$AR458="Moderado"),CONCATENATE("R",'MAPA DE RIESGOS'!$H458,"C",'MAPA DE RIESGOS'!$AF458),"")</f>
        <v/>
      </c>
      <c r="BK126" s="371" t="str">
        <f>IF(AND('MAPA DE RIESGOS'!$AP459="Baja",'MAPA DE RIESGOS'!$AR459="Moderado"),CONCATENATE("R",'MAPA DE RIESGOS'!$H459,"C",'MAPA DE RIESGOS'!$AF459),"")</f>
        <v/>
      </c>
      <c r="BL126" s="357" t="str">
        <f>IF(AND('MAPA DE RIESGOS'!$AP442="Baja",'MAPA DE RIESGOS'!$AR442="Mayor"),CONCATENATE("R",'MAPA DE RIESGOS'!$H442,"C",'MAPA DE RIESGOS'!$AF442),"")</f>
        <v/>
      </c>
      <c r="BM126" s="357" t="str">
        <f>IF(AND('MAPA DE RIESGOS'!$AP443="Baja",'MAPA DE RIESGOS'!$AR443="Mayor"),CONCATENATE("R",'MAPA DE RIESGOS'!$H443,"C",'MAPA DE RIESGOS'!$AF443),"")</f>
        <v/>
      </c>
      <c r="BN126" s="357" t="str">
        <f>IF(AND('MAPA DE RIESGOS'!$AP444="Baja",'MAPA DE RIESGOS'!$AR444="Mayor"),CONCATENATE("R",'MAPA DE RIESGOS'!$H444,"C",'MAPA DE RIESGOS'!$AF444),"")</f>
        <v/>
      </c>
      <c r="BO126" s="357" t="str">
        <f>IF(AND('MAPA DE RIESGOS'!$AP445="Baja",'MAPA DE RIESGOS'!$AR445="Mayor"),CONCATENATE("R",'MAPA DE RIESGOS'!$H445,"C",'MAPA DE RIESGOS'!$AF445),"")</f>
        <v/>
      </c>
      <c r="BP126" s="357" t="str">
        <f>IF(AND('MAPA DE RIESGOS'!$AP446="Baja",'MAPA DE RIESGOS'!$AR446="Mayor"),CONCATENATE("R",'MAPA DE RIESGOS'!$H446,"C",'MAPA DE RIESGOS'!$AF446),"")</f>
        <v/>
      </c>
      <c r="BQ126" s="357" t="str">
        <f>IF(AND('MAPA DE RIESGOS'!$AP447="Baja",'MAPA DE RIESGOS'!$AR447="Mayor"),CONCATENATE("R",'MAPA DE RIESGOS'!$H447,"C",'MAPA DE RIESGOS'!$AF447),"")</f>
        <v/>
      </c>
      <c r="BR126" s="357" t="str">
        <f>IF(AND('MAPA DE RIESGOS'!$AP448="Baja",'MAPA DE RIESGOS'!$AR448="Mayor"),CONCATENATE("R",'MAPA DE RIESGOS'!$H448,"C",'MAPA DE RIESGOS'!$AF448),"")</f>
        <v/>
      </c>
      <c r="BS126" s="357" t="str">
        <f>IF(AND('MAPA DE RIESGOS'!$AP449="Baja",'MAPA DE RIESGOS'!$AR449="Mayor"),CONCATENATE("R",'MAPA DE RIESGOS'!$H449,"C",'MAPA DE RIESGOS'!$AF449),"")</f>
        <v/>
      </c>
      <c r="BT126" s="357" t="str">
        <f>IF(AND('MAPA DE RIESGOS'!$AP450="Baja",'MAPA DE RIESGOS'!$AR450="Mayor"),CONCATENATE("R",'MAPA DE RIESGOS'!$H450,"C",'MAPA DE RIESGOS'!$AF450),"")</f>
        <v/>
      </c>
      <c r="BU126" s="357" t="str">
        <f>IF(AND('MAPA DE RIESGOS'!$AP451="Baja",'MAPA DE RIESGOS'!$AR451="Mayor"),CONCATENATE("R",'MAPA DE RIESGOS'!$H451,"C",'MAPA DE RIESGOS'!$AF451),"")</f>
        <v/>
      </c>
      <c r="BV126" s="357" t="str">
        <f>IF(AND('MAPA DE RIESGOS'!$AP452="Baja",'MAPA DE RIESGOS'!$AR452="Mayor"),CONCATENATE("R",'MAPA DE RIESGOS'!$H452,"C",'MAPA DE RIESGOS'!$AF452),"")</f>
        <v/>
      </c>
      <c r="BW126" s="357" t="str">
        <f>IF(AND('MAPA DE RIESGOS'!$AP453="Baja",'MAPA DE RIESGOS'!$AR453="Mayor"),CONCATENATE("R",'MAPA DE RIESGOS'!$H453,"C",'MAPA DE RIESGOS'!$AF453),"")</f>
        <v/>
      </c>
      <c r="BX126" s="357" t="str">
        <f>IF(AND('MAPA DE RIESGOS'!$AP454="Baja",'MAPA DE RIESGOS'!$AR454="Mayor"),CONCATENATE("R",'MAPA DE RIESGOS'!$H454,"C",'MAPA DE RIESGOS'!$AF454),"")</f>
        <v/>
      </c>
      <c r="BY126" s="357" t="str">
        <f>IF(AND('MAPA DE RIESGOS'!$AP455="Baja",'MAPA DE RIESGOS'!$AR455="Mayor"),CONCATENATE("R",'MAPA DE RIESGOS'!$H455,"C",'MAPA DE RIESGOS'!$AF455),"")</f>
        <v/>
      </c>
      <c r="BZ126" s="357" t="str">
        <f>IF(AND('MAPA DE RIESGOS'!$AP456="Baja",'MAPA DE RIESGOS'!$AR456="Mayor"),CONCATENATE("R",'MAPA DE RIESGOS'!$H456,"C",'MAPA DE RIESGOS'!$AF456),"")</f>
        <v/>
      </c>
      <c r="CA126" s="357" t="str">
        <f>IF(AND('MAPA DE RIESGOS'!$AP457="Baja",'MAPA DE RIESGOS'!$AR457="Mayor"),CONCATENATE("R",'MAPA DE RIESGOS'!$H457,"C",'MAPA DE RIESGOS'!$AF457),"")</f>
        <v/>
      </c>
      <c r="CB126" s="357" t="str">
        <f>IF(AND('MAPA DE RIESGOS'!$AP458="Baja",'MAPA DE RIESGOS'!$AR458="Mayor"),CONCATENATE("R",'MAPA DE RIESGOS'!$H458,"C",'MAPA DE RIESGOS'!$AF458),"")</f>
        <v/>
      </c>
      <c r="CC126" s="358" t="str">
        <f>IF(AND('MAPA DE RIESGOS'!$AP459="Baja",'MAPA DE RIESGOS'!$AR459="Mayor"),CONCATENATE("R",'MAPA DE RIESGOS'!$H459,"C",'MAPA DE RIESGOS'!$AF459),"")</f>
        <v/>
      </c>
      <c r="CD126" s="359" t="str">
        <f>IF(AND('MAPA DE RIESGOS'!$AP442="Baja",'MAPA DE RIESGOS'!$AR442="Catastrófico"),CONCATENATE("R",'MAPA DE RIESGOS'!$H442,"C",'MAPA DE RIESGOS'!$AF442),"")</f>
        <v/>
      </c>
      <c r="CE126" s="359" t="str">
        <f>IF(AND('MAPA DE RIESGOS'!$AP443="Baja",'MAPA DE RIESGOS'!$AR443="Catastrófico"),CONCATENATE("R",'MAPA DE RIESGOS'!$H443,"C",'MAPA DE RIESGOS'!$AF443),"")</f>
        <v/>
      </c>
      <c r="CF126" s="359" t="str">
        <f>IF(AND('MAPA DE RIESGOS'!$AP444="Baja",'MAPA DE RIESGOS'!$AR444="Catastrófico"),CONCATENATE("R",'MAPA DE RIESGOS'!$H444,"C",'MAPA DE RIESGOS'!$AF444),"")</f>
        <v/>
      </c>
      <c r="CG126" s="359" t="str">
        <f>IF(AND('MAPA DE RIESGOS'!$AP445="Baja",'MAPA DE RIESGOS'!$AR445="Catastrófico"),CONCATENATE("R",'MAPA DE RIESGOS'!$H445,"C",'MAPA DE RIESGOS'!$AF445),"")</f>
        <v/>
      </c>
      <c r="CH126" s="359" t="str">
        <f>IF(AND('MAPA DE RIESGOS'!$AP446="Baja",'MAPA DE RIESGOS'!$AR446="Catastrófico"),CONCATENATE("R",'MAPA DE RIESGOS'!$H446,"C",'MAPA DE RIESGOS'!$AF446),"")</f>
        <v/>
      </c>
      <c r="CI126" s="359" t="str">
        <f>IF(AND('MAPA DE RIESGOS'!$AP447="Baja",'MAPA DE RIESGOS'!$AR447="Catastrófico"),CONCATENATE("R",'MAPA DE RIESGOS'!$H447,"C",'MAPA DE RIESGOS'!$AF447),"")</f>
        <v/>
      </c>
      <c r="CJ126" s="359" t="str">
        <f>IF(AND('MAPA DE RIESGOS'!$AP448="Baja",'MAPA DE RIESGOS'!$AR448="Catastrófico"),CONCATENATE("R",'MAPA DE RIESGOS'!$H448,"C",'MAPA DE RIESGOS'!$AF448),"")</f>
        <v/>
      </c>
      <c r="CK126" s="359" t="str">
        <f>IF(AND('MAPA DE RIESGOS'!$AP449="Baja",'MAPA DE RIESGOS'!$AR449="Catastrófico"),CONCATENATE("R",'MAPA DE RIESGOS'!$H449,"C",'MAPA DE RIESGOS'!$AF449),"")</f>
        <v/>
      </c>
      <c r="CL126" s="359" t="str">
        <f>IF(AND('MAPA DE RIESGOS'!$AP450="Baja",'MAPA DE RIESGOS'!$AR450="Catastrófico"),CONCATENATE("R",'MAPA DE RIESGOS'!$H450,"C",'MAPA DE RIESGOS'!$AF450),"")</f>
        <v/>
      </c>
      <c r="CM126" s="359" t="str">
        <f>IF(AND('MAPA DE RIESGOS'!$AP451="Baja",'MAPA DE RIESGOS'!$AR451="Catastrófico"),CONCATENATE("R",'MAPA DE RIESGOS'!$H451,"C",'MAPA DE RIESGOS'!$AF451),"")</f>
        <v/>
      </c>
      <c r="CN126" s="359" t="str">
        <f>IF(AND('MAPA DE RIESGOS'!$AP452="Baja",'MAPA DE RIESGOS'!$AR452="Catastrófico"),CONCATENATE("R",'MAPA DE RIESGOS'!$H452,"C",'MAPA DE RIESGOS'!$AF452),"")</f>
        <v/>
      </c>
      <c r="CO126" s="359" t="str">
        <f>IF(AND('MAPA DE RIESGOS'!$AP453="Baja",'MAPA DE RIESGOS'!$AR453="Catastrófico"),CONCATENATE("R",'MAPA DE RIESGOS'!$H453,"C",'MAPA DE RIESGOS'!$AF453),"")</f>
        <v/>
      </c>
      <c r="CP126" s="359" t="str">
        <f>IF(AND('MAPA DE RIESGOS'!$AP454="Baja",'MAPA DE RIESGOS'!$AR454="Catastrófico"),CONCATENATE("R",'MAPA DE RIESGOS'!$H454,"C",'MAPA DE RIESGOS'!$AF454),"")</f>
        <v/>
      </c>
      <c r="CQ126" s="359" t="str">
        <f>IF(AND('MAPA DE RIESGOS'!$AP455="Baja",'MAPA DE RIESGOS'!$AR455="Catastrófico"),CONCATENATE("R",'MAPA DE RIESGOS'!$H455,"C",'MAPA DE RIESGOS'!$AF455),"")</f>
        <v/>
      </c>
      <c r="CR126" s="359" t="str">
        <f>IF(AND('MAPA DE RIESGOS'!$AP456="Baja",'MAPA DE RIESGOS'!$AR456="Catastrófico"),CONCATENATE("R",'MAPA DE RIESGOS'!$H456,"C",'MAPA DE RIESGOS'!$AF456),"")</f>
        <v/>
      </c>
      <c r="CS126" s="359" t="str">
        <f>IF(AND('MAPA DE RIESGOS'!$AP457="Baja",'MAPA DE RIESGOS'!$AR457="Catastrófico"),CONCATENATE("R",'MAPA DE RIESGOS'!$H457,"C",'MAPA DE RIESGOS'!$AF457),"")</f>
        <v/>
      </c>
      <c r="CT126" s="359" t="str">
        <f>IF(AND('MAPA DE RIESGOS'!$AP458="Baja",'MAPA DE RIESGOS'!$AR458="Catastrófico"),CONCATENATE("R",'MAPA DE RIESGOS'!$H458,"C",'MAPA DE RIESGOS'!$AF458),"")</f>
        <v/>
      </c>
      <c r="CU126" s="360" t="str">
        <f>IF(AND('MAPA DE RIESGOS'!$AP459="Baja",'MAPA DE RIESGOS'!$AR459="Catastrófico"),CONCATENATE("R",'MAPA DE RIESGOS'!$H459,"C",'MAPA DE RIESGOS'!$AF459),"")</f>
        <v/>
      </c>
      <c r="CV126" s="67"/>
      <c r="CW126" s="752"/>
      <c r="CX126" s="752"/>
      <c r="CY126" s="752"/>
      <c r="CZ126" s="752"/>
      <c r="DA126" s="752"/>
      <c r="DB126" s="752"/>
    </row>
    <row r="127" spans="2:106" ht="32.5" customHeight="1">
      <c r="B127" s="749"/>
      <c r="C127" s="749"/>
      <c r="D127" s="750"/>
      <c r="E127" s="738"/>
      <c r="F127" s="739"/>
      <c r="G127" s="739"/>
      <c r="H127" s="739"/>
      <c r="I127" s="740"/>
      <c r="J127" s="378" t="str">
        <f>IF(AND('MAPA DE RIESGOS'!$AP460="Baja",'MAPA DE RIESGOS'!$AR460="Leve"),CONCATENATE("R",'MAPA DE RIESGOS'!$H460,"C",'MAPA DE RIESGOS'!$AF460),"")</f>
        <v/>
      </c>
      <c r="K127" s="379" t="str">
        <f>IF(AND('MAPA DE RIESGOS'!$AP461="Baja",'MAPA DE RIESGOS'!$AR461="Leve"),CONCATENATE("R",'MAPA DE RIESGOS'!$H461,"C",'MAPA DE RIESGOS'!$AF461),"")</f>
        <v/>
      </c>
      <c r="L127" s="379" t="str">
        <f>IF(AND('MAPA DE RIESGOS'!$AP462="Baja",'MAPA DE RIESGOS'!$AR462="Leve"),CONCATENATE("R",'MAPA DE RIESGOS'!$H462,"C",'MAPA DE RIESGOS'!$AF462),"")</f>
        <v/>
      </c>
      <c r="M127" s="379" t="str">
        <f>IF(AND('MAPA DE RIESGOS'!$AP463="Baja",'MAPA DE RIESGOS'!$AR463="Leve"),CONCATENATE("R",'MAPA DE RIESGOS'!$H463,"C",'MAPA DE RIESGOS'!$AF463),"")</f>
        <v/>
      </c>
      <c r="N127" s="379" t="str">
        <f>IF(AND('MAPA DE RIESGOS'!$AP464="Baja",'MAPA DE RIESGOS'!$AR464="Leve"),CONCATENATE("R",'MAPA DE RIESGOS'!$H464,"C",'MAPA DE RIESGOS'!$AF464),"")</f>
        <v/>
      </c>
      <c r="O127" s="379" t="str">
        <f>IF(AND('MAPA DE RIESGOS'!$AP465="Baja",'MAPA DE RIESGOS'!$AR465="Leve"),CONCATENATE("R",'MAPA DE RIESGOS'!$H465,"C",'MAPA DE RIESGOS'!$AF465),"")</f>
        <v/>
      </c>
      <c r="P127" s="379" t="str">
        <f>IF(AND('MAPA DE RIESGOS'!$AP466="Baja",'MAPA DE RIESGOS'!$AR466="Leve"),CONCATENATE("R",'MAPA DE RIESGOS'!$H466,"C",'MAPA DE RIESGOS'!$AF466),"")</f>
        <v/>
      </c>
      <c r="Q127" s="379" t="str">
        <f>IF(AND('MAPA DE RIESGOS'!$AP467="Baja",'MAPA DE RIESGOS'!$AR467="Leve"),CONCATENATE("R",'MAPA DE RIESGOS'!$H467,"C",'MAPA DE RIESGOS'!$AF467),"")</f>
        <v/>
      </c>
      <c r="R127" s="379" t="str">
        <f>IF(AND('MAPA DE RIESGOS'!$AP468="Baja",'MAPA DE RIESGOS'!$AR468="Leve"),CONCATENATE("R",'MAPA DE RIESGOS'!$H468,"C",'MAPA DE RIESGOS'!$AF468),"")</f>
        <v/>
      </c>
      <c r="S127" s="379" t="str">
        <f>IF(AND('MAPA DE RIESGOS'!$AP469="Baja",'MAPA DE RIESGOS'!$AR469="Leve"),CONCATENATE("R",'MAPA DE RIESGOS'!$H469,"C",'MAPA DE RIESGOS'!$AF469),"")</f>
        <v/>
      </c>
      <c r="T127" s="379" t="str">
        <f>IF(AND('MAPA DE RIESGOS'!$AP470="Baja",'MAPA DE RIESGOS'!$AR470="Leve"),CONCATENATE("R",'MAPA DE RIESGOS'!$H470,"C",'MAPA DE RIESGOS'!$AF470),"")</f>
        <v/>
      </c>
      <c r="U127" s="379" t="str">
        <f>IF(AND('MAPA DE RIESGOS'!$AP471="Baja",'MAPA DE RIESGOS'!$AR471="Leve"),CONCATENATE("R",'MAPA DE RIESGOS'!$H471,"C",'MAPA DE RIESGOS'!$AF471),"")</f>
        <v/>
      </c>
      <c r="V127" s="379" t="str">
        <f>IF(AND('MAPA DE RIESGOS'!$AP472="Baja",'MAPA DE RIESGOS'!$AR472="Leve"),CONCATENATE("R",'MAPA DE RIESGOS'!$H472,"C",'MAPA DE RIESGOS'!$AF472),"")</f>
        <v/>
      </c>
      <c r="W127" s="379" t="str">
        <f>IF(AND('MAPA DE RIESGOS'!$AP473="Baja",'MAPA DE RIESGOS'!$AR473="Leve"),CONCATENATE("R",'MAPA DE RIESGOS'!$H473,"C",'MAPA DE RIESGOS'!$AF473),"")</f>
        <v/>
      </c>
      <c r="X127" s="379" t="str">
        <f>IF(AND('MAPA DE RIESGOS'!$AP474="Baja",'MAPA DE RIESGOS'!$AR474="Leve"),CONCATENATE("R",'MAPA DE RIESGOS'!$H474,"C",'MAPA DE RIESGOS'!$AF474),"")</f>
        <v/>
      </c>
      <c r="Y127" s="379" t="str">
        <f>IF(AND('MAPA DE RIESGOS'!$AP475="Baja",'MAPA DE RIESGOS'!$AR475="Leve"),CONCATENATE("R",'MAPA DE RIESGOS'!$H475,"C",'MAPA DE RIESGOS'!$AF475),"")</f>
        <v/>
      </c>
      <c r="Z127" s="379" t="str">
        <f>IF(AND('MAPA DE RIESGOS'!$AP476="Baja",'MAPA DE RIESGOS'!$AR476="Leve"),CONCATENATE("R",'MAPA DE RIESGOS'!$H476,"C",'MAPA DE RIESGOS'!$AF476),"")</f>
        <v/>
      </c>
      <c r="AA127" s="380" t="str">
        <f>IF(AND('MAPA DE RIESGOS'!$AP477="Baja",'MAPA DE RIESGOS'!$AR477="Leve"),CONCATENATE("R",'MAPA DE RIESGOS'!$H477,"C",'MAPA DE RIESGOS'!$AF477),"")</f>
        <v/>
      </c>
      <c r="AB127" s="369" t="str">
        <f>IF(AND('MAPA DE RIESGOS'!$AP460="Baja",'MAPA DE RIESGOS'!$AR460="Menor"),CONCATENATE("R",'MAPA DE RIESGOS'!$H460,"C",'MAPA DE RIESGOS'!$AF460),"")</f>
        <v/>
      </c>
      <c r="AC127" s="370" t="str">
        <f>IF(AND('MAPA DE RIESGOS'!$AP461="Baja",'MAPA DE RIESGOS'!$AR461="Menor"),CONCATENATE("R",'MAPA DE RIESGOS'!$H461,"C",'MAPA DE RIESGOS'!$AF461),"")</f>
        <v/>
      </c>
      <c r="AD127" s="370" t="str">
        <f>IF(AND('MAPA DE RIESGOS'!$AP462="Baja",'MAPA DE RIESGOS'!$AR462="Menor"),CONCATENATE("R",'MAPA DE RIESGOS'!$H462,"C",'MAPA DE RIESGOS'!$AF462),"")</f>
        <v/>
      </c>
      <c r="AE127" s="370" t="str">
        <f>IF(AND('MAPA DE RIESGOS'!$AP463="Baja",'MAPA DE RIESGOS'!$AR463="Menor"),CONCATENATE("R",'MAPA DE RIESGOS'!$H463,"C",'MAPA DE RIESGOS'!$AF463),"")</f>
        <v/>
      </c>
      <c r="AF127" s="370" t="str">
        <f>IF(AND('MAPA DE RIESGOS'!$AP464="Baja",'MAPA DE RIESGOS'!$AR464="Menor"),CONCATENATE("R",'MAPA DE RIESGOS'!$H464,"C",'MAPA DE RIESGOS'!$AF464),"")</f>
        <v/>
      </c>
      <c r="AG127" s="370" t="str">
        <f>IF(AND('MAPA DE RIESGOS'!$AP465="Baja",'MAPA DE RIESGOS'!$AR465="Menor"),CONCATENATE("R",'MAPA DE RIESGOS'!$H465,"C",'MAPA DE RIESGOS'!$AF465),"")</f>
        <v/>
      </c>
      <c r="AH127" s="370" t="str">
        <f>IF(AND('MAPA DE RIESGOS'!$AP466="Baja",'MAPA DE RIESGOS'!$AR466="Menor"),CONCATENATE("R",'MAPA DE RIESGOS'!$H466,"C",'MAPA DE RIESGOS'!$AF466),"")</f>
        <v/>
      </c>
      <c r="AI127" s="370" t="str">
        <f>IF(AND('MAPA DE RIESGOS'!$AP467="Baja",'MAPA DE RIESGOS'!$AR467="Menor"),CONCATENATE("R",'MAPA DE RIESGOS'!$H467,"C",'MAPA DE RIESGOS'!$AF467),"")</f>
        <v/>
      </c>
      <c r="AJ127" s="370" t="str">
        <f>IF(AND('MAPA DE RIESGOS'!$AP468="Baja",'MAPA DE RIESGOS'!$AR468="Menor"),CONCATENATE("R",'MAPA DE RIESGOS'!$H468,"C",'MAPA DE RIESGOS'!$AF468),"")</f>
        <v/>
      </c>
      <c r="AK127" s="370" t="str">
        <f>IF(AND('MAPA DE RIESGOS'!$AP469="Baja",'MAPA DE RIESGOS'!$AR469="Menor"),CONCATENATE("R",'MAPA DE RIESGOS'!$H469,"C",'MAPA DE RIESGOS'!$AF469),"")</f>
        <v/>
      </c>
      <c r="AL127" s="370" t="str">
        <f>IF(AND('MAPA DE RIESGOS'!$AP470="Baja",'MAPA DE RIESGOS'!$AR470="Menor"),CONCATENATE("R",'MAPA DE RIESGOS'!$H470,"C",'MAPA DE RIESGOS'!$AF470),"")</f>
        <v/>
      </c>
      <c r="AM127" s="370" t="str">
        <f>IF(AND('MAPA DE RIESGOS'!$AP471="Baja",'MAPA DE RIESGOS'!$AR471="Menor"),CONCATENATE("R",'MAPA DE RIESGOS'!$H471,"C",'MAPA DE RIESGOS'!$AF471),"")</f>
        <v/>
      </c>
      <c r="AN127" s="370" t="str">
        <f>IF(AND('MAPA DE RIESGOS'!$AP472="Baja",'MAPA DE RIESGOS'!$AR472="Menor"),CONCATENATE("R",'MAPA DE RIESGOS'!$H472,"C",'MAPA DE RIESGOS'!$AF472),"")</f>
        <v/>
      </c>
      <c r="AO127" s="370" t="str">
        <f>IF(AND('MAPA DE RIESGOS'!$AP473="Baja",'MAPA DE RIESGOS'!$AR473="Menor"),CONCATENATE("R",'MAPA DE RIESGOS'!$H473,"C",'MAPA DE RIESGOS'!$AF473),"")</f>
        <v/>
      </c>
      <c r="AP127" s="370" t="str">
        <f>IF(AND('MAPA DE RIESGOS'!$AP474="Baja",'MAPA DE RIESGOS'!$AR474="Menor"),CONCATENATE("R",'MAPA DE RIESGOS'!$H474,"C",'MAPA DE RIESGOS'!$AF474),"")</f>
        <v/>
      </c>
      <c r="AQ127" s="370" t="str">
        <f>IF(AND('MAPA DE RIESGOS'!$AP475="Baja",'MAPA DE RIESGOS'!$AR475="Menor"),CONCATENATE("R",'MAPA DE RIESGOS'!$H475,"C",'MAPA DE RIESGOS'!$AF475),"")</f>
        <v/>
      </c>
      <c r="AR127" s="370" t="str">
        <f>IF(AND('MAPA DE RIESGOS'!$AP476="Baja",'MAPA DE RIESGOS'!$AR476="Menor"),CONCATENATE("R",'MAPA DE RIESGOS'!$H476,"C",'MAPA DE RIESGOS'!$AF476),"")</f>
        <v/>
      </c>
      <c r="AS127" s="370" t="str">
        <f>IF(AND('MAPA DE RIESGOS'!$AP477="Baja",'MAPA DE RIESGOS'!$AR477="Menor"),CONCATENATE("R",'MAPA DE RIESGOS'!$H477,"C",'MAPA DE RIESGOS'!$AF477),"")</f>
        <v/>
      </c>
      <c r="AT127" s="369" t="str">
        <f>IF(AND('MAPA DE RIESGOS'!$AP460="Baja",'MAPA DE RIESGOS'!$AR460="Moderado"),CONCATENATE("R",'MAPA DE RIESGOS'!$H460,"C",'MAPA DE RIESGOS'!$AF460),"")</f>
        <v>R75C1</v>
      </c>
      <c r="AU127" s="370" t="str">
        <f>IF(AND('MAPA DE RIESGOS'!$AP461="Baja",'MAPA DE RIESGOS'!$AR461="Moderado"),CONCATENATE("R",'MAPA DE RIESGOS'!$H461,"C",'MAPA DE RIESGOS'!$AF461),"")</f>
        <v/>
      </c>
      <c r="AV127" s="370" t="str">
        <f>IF(AND('MAPA DE RIESGOS'!$AP462="Baja",'MAPA DE RIESGOS'!$AR462="Moderado"),CONCATENATE("R",'MAPA DE RIESGOS'!$H462,"C",'MAPA DE RIESGOS'!$AF462),"")</f>
        <v/>
      </c>
      <c r="AW127" s="370" t="str">
        <f>IF(AND('MAPA DE RIESGOS'!$AP463="Baja",'MAPA DE RIESGOS'!$AR463="Moderado"),CONCATENATE("R",'MAPA DE RIESGOS'!$H463,"C",'MAPA DE RIESGOS'!$AF463),"")</f>
        <v/>
      </c>
      <c r="AX127" s="370" t="str">
        <f>IF(AND('MAPA DE RIESGOS'!$AP464="Baja",'MAPA DE RIESGOS'!$AR464="Moderado"),CONCATENATE("R",'MAPA DE RIESGOS'!$H464,"C",'MAPA DE RIESGOS'!$AF464),"")</f>
        <v/>
      </c>
      <c r="AY127" s="370" t="str">
        <f>IF(AND('MAPA DE RIESGOS'!$AP465="Baja",'MAPA DE RIESGOS'!$AR465="Moderado"),CONCATENATE("R",'MAPA DE RIESGOS'!$H465,"C",'MAPA DE RIESGOS'!$AF465),"")</f>
        <v/>
      </c>
      <c r="AZ127" s="370" t="str">
        <f>IF(AND('MAPA DE RIESGOS'!$AP466="Baja",'MAPA DE RIESGOS'!$AR466="Moderado"),CONCATENATE("R",'MAPA DE RIESGOS'!$H466,"C",'MAPA DE RIESGOS'!$AF466),"")</f>
        <v>R76C1</v>
      </c>
      <c r="BA127" s="370" t="str">
        <f>IF(AND('MAPA DE RIESGOS'!$AP467="Baja",'MAPA DE RIESGOS'!$AR467="Moderado"),CONCATENATE("R",'MAPA DE RIESGOS'!$H467,"C",'MAPA DE RIESGOS'!$AF467),"")</f>
        <v>R76C2</v>
      </c>
      <c r="BB127" s="370" t="str">
        <f>IF(AND('MAPA DE RIESGOS'!$AP468="Baja",'MAPA DE RIESGOS'!$AR468="Moderado"),CONCATENATE("R",'MAPA DE RIESGOS'!$H468,"C",'MAPA DE RIESGOS'!$AF468),"")</f>
        <v/>
      </c>
      <c r="BC127" s="370" t="str">
        <f>IF(AND('MAPA DE RIESGOS'!$AP469="Baja",'MAPA DE RIESGOS'!$AR469="Moderado"),CONCATENATE("R",'MAPA DE RIESGOS'!$H469,"C",'MAPA DE RIESGOS'!$AF469),"")</f>
        <v/>
      </c>
      <c r="BD127" s="370" t="str">
        <f>IF(AND('MAPA DE RIESGOS'!$AP470="Baja",'MAPA DE RIESGOS'!$AR470="Moderado"),CONCATENATE("R",'MAPA DE RIESGOS'!$H470,"C",'MAPA DE RIESGOS'!$AF470),"")</f>
        <v/>
      </c>
      <c r="BE127" s="370" t="str">
        <f>IF(AND('MAPA DE RIESGOS'!$AP471="Baja",'MAPA DE RIESGOS'!$AR471="Moderado"),CONCATENATE("R",'MAPA DE RIESGOS'!$H471,"C",'MAPA DE RIESGOS'!$AF471),"")</f>
        <v/>
      </c>
      <c r="BF127" s="370" t="str">
        <f>IF(AND('MAPA DE RIESGOS'!$AP472="Baja",'MAPA DE RIESGOS'!$AR472="Moderado"),CONCATENATE("R",'MAPA DE RIESGOS'!$H472,"C",'MAPA DE RIESGOS'!$AF472),"")</f>
        <v/>
      </c>
      <c r="BG127" s="370" t="str">
        <f>IF(AND('MAPA DE RIESGOS'!$AP473="Baja",'MAPA DE RIESGOS'!$AR473="Moderado"),CONCATENATE("R",'MAPA DE RIESGOS'!$H473,"C",'MAPA DE RIESGOS'!$AF473),"")</f>
        <v/>
      </c>
      <c r="BH127" s="370" t="str">
        <f>IF(AND('MAPA DE RIESGOS'!$AP474="Baja",'MAPA DE RIESGOS'!$AR474="Moderado"),CONCATENATE("R",'MAPA DE RIESGOS'!$H474,"C",'MAPA DE RIESGOS'!$AF474),"")</f>
        <v/>
      </c>
      <c r="BI127" s="370" t="str">
        <f>IF(AND('MAPA DE RIESGOS'!$AP475="Baja",'MAPA DE RIESGOS'!$AR475="Moderado"),CONCATENATE("R",'MAPA DE RIESGOS'!$H475,"C",'MAPA DE RIESGOS'!$AF475),"")</f>
        <v/>
      </c>
      <c r="BJ127" s="370" t="str">
        <f>IF(AND('MAPA DE RIESGOS'!$AP476="Baja",'MAPA DE RIESGOS'!$AR476="Moderado"),CONCATENATE("R",'MAPA DE RIESGOS'!$H476,"C",'MAPA DE RIESGOS'!$AF476),"")</f>
        <v/>
      </c>
      <c r="BK127" s="371" t="str">
        <f>IF(AND('MAPA DE RIESGOS'!$AP477="Baja",'MAPA DE RIESGOS'!$AR477="Moderado"),CONCATENATE("R",'MAPA DE RIESGOS'!$H477,"C",'MAPA DE RIESGOS'!$AF477),"")</f>
        <v/>
      </c>
      <c r="BL127" s="357" t="str">
        <f>IF(AND('MAPA DE RIESGOS'!$AP460="Baja",'MAPA DE RIESGOS'!$AR460="Mayor"),CONCATENATE("R",'MAPA DE RIESGOS'!$H460,"C",'MAPA DE RIESGOS'!$AF460),"")</f>
        <v/>
      </c>
      <c r="BM127" s="357" t="str">
        <f>IF(AND('MAPA DE RIESGOS'!$AP461="Baja",'MAPA DE RIESGOS'!$AR461="Mayor"),CONCATENATE("R",'MAPA DE RIESGOS'!$H461,"C",'MAPA DE RIESGOS'!$AF461),"")</f>
        <v/>
      </c>
      <c r="BN127" s="357" t="str">
        <f>IF(AND('MAPA DE RIESGOS'!$AP462="Baja",'MAPA DE RIESGOS'!$AR462="Mayor"),CONCATENATE("R",'MAPA DE RIESGOS'!$H462,"C",'MAPA DE RIESGOS'!$AF462),"")</f>
        <v/>
      </c>
      <c r="BO127" s="357" t="str">
        <f>IF(AND('MAPA DE RIESGOS'!$AP463="Baja",'MAPA DE RIESGOS'!$AR463="Mayor"),CONCATENATE("R",'MAPA DE RIESGOS'!$H463,"C",'MAPA DE RIESGOS'!$AF463),"")</f>
        <v/>
      </c>
      <c r="BP127" s="357" t="str">
        <f>IF(AND('MAPA DE RIESGOS'!$AP464="Baja",'MAPA DE RIESGOS'!$AR464="Mayor"),CONCATENATE("R",'MAPA DE RIESGOS'!$H464,"C",'MAPA DE RIESGOS'!$AF464),"")</f>
        <v/>
      </c>
      <c r="BQ127" s="357" t="str">
        <f>IF(AND('MAPA DE RIESGOS'!$AP465="Baja",'MAPA DE RIESGOS'!$AR465="Mayor"),CONCATENATE("R",'MAPA DE RIESGOS'!$H465,"C",'MAPA DE RIESGOS'!$AF465),"")</f>
        <v/>
      </c>
      <c r="BR127" s="357" t="str">
        <f>IF(AND('MAPA DE RIESGOS'!$AP466="Baja",'MAPA DE RIESGOS'!$AR466="Mayor"),CONCATENATE("R",'MAPA DE RIESGOS'!$H466,"C",'MAPA DE RIESGOS'!$AF466),"")</f>
        <v/>
      </c>
      <c r="BS127" s="357" t="str">
        <f>IF(AND('MAPA DE RIESGOS'!$AP467="Baja",'MAPA DE RIESGOS'!$AR467="Mayor"),CONCATENATE("R",'MAPA DE RIESGOS'!$H467,"C",'MAPA DE RIESGOS'!$AF467),"")</f>
        <v/>
      </c>
      <c r="BT127" s="357" t="str">
        <f>IF(AND('MAPA DE RIESGOS'!$AP468="Baja",'MAPA DE RIESGOS'!$AR468="Mayor"),CONCATENATE("R",'MAPA DE RIESGOS'!$H468,"C",'MAPA DE RIESGOS'!$AF468),"")</f>
        <v/>
      </c>
      <c r="BU127" s="357" t="str">
        <f>IF(AND('MAPA DE RIESGOS'!$AP469="Baja",'MAPA DE RIESGOS'!$AR469="Mayor"),CONCATENATE("R",'MAPA DE RIESGOS'!$H469,"C",'MAPA DE RIESGOS'!$AF469),"")</f>
        <v/>
      </c>
      <c r="BV127" s="357" t="str">
        <f>IF(AND('MAPA DE RIESGOS'!$AP470="Baja",'MAPA DE RIESGOS'!$AR470="Mayor"),CONCATENATE("R",'MAPA DE RIESGOS'!$H470,"C",'MAPA DE RIESGOS'!$AF470),"")</f>
        <v/>
      </c>
      <c r="BW127" s="357" t="str">
        <f>IF(AND('MAPA DE RIESGOS'!$AP471="Baja",'MAPA DE RIESGOS'!$AR471="Mayor"),CONCATENATE("R",'MAPA DE RIESGOS'!$H471,"C",'MAPA DE RIESGOS'!$AF471),"")</f>
        <v/>
      </c>
      <c r="BX127" s="357" t="str">
        <f>IF(AND('MAPA DE RIESGOS'!$AP472="Baja",'MAPA DE RIESGOS'!$AR472="Mayor"),CONCATENATE("R",'MAPA DE RIESGOS'!$H472,"C",'MAPA DE RIESGOS'!$AF472),"")</f>
        <v/>
      </c>
      <c r="BY127" s="357" t="str">
        <f>IF(AND('MAPA DE RIESGOS'!$AP473="Baja",'MAPA DE RIESGOS'!$AR473="Mayor"),CONCATENATE("R",'MAPA DE RIESGOS'!$H473,"C",'MAPA DE RIESGOS'!$AF473),"")</f>
        <v/>
      </c>
      <c r="BZ127" s="357" t="str">
        <f>IF(AND('MAPA DE RIESGOS'!$AP474="Baja",'MAPA DE RIESGOS'!$AR474="Mayor"),CONCATENATE("R",'MAPA DE RIESGOS'!$H474,"C",'MAPA DE RIESGOS'!$AF474),"")</f>
        <v/>
      </c>
      <c r="CA127" s="357" t="str">
        <f>IF(AND('MAPA DE RIESGOS'!$AP475="Baja",'MAPA DE RIESGOS'!$AR475="Mayor"),CONCATENATE("R",'MAPA DE RIESGOS'!$H475,"C",'MAPA DE RIESGOS'!$AF475),"")</f>
        <v/>
      </c>
      <c r="CB127" s="357" t="str">
        <f>IF(AND('MAPA DE RIESGOS'!$AP476="Baja",'MAPA DE RIESGOS'!$AR476="Mayor"),CONCATENATE("R",'MAPA DE RIESGOS'!$H476,"C",'MAPA DE RIESGOS'!$AF476),"")</f>
        <v/>
      </c>
      <c r="CC127" s="358" t="str">
        <f>IF(AND('MAPA DE RIESGOS'!$AP477="Baja",'MAPA DE RIESGOS'!$AR477="Mayor"),CONCATENATE("R",'MAPA DE RIESGOS'!$H477,"C",'MAPA DE RIESGOS'!$AF477),"")</f>
        <v/>
      </c>
      <c r="CD127" s="359" t="str">
        <f>IF(AND('MAPA DE RIESGOS'!$AP460="Baja",'MAPA DE RIESGOS'!$AR460="Catastrófico"),CONCATENATE("R",'MAPA DE RIESGOS'!$H460,"C",'MAPA DE RIESGOS'!$AF460),"")</f>
        <v/>
      </c>
      <c r="CE127" s="359" t="str">
        <f>IF(AND('MAPA DE RIESGOS'!$AP461="Baja",'MAPA DE RIESGOS'!$AR461="Catastrófico"),CONCATENATE("R",'MAPA DE RIESGOS'!$H461,"C",'MAPA DE RIESGOS'!$AF461),"")</f>
        <v/>
      </c>
      <c r="CF127" s="359" t="str">
        <f>IF(AND('MAPA DE RIESGOS'!$AP462="Baja",'MAPA DE RIESGOS'!$AR462="Catastrófico"),CONCATENATE("R",'MAPA DE RIESGOS'!$H462,"C",'MAPA DE RIESGOS'!$AF462),"")</f>
        <v/>
      </c>
      <c r="CG127" s="359" t="str">
        <f>IF(AND('MAPA DE RIESGOS'!$AP463="Baja",'MAPA DE RIESGOS'!$AR463="Catastrófico"),CONCATENATE("R",'MAPA DE RIESGOS'!$H463,"C",'MAPA DE RIESGOS'!$AF463),"")</f>
        <v/>
      </c>
      <c r="CH127" s="359" t="str">
        <f>IF(AND('MAPA DE RIESGOS'!$AP464="Baja",'MAPA DE RIESGOS'!$AR464="Catastrófico"),CONCATENATE("R",'MAPA DE RIESGOS'!$H464,"C",'MAPA DE RIESGOS'!$AF464),"")</f>
        <v/>
      </c>
      <c r="CI127" s="359" t="str">
        <f>IF(AND('MAPA DE RIESGOS'!$AP465="Baja",'MAPA DE RIESGOS'!$AR465="Catastrófico"),CONCATENATE("R",'MAPA DE RIESGOS'!$H465,"C",'MAPA DE RIESGOS'!$AF465),"")</f>
        <v/>
      </c>
      <c r="CJ127" s="359" t="str">
        <f>IF(AND('MAPA DE RIESGOS'!$AP466="Baja",'MAPA DE RIESGOS'!$AR466="Catastrófico"),CONCATENATE("R",'MAPA DE RIESGOS'!$H466,"C",'MAPA DE RIESGOS'!$AF466),"")</f>
        <v/>
      </c>
      <c r="CK127" s="359" t="str">
        <f>IF(AND('MAPA DE RIESGOS'!$AP467="Baja",'MAPA DE RIESGOS'!$AR467="Catastrófico"),CONCATENATE("R",'MAPA DE RIESGOS'!$H467,"C",'MAPA DE RIESGOS'!$AF467),"")</f>
        <v/>
      </c>
      <c r="CL127" s="359" t="str">
        <f>IF(AND('MAPA DE RIESGOS'!$AP468="Baja",'MAPA DE RIESGOS'!$AR468="Catastrófico"),CONCATENATE("R",'MAPA DE RIESGOS'!$H468,"C",'MAPA DE RIESGOS'!$AF468),"")</f>
        <v/>
      </c>
      <c r="CM127" s="359" t="str">
        <f>IF(AND('MAPA DE RIESGOS'!$AP469="Baja",'MAPA DE RIESGOS'!$AR469="Catastrófico"),CONCATENATE("R",'MAPA DE RIESGOS'!$H469,"C",'MAPA DE RIESGOS'!$AF469),"")</f>
        <v/>
      </c>
      <c r="CN127" s="359" t="str">
        <f>IF(AND('MAPA DE RIESGOS'!$AP470="Baja",'MAPA DE RIESGOS'!$AR470="Catastrófico"),CONCATENATE("R",'MAPA DE RIESGOS'!$H470,"C",'MAPA DE RIESGOS'!$AF470),"")</f>
        <v/>
      </c>
      <c r="CO127" s="359" t="str">
        <f>IF(AND('MAPA DE RIESGOS'!$AP471="Baja",'MAPA DE RIESGOS'!$AR471="Catastrófico"),CONCATENATE("R",'MAPA DE RIESGOS'!$H471,"C",'MAPA DE RIESGOS'!$AF471),"")</f>
        <v/>
      </c>
      <c r="CP127" s="359" t="str">
        <f>IF(AND('MAPA DE RIESGOS'!$AP472="Baja",'MAPA DE RIESGOS'!$AR472="Catastrófico"),CONCATENATE("R",'MAPA DE RIESGOS'!$H472,"C",'MAPA DE RIESGOS'!$AF472),"")</f>
        <v/>
      </c>
      <c r="CQ127" s="359" t="str">
        <f>IF(AND('MAPA DE RIESGOS'!$AP473="Baja",'MAPA DE RIESGOS'!$AR473="Catastrófico"),CONCATENATE("R",'MAPA DE RIESGOS'!$H473,"C",'MAPA DE RIESGOS'!$AF473),"")</f>
        <v/>
      </c>
      <c r="CR127" s="359" t="str">
        <f>IF(AND('MAPA DE RIESGOS'!$AP474="Baja",'MAPA DE RIESGOS'!$AR474="Catastrófico"),CONCATENATE("R",'MAPA DE RIESGOS'!$H474,"C",'MAPA DE RIESGOS'!$AF474),"")</f>
        <v/>
      </c>
      <c r="CS127" s="359" t="str">
        <f>IF(AND('MAPA DE RIESGOS'!$AP475="Baja",'MAPA DE RIESGOS'!$AR475="Catastrófico"),CONCATENATE("R",'MAPA DE RIESGOS'!$H475,"C",'MAPA DE RIESGOS'!$AF475),"")</f>
        <v/>
      </c>
      <c r="CT127" s="359" t="str">
        <f>IF(AND('MAPA DE RIESGOS'!$AP476="Baja",'MAPA DE RIESGOS'!$AR476="Catastrófico"),CONCATENATE("R",'MAPA DE RIESGOS'!$H476,"C",'MAPA DE RIESGOS'!$AF476),"")</f>
        <v/>
      </c>
      <c r="CU127" s="360" t="str">
        <f>IF(AND('MAPA DE RIESGOS'!$AP477="Baja",'MAPA DE RIESGOS'!$AR477="Catastrófico"),CONCATENATE("R",'MAPA DE RIESGOS'!$H477,"C",'MAPA DE RIESGOS'!$AF477),"")</f>
        <v/>
      </c>
      <c r="CV127" s="67"/>
      <c r="CW127" s="752"/>
      <c r="CX127" s="752"/>
      <c r="CY127" s="752"/>
      <c r="CZ127" s="752"/>
      <c r="DA127" s="752"/>
      <c r="DB127" s="752"/>
    </row>
    <row r="128" spans="2:106" ht="32.5" customHeight="1">
      <c r="B128" s="749"/>
      <c r="C128" s="749"/>
      <c r="D128" s="750"/>
      <c r="E128" s="738"/>
      <c r="F128" s="739"/>
      <c r="G128" s="739"/>
      <c r="H128" s="739"/>
      <c r="I128" s="740"/>
      <c r="J128" s="378" t="str">
        <f>IF(AND('MAPA DE RIESGOS'!$AP478="Baja",'MAPA DE RIESGOS'!$AR478="Leve"),CONCATENATE("R",'MAPA DE RIESGOS'!$H478,"C",'MAPA DE RIESGOS'!$AF478),"")</f>
        <v/>
      </c>
      <c r="K128" s="379" t="str">
        <f>IF(AND('MAPA DE RIESGOS'!$AP479="Baja",'MAPA DE RIESGOS'!$AR479="Leve"),CONCATENATE("R",'MAPA DE RIESGOS'!$H479,"C",'MAPA DE RIESGOS'!$AF479),"")</f>
        <v/>
      </c>
      <c r="L128" s="379" t="str">
        <f>IF(AND('MAPA DE RIESGOS'!$AP480="Baja",'MAPA DE RIESGOS'!$AR480="Leve"),CONCATENATE("R",'MAPA DE RIESGOS'!$H480,"C",'MAPA DE RIESGOS'!$AF480),"")</f>
        <v/>
      </c>
      <c r="M128" s="379" t="str">
        <f>IF(AND('MAPA DE RIESGOS'!$AP481="Baja",'MAPA DE RIESGOS'!$AR481="Leve"),CONCATENATE("R",'MAPA DE RIESGOS'!$H481,"C",'MAPA DE RIESGOS'!$AF481),"")</f>
        <v/>
      </c>
      <c r="N128" s="379" t="str">
        <f>IF(AND('MAPA DE RIESGOS'!$AP482="Baja",'MAPA DE RIESGOS'!$AR482="Leve"),CONCATENATE("R",'MAPA DE RIESGOS'!$H482,"C",'MAPA DE RIESGOS'!$AF482),"")</f>
        <v/>
      </c>
      <c r="O128" s="379" t="str">
        <f>IF(AND('MAPA DE RIESGOS'!$AP483="Baja",'MAPA DE RIESGOS'!$AR483="Leve"),CONCATENATE("R",'MAPA DE RIESGOS'!$H483,"C",'MAPA DE RIESGOS'!$AF483),"")</f>
        <v/>
      </c>
      <c r="P128" s="379" t="str">
        <f>IF(AND('MAPA DE RIESGOS'!$AP484="Baja",'MAPA DE RIESGOS'!$AR484="Leve"),CONCATENATE("R",'MAPA DE RIESGOS'!$H484,"C",'MAPA DE RIESGOS'!$AF484),"")</f>
        <v/>
      </c>
      <c r="Q128" s="379" t="str">
        <f>IF(AND('MAPA DE RIESGOS'!$AP485="Baja",'MAPA DE RIESGOS'!$AR485="Leve"),CONCATENATE("R",'MAPA DE RIESGOS'!$H485,"C",'MAPA DE RIESGOS'!$AF485),"")</f>
        <v/>
      </c>
      <c r="R128" s="379" t="str">
        <f>IF(AND('MAPA DE RIESGOS'!$AP486="Baja",'MAPA DE RIESGOS'!$AR486="Leve"),CONCATENATE("R",'MAPA DE RIESGOS'!$H486,"C",'MAPA DE RIESGOS'!$AF486),"")</f>
        <v/>
      </c>
      <c r="S128" s="379" t="str">
        <f>IF(AND('MAPA DE RIESGOS'!$AP487="Baja",'MAPA DE RIESGOS'!$AR487="Leve"),CONCATENATE("R",'MAPA DE RIESGOS'!$H487,"C",'MAPA DE RIESGOS'!$AF487),"")</f>
        <v/>
      </c>
      <c r="T128" s="379" t="str">
        <f>IF(AND('MAPA DE RIESGOS'!$AP488="Baja",'MAPA DE RIESGOS'!$AR488="Leve"),CONCATENATE("R",'MAPA DE RIESGOS'!$H488,"C",'MAPA DE RIESGOS'!$AF488),"")</f>
        <v/>
      </c>
      <c r="U128" s="379" t="str">
        <f>IF(AND('MAPA DE RIESGOS'!$AP489="Baja",'MAPA DE RIESGOS'!$AR489="Leve"),CONCATENATE("R",'MAPA DE RIESGOS'!$H489,"C",'MAPA DE RIESGOS'!$AF489),"")</f>
        <v/>
      </c>
      <c r="V128" s="379" t="str">
        <f>IF(AND('MAPA DE RIESGOS'!$AP490="Baja",'MAPA DE RIESGOS'!$AR490="Leve"),CONCATENATE("R",'MAPA DE RIESGOS'!$H490,"C",'MAPA DE RIESGOS'!$AF490),"")</f>
        <v/>
      </c>
      <c r="W128" s="379" t="str">
        <f>IF(AND('MAPA DE RIESGOS'!$AP491="Baja",'MAPA DE RIESGOS'!$AR491="Leve"),CONCATENATE("R",'MAPA DE RIESGOS'!$H491,"C",'MAPA DE RIESGOS'!$AF491),"")</f>
        <v/>
      </c>
      <c r="X128" s="379" t="str">
        <f>IF(AND('MAPA DE RIESGOS'!$AP492="Baja",'MAPA DE RIESGOS'!$AR492="Leve"),CONCATENATE("R",'MAPA DE RIESGOS'!$H492,"C",'MAPA DE RIESGOS'!$AF492),"")</f>
        <v/>
      </c>
      <c r="Y128" s="379" t="str">
        <f>IF(AND('MAPA DE RIESGOS'!$AP493="Baja",'MAPA DE RIESGOS'!$AR493="Leve"),CONCATENATE("R",'MAPA DE RIESGOS'!$H493,"C",'MAPA DE RIESGOS'!$AF493),"")</f>
        <v/>
      </c>
      <c r="Z128" s="379" t="str">
        <f>IF(AND('MAPA DE RIESGOS'!$AP494="Baja",'MAPA DE RIESGOS'!$AR494="Leve"),CONCATENATE("R",'MAPA DE RIESGOS'!$H494,"C",'MAPA DE RIESGOS'!$AF494),"")</f>
        <v/>
      </c>
      <c r="AA128" s="380" t="str">
        <f>IF(AND('MAPA DE RIESGOS'!$AP495="Baja",'MAPA DE RIESGOS'!$AR495="Leve"),CONCATENATE("R",'MAPA DE RIESGOS'!$H495,"C",'MAPA DE RIESGOS'!$AF495),"")</f>
        <v/>
      </c>
      <c r="AB128" s="369" t="str">
        <f>IF(AND('MAPA DE RIESGOS'!$AP478="Baja",'MAPA DE RIESGOS'!$AR478="Menor"),CONCATENATE("R",'MAPA DE RIESGOS'!$H478,"C",'MAPA DE RIESGOS'!$AF478),"")</f>
        <v/>
      </c>
      <c r="AC128" s="370" t="str">
        <f>IF(AND('MAPA DE RIESGOS'!$AP479="Baja",'MAPA DE RIESGOS'!$AR479="Menor"),CONCATENATE("R",'MAPA DE RIESGOS'!$H479,"C",'MAPA DE RIESGOS'!$AF479),"")</f>
        <v/>
      </c>
      <c r="AD128" s="370" t="str">
        <f>IF(AND('MAPA DE RIESGOS'!$AP480="Baja",'MAPA DE RIESGOS'!$AR480="Menor"),CONCATENATE("R",'MAPA DE RIESGOS'!$H480,"C",'MAPA DE RIESGOS'!$AF480),"")</f>
        <v/>
      </c>
      <c r="AE128" s="370" t="str">
        <f>IF(AND('MAPA DE RIESGOS'!$AP481="Baja",'MAPA DE RIESGOS'!$AR481="Menor"),CONCATENATE("R",'MAPA DE RIESGOS'!$H481,"C",'MAPA DE RIESGOS'!$AF481),"")</f>
        <v/>
      </c>
      <c r="AF128" s="370" t="str">
        <f>IF(AND('MAPA DE RIESGOS'!$AP482="Baja",'MAPA DE RIESGOS'!$AR482="Menor"),CONCATENATE("R",'MAPA DE RIESGOS'!$H482,"C",'MAPA DE RIESGOS'!$AF482),"")</f>
        <v/>
      </c>
      <c r="AG128" s="370" t="str">
        <f>IF(AND('MAPA DE RIESGOS'!$AP483="Baja",'MAPA DE RIESGOS'!$AR483="Menor"),CONCATENATE("R",'MAPA DE RIESGOS'!$H483,"C",'MAPA DE RIESGOS'!$AF483),"")</f>
        <v/>
      </c>
      <c r="AH128" s="370" t="str">
        <f>IF(AND('MAPA DE RIESGOS'!$AP484="Baja",'MAPA DE RIESGOS'!$AR484="Menor"),CONCATENATE("R",'MAPA DE RIESGOS'!$H484,"C",'MAPA DE RIESGOS'!$AF484),"")</f>
        <v/>
      </c>
      <c r="AI128" s="370" t="str">
        <f>IF(AND('MAPA DE RIESGOS'!$AP485="Baja",'MAPA DE RIESGOS'!$AR485="Menor"),CONCATENATE("R",'MAPA DE RIESGOS'!$H485,"C",'MAPA DE RIESGOS'!$AF485),"")</f>
        <v/>
      </c>
      <c r="AJ128" s="370" t="str">
        <f>IF(AND('MAPA DE RIESGOS'!$AP486="Baja",'MAPA DE RIESGOS'!$AR486="Menor"),CONCATENATE("R",'MAPA DE RIESGOS'!$H486,"C",'MAPA DE RIESGOS'!$AF486),"")</f>
        <v/>
      </c>
      <c r="AK128" s="370" t="str">
        <f>IF(AND('MAPA DE RIESGOS'!$AP487="Baja",'MAPA DE RIESGOS'!$AR487="Menor"),CONCATENATE("R",'MAPA DE RIESGOS'!$H487,"C",'MAPA DE RIESGOS'!$AF487),"")</f>
        <v/>
      </c>
      <c r="AL128" s="370" t="str">
        <f>IF(AND('MAPA DE RIESGOS'!$AP488="Baja",'MAPA DE RIESGOS'!$AR488="Menor"),CONCATENATE("R",'MAPA DE RIESGOS'!$H488,"C",'MAPA DE RIESGOS'!$AF488),"")</f>
        <v/>
      </c>
      <c r="AM128" s="370" t="str">
        <f>IF(AND('MAPA DE RIESGOS'!$AP489="Baja",'MAPA DE RIESGOS'!$AR489="Menor"),CONCATENATE("R",'MAPA DE RIESGOS'!$H489,"C",'MAPA DE RIESGOS'!$AF489),"")</f>
        <v/>
      </c>
      <c r="AN128" s="370" t="str">
        <f>IF(AND('MAPA DE RIESGOS'!$AP490="Baja",'MAPA DE RIESGOS'!$AR490="Menor"),CONCATENATE("R",'MAPA DE RIESGOS'!$H490,"C",'MAPA DE RIESGOS'!$AF490),"")</f>
        <v/>
      </c>
      <c r="AO128" s="370" t="str">
        <f>IF(AND('MAPA DE RIESGOS'!$AP491="Baja",'MAPA DE RIESGOS'!$AR491="Menor"),CONCATENATE("R",'MAPA DE RIESGOS'!$H491,"C",'MAPA DE RIESGOS'!$AF491),"")</f>
        <v/>
      </c>
      <c r="AP128" s="370" t="str">
        <f>IF(AND('MAPA DE RIESGOS'!$AP492="Baja",'MAPA DE RIESGOS'!$AR492="Menor"),CONCATENATE("R",'MAPA DE RIESGOS'!$H492,"C",'MAPA DE RIESGOS'!$AF492),"")</f>
        <v/>
      </c>
      <c r="AQ128" s="370" t="str">
        <f>IF(AND('MAPA DE RIESGOS'!$AP493="Baja",'MAPA DE RIESGOS'!$AR493="Menor"),CONCATENATE("R",'MAPA DE RIESGOS'!$H493,"C",'MAPA DE RIESGOS'!$AF493),"")</f>
        <v/>
      </c>
      <c r="AR128" s="370" t="str">
        <f>IF(AND('MAPA DE RIESGOS'!$AP494="Baja",'MAPA DE RIESGOS'!$AR494="Menor"),CONCATENATE("R",'MAPA DE RIESGOS'!$H494,"C",'MAPA DE RIESGOS'!$AF494),"")</f>
        <v/>
      </c>
      <c r="AS128" s="370" t="str">
        <f>IF(AND('MAPA DE RIESGOS'!$AP495="Baja",'MAPA DE RIESGOS'!$AR495="Menor"),CONCATENATE("R",'MAPA DE RIESGOS'!$H495,"C",'MAPA DE RIESGOS'!$AF495),"")</f>
        <v/>
      </c>
      <c r="AT128" s="369" t="str">
        <f>IF(AND('MAPA DE RIESGOS'!$AP478="Baja",'MAPA DE RIESGOS'!$AR478="Moderado"),CONCATENATE("R",'MAPA DE RIESGOS'!$H478,"C",'MAPA DE RIESGOS'!$AF478),"")</f>
        <v>R78C1</v>
      </c>
      <c r="AU128" s="370" t="str">
        <f>IF(AND('MAPA DE RIESGOS'!$AP479="Baja",'MAPA DE RIESGOS'!$AR479="Moderado"),CONCATENATE("R",'MAPA DE RIESGOS'!$H479,"C",'MAPA DE RIESGOS'!$AF479),"")</f>
        <v/>
      </c>
      <c r="AV128" s="370" t="str">
        <f>IF(AND('MAPA DE RIESGOS'!$AP480="Baja",'MAPA DE RIESGOS'!$AR480="Moderado"),CONCATENATE("R",'MAPA DE RIESGOS'!$H480,"C",'MAPA DE RIESGOS'!$AF480),"")</f>
        <v/>
      </c>
      <c r="AW128" s="370" t="str">
        <f>IF(AND('MAPA DE RIESGOS'!$AP481="Baja",'MAPA DE RIESGOS'!$AR481="Moderado"),CONCATENATE("R",'MAPA DE RIESGOS'!$H481,"C",'MAPA DE RIESGOS'!$AF481),"")</f>
        <v/>
      </c>
      <c r="AX128" s="370" t="str">
        <f>IF(AND('MAPA DE RIESGOS'!$AP482="Baja",'MAPA DE RIESGOS'!$AR482="Moderado"),CONCATENATE("R",'MAPA DE RIESGOS'!$H482,"C",'MAPA DE RIESGOS'!$AF482),"")</f>
        <v/>
      </c>
      <c r="AY128" s="370" t="str">
        <f>IF(AND('MAPA DE RIESGOS'!$AP483="Baja",'MAPA DE RIESGOS'!$AR483="Moderado"),CONCATENATE("R",'MAPA DE RIESGOS'!$H483,"C",'MAPA DE RIESGOS'!$AF483),"")</f>
        <v/>
      </c>
      <c r="AZ128" s="370" t="str">
        <f>IF(AND('MAPA DE RIESGOS'!$AP484="Baja",'MAPA DE RIESGOS'!$AR484="Moderado"),CONCATENATE("R",'MAPA DE RIESGOS'!$H484,"C",'MAPA DE RIESGOS'!$AF484),"")</f>
        <v>R79C1</v>
      </c>
      <c r="BA128" s="370" t="str">
        <f>IF(AND('MAPA DE RIESGOS'!$AP485="Baja",'MAPA DE RIESGOS'!$AR485="Moderado"),CONCATENATE("R",'MAPA DE RIESGOS'!$H485,"C",'MAPA DE RIESGOS'!$AF485),"")</f>
        <v>R79C2</v>
      </c>
      <c r="BB128" s="370" t="str">
        <f>IF(AND('MAPA DE RIESGOS'!$AP486="Baja",'MAPA DE RIESGOS'!$AR486="Moderado"),CONCATENATE("R",'MAPA DE RIESGOS'!$H486,"C",'MAPA DE RIESGOS'!$AF486),"")</f>
        <v/>
      </c>
      <c r="BC128" s="370" t="str">
        <f>IF(AND('MAPA DE RIESGOS'!$AP487="Baja",'MAPA DE RIESGOS'!$AR487="Moderado"),CONCATENATE("R",'MAPA DE RIESGOS'!$H487,"C",'MAPA DE RIESGOS'!$AF487),"")</f>
        <v/>
      </c>
      <c r="BD128" s="370" t="str">
        <f>IF(AND('MAPA DE RIESGOS'!$AP488="Baja",'MAPA DE RIESGOS'!$AR488="Moderado"),CONCATENATE("R",'MAPA DE RIESGOS'!$H488,"C",'MAPA DE RIESGOS'!$AF488),"")</f>
        <v/>
      </c>
      <c r="BE128" s="370" t="str">
        <f>IF(AND('MAPA DE RIESGOS'!$AP489="Baja",'MAPA DE RIESGOS'!$AR489="Moderado"),CONCATENATE("R",'MAPA DE RIESGOS'!$H489,"C",'MAPA DE RIESGOS'!$AF489),"")</f>
        <v/>
      </c>
      <c r="BF128" s="370" t="str">
        <f>IF(AND('MAPA DE RIESGOS'!$AP490="Baja",'MAPA DE RIESGOS'!$AR490="Moderado"),CONCATENATE("R",'MAPA DE RIESGOS'!$H490,"C",'MAPA DE RIESGOS'!$AF490),"")</f>
        <v>R80C1</v>
      </c>
      <c r="BG128" s="370" t="str">
        <f>IF(AND('MAPA DE RIESGOS'!$AP491="Baja",'MAPA DE RIESGOS'!$AR491="Moderado"),CONCATENATE("R",'MAPA DE RIESGOS'!$H491,"C",'MAPA DE RIESGOS'!$AF491),"")</f>
        <v>R80C2</v>
      </c>
      <c r="BH128" s="370" t="str">
        <f>IF(AND('MAPA DE RIESGOS'!$AP492="Baja",'MAPA DE RIESGOS'!$AR492="Moderado"),CONCATENATE("R",'MAPA DE RIESGOS'!$H492,"C",'MAPA DE RIESGOS'!$AF492),"")</f>
        <v/>
      </c>
      <c r="BI128" s="370" t="str">
        <f>IF(AND('MAPA DE RIESGOS'!$AP493="Baja",'MAPA DE RIESGOS'!$AR493="Moderado"),CONCATENATE("R",'MAPA DE RIESGOS'!$H493,"C",'MAPA DE RIESGOS'!$AF493),"")</f>
        <v/>
      </c>
      <c r="BJ128" s="370" t="str">
        <f>IF(AND('MAPA DE RIESGOS'!$AP494="Baja",'MAPA DE RIESGOS'!$AR494="Moderado"),CONCATENATE("R",'MAPA DE RIESGOS'!$H494,"C",'MAPA DE RIESGOS'!$AF494),"")</f>
        <v/>
      </c>
      <c r="BK128" s="371" t="str">
        <f>IF(AND('MAPA DE RIESGOS'!$AP495="Baja",'MAPA DE RIESGOS'!$AR495="Moderado"),CONCATENATE("R",'MAPA DE RIESGOS'!$H495,"C",'MAPA DE RIESGOS'!$AF495),"")</f>
        <v/>
      </c>
      <c r="BL128" s="357" t="str">
        <f>IF(AND('MAPA DE RIESGOS'!$AP478="Baja",'MAPA DE RIESGOS'!$AR478="Mayor"),CONCATENATE("R",'MAPA DE RIESGOS'!$H478,"C",'MAPA DE RIESGOS'!$AF478),"")</f>
        <v/>
      </c>
      <c r="BM128" s="357" t="str">
        <f>IF(AND('MAPA DE RIESGOS'!$AP479="Baja",'MAPA DE RIESGOS'!$AR479="Mayor"),CONCATENATE("R",'MAPA DE RIESGOS'!$H479,"C",'MAPA DE RIESGOS'!$AF479),"")</f>
        <v/>
      </c>
      <c r="BN128" s="357" t="str">
        <f>IF(AND('MAPA DE RIESGOS'!$AP480="Baja",'MAPA DE RIESGOS'!$AR480="Mayor"),CONCATENATE("R",'MAPA DE RIESGOS'!$H480,"C",'MAPA DE RIESGOS'!$AF480),"")</f>
        <v/>
      </c>
      <c r="BO128" s="357" t="str">
        <f>IF(AND('MAPA DE RIESGOS'!$AP481="Baja",'MAPA DE RIESGOS'!$AR481="Mayor"),CONCATENATE("R",'MAPA DE RIESGOS'!$H481,"C",'MAPA DE RIESGOS'!$AF481),"")</f>
        <v/>
      </c>
      <c r="BP128" s="357" t="str">
        <f>IF(AND('MAPA DE RIESGOS'!$AP482="Baja",'MAPA DE RIESGOS'!$AR482="Mayor"),CONCATENATE("R",'MAPA DE RIESGOS'!$H482,"C",'MAPA DE RIESGOS'!$AF482),"")</f>
        <v/>
      </c>
      <c r="BQ128" s="357" t="str">
        <f>IF(AND('MAPA DE RIESGOS'!$AP483="Baja",'MAPA DE RIESGOS'!$AR483="Mayor"),CONCATENATE("R",'MAPA DE RIESGOS'!$H483,"C",'MAPA DE RIESGOS'!$AF483),"")</f>
        <v/>
      </c>
      <c r="BR128" s="357" t="str">
        <f>IF(AND('MAPA DE RIESGOS'!$AP484="Baja",'MAPA DE RIESGOS'!$AR484="Mayor"),CONCATENATE("R",'MAPA DE RIESGOS'!$H484,"C",'MAPA DE RIESGOS'!$AF484),"")</f>
        <v/>
      </c>
      <c r="BS128" s="357" t="str">
        <f>IF(AND('MAPA DE RIESGOS'!$AP485="Baja",'MAPA DE RIESGOS'!$AR485="Mayor"),CONCATENATE("R",'MAPA DE RIESGOS'!$H485,"C",'MAPA DE RIESGOS'!$AF485),"")</f>
        <v/>
      </c>
      <c r="BT128" s="357" t="str">
        <f>IF(AND('MAPA DE RIESGOS'!$AP486="Baja",'MAPA DE RIESGOS'!$AR486="Mayor"),CONCATENATE("R",'MAPA DE RIESGOS'!$H486,"C",'MAPA DE RIESGOS'!$AF486),"")</f>
        <v/>
      </c>
      <c r="BU128" s="357" t="str">
        <f>IF(AND('MAPA DE RIESGOS'!$AP487="Baja",'MAPA DE RIESGOS'!$AR487="Mayor"),CONCATENATE("R",'MAPA DE RIESGOS'!$H487,"C",'MAPA DE RIESGOS'!$AF487),"")</f>
        <v/>
      </c>
      <c r="BV128" s="357" t="str">
        <f>IF(AND('MAPA DE RIESGOS'!$AP488="Baja",'MAPA DE RIESGOS'!$AR488="Mayor"),CONCATENATE("R",'MAPA DE RIESGOS'!$H488,"C",'MAPA DE RIESGOS'!$AF488),"")</f>
        <v/>
      </c>
      <c r="BW128" s="357" t="str">
        <f>IF(AND('MAPA DE RIESGOS'!$AP489="Baja",'MAPA DE RIESGOS'!$AR489="Mayor"),CONCATENATE("R",'MAPA DE RIESGOS'!$H489,"C",'MAPA DE RIESGOS'!$AF489),"")</f>
        <v/>
      </c>
      <c r="BX128" s="357" t="str">
        <f>IF(AND('MAPA DE RIESGOS'!$AP490="Baja",'MAPA DE RIESGOS'!$AR490="Mayor"),CONCATENATE("R",'MAPA DE RIESGOS'!$H490,"C",'MAPA DE RIESGOS'!$AF490),"")</f>
        <v/>
      </c>
      <c r="BY128" s="357" t="str">
        <f>IF(AND('MAPA DE RIESGOS'!$AP491="Baja",'MAPA DE RIESGOS'!$AR491="Mayor"),CONCATENATE("R",'MAPA DE RIESGOS'!$H491,"C",'MAPA DE RIESGOS'!$AF491),"")</f>
        <v/>
      </c>
      <c r="BZ128" s="357" t="str">
        <f>IF(AND('MAPA DE RIESGOS'!$AP492="Baja",'MAPA DE RIESGOS'!$AR492="Mayor"),CONCATENATE("R",'MAPA DE RIESGOS'!$H492,"C",'MAPA DE RIESGOS'!$AF492),"")</f>
        <v/>
      </c>
      <c r="CA128" s="357" t="str">
        <f>IF(AND('MAPA DE RIESGOS'!$AP493="Baja",'MAPA DE RIESGOS'!$AR493="Mayor"),CONCATENATE("R",'MAPA DE RIESGOS'!$H493,"C",'MAPA DE RIESGOS'!$AF493),"")</f>
        <v/>
      </c>
      <c r="CB128" s="357" t="str">
        <f>IF(AND('MAPA DE RIESGOS'!$AP494="Baja",'MAPA DE RIESGOS'!$AR494="Mayor"),CONCATENATE("R",'MAPA DE RIESGOS'!$H494,"C",'MAPA DE RIESGOS'!$AF494),"")</f>
        <v/>
      </c>
      <c r="CC128" s="358" t="str">
        <f>IF(AND('MAPA DE RIESGOS'!$AP495="Baja",'MAPA DE RIESGOS'!$AR495="Mayor"),CONCATENATE("R",'MAPA DE RIESGOS'!$H495,"C",'MAPA DE RIESGOS'!$AF495),"")</f>
        <v/>
      </c>
      <c r="CD128" s="359" t="str">
        <f>IF(AND('MAPA DE RIESGOS'!$AP478="Baja",'MAPA DE RIESGOS'!$AR478="Catastrófico"),CONCATENATE("R",'MAPA DE RIESGOS'!$H478,"C",'MAPA DE RIESGOS'!$AF478),"")</f>
        <v/>
      </c>
      <c r="CE128" s="359" t="str">
        <f>IF(AND('MAPA DE RIESGOS'!$AP479="Baja",'MAPA DE RIESGOS'!$AR479="Catastrófico"),CONCATENATE("R",'MAPA DE RIESGOS'!$H479,"C",'MAPA DE RIESGOS'!$AF479),"")</f>
        <v/>
      </c>
      <c r="CF128" s="359" t="str">
        <f>IF(AND('MAPA DE RIESGOS'!$AP480="Baja",'MAPA DE RIESGOS'!$AR480="Catastrófico"),CONCATENATE("R",'MAPA DE RIESGOS'!$H480,"C",'MAPA DE RIESGOS'!$AF480),"")</f>
        <v/>
      </c>
      <c r="CG128" s="359" t="str">
        <f>IF(AND('MAPA DE RIESGOS'!$AP481="Baja",'MAPA DE RIESGOS'!$AR481="Catastrófico"),CONCATENATE("R",'MAPA DE RIESGOS'!$H481,"C",'MAPA DE RIESGOS'!$AF481),"")</f>
        <v/>
      </c>
      <c r="CH128" s="359" t="str">
        <f>IF(AND('MAPA DE RIESGOS'!$AP482="Baja",'MAPA DE RIESGOS'!$AR482="Catastrófico"),CONCATENATE("R",'MAPA DE RIESGOS'!$H482,"C",'MAPA DE RIESGOS'!$AF482),"")</f>
        <v/>
      </c>
      <c r="CI128" s="359" t="str">
        <f>IF(AND('MAPA DE RIESGOS'!$AP483="Baja",'MAPA DE RIESGOS'!$AR483="Catastrófico"),CONCATENATE("R",'MAPA DE RIESGOS'!$H483,"C",'MAPA DE RIESGOS'!$AF483),"")</f>
        <v/>
      </c>
      <c r="CJ128" s="359" t="str">
        <f>IF(AND('MAPA DE RIESGOS'!$AP484="Baja",'MAPA DE RIESGOS'!$AR484="Catastrófico"),CONCATENATE("R",'MAPA DE RIESGOS'!$H484,"C",'MAPA DE RIESGOS'!$AF484),"")</f>
        <v/>
      </c>
      <c r="CK128" s="359" t="str">
        <f>IF(AND('MAPA DE RIESGOS'!$AP485="Baja",'MAPA DE RIESGOS'!$AR485="Catastrófico"),CONCATENATE("R",'MAPA DE RIESGOS'!$H485,"C",'MAPA DE RIESGOS'!$AF485),"")</f>
        <v/>
      </c>
      <c r="CL128" s="359" t="str">
        <f>IF(AND('MAPA DE RIESGOS'!$AP486="Baja",'MAPA DE RIESGOS'!$AR486="Catastrófico"),CONCATENATE("R",'MAPA DE RIESGOS'!$H486,"C",'MAPA DE RIESGOS'!$AF486),"")</f>
        <v/>
      </c>
      <c r="CM128" s="359" t="str">
        <f>IF(AND('MAPA DE RIESGOS'!$AP487="Baja",'MAPA DE RIESGOS'!$AR487="Catastrófico"),CONCATENATE("R",'MAPA DE RIESGOS'!$H487,"C",'MAPA DE RIESGOS'!$AF487),"")</f>
        <v/>
      </c>
      <c r="CN128" s="359" t="str">
        <f>IF(AND('MAPA DE RIESGOS'!$AP488="Baja",'MAPA DE RIESGOS'!$AR488="Catastrófico"),CONCATENATE("R",'MAPA DE RIESGOS'!$H488,"C",'MAPA DE RIESGOS'!$AF488),"")</f>
        <v/>
      </c>
      <c r="CO128" s="359" t="str">
        <f>IF(AND('MAPA DE RIESGOS'!$AP489="Baja",'MAPA DE RIESGOS'!$AR489="Catastrófico"),CONCATENATE("R",'MAPA DE RIESGOS'!$H489,"C",'MAPA DE RIESGOS'!$AF489),"")</f>
        <v/>
      </c>
      <c r="CP128" s="359" t="str">
        <f>IF(AND('MAPA DE RIESGOS'!$AP490="Baja",'MAPA DE RIESGOS'!$AR490="Catastrófico"),CONCATENATE("R",'MAPA DE RIESGOS'!$H490,"C",'MAPA DE RIESGOS'!$AF490),"")</f>
        <v/>
      </c>
      <c r="CQ128" s="359" t="str">
        <f>IF(AND('MAPA DE RIESGOS'!$AP491="Baja",'MAPA DE RIESGOS'!$AR491="Catastrófico"),CONCATENATE("R",'MAPA DE RIESGOS'!$H491,"C",'MAPA DE RIESGOS'!$AF491),"")</f>
        <v/>
      </c>
      <c r="CR128" s="359" t="str">
        <f>IF(AND('MAPA DE RIESGOS'!$AP492="Baja",'MAPA DE RIESGOS'!$AR492="Catastrófico"),CONCATENATE("R",'MAPA DE RIESGOS'!$H492,"C",'MAPA DE RIESGOS'!$AF492),"")</f>
        <v/>
      </c>
      <c r="CS128" s="359" t="str">
        <f>IF(AND('MAPA DE RIESGOS'!$AP493="Baja",'MAPA DE RIESGOS'!$AR493="Catastrófico"),CONCATENATE("R",'MAPA DE RIESGOS'!$H493,"C",'MAPA DE RIESGOS'!$AF493),"")</f>
        <v/>
      </c>
      <c r="CT128" s="359" t="str">
        <f>IF(AND('MAPA DE RIESGOS'!$AP494="Baja",'MAPA DE RIESGOS'!$AR494="Catastrófico"),CONCATENATE("R",'MAPA DE RIESGOS'!$H494,"C",'MAPA DE RIESGOS'!$AF494),"")</f>
        <v/>
      </c>
      <c r="CU128" s="360" t="str">
        <f>IF(AND('MAPA DE RIESGOS'!$AP495="Baja",'MAPA DE RIESGOS'!$AR495="Catastrófico"),CONCATENATE("R",'MAPA DE RIESGOS'!$H495,"C",'MAPA DE RIESGOS'!$AF495),"")</f>
        <v/>
      </c>
      <c r="CV128" s="67"/>
      <c r="CW128" s="752"/>
      <c r="CX128" s="752"/>
      <c r="CY128" s="752"/>
      <c r="CZ128" s="752"/>
      <c r="DA128" s="752"/>
      <c r="DB128" s="752"/>
    </row>
    <row r="129" spans="2:106" ht="32.5" customHeight="1">
      <c r="B129" s="749"/>
      <c r="C129" s="749"/>
      <c r="D129" s="750"/>
      <c r="E129" s="738"/>
      <c r="F129" s="739"/>
      <c r="G129" s="739"/>
      <c r="H129" s="739"/>
      <c r="I129" s="740"/>
      <c r="J129" s="378" t="str">
        <f>IF(AND('MAPA DE RIESGOS'!$AP496="Baja",'MAPA DE RIESGOS'!$AR496="Leve"),CONCATENATE("R",'MAPA DE RIESGOS'!$H496,"C",'MAPA DE RIESGOS'!$AF496),"")</f>
        <v/>
      </c>
      <c r="K129" s="379" t="str">
        <f>IF(AND('MAPA DE RIESGOS'!$AP497="Baja",'MAPA DE RIESGOS'!$AR497="Leve"),CONCATENATE("R",'MAPA DE RIESGOS'!$H497,"C",'MAPA DE RIESGOS'!$AF497),"")</f>
        <v/>
      </c>
      <c r="L129" s="379" t="str">
        <f>IF(AND('MAPA DE RIESGOS'!$AP498="Baja",'MAPA DE RIESGOS'!$AR498="Leve"),CONCATENATE("R",'MAPA DE RIESGOS'!$H498,"C",'MAPA DE RIESGOS'!$AF498),"")</f>
        <v/>
      </c>
      <c r="M129" s="379" t="str">
        <f>IF(AND('MAPA DE RIESGOS'!$AP499="Baja",'MAPA DE RIESGOS'!$AR499="Leve"),CONCATENATE("R",'MAPA DE RIESGOS'!$H499,"C",'MAPA DE RIESGOS'!$AF499),"")</f>
        <v/>
      </c>
      <c r="N129" s="379" t="str">
        <f>IF(AND('MAPA DE RIESGOS'!$AP500="Baja",'MAPA DE RIESGOS'!$AR500="Leve"),CONCATENATE("R",'MAPA DE RIESGOS'!$H500,"C",'MAPA DE RIESGOS'!$AF500),"")</f>
        <v/>
      </c>
      <c r="O129" s="379" t="str">
        <f>IF(AND('MAPA DE RIESGOS'!$AP501="Baja",'MAPA DE RIESGOS'!$AR501="Leve"),CONCATENATE("R",'MAPA DE RIESGOS'!$H501,"C",'MAPA DE RIESGOS'!$AF501),"")</f>
        <v/>
      </c>
      <c r="P129" s="379" t="str">
        <f>IF(AND('MAPA DE RIESGOS'!$AP502="Baja",'MAPA DE RIESGOS'!$AR502="Leve"),CONCATENATE("R",'MAPA DE RIESGOS'!$H502,"C",'MAPA DE RIESGOS'!$AF502),"")</f>
        <v/>
      </c>
      <c r="Q129" s="379" t="str">
        <f>IF(AND('MAPA DE RIESGOS'!$AP503="Baja",'MAPA DE RIESGOS'!$AR503="Leve"),CONCATENATE("R",'MAPA DE RIESGOS'!$H503,"C",'MAPA DE RIESGOS'!$AF503),"")</f>
        <v/>
      </c>
      <c r="R129" s="379" t="str">
        <f>IF(AND('MAPA DE RIESGOS'!$AP504="Baja",'MAPA DE RIESGOS'!$AR504="Leve"),CONCATENATE("R",'MAPA DE RIESGOS'!$H504,"C",'MAPA DE RIESGOS'!$AF504),"")</f>
        <v/>
      </c>
      <c r="S129" s="379" t="str">
        <f>IF(AND('MAPA DE RIESGOS'!$AP505="Baja",'MAPA DE RIESGOS'!$AR505="Leve"),CONCATENATE("R",'MAPA DE RIESGOS'!$H505,"C",'MAPA DE RIESGOS'!$AF505),"")</f>
        <v/>
      </c>
      <c r="T129" s="379" t="str">
        <f>IF(AND('MAPA DE RIESGOS'!$AP506="Baja",'MAPA DE RIESGOS'!$AR506="Leve"),CONCATENATE("R",'MAPA DE RIESGOS'!$H506,"C",'MAPA DE RIESGOS'!$AF506),"")</f>
        <v/>
      </c>
      <c r="U129" s="379" t="str">
        <f>IF(AND('MAPA DE RIESGOS'!$AP507="Baja",'MAPA DE RIESGOS'!$AR507="Leve"),CONCATENATE("R",'MAPA DE RIESGOS'!$H507,"C",'MAPA DE RIESGOS'!$AF507),"")</f>
        <v/>
      </c>
      <c r="V129" s="379" t="str">
        <f>IF(AND('MAPA DE RIESGOS'!$AP508="Baja",'MAPA DE RIESGOS'!$AR508="Leve"),CONCATENATE("R",'MAPA DE RIESGOS'!$H508,"C",'MAPA DE RIESGOS'!$AF508),"")</f>
        <v/>
      </c>
      <c r="W129" s="379" t="str">
        <f>IF(AND('MAPA DE RIESGOS'!$AP509="Baja",'MAPA DE RIESGOS'!$AR509="Leve"),CONCATENATE("R",'MAPA DE RIESGOS'!$H509,"C",'MAPA DE RIESGOS'!$AF509),"")</f>
        <v/>
      </c>
      <c r="X129" s="379" t="str">
        <f>IF(AND('MAPA DE RIESGOS'!$AP510="Baja",'MAPA DE RIESGOS'!$AR510="Leve"),CONCATENATE("R",'MAPA DE RIESGOS'!$H510,"C",'MAPA DE RIESGOS'!$AF510),"")</f>
        <v/>
      </c>
      <c r="Y129" s="379" t="str">
        <f>IF(AND('MAPA DE RIESGOS'!$AP511="Baja",'MAPA DE RIESGOS'!$AR511="Leve"),CONCATENATE("R",'MAPA DE RIESGOS'!$H511,"C",'MAPA DE RIESGOS'!$AF511),"")</f>
        <v/>
      </c>
      <c r="Z129" s="379" t="str">
        <f>IF(AND('MAPA DE RIESGOS'!$AP512="Baja",'MAPA DE RIESGOS'!$AR512="Leve"),CONCATENATE("R",'MAPA DE RIESGOS'!$H512,"C",'MAPA DE RIESGOS'!$AF512),"")</f>
        <v/>
      </c>
      <c r="AA129" s="380" t="str">
        <f>IF(AND('MAPA DE RIESGOS'!$AP513="Baja",'MAPA DE RIESGOS'!$AR513="Leve"),CONCATENATE("R",'MAPA DE RIESGOS'!$H513,"C",'MAPA DE RIESGOS'!$AF513),"")</f>
        <v/>
      </c>
      <c r="AB129" s="369" t="str">
        <f>IF(AND('MAPA DE RIESGOS'!$AP496="Baja",'MAPA DE RIESGOS'!$AR496="Menor"),CONCATENATE("R",'MAPA DE RIESGOS'!$H496,"C",'MAPA DE RIESGOS'!$AF496),"")</f>
        <v/>
      </c>
      <c r="AC129" s="370" t="str">
        <f>IF(AND('MAPA DE RIESGOS'!$AP497="Baja",'MAPA DE RIESGOS'!$AR497="Menor"),CONCATENATE("R",'MAPA DE RIESGOS'!$H497,"C",'MAPA DE RIESGOS'!$AF497),"")</f>
        <v/>
      </c>
      <c r="AD129" s="370" t="str">
        <f>IF(AND('MAPA DE RIESGOS'!$AP498="Baja",'MAPA DE RIESGOS'!$AR498="Menor"),CONCATENATE("R",'MAPA DE RIESGOS'!$H498,"C",'MAPA DE RIESGOS'!$AF498),"")</f>
        <v/>
      </c>
      <c r="AE129" s="370" t="str">
        <f>IF(AND('MAPA DE RIESGOS'!$AP499="Baja",'MAPA DE RIESGOS'!$AR499="Menor"),CONCATENATE("R",'MAPA DE RIESGOS'!$H499,"C",'MAPA DE RIESGOS'!$AF499),"")</f>
        <v/>
      </c>
      <c r="AF129" s="370" t="str">
        <f>IF(AND('MAPA DE RIESGOS'!$AP500="Baja",'MAPA DE RIESGOS'!$AR500="Menor"),CONCATENATE("R",'MAPA DE RIESGOS'!$H500,"C",'MAPA DE RIESGOS'!$AF500),"")</f>
        <v/>
      </c>
      <c r="AG129" s="370" t="str">
        <f>IF(AND('MAPA DE RIESGOS'!$AP501="Baja",'MAPA DE RIESGOS'!$AR501="Menor"),CONCATENATE("R",'MAPA DE RIESGOS'!$H501,"C",'MAPA DE RIESGOS'!$AF501),"")</f>
        <v/>
      </c>
      <c r="AH129" s="370" t="str">
        <f>IF(AND('MAPA DE RIESGOS'!$AP502="Baja",'MAPA DE RIESGOS'!$AR502="Menor"),CONCATENATE("R",'MAPA DE RIESGOS'!$H502,"C",'MAPA DE RIESGOS'!$AF502),"")</f>
        <v/>
      </c>
      <c r="AI129" s="370" t="str">
        <f>IF(AND('MAPA DE RIESGOS'!$AP503="Baja",'MAPA DE RIESGOS'!$AR503="Menor"),CONCATENATE("R",'MAPA DE RIESGOS'!$H503,"C",'MAPA DE RIESGOS'!$AF503),"")</f>
        <v/>
      </c>
      <c r="AJ129" s="370" t="str">
        <f>IF(AND('MAPA DE RIESGOS'!$AP504="Baja",'MAPA DE RIESGOS'!$AR504="Menor"),CONCATENATE("R",'MAPA DE RIESGOS'!$H504,"C",'MAPA DE RIESGOS'!$AF504),"")</f>
        <v/>
      </c>
      <c r="AK129" s="370" t="str">
        <f>IF(AND('MAPA DE RIESGOS'!$AP505="Baja",'MAPA DE RIESGOS'!$AR505="Menor"),CONCATENATE("R",'MAPA DE RIESGOS'!$H505,"C",'MAPA DE RIESGOS'!$AF505),"")</f>
        <v/>
      </c>
      <c r="AL129" s="370" t="str">
        <f>IF(AND('MAPA DE RIESGOS'!$AP506="Baja",'MAPA DE RIESGOS'!$AR506="Menor"),CONCATENATE("R",'MAPA DE RIESGOS'!$H506,"C",'MAPA DE RIESGOS'!$AF506),"")</f>
        <v/>
      </c>
      <c r="AM129" s="370" t="str">
        <f>IF(AND('MAPA DE RIESGOS'!$AP507="Baja",'MAPA DE RIESGOS'!$AR507="Menor"),CONCATENATE("R",'MAPA DE RIESGOS'!$H507,"C",'MAPA DE RIESGOS'!$AF507),"")</f>
        <v/>
      </c>
      <c r="AN129" s="370" t="str">
        <f>IF(AND('MAPA DE RIESGOS'!$AP508="Baja",'MAPA DE RIESGOS'!$AR508="Menor"),CONCATENATE("R",'MAPA DE RIESGOS'!$H508,"C",'MAPA DE RIESGOS'!$AF508),"")</f>
        <v/>
      </c>
      <c r="AO129" s="370" t="str">
        <f>IF(AND('MAPA DE RIESGOS'!$AP509="Baja",'MAPA DE RIESGOS'!$AR509="Menor"),CONCATENATE("R",'MAPA DE RIESGOS'!$H509,"C",'MAPA DE RIESGOS'!$AF509),"")</f>
        <v/>
      </c>
      <c r="AP129" s="370" t="str">
        <f>IF(AND('MAPA DE RIESGOS'!$AP510="Baja",'MAPA DE RIESGOS'!$AR510="Menor"),CONCATENATE("R",'MAPA DE RIESGOS'!$H510,"C",'MAPA DE RIESGOS'!$AF510),"")</f>
        <v/>
      </c>
      <c r="AQ129" s="370" t="str">
        <f>IF(AND('MAPA DE RIESGOS'!$AP511="Baja",'MAPA DE RIESGOS'!$AR511="Menor"),CONCATENATE("R",'MAPA DE RIESGOS'!$H511,"C",'MAPA DE RIESGOS'!$AF511),"")</f>
        <v/>
      </c>
      <c r="AR129" s="370" t="str">
        <f>IF(AND('MAPA DE RIESGOS'!$AP512="Baja",'MAPA DE RIESGOS'!$AR512="Menor"),CONCATENATE("R",'MAPA DE RIESGOS'!$H512,"C",'MAPA DE RIESGOS'!$AF512),"")</f>
        <v/>
      </c>
      <c r="AS129" s="370" t="str">
        <f>IF(AND('MAPA DE RIESGOS'!$AP513="Baja",'MAPA DE RIESGOS'!$AR513="Menor"),CONCATENATE("R",'MAPA DE RIESGOS'!$H513,"C",'MAPA DE RIESGOS'!$AF513),"")</f>
        <v/>
      </c>
      <c r="AT129" s="369" t="str">
        <f>IF(AND('MAPA DE RIESGOS'!$AP496="Baja",'MAPA DE RIESGOS'!$AR496="Moderado"),CONCATENATE("R",'MAPA DE RIESGOS'!$H496,"C",'MAPA DE RIESGOS'!$AF496),"")</f>
        <v>R81C1</v>
      </c>
      <c r="AU129" s="370" t="str">
        <f>IF(AND('MAPA DE RIESGOS'!$AP497="Baja",'MAPA DE RIESGOS'!$AR497="Moderado"),CONCATENATE("R",'MAPA DE RIESGOS'!$H497,"C",'MAPA DE RIESGOS'!$AF497),"")</f>
        <v/>
      </c>
      <c r="AV129" s="370" t="str">
        <f>IF(AND('MAPA DE RIESGOS'!$AP498="Baja",'MAPA DE RIESGOS'!$AR498="Moderado"),CONCATENATE("R",'MAPA DE RIESGOS'!$H498,"C",'MAPA DE RIESGOS'!$AF498),"")</f>
        <v/>
      </c>
      <c r="AW129" s="370" t="str">
        <f>IF(AND('MAPA DE RIESGOS'!$AP499="Baja",'MAPA DE RIESGOS'!$AR499="Moderado"),CONCATENATE("R",'MAPA DE RIESGOS'!$H499,"C",'MAPA DE RIESGOS'!$AF499),"")</f>
        <v/>
      </c>
      <c r="AX129" s="370" t="str">
        <f>IF(AND('MAPA DE RIESGOS'!$AP500="Baja",'MAPA DE RIESGOS'!$AR500="Moderado"),CONCATENATE("R",'MAPA DE RIESGOS'!$H500,"C",'MAPA DE RIESGOS'!$AF500),"")</f>
        <v/>
      </c>
      <c r="AY129" s="370" t="str">
        <f>IF(AND('MAPA DE RIESGOS'!$AP501="Baja",'MAPA DE RIESGOS'!$AR501="Moderado"),CONCATENATE("R",'MAPA DE RIESGOS'!$H501,"C",'MAPA DE RIESGOS'!$AF501),"")</f>
        <v/>
      </c>
      <c r="AZ129" s="370" t="str">
        <f>IF(AND('MAPA DE RIESGOS'!$AP502="Baja",'MAPA DE RIESGOS'!$AR502="Moderado"),CONCATENATE("R",'MAPA DE RIESGOS'!$H502,"C",'MAPA DE RIESGOS'!$AF502),"")</f>
        <v>R82C1</v>
      </c>
      <c r="BA129" s="370" t="str">
        <f>IF(AND('MAPA DE RIESGOS'!$AP503="Baja",'MAPA DE RIESGOS'!$AR503="Moderado"),CONCATENATE("R",'MAPA DE RIESGOS'!$H503,"C",'MAPA DE RIESGOS'!$AF503),"")</f>
        <v>R82C2</v>
      </c>
      <c r="BB129" s="370" t="str">
        <f>IF(AND('MAPA DE RIESGOS'!$AP504="Baja",'MAPA DE RIESGOS'!$AR504="Moderado"),CONCATENATE("R",'MAPA DE RIESGOS'!$H504,"C",'MAPA DE RIESGOS'!$AF504),"")</f>
        <v/>
      </c>
      <c r="BC129" s="370" t="str">
        <f>IF(AND('MAPA DE RIESGOS'!$AP505="Baja",'MAPA DE RIESGOS'!$AR505="Moderado"),CONCATENATE("R",'MAPA DE RIESGOS'!$H505,"C",'MAPA DE RIESGOS'!$AF505),"")</f>
        <v/>
      </c>
      <c r="BD129" s="370" t="str">
        <f>IF(AND('MAPA DE RIESGOS'!$AP506="Baja",'MAPA DE RIESGOS'!$AR506="Moderado"),CONCATENATE("R",'MAPA DE RIESGOS'!$H506,"C",'MAPA DE RIESGOS'!$AF506),"")</f>
        <v/>
      </c>
      <c r="BE129" s="370" t="str">
        <f>IF(AND('MAPA DE RIESGOS'!$AP507="Baja",'MAPA DE RIESGOS'!$AR507="Moderado"),CONCATENATE("R",'MAPA DE RIESGOS'!$H507,"C",'MAPA DE RIESGOS'!$AF507),"")</f>
        <v/>
      </c>
      <c r="BF129" s="370" t="str">
        <f>IF(AND('MAPA DE RIESGOS'!$AP508="Baja",'MAPA DE RIESGOS'!$AR508="Moderado"),CONCATENATE("R",'MAPA DE RIESGOS'!$H508,"C",'MAPA DE RIESGOS'!$AF508),"")</f>
        <v>R83C1</v>
      </c>
      <c r="BG129" s="370" t="str">
        <f>IF(AND('MAPA DE RIESGOS'!$AP509="Baja",'MAPA DE RIESGOS'!$AR509="Moderado"),CONCATENATE("R",'MAPA DE RIESGOS'!$H509,"C",'MAPA DE RIESGOS'!$AF509),"")</f>
        <v>R83C2</v>
      </c>
      <c r="BH129" s="370" t="str">
        <f>IF(AND('MAPA DE RIESGOS'!$AP510="Baja",'MAPA DE RIESGOS'!$AR510="Moderado"),CONCATENATE("R",'MAPA DE RIESGOS'!$H510,"C",'MAPA DE RIESGOS'!$AF510),"")</f>
        <v/>
      </c>
      <c r="BI129" s="370" t="str">
        <f>IF(AND('MAPA DE RIESGOS'!$AP511="Baja",'MAPA DE RIESGOS'!$AR511="Moderado"),CONCATENATE("R",'MAPA DE RIESGOS'!$H511,"C",'MAPA DE RIESGOS'!$AF511),"")</f>
        <v/>
      </c>
      <c r="BJ129" s="370" t="str">
        <f>IF(AND('MAPA DE RIESGOS'!$AP512="Baja",'MAPA DE RIESGOS'!$AR512="Moderado"),CONCATENATE("R",'MAPA DE RIESGOS'!$H512,"C",'MAPA DE RIESGOS'!$AF512),"")</f>
        <v/>
      </c>
      <c r="BK129" s="371" t="str">
        <f>IF(AND('MAPA DE RIESGOS'!$AP513="Baja",'MAPA DE RIESGOS'!$AR513="Moderado"),CONCATENATE("R",'MAPA DE RIESGOS'!$H513,"C",'MAPA DE RIESGOS'!$AF513),"")</f>
        <v/>
      </c>
      <c r="BL129" s="357" t="str">
        <f>IF(AND('MAPA DE RIESGOS'!$AP496="Baja",'MAPA DE RIESGOS'!$AR496="Mayor"),CONCATENATE("R",'MAPA DE RIESGOS'!$H496,"C",'MAPA DE RIESGOS'!$AF496),"")</f>
        <v/>
      </c>
      <c r="BM129" s="357" t="str">
        <f>IF(AND('MAPA DE RIESGOS'!$AP497="Baja",'MAPA DE RIESGOS'!$AR497="Mayor"),CONCATENATE("R",'MAPA DE RIESGOS'!$H497,"C",'MAPA DE RIESGOS'!$AF497),"")</f>
        <v/>
      </c>
      <c r="BN129" s="357" t="str">
        <f>IF(AND('MAPA DE RIESGOS'!$AP498="Baja",'MAPA DE RIESGOS'!$AR498="Mayor"),CONCATENATE("R",'MAPA DE RIESGOS'!$H498,"C",'MAPA DE RIESGOS'!$AF498),"")</f>
        <v/>
      </c>
      <c r="BO129" s="357" t="str">
        <f>IF(AND('MAPA DE RIESGOS'!$AP499="Baja",'MAPA DE RIESGOS'!$AR499="Mayor"),CONCATENATE("R",'MAPA DE RIESGOS'!$H499,"C",'MAPA DE RIESGOS'!$AF499),"")</f>
        <v/>
      </c>
      <c r="BP129" s="357" t="str">
        <f>IF(AND('MAPA DE RIESGOS'!$AP500="Baja",'MAPA DE RIESGOS'!$AR500="Mayor"),CONCATENATE("R",'MAPA DE RIESGOS'!$H500,"C",'MAPA DE RIESGOS'!$AF500),"")</f>
        <v/>
      </c>
      <c r="BQ129" s="357" t="str">
        <f>IF(AND('MAPA DE RIESGOS'!$AP501="Baja",'MAPA DE RIESGOS'!$AR501="Mayor"),CONCATENATE("R",'MAPA DE RIESGOS'!$H501,"C",'MAPA DE RIESGOS'!$AF501),"")</f>
        <v/>
      </c>
      <c r="BR129" s="357" t="str">
        <f>IF(AND('MAPA DE RIESGOS'!$AP502="Baja",'MAPA DE RIESGOS'!$AR502="Mayor"),CONCATENATE("R",'MAPA DE RIESGOS'!$H502,"C",'MAPA DE RIESGOS'!$AF502),"")</f>
        <v/>
      </c>
      <c r="BS129" s="357" t="str">
        <f>IF(AND('MAPA DE RIESGOS'!$AP503="Baja",'MAPA DE RIESGOS'!$AR503="Mayor"),CONCATENATE("R",'MAPA DE RIESGOS'!$H503,"C",'MAPA DE RIESGOS'!$AF503),"")</f>
        <v/>
      </c>
      <c r="BT129" s="357" t="str">
        <f>IF(AND('MAPA DE RIESGOS'!$AP504="Baja",'MAPA DE RIESGOS'!$AR504="Mayor"),CONCATENATE("R",'MAPA DE RIESGOS'!$H504,"C",'MAPA DE RIESGOS'!$AF504),"")</f>
        <v/>
      </c>
      <c r="BU129" s="357" t="str">
        <f>IF(AND('MAPA DE RIESGOS'!$AP505="Baja",'MAPA DE RIESGOS'!$AR505="Mayor"),CONCATENATE("R",'MAPA DE RIESGOS'!$H505,"C",'MAPA DE RIESGOS'!$AF505),"")</f>
        <v/>
      </c>
      <c r="BV129" s="357" t="str">
        <f>IF(AND('MAPA DE RIESGOS'!$AP506="Baja",'MAPA DE RIESGOS'!$AR506="Mayor"),CONCATENATE("R",'MAPA DE RIESGOS'!$H506,"C",'MAPA DE RIESGOS'!$AF506),"")</f>
        <v/>
      </c>
      <c r="BW129" s="357" t="str">
        <f>IF(AND('MAPA DE RIESGOS'!$AP507="Baja",'MAPA DE RIESGOS'!$AR507="Mayor"),CONCATENATE("R",'MAPA DE RIESGOS'!$H507,"C",'MAPA DE RIESGOS'!$AF507),"")</f>
        <v/>
      </c>
      <c r="BX129" s="357" t="str">
        <f>IF(AND('MAPA DE RIESGOS'!$AP508="Baja",'MAPA DE RIESGOS'!$AR508="Mayor"),CONCATENATE("R",'MAPA DE RIESGOS'!$H508,"C",'MAPA DE RIESGOS'!$AF508),"")</f>
        <v/>
      </c>
      <c r="BY129" s="357" t="str">
        <f>IF(AND('MAPA DE RIESGOS'!$AP509="Baja",'MAPA DE RIESGOS'!$AR509="Mayor"),CONCATENATE("R",'MAPA DE RIESGOS'!$H509,"C",'MAPA DE RIESGOS'!$AF509),"")</f>
        <v/>
      </c>
      <c r="BZ129" s="357" t="str">
        <f>IF(AND('MAPA DE RIESGOS'!$AP510="Baja",'MAPA DE RIESGOS'!$AR510="Mayor"),CONCATENATE("R",'MAPA DE RIESGOS'!$H510,"C",'MAPA DE RIESGOS'!$AF510),"")</f>
        <v/>
      </c>
      <c r="CA129" s="357" t="str">
        <f>IF(AND('MAPA DE RIESGOS'!$AP511="Baja",'MAPA DE RIESGOS'!$AR511="Mayor"),CONCATENATE("R",'MAPA DE RIESGOS'!$H511,"C",'MAPA DE RIESGOS'!$AF511),"")</f>
        <v/>
      </c>
      <c r="CB129" s="357" t="str">
        <f>IF(AND('MAPA DE RIESGOS'!$AP512="Baja",'MAPA DE RIESGOS'!$AR512="Mayor"),CONCATENATE("R",'MAPA DE RIESGOS'!$H512,"C",'MAPA DE RIESGOS'!$AF512),"")</f>
        <v/>
      </c>
      <c r="CC129" s="358" t="str">
        <f>IF(AND('MAPA DE RIESGOS'!$AP513="Baja",'MAPA DE RIESGOS'!$AR513="Mayor"),CONCATENATE("R",'MAPA DE RIESGOS'!$H513,"C",'MAPA DE RIESGOS'!$AF513),"")</f>
        <v/>
      </c>
      <c r="CD129" s="359" t="str">
        <f>IF(AND('MAPA DE RIESGOS'!$AP496="Baja",'MAPA DE RIESGOS'!$AR496="Catastrófico"),CONCATENATE("R",'MAPA DE RIESGOS'!$H496,"C",'MAPA DE RIESGOS'!$AF496),"")</f>
        <v/>
      </c>
      <c r="CE129" s="359" t="str">
        <f>IF(AND('MAPA DE RIESGOS'!$AP497="Baja",'MAPA DE RIESGOS'!$AR497="Catastrófico"),CONCATENATE("R",'MAPA DE RIESGOS'!$H497,"C",'MAPA DE RIESGOS'!$AF497),"")</f>
        <v/>
      </c>
      <c r="CF129" s="359" t="str">
        <f>IF(AND('MAPA DE RIESGOS'!$AP498="Baja",'MAPA DE RIESGOS'!$AR498="Catastrófico"),CONCATENATE("R",'MAPA DE RIESGOS'!$H498,"C",'MAPA DE RIESGOS'!$AF498),"")</f>
        <v/>
      </c>
      <c r="CG129" s="359" t="str">
        <f>IF(AND('MAPA DE RIESGOS'!$AP499="Baja",'MAPA DE RIESGOS'!$AR499="Catastrófico"),CONCATENATE("R",'MAPA DE RIESGOS'!$H499,"C",'MAPA DE RIESGOS'!$AF499),"")</f>
        <v/>
      </c>
      <c r="CH129" s="359" t="str">
        <f>IF(AND('MAPA DE RIESGOS'!$AP500="Baja",'MAPA DE RIESGOS'!$AR500="Catastrófico"),CONCATENATE("R",'MAPA DE RIESGOS'!$H500,"C",'MAPA DE RIESGOS'!$AF500),"")</f>
        <v/>
      </c>
      <c r="CI129" s="359" t="str">
        <f>IF(AND('MAPA DE RIESGOS'!$AP501="Baja",'MAPA DE RIESGOS'!$AR501="Catastrófico"),CONCATENATE("R",'MAPA DE RIESGOS'!$H501,"C",'MAPA DE RIESGOS'!$AF501),"")</f>
        <v/>
      </c>
      <c r="CJ129" s="359" t="str">
        <f>IF(AND('MAPA DE RIESGOS'!$AP502="Baja",'MAPA DE RIESGOS'!$AR502="Catastrófico"),CONCATENATE("R",'MAPA DE RIESGOS'!$H502,"C",'MAPA DE RIESGOS'!$AF502),"")</f>
        <v/>
      </c>
      <c r="CK129" s="359" t="str">
        <f>IF(AND('MAPA DE RIESGOS'!$AP503="Baja",'MAPA DE RIESGOS'!$AR503="Catastrófico"),CONCATENATE("R",'MAPA DE RIESGOS'!$H503,"C",'MAPA DE RIESGOS'!$AF503),"")</f>
        <v/>
      </c>
      <c r="CL129" s="359" t="str">
        <f>IF(AND('MAPA DE RIESGOS'!$AP504="Baja",'MAPA DE RIESGOS'!$AR504="Catastrófico"),CONCATENATE("R",'MAPA DE RIESGOS'!$H504,"C",'MAPA DE RIESGOS'!$AF504),"")</f>
        <v/>
      </c>
      <c r="CM129" s="359" t="str">
        <f>IF(AND('MAPA DE RIESGOS'!$AP505="Baja",'MAPA DE RIESGOS'!$AR505="Catastrófico"),CONCATENATE("R",'MAPA DE RIESGOS'!$H505,"C",'MAPA DE RIESGOS'!$AF505),"")</f>
        <v/>
      </c>
      <c r="CN129" s="359" t="str">
        <f>IF(AND('MAPA DE RIESGOS'!$AP506="Baja",'MAPA DE RIESGOS'!$AR506="Catastrófico"),CONCATENATE("R",'MAPA DE RIESGOS'!$H506,"C",'MAPA DE RIESGOS'!$AF506),"")</f>
        <v/>
      </c>
      <c r="CO129" s="359" t="str">
        <f>IF(AND('MAPA DE RIESGOS'!$AP507="Baja",'MAPA DE RIESGOS'!$AR507="Catastrófico"),CONCATENATE("R",'MAPA DE RIESGOS'!$H507,"C",'MAPA DE RIESGOS'!$AF507),"")</f>
        <v/>
      </c>
      <c r="CP129" s="359" t="str">
        <f>IF(AND('MAPA DE RIESGOS'!$AP508="Baja",'MAPA DE RIESGOS'!$AR508="Catastrófico"),CONCATENATE("R",'MAPA DE RIESGOS'!$H508,"C",'MAPA DE RIESGOS'!$AF508),"")</f>
        <v/>
      </c>
      <c r="CQ129" s="359" t="str">
        <f>IF(AND('MAPA DE RIESGOS'!$AP509="Baja",'MAPA DE RIESGOS'!$AR509="Catastrófico"),CONCATENATE("R",'MAPA DE RIESGOS'!$H509,"C",'MAPA DE RIESGOS'!$AF509),"")</f>
        <v/>
      </c>
      <c r="CR129" s="359" t="str">
        <f>IF(AND('MAPA DE RIESGOS'!$AP510="Baja",'MAPA DE RIESGOS'!$AR510="Catastrófico"),CONCATENATE("R",'MAPA DE RIESGOS'!$H510,"C",'MAPA DE RIESGOS'!$AF510),"")</f>
        <v/>
      </c>
      <c r="CS129" s="359" t="str">
        <f>IF(AND('MAPA DE RIESGOS'!$AP511="Baja",'MAPA DE RIESGOS'!$AR511="Catastrófico"),CONCATENATE("R",'MAPA DE RIESGOS'!$H511,"C",'MAPA DE RIESGOS'!$AF511),"")</f>
        <v/>
      </c>
      <c r="CT129" s="359" t="str">
        <f>IF(AND('MAPA DE RIESGOS'!$AP512="Baja",'MAPA DE RIESGOS'!$AR512="Catastrófico"),CONCATENATE("R",'MAPA DE RIESGOS'!$H512,"C",'MAPA DE RIESGOS'!$AF512),"")</f>
        <v/>
      </c>
      <c r="CU129" s="360" t="str">
        <f>IF(AND('MAPA DE RIESGOS'!$AP513="Baja",'MAPA DE RIESGOS'!$AR513="Catastrófico"),CONCATENATE("R",'MAPA DE RIESGOS'!$H513,"C",'MAPA DE RIESGOS'!$AF513),"")</f>
        <v/>
      </c>
      <c r="CV129" s="67"/>
      <c r="CW129" s="752"/>
      <c r="CX129" s="752"/>
      <c r="CY129" s="752"/>
      <c r="CZ129" s="752"/>
      <c r="DA129" s="752"/>
      <c r="DB129" s="752"/>
    </row>
    <row r="130" spans="2:106" ht="32.5" customHeight="1">
      <c r="B130" s="749"/>
      <c r="C130" s="749"/>
      <c r="D130" s="750"/>
      <c r="E130" s="738"/>
      <c r="F130" s="739"/>
      <c r="G130" s="739"/>
      <c r="H130" s="739"/>
      <c r="I130" s="740"/>
      <c r="J130" s="378" t="str">
        <f>IF(AND('MAPA DE RIESGOS'!$AP514="Baja",'MAPA DE RIESGOS'!$AR514="Leve"),CONCATENATE("R",'MAPA DE RIESGOS'!$H514,"C",'MAPA DE RIESGOS'!$AF514),"")</f>
        <v/>
      </c>
      <c r="K130" s="379" t="str">
        <f>IF(AND('MAPA DE RIESGOS'!$AP515="Baja",'MAPA DE RIESGOS'!$AR515="Leve"),CONCATENATE("R",'MAPA DE RIESGOS'!$H515,"C",'MAPA DE RIESGOS'!$AF515),"")</f>
        <v/>
      </c>
      <c r="L130" s="379" t="str">
        <f>IF(AND('MAPA DE RIESGOS'!$AP516="Baja",'MAPA DE RIESGOS'!$AR516="Leve"),CONCATENATE("R",'MAPA DE RIESGOS'!$H516,"C",'MAPA DE RIESGOS'!$AF516),"")</f>
        <v/>
      </c>
      <c r="M130" s="379" t="str">
        <f>IF(AND('MAPA DE RIESGOS'!$AP517="Baja",'MAPA DE RIESGOS'!$AR517="Leve"),CONCATENATE("R",'MAPA DE RIESGOS'!$H517,"C",'MAPA DE RIESGOS'!$AF517),"")</f>
        <v/>
      </c>
      <c r="N130" s="379" t="str">
        <f>IF(AND('MAPA DE RIESGOS'!$AP518="Baja",'MAPA DE RIESGOS'!$AR518="Leve"),CONCATENATE("R",'MAPA DE RIESGOS'!$H518,"C",'MAPA DE RIESGOS'!$AF518),"")</f>
        <v/>
      </c>
      <c r="O130" s="379" t="str">
        <f>IF(AND('MAPA DE RIESGOS'!$AP519="Baja",'MAPA DE RIESGOS'!$AR519="Leve"),CONCATENATE("R",'MAPA DE RIESGOS'!$H519,"C",'MAPA DE RIESGOS'!$AF519),"")</f>
        <v/>
      </c>
      <c r="P130" s="379" t="str">
        <f>IF(AND('MAPA DE RIESGOS'!$AP520="Baja",'MAPA DE RIESGOS'!$AR520="Leve"),CONCATENATE("R",'MAPA DE RIESGOS'!$H520,"C",'MAPA DE RIESGOS'!$AF520),"")</f>
        <v/>
      </c>
      <c r="Q130" s="379" t="str">
        <f>IF(AND('MAPA DE RIESGOS'!$AP521="Baja",'MAPA DE RIESGOS'!$AR521="Leve"),CONCATENATE("R",'MAPA DE RIESGOS'!$H521,"C",'MAPA DE RIESGOS'!$AF521),"")</f>
        <v/>
      </c>
      <c r="R130" s="379" t="str">
        <f>IF(AND('MAPA DE RIESGOS'!$AP522="Baja",'MAPA DE RIESGOS'!$AR522="Leve"),CONCATENATE("R",'MAPA DE RIESGOS'!$H522,"C",'MAPA DE RIESGOS'!$AF522),"")</f>
        <v/>
      </c>
      <c r="S130" s="379" t="str">
        <f>IF(AND('MAPA DE RIESGOS'!$AP523="Baja",'MAPA DE RIESGOS'!$AR523="Leve"),CONCATENATE("R",'MAPA DE RIESGOS'!$H523,"C",'MAPA DE RIESGOS'!$AF523),"")</f>
        <v/>
      </c>
      <c r="T130" s="379" t="str">
        <f>IF(AND('MAPA DE RIESGOS'!$AP524="Baja",'MAPA DE RIESGOS'!$AR524="Leve"),CONCATENATE("R",'MAPA DE RIESGOS'!$H524,"C",'MAPA DE RIESGOS'!$AF524),"")</f>
        <v/>
      </c>
      <c r="U130" s="379" t="str">
        <f>IF(AND('MAPA DE RIESGOS'!$AP525="Baja",'MAPA DE RIESGOS'!$AR525="Leve"),CONCATENATE("R",'MAPA DE RIESGOS'!$H525,"C",'MAPA DE RIESGOS'!$AF525),"")</f>
        <v/>
      </c>
      <c r="V130" s="379" t="str">
        <f>IF(AND('MAPA DE RIESGOS'!$AP526="Baja",'MAPA DE RIESGOS'!$AR526="Leve"),CONCATENATE("R",'MAPA DE RIESGOS'!$H526,"C",'MAPA DE RIESGOS'!$AF526),"")</f>
        <v/>
      </c>
      <c r="W130" s="379" t="str">
        <f>IF(AND('MAPA DE RIESGOS'!$AP527="Baja",'MAPA DE RIESGOS'!$AR527="Leve"),CONCATENATE("R",'MAPA DE RIESGOS'!$H527,"C",'MAPA DE RIESGOS'!$AF527),"")</f>
        <v/>
      </c>
      <c r="X130" s="379" t="str">
        <f>IF(AND('MAPA DE RIESGOS'!$AP528="Baja",'MAPA DE RIESGOS'!$AR528="Leve"),CONCATENATE("R",'MAPA DE RIESGOS'!$H528,"C",'MAPA DE RIESGOS'!$AF528),"")</f>
        <v/>
      </c>
      <c r="Y130" s="379" t="str">
        <f>IF(AND('MAPA DE RIESGOS'!$AP529="Baja",'MAPA DE RIESGOS'!$AR529="Leve"),CONCATENATE("R",'MAPA DE RIESGOS'!$H529,"C",'MAPA DE RIESGOS'!$AF529),"")</f>
        <v/>
      </c>
      <c r="Z130" s="379" t="str">
        <f>IF(AND('MAPA DE RIESGOS'!$AP530="Baja",'MAPA DE RIESGOS'!$AR530="Leve"),CONCATENATE("R",'MAPA DE RIESGOS'!$H530,"C",'MAPA DE RIESGOS'!$AF530),"")</f>
        <v/>
      </c>
      <c r="AA130" s="380" t="str">
        <f>IF(AND('MAPA DE RIESGOS'!$AP531="Baja",'MAPA DE RIESGOS'!$AR531="Leve"),CONCATENATE("R",'MAPA DE RIESGOS'!$H531,"C",'MAPA DE RIESGOS'!$AF531),"")</f>
        <v/>
      </c>
      <c r="AB130" s="369" t="str">
        <f>IF(AND('MAPA DE RIESGOS'!$AP514="Baja",'MAPA DE RIESGOS'!$AR514="Menor"),CONCATENATE("R",'MAPA DE RIESGOS'!$H514,"C",'MAPA DE RIESGOS'!$AF514),"")</f>
        <v/>
      </c>
      <c r="AC130" s="370" t="str">
        <f>IF(AND('MAPA DE RIESGOS'!$AP515="Baja",'MAPA DE RIESGOS'!$AR515="Menor"),CONCATENATE("R",'MAPA DE RIESGOS'!$H515,"C",'MAPA DE RIESGOS'!$AF515),"")</f>
        <v/>
      </c>
      <c r="AD130" s="370" t="str">
        <f>IF(AND('MAPA DE RIESGOS'!$AP516="Baja",'MAPA DE RIESGOS'!$AR516="Menor"),CONCATENATE("R",'MAPA DE RIESGOS'!$H516,"C",'MAPA DE RIESGOS'!$AF516),"")</f>
        <v/>
      </c>
      <c r="AE130" s="370" t="str">
        <f>IF(AND('MAPA DE RIESGOS'!$AP517="Baja",'MAPA DE RIESGOS'!$AR517="Menor"),CONCATENATE("R",'MAPA DE RIESGOS'!$H517,"C",'MAPA DE RIESGOS'!$AF517),"")</f>
        <v/>
      </c>
      <c r="AF130" s="370" t="str">
        <f>IF(AND('MAPA DE RIESGOS'!$AP518="Baja",'MAPA DE RIESGOS'!$AR518="Menor"),CONCATENATE("R",'MAPA DE RIESGOS'!$H518,"C",'MAPA DE RIESGOS'!$AF518),"")</f>
        <v/>
      </c>
      <c r="AG130" s="370" t="str">
        <f>IF(AND('MAPA DE RIESGOS'!$AP519="Baja",'MAPA DE RIESGOS'!$AR519="Menor"),CONCATENATE("R",'MAPA DE RIESGOS'!$H519,"C",'MAPA DE RIESGOS'!$AF519),"")</f>
        <v/>
      </c>
      <c r="AH130" s="370" t="str">
        <f>IF(AND('MAPA DE RIESGOS'!$AP520="Baja",'MAPA DE RIESGOS'!$AR520="Menor"),CONCATENATE("R",'MAPA DE RIESGOS'!$H520,"C",'MAPA DE RIESGOS'!$AF520),"")</f>
        <v/>
      </c>
      <c r="AI130" s="370" t="str">
        <f>IF(AND('MAPA DE RIESGOS'!$AP521="Baja",'MAPA DE RIESGOS'!$AR521="Menor"),CONCATENATE("R",'MAPA DE RIESGOS'!$H521,"C",'MAPA DE RIESGOS'!$AF521),"")</f>
        <v/>
      </c>
      <c r="AJ130" s="370" t="str">
        <f>IF(AND('MAPA DE RIESGOS'!$AP522="Baja",'MAPA DE RIESGOS'!$AR522="Menor"),CONCATENATE("R",'MAPA DE RIESGOS'!$H522,"C",'MAPA DE RIESGOS'!$AF522),"")</f>
        <v/>
      </c>
      <c r="AK130" s="370" t="str">
        <f>IF(AND('MAPA DE RIESGOS'!$AP523="Baja",'MAPA DE RIESGOS'!$AR523="Menor"),CONCATENATE("R",'MAPA DE RIESGOS'!$H523,"C",'MAPA DE RIESGOS'!$AF523),"")</f>
        <v/>
      </c>
      <c r="AL130" s="370" t="str">
        <f>IF(AND('MAPA DE RIESGOS'!$AP524="Baja",'MAPA DE RIESGOS'!$AR524="Menor"),CONCATENATE("R",'MAPA DE RIESGOS'!$H524,"C",'MAPA DE RIESGOS'!$AF524),"")</f>
        <v/>
      </c>
      <c r="AM130" s="370" t="str">
        <f>IF(AND('MAPA DE RIESGOS'!$AP525="Baja",'MAPA DE RIESGOS'!$AR525="Menor"),CONCATENATE("R",'MAPA DE RIESGOS'!$H525,"C",'MAPA DE RIESGOS'!$AF525),"")</f>
        <v/>
      </c>
      <c r="AN130" s="370" t="str">
        <f>IF(AND('MAPA DE RIESGOS'!$AP526="Baja",'MAPA DE RIESGOS'!$AR526="Menor"),CONCATENATE("R",'MAPA DE RIESGOS'!$H526,"C",'MAPA DE RIESGOS'!$AF526),"")</f>
        <v/>
      </c>
      <c r="AO130" s="370" t="str">
        <f>IF(AND('MAPA DE RIESGOS'!$AP527="Baja",'MAPA DE RIESGOS'!$AR527="Menor"),CONCATENATE("R",'MAPA DE RIESGOS'!$H527,"C",'MAPA DE RIESGOS'!$AF527),"")</f>
        <v/>
      </c>
      <c r="AP130" s="370" t="str">
        <f>IF(AND('MAPA DE RIESGOS'!$AP528="Baja",'MAPA DE RIESGOS'!$AR528="Menor"),CONCATENATE("R",'MAPA DE RIESGOS'!$H528,"C",'MAPA DE RIESGOS'!$AF528),"")</f>
        <v/>
      </c>
      <c r="AQ130" s="370" t="str">
        <f>IF(AND('MAPA DE RIESGOS'!$AP529="Baja",'MAPA DE RIESGOS'!$AR529="Menor"),CONCATENATE("R",'MAPA DE RIESGOS'!$H529,"C",'MAPA DE RIESGOS'!$AF529),"")</f>
        <v/>
      </c>
      <c r="AR130" s="370" t="str">
        <f>IF(AND('MAPA DE RIESGOS'!$AP530="Baja",'MAPA DE RIESGOS'!$AR530="Menor"),CONCATENATE("R",'MAPA DE RIESGOS'!$H530,"C",'MAPA DE RIESGOS'!$AF530),"")</f>
        <v/>
      </c>
      <c r="AS130" s="370" t="str">
        <f>IF(AND('MAPA DE RIESGOS'!$AP531="Baja",'MAPA DE RIESGOS'!$AR531="Menor"),CONCATENATE("R",'MAPA DE RIESGOS'!$H531,"C",'MAPA DE RIESGOS'!$AF531),"")</f>
        <v/>
      </c>
      <c r="AT130" s="369" t="str">
        <f>IF(AND('MAPA DE RIESGOS'!$AP514="Baja",'MAPA DE RIESGOS'!$AR514="Moderado"),CONCATENATE("R",'MAPA DE RIESGOS'!$H514,"C",'MAPA DE RIESGOS'!$AF514),"")</f>
        <v/>
      </c>
      <c r="AU130" s="370" t="str">
        <f>IF(AND('MAPA DE RIESGOS'!$AP515="Baja",'MAPA DE RIESGOS'!$AR515="Moderado"),CONCATENATE("R",'MAPA DE RIESGOS'!$H515,"C",'MAPA DE RIESGOS'!$AF515),"")</f>
        <v/>
      </c>
      <c r="AV130" s="370" t="str">
        <f>IF(AND('MAPA DE RIESGOS'!$AP516="Baja",'MAPA DE RIESGOS'!$AR516="Moderado"),CONCATENATE("R",'MAPA DE RIESGOS'!$H516,"C",'MAPA DE RIESGOS'!$AF516),"")</f>
        <v/>
      </c>
      <c r="AW130" s="370" t="str">
        <f>IF(AND('MAPA DE RIESGOS'!$AP517="Baja",'MAPA DE RIESGOS'!$AR517="Moderado"),CONCATENATE("R",'MAPA DE RIESGOS'!$H517,"C",'MAPA DE RIESGOS'!$AF517),"")</f>
        <v/>
      </c>
      <c r="AX130" s="370" t="str">
        <f>IF(AND('MAPA DE RIESGOS'!$AP518="Baja",'MAPA DE RIESGOS'!$AR518="Moderado"),CONCATENATE("R",'MAPA DE RIESGOS'!$H518,"C",'MAPA DE RIESGOS'!$AF518),"")</f>
        <v/>
      </c>
      <c r="AY130" s="370" t="str">
        <f>IF(AND('MAPA DE RIESGOS'!$AP519="Baja",'MAPA DE RIESGOS'!$AR519="Moderado"),CONCATENATE("R",'MAPA DE RIESGOS'!$H519,"C",'MAPA DE RIESGOS'!$AF519),"")</f>
        <v/>
      </c>
      <c r="AZ130" s="370" t="str">
        <f>IF(AND('MAPA DE RIESGOS'!$AP520="Baja",'MAPA DE RIESGOS'!$AR520="Moderado"),CONCATENATE("R",'MAPA DE RIESGOS'!$H520,"C",'MAPA DE RIESGOS'!$AF520),"")</f>
        <v/>
      </c>
      <c r="BA130" s="370" t="str">
        <f>IF(AND('MAPA DE RIESGOS'!$AP521="Baja",'MAPA DE RIESGOS'!$AR521="Moderado"),CONCATENATE("R",'MAPA DE RIESGOS'!$H521,"C",'MAPA DE RIESGOS'!$AF521),"")</f>
        <v/>
      </c>
      <c r="BB130" s="370" t="str">
        <f>IF(AND('MAPA DE RIESGOS'!$AP522="Baja",'MAPA DE RIESGOS'!$AR522="Moderado"),CONCATENATE("R",'MAPA DE RIESGOS'!$H522,"C",'MAPA DE RIESGOS'!$AF522),"")</f>
        <v/>
      </c>
      <c r="BC130" s="370" t="str">
        <f>IF(AND('MAPA DE RIESGOS'!$AP523="Baja",'MAPA DE RIESGOS'!$AR523="Moderado"),CONCATENATE("R",'MAPA DE RIESGOS'!$H523,"C",'MAPA DE RIESGOS'!$AF523),"")</f>
        <v/>
      </c>
      <c r="BD130" s="370" t="str">
        <f>IF(AND('MAPA DE RIESGOS'!$AP524="Baja",'MAPA DE RIESGOS'!$AR524="Moderado"),CONCATENATE("R",'MAPA DE RIESGOS'!$H524,"C",'MAPA DE RIESGOS'!$AF524),"")</f>
        <v/>
      </c>
      <c r="BE130" s="370" t="str">
        <f>IF(AND('MAPA DE RIESGOS'!$AP525="Baja",'MAPA DE RIESGOS'!$AR525="Moderado"),CONCATENATE("R",'MAPA DE RIESGOS'!$H525,"C",'MAPA DE RIESGOS'!$AF525),"")</f>
        <v/>
      </c>
      <c r="BF130" s="370" t="str">
        <f>IF(AND('MAPA DE RIESGOS'!$AP526="Baja",'MAPA DE RIESGOS'!$AR526="Moderado"),CONCATENATE("R",'MAPA DE RIESGOS'!$H526,"C",'MAPA DE RIESGOS'!$AF526),"")</f>
        <v/>
      </c>
      <c r="BG130" s="370" t="str">
        <f>IF(AND('MAPA DE RIESGOS'!$AP527="Baja",'MAPA DE RIESGOS'!$AR527="Moderado"),CONCATENATE("R",'MAPA DE RIESGOS'!$H527,"C",'MAPA DE RIESGOS'!$AF527),"")</f>
        <v/>
      </c>
      <c r="BH130" s="370" t="str">
        <f>IF(AND('MAPA DE RIESGOS'!$AP528="Baja",'MAPA DE RIESGOS'!$AR528="Moderado"),CONCATENATE("R",'MAPA DE RIESGOS'!$H528,"C",'MAPA DE RIESGOS'!$AF528),"")</f>
        <v/>
      </c>
      <c r="BI130" s="370" t="str">
        <f>IF(AND('MAPA DE RIESGOS'!$AP529="Baja",'MAPA DE RIESGOS'!$AR529="Moderado"),CONCATENATE("R",'MAPA DE RIESGOS'!$H529,"C",'MAPA DE RIESGOS'!$AF529),"")</f>
        <v/>
      </c>
      <c r="BJ130" s="370" t="str">
        <f>IF(AND('MAPA DE RIESGOS'!$AP530="Baja",'MAPA DE RIESGOS'!$AR530="Moderado"),CONCATENATE("R",'MAPA DE RIESGOS'!$H530,"C",'MAPA DE RIESGOS'!$AF530),"")</f>
        <v/>
      </c>
      <c r="BK130" s="371" t="str">
        <f>IF(AND('MAPA DE RIESGOS'!$AP531="Baja",'MAPA DE RIESGOS'!$AR531="Moderado"),CONCATENATE("R",'MAPA DE RIESGOS'!$H531,"C",'MAPA DE RIESGOS'!$AF531),"")</f>
        <v/>
      </c>
      <c r="BL130" s="357" t="str">
        <f>IF(AND('MAPA DE RIESGOS'!$AP514="Baja",'MAPA DE RIESGOS'!$AR514="Mayor"),CONCATENATE("R",'MAPA DE RIESGOS'!$H514,"C",'MAPA DE RIESGOS'!$AF514),"")</f>
        <v/>
      </c>
      <c r="BM130" s="357" t="str">
        <f>IF(AND('MAPA DE RIESGOS'!$AP515="Baja",'MAPA DE RIESGOS'!$AR515="Mayor"),CONCATENATE("R",'MAPA DE RIESGOS'!$H515,"C",'MAPA DE RIESGOS'!$AF515),"")</f>
        <v/>
      </c>
      <c r="BN130" s="357" t="str">
        <f>IF(AND('MAPA DE RIESGOS'!$AP516="Baja",'MAPA DE RIESGOS'!$AR516="Mayor"),CONCATENATE("R",'MAPA DE RIESGOS'!$H516,"C",'MAPA DE RIESGOS'!$AF516),"")</f>
        <v/>
      </c>
      <c r="BO130" s="357" t="str">
        <f>IF(AND('MAPA DE RIESGOS'!$AP517="Baja",'MAPA DE RIESGOS'!$AR517="Mayor"),CONCATENATE("R",'MAPA DE RIESGOS'!$H517,"C",'MAPA DE RIESGOS'!$AF517),"")</f>
        <v/>
      </c>
      <c r="BP130" s="357" t="str">
        <f>IF(AND('MAPA DE RIESGOS'!$AP518="Baja",'MAPA DE RIESGOS'!$AR518="Mayor"),CONCATENATE("R",'MAPA DE RIESGOS'!$H518,"C",'MAPA DE RIESGOS'!$AF518),"")</f>
        <v/>
      </c>
      <c r="BQ130" s="357" t="str">
        <f>IF(AND('MAPA DE RIESGOS'!$AP519="Baja",'MAPA DE RIESGOS'!$AR519="Mayor"),CONCATENATE("R",'MAPA DE RIESGOS'!$H519,"C",'MAPA DE RIESGOS'!$AF519),"")</f>
        <v/>
      </c>
      <c r="BR130" s="357" t="str">
        <f>IF(AND('MAPA DE RIESGOS'!$AP520="Baja",'MAPA DE RIESGOS'!$AR520="Mayor"),CONCATENATE("R",'MAPA DE RIESGOS'!$H520,"C",'MAPA DE RIESGOS'!$AF520),"")</f>
        <v/>
      </c>
      <c r="BS130" s="357" t="str">
        <f>IF(AND('MAPA DE RIESGOS'!$AP521="Baja",'MAPA DE RIESGOS'!$AR521="Mayor"),CONCATENATE("R",'MAPA DE RIESGOS'!$H521,"C",'MAPA DE RIESGOS'!$AF521),"")</f>
        <v/>
      </c>
      <c r="BT130" s="357" t="str">
        <f>IF(AND('MAPA DE RIESGOS'!$AP522="Baja",'MAPA DE RIESGOS'!$AR522="Mayor"),CONCATENATE("R",'MAPA DE RIESGOS'!$H522,"C",'MAPA DE RIESGOS'!$AF522),"")</f>
        <v/>
      </c>
      <c r="BU130" s="357" t="str">
        <f>IF(AND('MAPA DE RIESGOS'!$AP523="Baja",'MAPA DE RIESGOS'!$AR523="Mayor"),CONCATENATE("R",'MAPA DE RIESGOS'!$H523,"C",'MAPA DE RIESGOS'!$AF523),"")</f>
        <v/>
      </c>
      <c r="BV130" s="357" t="str">
        <f>IF(AND('MAPA DE RIESGOS'!$AP524="Baja",'MAPA DE RIESGOS'!$AR524="Mayor"),CONCATENATE("R",'MAPA DE RIESGOS'!$H524,"C",'MAPA DE RIESGOS'!$AF524),"")</f>
        <v/>
      </c>
      <c r="BW130" s="357" t="str">
        <f>IF(AND('MAPA DE RIESGOS'!$AP525="Baja",'MAPA DE RIESGOS'!$AR525="Mayor"),CONCATENATE("R",'MAPA DE RIESGOS'!$H525,"C",'MAPA DE RIESGOS'!$AF525),"")</f>
        <v/>
      </c>
      <c r="BX130" s="357" t="str">
        <f>IF(AND('MAPA DE RIESGOS'!$AP526="Baja",'MAPA DE RIESGOS'!$AR526="Mayor"),CONCATENATE("R",'MAPA DE RIESGOS'!$H526,"C",'MAPA DE RIESGOS'!$AF526),"")</f>
        <v/>
      </c>
      <c r="BY130" s="357" t="str">
        <f>IF(AND('MAPA DE RIESGOS'!$AP527="Baja",'MAPA DE RIESGOS'!$AR527="Mayor"),CONCATENATE("R",'MAPA DE RIESGOS'!$H527,"C",'MAPA DE RIESGOS'!$AF527),"")</f>
        <v/>
      </c>
      <c r="BZ130" s="357" t="str">
        <f>IF(AND('MAPA DE RIESGOS'!$AP528="Baja",'MAPA DE RIESGOS'!$AR528="Mayor"),CONCATENATE("R",'MAPA DE RIESGOS'!$H528,"C",'MAPA DE RIESGOS'!$AF528),"")</f>
        <v/>
      </c>
      <c r="CA130" s="357" t="str">
        <f>IF(AND('MAPA DE RIESGOS'!$AP529="Baja",'MAPA DE RIESGOS'!$AR529="Mayor"),CONCATENATE("R",'MAPA DE RIESGOS'!$H529,"C",'MAPA DE RIESGOS'!$AF529),"")</f>
        <v/>
      </c>
      <c r="CB130" s="357" t="str">
        <f>IF(AND('MAPA DE RIESGOS'!$AP530="Baja",'MAPA DE RIESGOS'!$AR530="Mayor"),CONCATENATE("R",'MAPA DE RIESGOS'!$H530,"C",'MAPA DE RIESGOS'!$AF530),"")</f>
        <v/>
      </c>
      <c r="CC130" s="358" t="str">
        <f>IF(AND('MAPA DE RIESGOS'!$AP531="Baja",'MAPA DE RIESGOS'!$AR531="Mayor"),CONCATENATE("R",'MAPA DE RIESGOS'!$H531,"C",'MAPA DE RIESGOS'!$AF531),"")</f>
        <v/>
      </c>
      <c r="CD130" s="359" t="str">
        <f>IF(AND('MAPA DE RIESGOS'!$AP514="Baja",'MAPA DE RIESGOS'!$AR514="Catastrófico"),CONCATENATE("R",'MAPA DE RIESGOS'!$H514,"C",'MAPA DE RIESGOS'!$AF514),"")</f>
        <v/>
      </c>
      <c r="CE130" s="359" t="str">
        <f>IF(AND('MAPA DE RIESGOS'!$AP515="Baja",'MAPA DE RIESGOS'!$AR515="Catastrófico"),CONCATENATE("R",'MAPA DE RIESGOS'!$H515,"C",'MAPA DE RIESGOS'!$AF515),"")</f>
        <v/>
      </c>
      <c r="CF130" s="359" t="str">
        <f>IF(AND('MAPA DE RIESGOS'!$AP516="Baja",'MAPA DE RIESGOS'!$AR516="Catastrófico"),CONCATENATE("R",'MAPA DE RIESGOS'!$H516,"C",'MAPA DE RIESGOS'!$AF516),"")</f>
        <v/>
      </c>
      <c r="CG130" s="359" t="str">
        <f>IF(AND('MAPA DE RIESGOS'!$AP517="Baja",'MAPA DE RIESGOS'!$AR517="Catastrófico"),CONCATENATE("R",'MAPA DE RIESGOS'!$H517,"C",'MAPA DE RIESGOS'!$AF517),"")</f>
        <v/>
      </c>
      <c r="CH130" s="359" t="str">
        <f>IF(AND('MAPA DE RIESGOS'!$AP518="Baja",'MAPA DE RIESGOS'!$AR518="Catastrófico"),CONCATENATE("R",'MAPA DE RIESGOS'!$H518,"C",'MAPA DE RIESGOS'!$AF518),"")</f>
        <v/>
      </c>
      <c r="CI130" s="359" t="str">
        <f>IF(AND('MAPA DE RIESGOS'!$AP519="Baja",'MAPA DE RIESGOS'!$AR519="Catastrófico"),CONCATENATE("R",'MAPA DE RIESGOS'!$H519,"C",'MAPA DE RIESGOS'!$AF519),"")</f>
        <v/>
      </c>
      <c r="CJ130" s="359" t="str">
        <f>IF(AND('MAPA DE RIESGOS'!$AP520="Baja",'MAPA DE RIESGOS'!$AR520="Catastrófico"),CONCATENATE("R",'MAPA DE RIESGOS'!$H520,"C",'MAPA DE RIESGOS'!$AF520),"")</f>
        <v/>
      </c>
      <c r="CK130" s="359" t="str">
        <f>IF(AND('MAPA DE RIESGOS'!$AP521="Baja",'MAPA DE RIESGOS'!$AR521="Catastrófico"),CONCATENATE("R",'MAPA DE RIESGOS'!$H521,"C",'MAPA DE RIESGOS'!$AF521),"")</f>
        <v/>
      </c>
      <c r="CL130" s="359" t="str">
        <f>IF(AND('MAPA DE RIESGOS'!$AP522="Baja",'MAPA DE RIESGOS'!$AR522="Catastrófico"),CONCATENATE("R",'MAPA DE RIESGOS'!$H522,"C",'MAPA DE RIESGOS'!$AF522),"")</f>
        <v/>
      </c>
      <c r="CM130" s="359" t="str">
        <f>IF(AND('MAPA DE RIESGOS'!$AP523="Baja",'MAPA DE RIESGOS'!$AR523="Catastrófico"),CONCATENATE("R",'MAPA DE RIESGOS'!$H523,"C",'MAPA DE RIESGOS'!$AF523),"")</f>
        <v/>
      </c>
      <c r="CN130" s="359" t="str">
        <f>IF(AND('MAPA DE RIESGOS'!$AP524="Baja",'MAPA DE RIESGOS'!$AR524="Catastrófico"),CONCATENATE("R",'MAPA DE RIESGOS'!$H524,"C",'MAPA DE RIESGOS'!$AF524),"")</f>
        <v/>
      </c>
      <c r="CO130" s="359" t="str">
        <f>IF(AND('MAPA DE RIESGOS'!$AP525="Baja",'MAPA DE RIESGOS'!$AR525="Catastrófico"),CONCATENATE("R",'MAPA DE RIESGOS'!$H525,"C",'MAPA DE RIESGOS'!$AF525),"")</f>
        <v/>
      </c>
      <c r="CP130" s="359" t="str">
        <f>IF(AND('MAPA DE RIESGOS'!$AP526="Baja",'MAPA DE RIESGOS'!$AR526="Catastrófico"),CONCATENATE("R",'MAPA DE RIESGOS'!$H526,"C",'MAPA DE RIESGOS'!$AF526),"")</f>
        <v/>
      </c>
      <c r="CQ130" s="359" t="str">
        <f>IF(AND('MAPA DE RIESGOS'!$AP527="Baja",'MAPA DE RIESGOS'!$AR527="Catastrófico"),CONCATENATE("R",'MAPA DE RIESGOS'!$H527,"C",'MAPA DE RIESGOS'!$AF527),"")</f>
        <v/>
      </c>
      <c r="CR130" s="359" t="str">
        <f>IF(AND('MAPA DE RIESGOS'!$AP528="Baja",'MAPA DE RIESGOS'!$AR528="Catastrófico"),CONCATENATE("R",'MAPA DE RIESGOS'!$H528,"C",'MAPA DE RIESGOS'!$AF528),"")</f>
        <v/>
      </c>
      <c r="CS130" s="359" t="str">
        <f>IF(AND('MAPA DE RIESGOS'!$AP529="Baja",'MAPA DE RIESGOS'!$AR529="Catastrófico"),CONCATENATE("R",'MAPA DE RIESGOS'!$H529,"C",'MAPA DE RIESGOS'!$AF529),"")</f>
        <v/>
      </c>
      <c r="CT130" s="359" t="str">
        <f>IF(AND('MAPA DE RIESGOS'!$AP530="Baja",'MAPA DE RIESGOS'!$AR530="Catastrófico"),CONCATENATE("R",'MAPA DE RIESGOS'!$H530,"C",'MAPA DE RIESGOS'!$AF530),"")</f>
        <v/>
      </c>
      <c r="CU130" s="360" t="str">
        <f>IF(AND('MAPA DE RIESGOS'!$AP531="Baja",'MAPA DE RIESGOS'!$AR531="Catastrófico"),CONCATENATE("R",'MAPA DE RIESGOS'!$H531,"C",'MAPA DE RIESGOS'!$AF531),"")</f>
        <v/>
      </c>
      <c r="CV130" s="67"/>
      <c r="CW130" s="752"/>
      <c r="CX130" s="752"/>
      <c r="CY130" s="752"/>
      <c r="CZ130" s="752"/>
      <c r="DA130" s="752"/>
      <c r="DB130" s="752"/>
    </row>
    <row r="131" spans="2:106" ht="32.5" customHeight="1">
      <c r="B131" s="749"/>
      <c r="C131" s="749"/>
      <c r="D131" s="750"/>
      <c r="E131" s="738"/>
      <c r="F131" s="739"/>
      <c r="G131" s="739"/>
      <c r="H131" s="739"/>
      <c r="I131" s="740"/>
      <c r="J131" s="378" t="str">
        <f>IF(AND('MAPA DE RIESGOS'!$AP532="Baja",'MAPA DE RIESGOS'!$AR532="Leve"),CONCATENATE("R",'MAPA DE RIESGOS'!$H532,"C",'MAPA DE RIESGOS'!$AF532),"")</f>
        <v/>
      </c>
      <c r="K131" s="379" t="str">
        <f>IF(AND('MAPA DE RIESGOS'!$AP533="Baja",'MAPA DE RIESGOS'!$AR533="Leve"),CONCATENATE("R",'MAPA DE RIESGOS'!$H533,"C",'MAPA DE RIESGOS'!$AF533),"")</f>
        <v/>
      </c>
      <c r="L131" s="379" t="str">
        <f>IF(AND('MAPA DE RIESGOS'!$AP534="Baja",'MAPA DE RIESGOS'!$AR534="Leve"),CONCATENATE("R",'MAPA DE RIESGOS'!$H534,"C",'MAPA DE RIESGOS'!$AF534),"")</f>
        <v/>
      </c>
      <c r="M131" s="379" t="str">
        <f>IF(AND('MAPA DE RIESGOS'!$AP535="Baja",'MAPA DE RIESGOS'!$AR535="Leve"),CONCATENATE("R",'MAPA DE RIESGOS'!$H535,"C",'MAPA DE RIESGOS'!$AF535),"")</f>
        <v/>
      </c>
      <c r="N131" s="379" t="str">
        <f>IF(AND('MAPA DE RIESGOS'!$AP536="Baja",'MAPA DE RIESGOS'!$AR536="Leve"),CONCATENATE("R",'MAPA DE RIESGOS'!$H536,"C",'MAPA DE RIESGOS'!$AF536),"")</f>
        <v/>
      </c>
      <c r="O131" s="379" t="str">
        <f>IF(AND('MAPA DE RIESGOS'!$AP537="Baja",'MAPA DE RIESGOS'!$AR537="Leve"),CONCATENATE("R",'MAPA DE RIESGOS'!$H537,"C",'MAPA DE RIESGOS'!$AF537),"")</f>
        <v/>
      </c>
      <c r="P131" s="379" t="str">
        <f>IF(AND('MAPA DE RIESGOS'!$AP538="Baja",'MAPA DE RIESGOS'!$AR538="Leve"),CONCATENATE("R",'MAPA DE RIESGOS'!$H538,"C",'MAPA DE RIESGOS'!$AF538),"")</f>
        <v/>
      </c>
      <c r="Q131" s="379" t="str">
        <f>IF(AND('MAPA DE RIESGOS'!$AP539="Baja",'MAPA DE RIESGOS'!$AR539="Leve"),CONCATENATE("R",'MAPA DE RIESGOS'!$H539,"C",'MAPA DE RIESGOS'!$AF539),"")</f>
        <v/>
      </c>
      <c r="R131" s="379" t="str">
        <f>IF(AND('MAPA DE RIESGOS'!$AP540="Baja",'MAPA DE RIESGOS'!$AR540="Leve"),CONCATENATE("R",'MAPA DE RIESGOS'!$H540,"C",'MAPA DE RIESGOS'!$AF540),"")</f>
        <v/>
      </c>
      <c r="S131" s="379" t="str">
        <f>IF(AND('MAPA DE RIESGOS'!$AP541="Baja",'MAPA DE RIESGOS'!$AR541="Leve"),CONCATENATE("R",'MAPA DE RIESGOS'!$H541,"C",'MAPA DE RIESGOS'!$AF541),"")</f>
        <v/>
      </c>
      <c r="T131" s="379" t="str">
        <f>IF(AND('MAPA DE RIESGOS'!$AP542="Baja",'MAPA DE RIESGOS'!$AR542="Leve"),CONCATENATE("R",'MAPA DE RIESGOS'!$H542,"C",'MAPA DE RIESGOS'!$AF542),"")</f>
        <v/>
      </c>
      <c r="U131" s="379" t="str">
        <f>IF(AND('MAPA DE RIESGOS'!$AP543="Baja",'MAPA DE RIESGOS'!$AR543="Leve"),CONCATENATE("R",'MAPA DE RIESGOS'!$H543,"C",'MAPA DE RIESGOS'!$AF543),"")</f>
        <v/>
      </c>
      <c r="V131" s="379" t="str">
        <f>IF(AND('MAPA DE RIESGOS'!$AP544="Baja",'MAPA DE RIESGOS'!$AR544="Leve"),CONCATENATE("R",'MAPA DE RIESGOS'!$H544,"C",'MAPA DE RIESGOS'!$AF544),"")</f>
        <v/>
      </c>
      <c r="W131" s="379" t="str">
        <f>IF(AND('MAPA DE RIESGOS'!$AP545="Baja",'MAPA DE RIESGOS'!$AR545="Leve"),CONCATENATE("R",'MAPA DE RIESGOS'!$H545,"C",'MAPA DE RIESGOS'!$AF545),"")</f>
        <v/>
      </c>
      <c r="X131" s="379" t="str">
        <f>IF(AND('MAPA DE RIESGOS'!$AP546="Baja",'MAPA DE RIESGOS'!$AR546="Leve"),CONCATENATE("R",'MAPA DE RIESGOS'!$H546,"C",'MAPA DE RIESGOS'!$AF546),"")</f>
        <v/>
      </c>
      <c r="Y131" s="379" t="str">
        <f>IF(AND('MAPA DE RIESGOS'!$AP547="Baja",'MAPA DE RIESGOS'!$AR547="Leve"),CONCATENATE("R",'MAPA DE RIESGOS'!$H547,"C",'MAPA DE RIESGOS'!$AF547),"")</f>
        <v/>
      </c>
      <c r="Z131" s="379" t="str">
        <f>IF(AND('MAPA DE RIESGOS'!$AP548="Baja",'MAPA DE RIESGOS'!$AR548="Leve"),CONCATENATE("R",'MAPA DE RIESGOS'!$H548,"C",'MAPA DE RIESGOS'!$AF548),"")</f>
        <v/>
      </c>
      <c r="AA131" s="380" t="str">
        <f>IF(AND('MAPA DE RIESGOS'!$AP549="Baja",'MAPA DE RIESGOS'!$AR549="Leve"),CONCATENATE("R",'MAPA DE RIESGOS'!$H549,"C",'MAPA DE RIESGOS'!$AF549),"")</f>
        <v/>
      </c>
      <c r="AB131" s="369" t="str">
        <f>IF(AND('MAPA DE RIESGOS'!$AP532="Baja",'MAPA DE RIESGOS'!$AR532="Menor"),CONCATENATE("R",'MAPA DE RIESGOS'!$H532,"C",'MAPA DE RIESGOS'!$AF532),"")</f>
        <v/>
      </c>
      <c r="AC131" s="370" t="str">
        <f>IF(AND('MAPA DE RIESGOS'!$AP533="Baja",'MAPA DE RIESGOS'!$AR533="Menor"),CONCATENATE("R",'MAPA DE RIESGOS'!$H533,"C",'MAPA DE RIESGOS'!$AF533),"")</f>
        <v/>
      </c>
      <c r="AD131" s="370" t="str">
        <f>IF(AND('MAPA DE RIESGOS'!$AP534="Baja",'MAPA DE RIESGOS'!$AR534="Menor"),CONCATENATE("R",'MAPA DE RIESGOS'!$H534,"C",'MAPA DE RIESGOS'!$AF534),"")</f>
        <v/>
      </c>
      <c r="AE131" s="370" t="str">
        <f>IF(AND('MAPA DE RIESGOS'!$AP535="Baja",'MAPA DE RIESGOS'!$AR535="Menor"),CONCATENATE("R",'MAPA DE RIESGOS'!$H535,"C",'MAPA DE RIESGOS'!$AF535),"")</f>
        <v/>
      </c>
      <c r="AF131" s="370" t="str">
        <f>IF(AND('MAPA DE RIESGOS'!$AP536="Baja",'MAPA DE RIESGOS'!$AR536="Menor"),CONCATENATE("R",'MAPA DE RIESGOS'!$H536,"C",'MAPA DE RIESGOS'!$AF536),"")</f>
        <v/>
      </c>
      <c r="AG131" s="370" t="str">
        <f>IF(AND('MAPA DE RIESGOS'!$AP537="Baja",'MAPA DE RIESGOS'!$AR537="Menor"),CONCATENATE("R",'MAPA DE RIESGOS'!$H537,"C",'MAPA DE RIESGOS'!$AF537),"")</f>
        <v/>
      </c>
      <c r="AH131" s="370" t="str">
        <f>IF(AND('MAPA DE RIESGOS'!$AP538="Baja",'MAPA DE RIESGOS'!$AR538="Menor"),CONCATENATE("R",'MAPA DE RIESGOS'!$H538,"C",'MAPA DE RIESGOS'!$AF538),"")</f>
        <v/>
      </c>
      <c r="AI131" s="370" t="str">
        <f>IF(AND('MAPA DE RIESGOS'!$AP539="Baja",'MAPA DE RIESGOS'!$AR539="Menor"),CONCATENATE("R",'MAPA DE RIESGOS'!$H539,"C",'MAPA DE RIESGOS'!$AF539),"")</f>
        <v/>
      </c>
      <c r="AJ131" s="370" t="str">
        <f>IF(AND('MAPA DE RIESGOS'!$AP540="Baja",'MAPA DE RIESGOS'!$AR540="Menor"),CONCATENATE("R",'MAPA DE RIESGOS'!$H540,"C",'MAPA DE RIESGOS'!$AF540),"")</f>
        <v/>
      </c>
      <c r="AK131" s="370" t="str">
        <f>IF(AND('MAPA DE RIESGOS'!$AP541="Baja",'MAPA DE RIESGOS'!$AR541="Menor"),CONCATENATE("R",'MAPA DE RIESGOS'!$H541,"C",'MAPA DE RIESGOS'!$AF541),"")</f>
        <v/>
      </c>
      <c r="AL131" s="370" t="str">
        <f>IF(AND('MAPA DE RIESGOS'!$AP542="Baja",'MAPA DE RIESGOS'!$AR542="Menor"),CONCATENATE("R",'MAPA DE RIESGOS'!$H542,"C",'MAPA DE RIESGOS'!$AF542),"")</f>
        <v/>
      </c>
      <c r="AM131" s="370" t="str">
        <f>IF(AND('MAPA DE RIESGOS'!$AP543="Baja",'MAPA DE RIESGOS'!$AR543="Menor"),CONCATENATE("R",'MAPA DE RIESGOS'!$H543,"C",'MAPA DE RIESGOS'!$AF543),"")</f>
        <v/>
      </c>
      <c r="AN131" s="370" t="str">
        <f>IF(AND('MAPA DE RIESGOS'!$AP544="Baja",'MAPA DE RIESGOS'!$AR544="Menor"),CONCATENATE("R",'MAPA DE RIESGOS'!$H544,"C",'MAPA DE RIESGOS'!$AF544),"")</f>
        <v/>
      </c>
      <c r="AO131" s="370" t="str">
        <f>IF(AND('MAPA DE RIESGOS'!$AP545="Baja",'MAPA DE RIESGOS'!$AR545="Menor"),CONCATENATE("R",'MAPA DE RIESGOS'!$H545,"C",'MAPA DE RIESGOS'!$AF545),"")</f>
        <v/>
      </c>
      <c r="AP131" s="370" t="str">
        <f>IF(AND('MAPA DE RIESGOS'!$AP546="Baja",'MAPA DE RIESGOS'!$AR546="Menor"),CONCATENATE("R",'MAPA DE RIESGOS'!$H546,"C",'MAPA DE RIESGOS'!$AF546),"")</f>
        <v/>
      </c>
      <c r="AQ131" s="370" t="str">
        <f>IF(AND('MAPA DE RIESGOS'!$AP547="Baja",'MAPA DE RIESGOS'!$AR547="Menor"),CONCATENATE("R",'MAPA DE RIESGOS'!$H547,"C",'MAPA DE RIESGOS'!$AF547),"")</f>
        <v/>
      </c>
      <c r="AR131" s="370" t="str">
        <f>IF(AND('MAPA DE RIESGOS'!$AP548="Baja",'MAPA DE RIESGOS'!$AR548="Menor"),CONCATENATE("R",'MAPA DE RIESGOS'!$H548,"C",'MAPA DE RIESGOS'!$AF548),"")</f>
        <v/>
      </c>
      <c r="AS131" s="370" t="str">
        <f>IF(AND('MAPA DE RIESGOS'!$AP549="Baja",'MAPA DE RIESGOS'!$AR549="Menor"),CONCATENATE("R",'MAPA DE RIESGOS'!$H549,"C",'MAPA DE RIESGOS'!$AF549),"")</f>
        <v/>
      </c>
      <c r="AT131" s="369" t="str">
        <f>IF(AND('MAPA DE RIESGOS'!$AP532="Baja",'MAPA DE RIESGOS'!$AR532="Moderado"),CONCATENATE("R",'MAPA DE RIESGOS'!$H532,"C",'MAPA DE RIESGOS'!$AF532),"")</f>
        <v/>
      </c>
      <c r="AU131" s="370" t="str">
        <f>IF(AND('MAPA DE RIESGOS'!$AP533="Baja",'MAPA DE RIESGOS'!$AR533="Moderado"),CONCATENATE("R",'MAPA DE RIESGOS'!$H533,"C",'MAPA DE RIESGOS'!$AF533),"")</f>
        <v/>
      </c>
      <c r="AV131" s="370" t="str">
        <f>IF(AND('MAPA DE RIESGOS'!$AP534="Baja",'MAPA DE RIESGOS'!$AR534="Moderado"),CONCATENATE("R",'MAPA DE RIESGOS'!$H534,"C",'MAPA DE RIESGOS'!$AF534),"")</f>
        <v/>
      </c>
      <c r="AW131" s="370" t="str">
        <f>IF(AND('MAPA DE RIESGOS'!$AP535="Baja",'MAPA DE RIESGOS'!$AR535="Moderado"),CONCATENATE("R",'MAPA DE RIESGOS'!$H535,"C",'MAPA DE RIESGOS'!$AF535),"")</f>
        <v/>
      </c>
      <c r="AX131" s="370" t="str">
        <f>IF(AND('MAPA DE RIESGOS'!$AP536="Baja",'MAPA DE RIESGOS'!$AR536="Moderado"),CONCATENATE("R",'MAPA DE RIESGOS'!$H536,"C",'MAPA DE RIESGOS'!$AF536),"")</f>
        <v/>
      </c>
      <c r="AY131" s="370" t="str">
        <f>IF(AND('MAPA DE RIESGOS'!$AP537="Baja",'MAPA DE RIESGOS'!$AR537="Moderado"),CONCATENATE("R",'MAPA DE RIESGOS'!$H537,"C",'MAPA DE RIESGOS'!$AF537),"")</f>
        <v/>
      </c>
      <c r="AZ131" s="370" t="str">
        <f>IF(AND('MAPA DE RIESGOS'!$AP538="Baja",'MAPA DE RIESGOS'!$AR538="Moderado"),CONCATENATE("R",'MAPA DE RIESGOS'!$H538,"C",'MAPA DE RIESGOS'!$AF538),"")</f>
        <v/>
      </c>
      <c r="BA131" s="370" t="str">
        <f>IF(AND('MAPA DE RIESGOS'!$AP539="Baja",'MAPA DE RIESGOS'!$AR539="Moderado"),CONCATENATE("R",'MAPA DE RIESGOS'!$H539,"C",'MAPA DE RIESGOS'!$AF539),"")</f>
        <v/>
      </c>
      <c r="BB131" s="370" t="str">
        <f>IF(AND('MAPA DE RIESGOS'!$AP540="Baja",'MAPA DE RIESGOS'!$AR540="Moderado"),CONCATENATE("R",'MAPA DE RIESGOS'!$H540,"C",'MAPA DE RIESGOS'!$AF540),"")</f>
        <v/>
      </c>
      <c r="BC131" s="370" t="str">
        <f>IF(AND('MAPA DE RIESGOS'!$AP541="Baja",'MAPA DE RIESGOS'!$AR541="Moderado"),CONCATENATE("R",'MAPA DE RIESGOS'!$H541,"C",'MAPA DE RIESGOS'!$AF541),"")</f>
        <v/>
      </c>
      <c r="BD131" s="370" t="str">
        <f>IF(AND('MAPA DE RIESGOS'!$AP542="Baja",'MAPA DE RIESGOS'!$AR542="Moderado"),CONCATENATE("R",'MAPA DE RIESGOS'!$H542,"C",'MAPA DE RIESGOS'!$AF542),"")</f>
        <v/>
      </c>
      <c r="BE131" s="370" t="str">
        <f>IF(AND('MAPA DE RIESGOS'!$AP543="Baja",'MAPA DE RIESGOS'!$AR543="Moderado"),CONCATENATE("R",'MAPA DE RIESGOS'!$H543,"C",'MAPA DE RIESGOS'!$AF543),"")</f>
        <v/>
      </c>
      <c r="BF131" s="370" t="str">
        <f>IF(AND('MAPA DE RIESGOS'!$AP544="Baja",'MAPA DE RIESGOS'!$AR544="Moderado"),CONCATENATE("R",'MAPA DE RIESGOS'!$H544,"C",'MAPA DE RIESGOS'!$AF544),"")</f>
        <v/>
      </c>
      <c r="BG131" s="370" t="str">
        <f>IF(AND('MAPA DE RIESGOS'!$AP545="Baja",'MAPA DE RIESGOS'!$AR545="Moderado"),CONCATENATE("R",'MAPA DE RIESGOS'!$H545,"C",'MAPA DE RIESGOS'!$AF545),"")</f>
        <v/>
      </c>
      <c r="BH131" s="370" t="str">
        <f>IF(AND('MAPA DE RIESGOS'!$AP546="Baja",'MAPA DE RIESGOS'!$AR546="Moderado"),CONCATENATE("R",'MAPA DE RIESGOS'!$H546,"C",'MAPA DE RIESGOS'!$AF546),"")</f>
        <v/>
      </c>
      <c r="BI131" s="370" t="str">
        <f>IF(AND('MAPA DE RIESGOS'!$AP547="Baja",'MAPA DE RIESGOS'!$AR547="Moderado"),CONCATENATE("R",'MAPA DE RIESGOS'!$H547,"C",'MAPA DE RIESGOS'!$AF547),"")</f>
        <v/>
      </c>
      <c r="BJ131" s="370" t="str">
        <f>IF(AND('MAPA DE RIESGOS'!$AP548="Baja",'MAPA DE RIESGOS'!$AR548="Moderado"),CONCATENATE("R",'MAPA DE RIESGOS'!$H548,"C",'MAPA DE RIESGOS'!$AF548),"")</f>
        <v/>
      </c>
      <c r="BK131" s="371" t="str">
        <f>IF(AND('MAPA DE RIESGOS'!$AP549="Baja",'MAPA DE RIESGOS'!$AR549="Moderado"),CONCATENATE("R",'MAPA DE RIESGOS'!$H549,"C",'MAPA DE RIESGOS'!$AF549),"")</f>
        <v/>
      </c>
      <c r="BL131" s="357" t="str">
        <f>IF(AND('MAPA DE RIESGOS'!$AP532="Baja",'MAPA DE RIESGOS'!$AR532="Mayor"),CONCATENATE("R",'MAPA DE RIESGOS'!$H532,"C",'MAPA DE RIESGOS'!$AF532),"")</f>
        <v/>
      </c>
      <c r="BM131" s="357" t="str">
        <f>IF(AND('MAPA DE RIESGOS'!$AP533="Baja",'MAPA DE RIESGOS'!$AR533="Mayor"),CONCATENATE("R",'MAPA DE RIESGOS'!$H533,"C",'MAPA DE RIESGOS'!$AF533),"")</f>
        <v/>
      </c>
      <c r="BN131" s="357" t="str">
        <f>IF(AND('MAPA DE RIESGOS'!$AP534="Baja",'MAPA DE RIESGOS'!$AR534="Mayor"),CONCATENATE("R",'MAPA DE RIESGOS'!$H534,"C",'MAPA DE RIESGOS'!$AF534),"")</f>
        <v/>
      </c>
      <c r="BO131" s="357" t="str">
        <f>IF(AND('MAPA DE RIESGOS'!$AP535="Baja",'MAPA DE RIESGOS'!$AR535="Mayor"),CONCATENATE("R",'MAPA DE RIESGOS'!$H535,"C",'MAPA DE RIESGOS'!$AF535),"")</f>
        <v/>
      </c>
      <c r="BP131" s="357" t="str">
        <f>IF(AND('MAPA DE RIESGOS'!$AP536="Baja",'MAPA DE RIESGOS'!$AR536="Mayor"),CONCATENATE("R",'MAPA DE RIESGOS'!$H536,"C",'MAPA DE RIESGOS'!$AF536),"")</f>
        <v/>
      </c>
      <c r="BQ131" s="357" t="str">
        <f>IF(AND('MAPA DE RIESGOS'!$AP537="Baja",'MAPA DE RIESGOS'!$AR537="Mayor"),CONCATENATE("R",'MAPA DE RIESGOS'!$H537,"C",'MAPA DE RIESGOS'!$AF537),"")</f>
        <v/>
      </c>
      <c r="BR131" s="357" t="str">
        <f>IF(AND('MAPA DE RIESGOS'!$AP538="Baja",'MAPA DE RIESGOS'!$AR538="Mayor"),CONCATENATE("R",'MAPA DE RIESGOS'!$H538,"C",'MAPA DE RIESGOS'!$AF538),"")</f>
        <v/>
      </c>
      <c r="BS131" s="357" t="str">
        <f>IF(AND('MAPA DE RIESGOS'!$AP539="Baja",'MAPA DE RIESGOS'!$AR539="Mayor"),CONCATENATE("R",'MAPA DE RIESGOS'!$H539,"C",'MAPA DE RIESGOS'!$AF539),"")</f>
        <v/>
      </c>
      <c r="BT131" s="357" t="str">
        <f>IF(AND('MAPA DE RIESGOS'!$AP540="Baja",'MAPA DE RIESGOS'!$AR540="Mayor"),CONCATENATE("R",'MAPA DE RIESGOS'!$H540,"C",'MAPA DE RIESGOS'!$AF540),"")</f>
        <v/>
      </c>
      <c r="BU131" s="357" t="str">
        <f>IF(AND('MAPA DE RIESGOS'!$AP541="Baja",'MAPA DE RIESGOS'!$AR541="Mayor"),CONCATENATE("R",'MAPA DE RIESGOS'!$H541,"C",'MAPA DE RIESGOS'!$AF541),"")</f>
        <v/>
      </c>
      <c r="BV131" s="357" t="str">
        <f>IF(AND('MAPA DE RIESGOS'!$AP542="Baja",'MAPA DE RIESGOS'!$AR542="Mayor"),CONCATENATE("R",'MAPA DE RIESGOS'!$H542,"C",'MAPA DE RIESGOS'!$AF542),"")</f>
        <v/>
      </c>
      <c r="BW131" s="357" t="str">
        <f>IF(AND('MAPA DE RIESGOS'!$AP543="Baja",'MAPA DE RIESGOS'!$AR543="Mayor"),CONCATENATE("R",'MAPA DE RIESGOS'!$H543,"C",'MAPA DE RIESGOS'!$AF543),"")</f>
        <v/>
      </c>
      <c r="BX131" s="357" t="str">
        <f>IF(AND('MAPA DE RIESGOS'!$AP544="Baja",'MAPA DE RIESGOS'!$AR544="Mayor"),CONCATENATE("R",'MAPA DE RIESGOS'!$H544,"C",'MAPA DE RIESGOS'!$AF544),"")</f>
        <v/>
      </c>
      <c r="BY131" s="357" t="str">
        <f>IF(AND('MAPA DE RIESGOS'!$AP545="Baja",'MAPA DE RIESGOS'!$AR545="Mayor"),CONCATENATE("R",'MAPA DE RIESGOS'!$H545,"C",'MAPA DE RIESGOS'!$AF545),"")</f>
        <v/>
      </c>
      <c r="BZ131" s="357" t="str">
        <f>IF(AND('MAPA DE RIESGOS'!$AP546="Baja",'MAPA DE RIESGOS'!$AR546="Mayor"),CONCATENATE("R",'MAPA DE RIESGOS'!$H546,"C",'MAPA DE RIESGOS'!$AF546),"")</f>
        <v/>
      </c>
      <c r="CA131" s="357" t="str">
        <f>IF(AND('MAPA DE RIESGOS'!$AP547="Baja",'MAPA DE RIESGOS'!$AR547="Mayor"),CONCATENATE("R",'MAPA DE RIESGOS'!$H547,"C",'MAPA DE RIESGOS'!$AF547),"")</f>
        <v/>
      </c>
      <c r="CB131" s="357" t="str">
        <f>IF(AND('MAPA DE RIESGOS'!$AP548="Baja",'MAPA DE RIESGOS'!$AR548="Mayor"),CONCATENATE("R",'MAPA DE RIESGOS'!$H548,"C",'MAPA DE RIESGOS'!$AF548),"")</f>
        <v/>
      </c>
      <c r="CC131" s="358" t="str">
        <f>IF(AND('MAPA DE RIESGOS'!$AP549="Baja",'MAPA DE RIESGOS'!$AR549="Mayor"),CONCATENATE("R",'MAPA DE RIESGOS'!$H549,"C",'MAPA DE RIESGOS'!$AF549),"")</f>
        <v/>
      </c>
      <c r="CD131" s="359" t="str">
        <f>IF(AND('MAPA DE RIESGOS'!$AP532="Baja",'MAPA DE RIESGOS'!$AR532="Catastrófico"),CONCATENATE("R",'MAPA DE RIESGOS'!$H532,"C",'MAPA DE RIESGOS'!$AF532),"")</f>
        <v/>
      </c>
      <c r="CE131" s="359" t="str">
        <f>IF(AND('MAPA DE RIESGOS'!$AP533="Baja",'MAPA DE RIESGOS'!$AR533="Catastrófico"),CONCATENATE("R",'MAPA DE RIESGOS'!$H533,"C",'MAPA DE RIESGOS'!$AF533),"")</f>
        <v/>
      </c>
      <c r="CF131" s="359" t="str">
        <f>IF(AND('MAPA DE RIESGOS'!$AP534="Baja",'MAPA DE RIESGOS'!$AR534="Catastrófico"),CONCATENATE("R",'MAPA DE RIESGOS'!$H534,"C",'MAPA DE RIESGOS'!$AF534),"")</f>
        <v/>
      </c>
      <c r="CG131" s="359" t="str">
        <f>IF(AND('MAPA DE RIESGOS'!$AP535="Baja",'MAPA DE RIESGOS'!$AR535="Catastrófico"),CONCATENATE("R",'MAPA DE RIESGOS'!$H535,"C",'MAPA DE RIESGOS'!$AF535),"")</f>
        <v/>
      </c>
      <c r="CH131" s="359" t="str">
        <f>IF(AND('MAPA DE RIESGOS'!$AP536="Baja",'MAPA DE RIESGOS'!$AR536="Catastrófico"),CONCATENATE("R",'MAPA DE RIESGOS'!$H536,"C",'MAPA DE RIESGOS'!$AF536),"")</f>
        <v/>
      </c>
      <c r="CI131" s="359" t="str">
        <f>IF(AND('MAPA DE RIESGOS'!$AP537="Baja",'MAPA DE RIESGOS'!$AR537="Catastrófico"),CONCATENATE("R",'MAPA DE RIESGOS'!$H537,"C",'MAPA DE RIESGOS'!$AF537),"")</f>
        <v/>
      </c>
      <c r="CJ131" s="359" t="str">
        <f>IF(AND('MAPA DE RIESGOS'!$AP538="Baja",'MAPA DE RIESGOS'!$AR538="Catastrófico"),CONCATENATE("R",'MAPA DE RIESGOS'!$H538,"C",'MAPA DE RIESGOS'!$AF538),"")</f>
        <v/>
      </c>
      <c r="CK131" s="359" t="str">
        <f>IF(AND('MAPA DE RIESGOS'!$AP539="Baja",'MAPA DE RIESGOS'!$AR539="Catastrófico"),CONCATENATE("R",'MAPA DE RIESGOS'!$H539,"C",'MAPA DE RIESGOS'!$AF539),"")</f>
        <v/>
      </c>
      <c r="CL131" s="359" t="str">
        <f>IF(AND('MAPA DE RIESGOS'!$AP540="Baja",'MAPA DE RIESGOS'!$AR540="Catastrófico"),CONCATENATE("R",'MAPA DE RIESGOS'!$H540,"C",'MAPA DE RIESGOS'!$AF540),"")</f>
        <v/>
      </c>
      <c r="CM131" s="359" t="str">
        <f>IF(AND('MAPA DE RIESGOS'!$AP541="Baja",'MAPA DE RIESGOS'!$AR541="Catastrófico"),CONCATENATE("R",'MAPA DE RIESGOS'!$H541,"C",'MAPA DE RIESGOS'!$AF541),"")</f>
        <v/>
      </c>
      <c r="CN131" s="359" t="str">
        <f>IF(AND('MAPA DE RIESGOS'!$AP542="Baja",'MAPA DE RIESGOS'!$AR542="Catastrófico"),CONCATENATE("R",'MAPA DE RIESGOS'!$H542,"C",'MAPA DE RIESGOS'!$AF542),"")</f>
        <v/>
      </c>
      <c r="CO131" s="359" t="str">
        <f>IF(AND('MAPA DE RIESGOS'!$AP543="Baja",'MAPA DE RIESGOS'!$AR543="Catastrófico"),CONCATENATE("R",'MAPA DE RIESGOS'!$H543,"C",'MAPA DE RIESGOS'!$AF543),"")</f>
        <v/>
      </c>
      <c r="CP131" s="359" t="str">
        <f>IF(AND('MAPA DE RIESGOS'!$AP544="Baja",'MAPA DE RIESGOS'!$AR544="Catastrófico"),CONCATENATE("R",'MAPA DE RIESGOS'!$H544,"C",'MAPA DE RIESGOS'!$AF544),"")</f>
        <v/>
      </c>
      <c r="CQ131" s="359" t="str">
        <f>IF(AND('MAPA DE RIESGOS'!$AP545="Baja",'MAPA DE RIESGOS'!$AR545="Catastrófico"),CONCATENATE("R",'MAPA DE RIESGOS'!$H545,"C",'MAPA DE RIESGOS'!$AF545),"")</f>
        <v/>
      </c>
      <c r="CR131" s="359" t="str">
        <f>IF(AND('MAPA DE RIESGOS'!$AP546="Baja",'MAPA DE RIESGOS'!$AR546="Catastrófico"),CONCATENATE("R",'MAPA DE RIESGOS'!$H546,"C",'MAPA DE RIESGOS'!$AF546),"")</f>
        <v/>
      </c>
      <c r="CS131" s="359" t="str">
        <f>IF(AND('MAPA DE RIESGOS'!$AP547="Baja",'MAPA DE RIESGOS'!$AR547="Catastrófico"),CONCATENATE("R",'MAPA DE RIESGOS'!$H547,"C",'MAPA DE RIESGOS'!$AF547),"")</f>
        <v/>
      </c>
      <c r="CT131" s="359" t="str">
        <f>IF(AND('MAPA DE RIESGOS'!$AP548="Baja",'MAPA DE RIESGOS'!$AR548="Catastrófico"),CONCATENATE("R",'MAPA DE RIESGOS'!$H548,"C",'MAPA DE RIESGOS'!$AF548),"")</f>
        <v/>
      </c>
      <c r="CU131" s="360" t="str">
        <f>IF(AND('MAPA DE RIESGOS'!$AP549="Baja",'MAPA DE RIESGOS'!$AR549="Catastrófico"),CONCATENATE("R",'MAPA DE RIESGOS'!$H549,"C",'MAPA DE RIESGOS'!$AF549),"")</f>
        <v/>
      </c>
      <c r="CV131" s="67"/>
      <c r="CW131" s="752"/>
      <c r="CX131" s="752"/>
      <c r="CY131" s="752"/>
      <c r="CZ131" s="752"/>
      <c r="DA131" s="752"/>
      <c r="DB131" s="752"/>
    </row>
    <row r="132" spans="2:106" ht="32.5" customHeight="1">
      <c r="B132" s="749"/>
      <c r="C132" s="749"/>
      <c r="D132" s="750"/>
      <c r="E132" s="738"/>
      <c r="F132" s="739"/>
      <c r="G132" s="739"/>
      <c r="H132" s="739"/>
      <c r="I132" s="740"/>
      <c r="J132" s="378" t="str">
        <f>IF(AND('MAPA DE RIESGOS'!$AP550="Baja",'MAPA DE RIESGOS'!$AR550="Leve"),CONCATENATE("R",'MAPA DE RIESGOS'!$H550,"C",'MAPA DE RIESGOS'!$AF550),"")</f>
        <v/>
      </c>
      <c r="K132" s="379" t="str">
        <f>IF(AND('MAPA DE RIESGOS'!$AP551="Baja",'MAPA DE RIESGOS'!$AR551="Leve"),CONCATENATE("R",'MAPA DE RIESGOS'!$H551,"C",'MAPA DE RIESGOS'!$AF551),"")</f>
        <v/>
      </c>
      <c r="L132" s="379" t="str">
        <f>IF(AND('MAPA DE RIESGOS'!$AP552="Baja",'MAPA DE RIESGOS'!$AR552="Leve"),CONCATENATE("R",'MAPA DE RIESGOS'!$H552,"C",'MAPA DE RIESGOS'!$AF552),"")</f>
        <v/>
      </c>
      <c r="M132" s="379" t="str">
        <f>IF(AND('MAPA DE RIESGOS'!$AP553="Baja",'MAPA DE RIESGOS'!$AR553="Leve"),CONCATENATE("R",'MAPA DE RIESGOS'!$H553,"C",'MAPA DE RIESGOS'!$AF553),"")</f>
        <v/>
      </c>
      <c r="N132" s="379" t="str">
        <f>IF(AND('MAPA DE RIESGOS'!$AP554="Baja",'MAPA DE RIESGOS'!$AR554="Leve"),CONCATENATE("R",'MAPA DE RIESGOS'!$H554,"C",'MAPA DE RIESGOS'!$AF554),"")</f>
        <v/>
      </c>
      <c r="O132" s="379" t="str">
        <f>IF(AND('MAPA DE RIESGOS'!$AP555="Baja",'MAPA DE RIESGOS'!$AR555="Leve"),CONCATENATE("R",'MAPA DE RIESGOS'!$H555,"C",'MAPA DE RIESGOS'!$AF555),"")</f>
        <v/>
      </c>
      <c r="P132" s="379" t="str">
        <f>IF(AND('MAPA DE RIESGOS'!$AP556="Baja",'MAPA DE RIESGOS'!$AR556="Leve"),CONCATENATE("R",'MAPA DE RIESGOS'!$H556,"C",'MAPA DE RIESGOS'!$AF556),"")</f>
        <v/>
      </c>
      <c r="Q132" s="379" t="str">
        <f>IF(AND('MAPA DE RIESGOS'!$AP557="Baja",'MAPA DE RIESGOS'!$AR557="Leve"),CONCATENATE("R",'MAPA DE RIESGOS'!$H557,"C",'MAPA DE RIESGOS'!$AF557),"")</f>
        <v/>
      </c>
      <c r="R132" s="379" t="str">
        <f>IF(AND('MAPA DE RIESGOS'!$AP558="Baja",'MAPA DE RIESGOS'!$AR558="Leve"),CONCATENATE("R",'MAPA DE RIESGOS'!$H558,"C",'MAPA DE RIESGOS'!$AF558),"")</f>
        <v/>
      </c>
      <c r="S132" s="379" t="str">
        <f>IF(AND('MAPA DE RIESGOS'!$AP559="Baja",'MAPA DE RIESGOS'!$AR559="Leve"),CONCATENATE("R",'MAPA DE RIESGOS'!$H559,"C",'MAPA DE RIESGOS'!$AF559),"")</f>
        <v/>
      </c>
      <c r="T132" s="379" t="str">
        <f>IF(AND('MAPA DE RIESGOS'!$AP560="Baja",'MAPA DE RIESGOS'!$AR560="Leve"),CONCATENATE("R",'MAPA DE RIESGOS'!$H560,"C",'MAPA DE RIESGOS'!$AF560),"")</f>
        <v/>
      </c>
      <c r="U132" s="379" t="str">
        <f>IF(AND('MAPA DE RIESGOS'!$AP561="Baja",'MAPA DE RIESGOS'!$AR561="Leve"),CONCATENATE("R",'MAPA DE RIESGOS'!$H561,"C",'MAPA DE RIESGOS'!$AF561),"")</f>
        <v/>
      </c>
      <c r="V132" s="379" t="str">
        <f>IF(AND('MAPA DE RIESGOS'!$AP562="Baja",'MAPA DE RIESGOS'!$AR562="Leve"),CONCATENATE("R",'MAPA DE RIESGOS'!$H562,"C",'MAPA DE RIESGOS'!$AF562),"")</f>
        <v/>
      </c>
      <c r="W132" s="379" t="str">
        <f>IF(AND('MAPA DE RIESGOS'!$AP563="Baja",'MAPA DE RIESGOS'!$AR563="Leve"),CONCATENATE("R",'MAPA DE RIESGOS'!$H563,"C",'MAPA DE RIESGOS'!$AF563),"")</f>
        <v/>
      </c>
      <c r="X132" s="379" t="str">
        <f>IF(AND('MAPA DE RIESGOS'!$AP564="Baja",'MAPA DE RIESGOS'!$AR564="Leve"),CONCATENATE("R",'MAPA DE RIESGOS'!$H564,"C",'MAPA DE RIESGOS'!$AF564),"")</f>
        <v/>
      </c>
      <c r="Y132" s="379" t="str">
        <f>IF(AND('MAPA DE RIESGOS'!$AP565="Baja",'MAPA DE RIESGOS'!$AR565="Leve"),CONCATENATE("R",'MAPA DE RIESGOS'!$H565,"C",'MAPA DE RIESGOS'!$AF565),"")</f>
        <v/>
      </c>
      <c r="Z132" s="379" t="str">
        <f>IF(AND('MAPA DE RIESGOS'!$AP566="Baja",'MAPA DE RIESGOS'!$AR566="Leve"),CONCATENATE("R",'MAPA DE RIESGOS'!$H566,"C",'MAPA DE RIESGOS'!$AF566),"")</f>
        <v/>
      </c>
      <c r="AA132" s="380" t="str">
        <f>IF(AND('MAPA DE RIESGOS'!$AP567="Baja",'MAPA DE RIESGOS'!$AR567="Leve"),CONCATENATE("R",'MAPA DE RIESGOS'!$H567,"C",'MAPA DE RIESGOS'!$AF567),"")</f>
        <v/>
      </c>
      <c r="AB132" s="369" t="str">
        <f>IF(AND('MAPA DE RIESGOS'!$AP550="Baja",'MAPA DE RIESGOS'!$AR550="Menor"),CONCATENATE("R",'MAPA DE RIESGOS'!$H550,"C",'MAPA DE RIESGOS'!$AF550),"")</f>
        <v/>
      </c>
      <c r="AC132" s="370" t="str">
        <f>IF(AND('MAPA DE RIESGOS'!$AP551="Baja",'MAPA DE RIESGOS'!$AR551="Menor"),CONCATENATE("R",'MAPA DE RIESGOS'!$H551,"C",'MAPA DE RIESGOS'!$AF551),"")</f>
        <v/>
      </c>
      <c r="AD132" s="370" t="str">
        <f>IF(AND('MAPA DE RIESGOS'!$AP552="Baja",'MAPA DE RIESGOS'!$AR552="Menor"),CONCATENATE("R",'MAPA DE RIESGOS'!$H552,"C",'MAPA DE RIESGOS'!$AF552),"")</f>
        <v/>
      </c>
      <c r="AE132" s="370" t="str">
        <f>IF(AND('MAPA DE RIESGOS'!$AP553="Baja",'MAPA DE RIESGOS'!$AR553="Menor"),CONCATENATE("R",'MAPA DE RIESGOS'!$H553,"C",'MAPA DE RIESGOS'!$AF553),"")</f>
        <v/>
      </c>
      <c r="AF132" s="370" t="str">
        <f>IF(AND('MAPA DE RIESGOS'!$AP554="Baja",'MAPA DE RIESGOS'!$AR554="Menor"),CONCATENATE("R",'MAPA DE RIESGOS'!$H554,"C",'MAPA DE RIESGOS'!$AF554),"")</f>
        <v/>
      </c>
      <c r="AG132" s="370" t="str">
        <f>IF(AND('MAPA DE RIESGOS'!$AP555="Baja",'MAPA DE RIESGOS'!$AR555="Menor"),CONCATENATE("R",'MAPA DE RIESGOS'!$H555,"C",'MAPA DE RIESGOS'!$AF555),"")</f>
        <v/>
      </c>
      <c r="AH132" s="370" t="str">
        <f>IF(AND('MAPA DE RIESGOS'!$AP556="Baja",'MAPA DE RIESGOS'!$AR556="Menor"),CONCATENATE("R",'MAPA DE RIESGOS'!$H556,"C",'MAPA DE RIESGOS'!$AF556),"")</f>
        <v/>
      </c>
      <c r="AI132" s="370" t="str">
        <f>IF(AND('MAPA DE RIESGOS'!$AP557="Baja",'MAPA DE RIESGOS'!$AR557="Menor"),CONCATENATE("R",'MAPA DE RIESGOS'!$H557,"C",'MAPA DE RIESGOS'!$AF557),"")</f>
        <v/>
      </c>
      <c r="AJ132" s="370" t="str">
        <f>IF(AND('MAPA DE RIESGOS'!$AP558="Baja",'MAPA DE RIESGOS'!$AR558="Menor"),CONCATENATE("R",'MAPA DE RIESGOS'!$H558,"C",'MAPA DE RIESGOS'!$AF558),"")</f>
        <v/>
      </c>
      <c r="AK132" s="370" t="str">
        <f>IF(AND('MAPA DE RIESGOS'!$AP559="Baja",'MAPA DE RIESGOS'!$AR559="Menor"),CONCATENATE("R",'MAPA DE RIESGOS'!$H559,"C",'MAPA DE RIESGOS'!$AF559),"")</f>
        <v/>
      </c>
      <c r="AL132" s="370" t="str">
        <f>IF(AND('MAPA DE RIESGOS'!$AP560="Baja",'MAPA DE RIESGOS'!$AR560="Menor"),CONCATENATE("R",'MAPA DE RIESGOS'!$H560,"C",'MAPA DE RIESGOS'!$AF560),"")</f>
        <v/>
      </c>
      <c r="AM132" s="370" t="str">
        <f>IF(AND('MAPA DE RIESGOS'!$AP561="Baja",'MAPA DE RIESGOS'!$AR561="Menor"),CONCATENATE("R",'MAPA DE RIESGOS'!$H561,"C",'MAPA DE RIESGOS'!$AF561),"")</f>
        <v/>
      </c>
      <c r="AN132" s="370" t="str">
        <f>IF(AND('MAPA DE RIESGOS'!$AP562="Baja",'MAPA DE RIESGOS'!$AR562="Menor"),CONCATENATE("R",'MAPA DE RIESGOS'!$H562,"C",'MAPA DE RIESGOS'!$AF562),"")</f>
        <v/>
      </c>
      <c r="AO132" s="370" t="str">
        <f>IF(AND('MAPA DE RIESGOS'!$AP563="Baja",'MAPA DE RIESGOS'!$AR563="Menor"),CONCATENATE("R",'MAPA DE RIESGOS'!$H563,"C",'MAPA DE RIESGOS'!$AF563),"")</f>
        <v/>
      </c>
      <c r="AP132" s="370" t="str">
        <f>IF(AND('MAPA DE RIESGOS'!$AP564="Baja",'MAPA DE RIESGOS'!$AR564="Menor"),CONCATENATE("R",'MAPA DE RIESGOS'!$H564,"C",'MAPA DE RIESGOS'!$AF564),"")</f>
        <v/>
      </c>
      <c r="AQ132" s="370" t="str">
        <f>IF(AND('MAPA DE RIESGOS'!$AP565="Baja",'MAPA DE RIESGOS'!$AR565="Menor"),CONCATENATE("R",'MAPA DE RIESGOS'!$H565,"C",'MAPA DE RIESGOS'!$AF565),"")</f>
        <v/>
      </c>
      <c r="AR132" s="370" t="str">
        <f>IF(AND('MAPA DE RIESGOS'!$AP566="Baja",'MAPA DE RIESGOS'!$AR566="Menor"),CONCATENATE("R",'MAPA DE RIESGOS'!$H566,"C",'MAPA DE RIESGOS'!$AF566),"")</f>
        <v/>
      </c>
      <c r="AS132" s="370" t="str">
        <f>IF(AND('MAPA DE RIESGOS'!$AP567="Baja",'MAPA DE RIESGOS'!$AR567="Menor"),CONCATENATE("R",'MAPA DE RIESGOS'!$H567,"C",'MAPA DE RIESGOS'!$AF567),"")</f>
        <v/>
      </c>
      <c r="AT132" s="369" t="str">
        <f>IF(AND('MAPA DE RIESGOS'!$AP550="Baja",'MAPA DE RIESGOS'!$AR550="Moderado"),CONCATENATE("R",'MAPA DE RIESGOS'!$H550,"C",'MAPA DE RIESGOS'!$AF550),"")</f>
        <v/>
      </c>
      <c r="AU132" s="370" t="str">
        <f>IF(AND('MAPA DE RIESGOS'!$AP551="Baja",'MAPA DE RIESGOS'!$AR551="Moderado"),CONCATENATE("R",'MAPA DE RIESGOS'!$H551,"C",'MAPA DE RIESGOS'!$AF551),"")</f>
        <v/>
      </c>
      <c r="AV132" s="370" t="str">
        <f>IF(AND('MAPA DE RIESGOS'!$AP552="Baja",'MAPA DE RIESGOS'!$AR552="Moderado"),CONCATENATE("R",'MAPA DE RIESGOS'!$H552,"C",'MAPA DE RIESGOS'!$AF552),"")</f>
        <v/>
      </c>
      <c r="AW132" s="370" t="str">
        <f>IF(AND('MAPA DE RIESGOS'!$AP553="Baja",'MAPA DE RIESGOS'!$AR553="Moderado"),CONCATENATE("R",'MAPA DE RIESGOS'!$H553,"C",'MAPA DE RIESGOS'!$AF553),"")</f>
        <v/>
      </c>
      <c r="AX132" s="370" t="str">
        <f>IF(AND('MAPA DE RIESGOS'!$AP554="Baja",'MAPA DE RIESGOS'!$AR554="Moderado"),CONCATENATE("R",'MAPA DE RIESGOS'!$H554,"C",'MAPA DE RIESGOS'!$AF554),"")</f>
        <v/>
      </c>
      <c r="AY132" s="370" t="str">
        <f>IF(AND('MAPA DE RIESGOS'!$AP555="Baja",'MAPA DE RIESGOS'!$AR555="Moderado"),CONCATENATE("R",'MAPA DE RIESGOS'!$H555,"C",'MAPA DE RIESGOS'!$AF555),"")</f>
        <v/>
      </c>
      <c r="AZ132" s="370" t="str">
        <f>IF(AND('MAPA DE RIESGOS'!$AP556="Baja",'MAPA DE RIESGOS'!$AR556="Moderado"),CONCATENATE("R",'MAPA DE RIESGOS'!$H556,"C",'MAPA DE RIESGOS'!$AF556),"")</f>
        <v/>
      </c>
      <c r="BA132" s="370" t="str">
        <f>IF(AND('MAPA DE RIESGOS'!$AP557="Baja",'MAPA DE RIESGOS'!$AR557="Moderado"),CONCATENATE("R",'MAPA DE RIESGOS'!$H557,"C",'MAPA DE RIESGOS'!$AF557),"")</f>
        <v/>
      </c>
      <c r="BB132" s="370" t="str">
        <f>IF(AND('MAPA DE RIESGOS'!$AP558="Baja",'MAPA DE RIESGOS'!$AR558="Moderado"),CONCATENATE("R",'MAPA DE RIESGOS'!$H558,"C",'MAPA DE RIESGOS'!$AF558),"")</f>
        <v/>
      </c>
      <c r="BC132" s="370" t="str">
        <f>IF(AND('MAPA DE RIESGOS'!$AP559="Baja",'MAPA DE RIESGOS'!$AR559="Moderado"),CONCATENATE("R",'MAPA DE RIESGOS'!$H559,"C",'MAPA DE RIESGOS'!$AF559),"")</f>
        <v/>
      </c>
      <c r="BD132" s="370" t="str">
        <f>IF(AND('MAPA DE RIESGOS'!$AP560="Baja",'MAPA DE RIESGOS'!$AR560="Moderado"),CONCATENATE("R",'MAPA DE RIESGOS'!$H560,"C",'MAPA DE RIESGOS'!$AF560),"")</f>
        <v/>
      </c>
      <c r="BE132" s="370" t="str">
        <f>IF(AND('MAPA DE RIESGOS'!$AP561="Baja",'MAPA DE RIESGOS'!$AR561="Moderado"),CONCATENATE("R",'MAPA DE RIESGOS'!$H561,"C",'MAPA DE RIESGOS'!$AF561),"")</f>
        <v/>
      </c>
      <c r="BF132" s="370" t="str">
        <f>IF(AND('MAPA DE RIESGOS'!$AP562="Baja",'MAPA DE RIESGOS'!$AR562="Moderado"),CONCATENATE("R",'MAPA DE RIESGOS'!$H562,"C",'MAPA DE RIESGOS'!$AF562),"")</f>
        <v/>
      </c>
      <c r="BG132" s="370" t="str">
        <f>IF(AND('MAPA DE RIESGOS'!$AP563="Baja",'MAPA DE RIESGOS'!$AR563="Moderado"),CONCATENATE("R",'MAPA DE RIESGOS'!$H563,"C",'MAPA DE RIESGOS'!$AF563),"")</f>
        <v/>
      </c>
      <c r="BH132" s="370" t="str">
        <f>IF(AND('MAPA DE RIESGOS'!$AP564="Baja",'MAPA DE RIESGOS'!$AR564="Moderado"),CONCATENATE("R",'MAPA DE RIESGOS'!$H564,"C",'MAPA DE RIESGOS'!$AF564),"")</f>
        <v/>
      </c>
      <c r="BI132" s="370" t="str">
        <f>IF(AND('MAPA DE RIESGOS'!$AP565="Baja",'MAPA DE RIESGOS'!$AR565="Moderado"),CONCATENATE("R",'MAPA DE RIESGOS'!$H565,"C",'MAPA DE RIESGOS'!$AF565),"")</f>
        <v/>
      </c>
      <c r="BJ132" s="370" t="str">
        <f>IF(AND('MAPA DE RIESGOS'!$AP566="Baja",'MAPA DE RIESGOS'!$AR566="Moderado"),CONCATENATE("R",'MAPA DE RIESGOS'!$H566,"C",'MAPA DE RIESGOS'!$AF566),"")</f>
        <v/>
      </c>
      <c r="BK132" s="371" t="str">
        <f>IF(AND('MAPA DE RIESGOS'!$AP567="Baja",'MAPA DE RIESGOS'!$AR567="Moderado"),CONCATENATE("R",'MAPA DE RIESGOS'!$H567,"C",'MAPA DE RIESGOS'!$AF567),"")</f>
        <v/>
      </c>
      <c r="BL132" s="357" t="str">
        <f>IF(AND('MAPA DE RIESGOS'!$AP550="Baja",'MAPA DE RIESGOS'!$AR550="Mayor"),CONCATENATE("R",'MAPA DE RIESGOS'!$H550,"C",'MAPA DE RIESGOS'!$AF550),"")</f>
        <v/>
      </c>
      <c r="BM132" s="357" t="str">
        <f>IF(AND('MAPA DE RIESGOS'!$AP551="Baja",'MAPA DE RIESGOS'!$AR551="Mayor"),CONCATENATE("R",'MAPA DE RIESGOS'!$H551,"C",'MAPA DE RIESGOS'!$AF551),"")</f>
        <v/>
      </c>
      <c r="BN132" s="357" t="str">
        <f>IF(AND('MAPA DE RIESGOS'!$AP552="Baja",'MAPA DE RIESGOS'!$AR552="Mayor"),CONCATENATE("R",'MAPA DE RIESGOS'!$H552,"C",'MAPA DE RIESGOS'!$AF552),"")</f>
        <v/>
      </c>
      <c r="BO132" s="357" t="str">
        <f>IF(AND('MAPA DE RIESGOS'!$AP553="Baja",'MAPA DE RIESGOS'!$AR553="Mayor"),CONCATENATE("R",'MAPA DE RIESGOS'!$H553,"C",'MAPA DE RIESGOS'!$AF553),"")</f>
        <v/>
      </c>
      <c r="BP132" s="357" t="str">
        <f>IF(AND('MAPA DE RIESGOS'!$AP554="Baja",'MAPA DE RIESGOS'!$AR554="Mayor"),CONCATENATE("R",'MAPA DE RIESGOS'!$H554,"C",'MAPA DE RIESGOS'!$AF554),"")</f>
        <v/>
      </c>
      <c r="BQ132" s="357" t="str">
        <f>IF(AND('MAPA DE RIESGOS'!$AP555="Baja",'MAPA DE RIESGOS'!$AR555="Mayor"),CONCATENATE("R",'MAPA DE RIESGOS'!$H555,"C",'MAPA DE RIESGOS'!$AF555),"")</f>
        <v/>
      </c>
      <c r="BR132" s="357" t="str">
        <f>IF(AND('MAPA DE RIESGOS'!$AP556="Baja",'MAPA DE RIESGOS'!$AR556="Mayor"),CONCATENATE("R",'MAPA DE RIESGOS'!$H556,"C",'MAPA DE RIESGOS'!$AF556),"")</f>
        <v/>
      </c>
      <c r="BS132" s="357" t="str">
        <f>IF(AND('MAPA DE RIESGOS'!$AP557="Baja",'MAPA DE RIESGOS'!$AR557="Mayor"),CONCATENATE("R",'MAPA DE RIESGOS'!$H557,"C",'MAPA DE RIESGOS'!$AF557),"")</f>
        <v/>
      </c>
      <c r="BT132" s="357" t="str">
        <f>IF(AND('MAPA DE RIESGOS'!$AP558="Baja",'MAPA DE RIESGOS'!$AR558="Mayor"),CONCATENATE("R",'MAPA DE RIESGOS'!$H558,"C",'MAPA DE RIESGOS'!$AF558),"")</f>
        <v/>
      </c>
      <c r="BU132" s="357" t="str">
        <f>IF(AND('MAPA DE RIESGOS'!$AP559="Baja",'MAPA DE RIESGOS'!$AR559="Mayor"),CONCATENATE("R",'MAPA DE RIESGOS'!$H559,"C",'MAPA DE RIESGOS'!$AF559),"")</f>
        <v/>
      </c>
      <c r="BV132" s="357" t="str">
        <f>IF(AND('MAPA DE RIESGOS'!$AP560="Baja",'MAPA DE RIESGOS'!$AR560="Mayor"),CONCATENATE("R",'MAPA DE RIESGOS'!$H560,"C",'MAPA DE RIESGOS'!$AF560),"")</f>
        <v/>
      </c>
      <c r="BW132" s="357" t="str">
        <f>IF(AND('MAPA DE RIESGOS'!$AP561="Baja",'MAPA DE RIESGOS'!$AR561="Mayor"),CONCATENATE("R",'MAPA DE RIESGOS'!$H561,"C",'MAPA DE RIESGOS'!$AF561),"")</f>
        <v/>
      </c>
      <c r="BX132" s="357" t="str">
        <f>IF(AND('MAPA DE RIESGOS'!$AP562="Baja",'MAPA DE RIESGOS'!$AR562="Mayor"),CONCATENATE("R",'MAPA DE RIESGOS'!$H562,"C",'MAPA DE RIESGOS'!$AF562),"")</f>
        <v/>
      </c>
      <c r="BY132" s="357" t="str">
        <f>IF(AND('MAPA DE RIESGOS'!$AP563="Baja",'MAPA DE RIESGOS'!$AR563="Mayor"),CONCATENATE("R",'MAPA DE RIESGOS'!$H563,"C",'MAPA DE RIESGOS'!$AF563),"")</f>
        <v/>
      </c>
      <c r="BZ132" s="357" t="str">
        <f>IF(AND('MAPA DE RIESGOS'!$AP564="Baja",'MAPA DE RIESGOS'!$AR564="Mayor"),CONCATENATE("R",'MAPA DE RIESGOS'!$H564,"C",'MAPA DE RIESGOS'!$AF564),"")</f>
        <v/>
      </c>
      <c r="CA132" s="357" t="str">
        <f>IF(AND('MAPA DE RIESGOS'!$AP565="Baja",'MAPA DE RIESGOS'!$AR565="Mayor"),CONCATENATE("R",'MAPA DE RIESGOS'!$H565,"C",'MAPA DE RIESGOS'!$AF565),"")</f>
        <v/>
      </c>
      <c r="CB132" s="357" t="str">
        <f>IF(AND('MAPA DE RIESGOS'!$AP566="Baja",'MAPA DE RIESGOS'!$AR566="Mayor"),CONCATENATE("R",'MAPA DE RIESGOS'!$H566,"C",'MAPA DE RIESGOS'!$AF566),"")</f>
        <v/>
      </c>
      <c r="CC132" s="358" t="str">
        <f>IF(AND('MAPA DE RIESGOS'!$AP567="Baja",'MAPA DE RIESGOS'!$AR567="Mayor"),CONCATENATE("R",'MAPA DE RIESGOS'!$H567,"C",'MAPA DE RIESGOS'!$AF567),"")</f>
        <v/>
      </c>
      <c r="CD132" s="359" t="str">
        <f>IF(AND('MAPA DE RIESGOS'!$AP550="Baja",'MAPA DE RIESGOS'!$AR550="Catastrófico"),CONCATENATE("R",'MAPA DE RIESGOS'!$H550,"C",'MAPA DE RIESGOS'!$AF550),"")</f>
        <v/>
      </c>
      <c r="CE132" s="359" t="str">
        <f>IF(AND('MAPA DE RIESGOS'!$AP551="Baja",'MAPA DE RIESGOS'!$AR551="Catastrófico"),CONCATENATE("R",'MAPA DE RIESGOS'!$H551,"C",'MAPA DE RIESGOS'!$AF551),"")</f>
        <v/>
      </c>
      <c r="CF132" s="359" t="str">
        <f>IF(AND('MAPA DE RIESGOS'!$AP552="Baja",'MAPA DE RIESGOS'!$AR552="Catastrófico"),CONCATENATE("R",'MAPA DE RIESGOS'!$H552,"C",'MAPA DE RIESGOS'!$AF552),"")</f>
        <v/>
      </c>
      <c r="CG132" s="359" t="str">
        <f>IF(AND('MAPA DE RIESGOS'!$AP553="Baja",'MAPA DE RIESGOS'!$AR553="Catastrófico"),CONCATENATE("R",'MAPA DE RIESGOS'!$H553,"C",'MAPA DE RIESGOS'!$AF553),"")</f>
        <v/>
      </c>
      <c r="CH132" s="359" t="str">
        <f>IF(AND('MAPA DE RIESGOS'!$AP554="Baja",'MAPA DE RIESGOS'!$AR554="Catastrófico"),CONCATENATE("R",'MAPA DE RIESGOS'!$H554,"C",'MAPA DE RIESGOS'!$AF554),"")</f>
        <v/>
      </c>
      <c r="CI132" s="359" t="str">
        <f>IF(AND('MAPA DE RIESGOS'!$AP555="Baja",'MAPA DE RIESGOS'!$AR555="Catastrófico"),CONCATENATE("R",'MAPA DE RIESGOS'!$H555,"C",'MAPA DE RIESGOS'!$AF555),"")</f>
        <v/>
      </c>
      <c r="CJ132" s="359" t="str">
        <f>IF(AND('MAPA DE RIESGOS'!$AP556="Baja",'MAPA DE RIESGOS'!$AR556="Catastrófico"),CONCATENATE("R",'MAPA DE RIESGOS'!$H556,"C",'MAPA DE RIESGOS'!$AF556),"")</f>
        <v/>
      </c>
      <c r="CK132" s="359" t="str">
        <f>IF(AND('MAPA DE RIESGOS'!$AP557="Baja",'MAPA DE RIESGOS'!$AR557="Catastrófico"),CONCATENATE("R",'MAPA DE RIESGOS'!$H557,"C",'MAPA DE RIESGOS'!$AF557),"")</f>
        <v/>
      </c>
      <c r="CL132" s="359" t="str">
        <f>IF(AND('MAPA DE RIESGOS'!$AP558="Baja",'MAPA DE RIESGOS'!$AR558="Catastrófico"),CONCATENATE("R",'MAPA DE RIESGOS'!$H558,"C",'MAPA DE RIESGOS'!$AF558),"")</f>
        <v/>
      </c>
      <c r="CM132" s="359" t="str">
        <f>IF(AND('MAPA DE RIESGOS'!$AP559="Baja",'MAPA DE RIESGOS'!$AR559="Catastrófico"),CONCATENATE("R",'MAPA DE RIESGOS'!$H559,"C",'MAPA DE RIESGOS'!$AF559),"")</f>
        <v/>
      </c>
      <c r="CN132" s="359" t="str">
        <f>IF(AND('MAPA DE RIESGOS'!$AP560="Baja",'MAPA DE RIESGOS'!$AR560="Catastrófico"),CONCATENATE("R",'MAPA DE RIESGOS'!$H560,"C",'MAPA DE RIESGOS'!$AF560),"")</f>
        <v/>
      </c>
      <c r="CO132" s="359" t="str">
        <f>IF(AND('MAPA DE RIESGOS'!$AP561="Baja",'MAPA DE RIESGOS'!$AR561="Catastrófico"),CONCATENATE("R",'MAPA DE RIESGOS'!$H561,"C",'MAPA DE RIESGOS'!$AF561),"")</f>
        <v/>
      </c>
      <c r="CP132" s="359" t="str">
        <f>IF(AND('MAPA DE RIESGOS'!$AP562="Baja",'MAPA DE RIESGOS'!$AR562="Catastrófico"),CONCATENATE("R",'MAPA DE RIESGOS'!$H562,"C",'MAPA DE RIESGOS'!$AF562),"")</f>
        <v/>
      </c>
      <c r="CQ132" s="359" t="str">
        <f>IF(AND('MAPA DE RIESGOS'!$AP563="Baja",'MAPA DE RIESGOS'!$AR563="Catastrófico"),CONCATENATE("R",'MAPA DE RIESGOS'!$H563,"C",'MAPA DE RIESGOS'!$AF563),"")</f>
        <v/>
      </c>
      <c r="CR132" s="359" t="str">
        <f>IF(AND('MAPA DE RIESGOS'!$AP564="Baja",'MAPA DE RIESGOS'!$AR564="Catastrófico"),CONCATENATE("R",'MAPA DE RIESGOS'!$H564,"C",'MAPA DE RIESGOS'!$AF564),"")</f>
        <v/>
      </c>
      <c r="CS132" s="359" t="str">
        <f>IF(AND('MAPA DE RIESGOS'!$AP565="Baja",'MAPA DE RIESGOS'!$AR565="Catastrófico"),CONCATENATE("R",'MAPA DE RIESGOS'!$H565,"C",'MAPA DE RIESGOS'!$AF565),"")</f>
        <v/>
      </c>
      <c r="CT132" s="359" t="str">
        <f>IF(AND('MAPA DE RIESGOS'!$AP566="Baja",'MAPA DE RIESGOS'!$AR566="Catastrófico"),CONCATENATE("R",'MAPA DE RIESGOS'!$H566,"C",'MAPA DE RIESGOS'!$AF566),"")</f>
        <v/>
      </c>
      <c r="CU132" s="360" t="str">
        <f>IF(AND('MAPA DE RIESGOS'!$AP567="Baja",'MAPA DE RIESGOS'!$AR567="Catastrófico"),CONCATENATE("R",'MAPA DE RIESGOS'!$H567,"C",'MAPA DE RIESGOS'!$AF567),"")</f>
        <v/>
      </c>
      <c r="CV132" s="67"/>
      <c r="CW132" s="752"/>
      <c r="CX132" s="752"/>
      <c r="CY132" s="752"/>
      <c r="CZ132" s="752"/>
      <c r="DA132" s="752"/>
      <c r="DB132" s="752"/>
    </row>
    <row r="133" spans="2:106" ht="32.5" customHeight="1">
      <c r="B133" s="749"/>
      <c r="C133" s="749"/>
      <c r="D133" s="750"/>
      <c r="E133" s="738"/>
      <c r="F133" s="739"/>
      <c r="G133" s="739"/>
      <c r="H133" s="739"/>
      <c r="I133" s="740"/>
      <c r="J133" s="378" t="str">
        <f>IF(AND('MAPA DE RIESGOS'!$AP568="Baja",'MAPA DE RIESGOS'!$AR568="Leve"),CONCATENATE("R",'MAPA DE RIESGOS'!$H568,"C",'MAPA DE RIESGOS'!$AF568),"")</f>
        <v/>
      </c>
      <c r="K133" s="379" t="str">
        <f>IF(AND('MAPA DE RIESGOS'!$AP569="Baja",'MAPA DE RIESGOS'!$AR569="Leve"),CONCATENATE("R",'MAPA DE RIESGOS'!$H569,"C",'MAPA DE RIESGOS'!$AF569),"")</f>
        <v/>
      </c>
      <c r="L133" s="379" t="str">
        <f>IF(AND('MAPA DE RIESGOS'!$AP570="Baja",'MAPA DE RIESGOS'!$AR570="Leve"),CONCATENATE("R",'MAPA DE RIESGOS'!$H570,"C",'MAPA DE RIESGOS'!$AF570),"")</f>
        <v/>
      </c>
      <c r="M133" s="379" t="str">
        <f>IF(AND('MAPA DE RIESGOS'!$AP571="Baja",'MAPA DE RIESGOS'!$AR571="Leve"),CONCATENATE("R",'MAPA DE RIESGOS'!$H571,"C",'MAPA DE RIESGOS'!$AF571),"")</f>
        <v/>
      </c>
      <c r="N133" s="379" t="str">
        <f>IF(AND('MAPA DE RIESGOS'!$AP572="Baja",'MAPA DE RIESGOS'!$AR572="Leve"),CONCATENATE("R",'MAPA DE RIESGOS'!$H572,"C",'MAPA DE RIESGOS'!$AF572),"")</f>
        <v/>
      </c>
      <c r="O133" s="379" t="str">
        <f>IF(AND('MAPA DE RIESGOS'!$AP573="Baja",'MAPA DE RIESGOS'!$AR573="Leve"),CONCATENATE("R",'MAPA DE RIESGOS'!$H573,"C",'MAPA DE RIESGOS'!$AF573),"")</f>
        <v/>
      </c>
      <c r="P133" s="379" t="str">
        <f>IF(AND('MAPA DE RIESGOS'!$AP574="Baja",'MAPA DE RIESGOS'!$AR574="Leve"),CONCATENATE("R",'MAPA DE RIESGOS'!$H574,"C",'MAPA DE RIESGOS'!$AF574),"")</f>
        <v/>
      </c>
      <c r="Q133" s="379" t="str">
        <f>IF(AND('MAPA DE RIESGOS'!$AP575="Baja",'MAPA DE RIESGOS'!$AR575="Leve"),CONCATENATE("R",'MAPA DE RIESGOS'!$H575,"C",'MAPA DE RIESGOS'!$AF575),"")</f>
        <v/>
      </c>
      <c r="R133" s="379" t="str">
        <f>IF(AND('MAPA DE RIESGOS'!$AP576="Baja",'MAPA DE RIESGOS'!$AR576="Leve"),CONCATENATE("R",'MAPA DE RIESGOS'!$H576,"C",'MAPA DE RIESGOS'!$AF576),"")</f>
        <v/>
      </c>
      <c r="S133" s="379" t="str">
        <f>IF(AND('MAPA DE RIESGOS'!$AP577="Baja",'MAPA DE RIESGOS'!$AR577="Leve"),CONCATENATE("R",'MAPA DE RIESGOS'!$H577,"C",'MAPA DE RIESGOS'!$AF577),"")</f>
        <v/>
      </c>
      <c r="T133" s="379" t="str">
        <f>IF(AND('MAPA DE RIESGOS'!$AP578="Baja",'MAPA DE RIESGOS'!$AR578="Leve"),CONCATENATE("R",'MAPA DE RIESGOS'!$H578,"C",'MAPA DE RIESGOS'!$AF578),"")</f>
        <v/>
      </c>
      <c r="U133" s="379" t="str">
        <f>IF(AND('MAPA DE RIESGOS'!$AP579="Baja",'MAPA DE RIESGOS'!$AR579="Leve"),CONCATENATE("R",'MAPA DE RIESGOS'!$H579,"C",'MAPA DE RIESGOS'!$AF579),"")</f>
        <v/>
      </c>
      <c r="V133" s="379" t="str">
        <f>IF(AND('MAPA DE RIESGOS'!$AP580="Baja",'MAPA DE RIESGOS'!$AR580="Leve"),CONCATENATE("R",'MAPA DE RIESGOS'!$H580,"C",'MAPA DE RIESGOS'!$AF580),"")</f>
        <v/>
      </c>
      <c r="W133" s="379" t="str">
        <f>IF(AND('MAPA DE RIESGOS'!$AP581="Baja",'MAPA DE RIESGOS'!$AR581="Leve"),CONCATENATE("R",'MAPA DE RIESGOS'!$H581,"C",'MAPA DE RIESGOS'!$AF581),"")</f>
        <v/>
      </c>
      <c r="X133" s="379" t="str">
        <f>IF(AND('MAPA DE RIESGOS'!$AP582="Baja",'MAPA DE RIESGOS'!$AR582="Leve"),CONCATENATE("R",'MAPA DE RIESGOS'!$H582,"C",'MAPA DE RIESGOS'!$AF582),"")</f>
        <v/>
      </c>
      <c r="Y133" s="379" t="str">
        <f>IF(AND('MAPA DE RIESGOS'!$AP583="Baja",'MAPA DE RIESGOS'!$AR583="Leve"),CONCATENATE("R",'MAPA DE RIESGOS'!$H583,"C",'MAPA DE RIESGOS'!$AF583),"")</f>
        <v/>
      </c>
      <c r="Z133" s="379" t="str">
        <f>IF(AND('MAPA DE RIESGOS'!$AP584="Baja",'MAPA DE RIESGOS'!$AR584="Leve"),CONCATENATE("R",'MAPA DE RIESGOS'!$H584,"C",'MAPA DE RIESGOS'!$AF584),"")</f>
        <v/>
      </c>
      <c r="AA133" s="380" t="str">
        <f>IF(AND('MAPA DE RIESGOS'!$AP585="Baja",'MAPA DE RIESGOS'!$AR585="Leve"),CONCATENATE("R",'MAPA DE RIESGOS'!$H585,"C",'MAPA DE RIESGOS'!$AF585),"")</f>
        <v/>
      </c>
      <c r="AB133" s="369" t="str">
        <f>IF(AND('MAPA DE RIESGOS'!$AP568="Baja",'MAPA DE RIESGOS'!$AR568="Menor"),CONCATENATE("R",'MAPA DE RIESGOS'!$H568,"C",'MAPA DE RIESGOS'!$AF568),"")</f>
        <v/>
      </c>
      <c r="AC133" s="370" t="str">
        <f>IF(AND('MAPA DE RIESGOS'!$AP569="Baja",'MAPA DE RIESGOS'!$AR569="Menor"),CONCATENATE("R",'MAPA DE RIESGOS'!$H569,"C",'MAPA DE RIESGOS'!$AF569),"")</f>
        <v/>
      </c>
      <c r="AD133" s="370" t="str">
        <f>IF(AND('MAPA DE RIESGOS'!$AP570="Baja",'MAPA DE RIESGOS'!$AR570="Menor"),CONCATENATE("R",'MAPA DE RIESGOS'!$H570,"C",'MAPA DE RIESGOS'!$AF570),"")</f>
        <v/>
      </c>
      <c r="AE133" s="370" t="str">
        <f>IF(AND('MAPA DE RIESGOS'!$AP571="Baja",'MAPA DE RIESGOS'!$AR571="Menor"),CONCATENATE("R",'MAPA DE RIESGOS'!$H571,"C",'MAPA DE RIESGOS'!$AF571),"")</f>
        <v/>
      </c>
      <c r="AF133" s="370" t="str">
        <f>IF(AND('MAPA DE RIESGOS'!$AP572="Baja",'MAPA DE RIESGOS'!$AR572="Menor"),CONCATENATE("R",'MAPA DE RIESGOS'!$H572,"C",'MAPA DE RIESGOS'!$AF572),"")</f>
        <v/>
      </c>
      <c r="AG133" s="370" t="str">
        <f>IF(AND('MAPA DE RIESGOS'!$AP573="Baja",'MAPA DE RIESGOS'!$AR573="Menor"),CONCATENATE("R",'MAPA DE RIESGOS'!$H573,"C",'MAPA DE RIESGOS'!$AF573),"")</f>
        <v/>
      </c>
      <c r="AH133" s="370" t="str">
        <f>IF(AND('MAPA DE RIESGOS'!$AP574="Baja",'MAPA DE RIESGOS'!$AR574="Menor"),CONCATENATE("R",'MAPA DE RIESGOS'!$H574,"C",'MAPA DE RIESGOS'!$AF574),"")</f>
        <v/>
      </c>
      <c r="AI133" s="370" t="str">
        <f>IF(AND('MAPA DE RIESGOS'!$AP575="Baja",'MAPA DE RIESGOS'!$AR575="Menor"),CONCATENATE("R",'MAPA DE RIESGOS'!$H575,"C",'MAPA DE RIESGOS'!$AF575),"")</f>
        <v/>
      </c>
      <c r="AJ133" s="370" t="str">
        <f>IF(AND('MAPA DE RIESGOS'!$AP576="Baja",'MAPA DE RIESGOS'!$AR576="Menor"),CONCATENATE("R",'MAPA DE RIESGOS'!$H576,"C",'MAPA DE RIESGOS'!$AF576),"")</f>
        <v/>
      </c>
      <c r="AK133" s="370" t="str">
        <f>IF(AND('MAPA DE RIESGOS'!$AP577="Baja",'MAPA DE RIESGOS'!$AR577="Menor"),CONCATENATE("R",'MAPA DE RIESGOS'!$H577,"C",'MAPA DE RIESGOS'!$AF577),"")</f>
        <v/>
      </c>
      <c r="AL133" s="370" t="str">
        <f>IF(AND('MAPA DE RIESGOS'!$AP578="Baja",'MAPA DE RIESGOS'!$AR578="Menor"),CONCATENATE("R",'MAPA DE RIESGOS'!$H578,"C",'MAPA DE RIESGOS'!$AF578),"")</f>
        <v/>
      </c>
      <c r="AM133" s="370" t="str">
        <f>IF(AND('MAPA DE RIESGOS'!$AP579="Baja",'MAPA DE RIESGOS'!$AR579="Menor"),CONCATENATE("R",'MAPA DE RIESGOS'!$H579,"C",'MAPA DE RIESGOS'!$AF579),"")</f>
        <v/>
      </c>
      <c r="AN133" s="370" t="str">
        <f>IF(AND('MAPA DE RIESGOS'!$AP580="Baja",'MAPA DE RIESGOS'!$AR580="Menor"),CONCATENATE("R",'MAPA DE RIESGOS'!$H580,"C",'MAPA DE RIESGOS'!$AF580),"")</f>
        <v/>
      </c>
      <c r="AO133" s="370" t="str">
        <f>IF(AND('MAPA DE RIESGOS'!$AP581="Baja",'MAPA DE RIESGOS'!$AR581="Menor"),CONCATENATE("R",'MAPA DE RIESGOS'!$H581,"C",'MAPA DE RIESGOS'!$AF581),"")</f>
        <v/>
      </c>
      <c r="AP133" s="370" t="str">
        <f>IF(AND('MAPA DE RIESGOS'!$AP582="Baja",'MAPA DE RIESGOS'!$AR582="Menor"),CONCATENATE("R",'MAPA DE RIESGOS'!$H582,"C",'MAPA DE RIESGOS'!$AF582),"")</f>
        <v/>
      </c>
      <c r="AQ133" s="370" t="str">
        <f>IF(AND('MAPA DE RIESGOS'!$AP583="Baja",'MAPA DE RIESGOS'!$AR583="Menor"),CONCATENATE("R",'MAPA DE RIESGOS'!$H583,"C",'MAPA DE RIESGOS'!$AF583),"")</f>
        <v/>
      </c>
      <c r="AR133" s="370" t="str">
        <f>IF(AND('MAPA DE RIESGOS'!$AP584="Baja",'MAPA DE RIESGOS'!$AR584="Menor"),CONCATENATE("R",'MAPA DE RIESGOS'!$H584,"C",'MAPA DE RIESGOS'!$AF584),"")</f>
        <v/>
      </c>
      <c r="AS133" s="370" t="str">
        <f>IF(AND('MAPA DE RIESGOS'!$AP585="Baja",'MAPA DE RIESGOS'!$AR585="Menor"),CONCATENATE("R",'MAPA DE RIESGOS'!$H585,"C",'MAPA DE RIESGOS'!$AF585),"")</f>
        <v/>
      </c>
      <c r="AT133" s="369" t="str">
        <f>IF(AND('MAPA DE RIESGOS'!$AP568="Baja",'MAPA DE RIESGOS'!$AR568="Moderado"),CONCATENATE("R",'MAPA DE RIESGOS'!$H568,"C",'MAPA DE RIESGOS'!$AF568),"")</f>
        <v/>
      </c>
      <c r="AU133" s="370" t="str">
        <f>IF(AND('MAPA DE RIESGOS'!$AP569="Baja",'MAPA DE RIESGOS'!$AR569="Moderado"),CONCATENATE("R",'MAPA DE RIESGOS'!$H569,"C",'MAPA DE RIESGOS'!$AF569),"")</f>
        <v/>
      </c>
      <c r="AV133" s="370" t="str">
        <f>IF(AND('MAPA DE RIESGOS'!$AP570="Baja",'MAPA DE RIESGOS'!$AR570="Moderado"),CONCATENATE("R",'MAPA DE RIESGOS'!$H570,"C",'MAPA DE RIESGOS'!$AF570),"")</f>
        <v/>
      </c>
      <c r="AW133" s="370" t="str">
        <f>IF(AND('MAPA DE RIESGOS'!$AP571="Baja",'MAPA DE RIESGOS'!$AR571="Moderado"),CONCATENATE("R",'MAPA DE RIESGOS'!$H571,"C",'MAPA DE RIESGOS'!$AF571),"")</f>
        <v/>
      </c>
      <c r="AX133" s="370" t="str">
        <f>IF(AND('MAPA DE RIESGOS'!$AP572="Baja",'MAPA DE RIESGOS'!$AR572="Moderado"),CONCATENATE("R",'MAPA DE RIESGOS'!$H572,"C",'MAPA DE RIESGOS'!$AF572),"")</f>
        <v/>
      </c>
      <c r="AY133" s="370" t="str">
        <f>IF(AND('MAPA DE RIESGOS'!$AP573="Baja",'MAPA DE RIESGOS'!$AR573="Moderado"),CONCATENATE("R",'MAPA DE RIESGOS'!$H573,"C",'MAPA DE RIESGOS'!$AF573),"")</f>
        <v/>
      </c>
      <c r="AZ133" s="370" t="str">
        <f>IF(AND('MAPA DE RIESGOS'!$AP574="Baja",'MAPA DE RIESGOS'!$AR574="Moderado"),CONCATENATE("R",'MAPA DE RIESGOS'!$H574,"C",'MAPA DE RIESGOS'!$AF574),"")</f>
        <v/>
      </c>
      <c r="BA133" s="370" t="str">
        <f>IF(AND('MAPA DE RIESGOS'!$AP575="Baja",'MAPA DE RIESGOS'!$AR575="Moderado"),CONCATENATE("R",'MAPA DE RIESGOS'!$H575,"C",'MAPA DE RIESGOS'!$AF575),"")</f>
        <v/>
      </c>
      <c r="BB133" s="370" t="str">
        <f>IF(AND('MAPA DE RIESGOS'!$AP576="Baja",'MAPA DE RIESGOS'!$AR576="Moderado"),CONCATENATE("R",'MAPA DE RIESGOS'!$H576,"C",'MAPA DE RIESGOS'!$AF576),"")</f>
        <v/>
      </c>
      <c r="BC133" s="370" t="str">
        <f>IF(AND('MAPA DE RIESGOS'!$AP577="Baja",'MAPA DE RIESGOS'!$AR577="Moderado"),CONCATENATE("R",'MAPA DE RIESGOS'!$H577,"C",'MAPA DE RIESGOS'!$AF577),"")</f>
        <v/>
      </c>
      <c r="BD133" s="370" t="str">
        <f>IF(AND('MAPA DE RIESGOS'!$AP578="Baja",'MAPA DE RIESGOS'!$AR578="Moderado"),CONCATENATE("R",'MAPA DE RIESGOS'!$H578,"C",'MAPA DE RIESGOS'!$AF578),"")</f>
        <v/>
      </c>
      <c r="BE133" s="370" t="str">
        <f>IF(AND('MAPA DE RIESGOS'!$AP579="Baja",'MAPA DE RIESGOS'!$AR579="Moderado"),CONCATENATE("R",'MAPA DE RIESGOS'!$H579,"C",'MAPA DE RIESGOS'!$AF579),"")</f>
        <v/>
      </c>
      <c r="BF133" s="370" t="str">
        <f>IF(AND('MAPA DE RIESGOS'!$AP580="Baja",'MAPA DE RIESGOS'!$AR580="Moderado"),CONCATENATE("R",'MAPA DE RIESGOS'!$H580,"C",'MAPA DE RIESGOS'!$AF580),"")</f>
        <v/>
      </c>
      <c r="BG133" s="370" t="str">
        <f>IF(AND('MAPA DE RIESGOS'!$AP581="Baja",'MAPA DE RIESGOS'!$AR581="Moderado"),CONCATENATE("R",'MAPA DE RIESGOS'!$H581,"C",'MAPA DE RIESGOS'!$AF581),"")</f>
        <v/>
      </c>
      <c r="BH133" s="370" t="str">
        <f>IF(AND('MAPA DE RIESGOS'!$AP582="Baja",'MAPA DE RIESGOS'!$AR582="Moderado"),CONCATENATE("R",'MAPA DE RIESGOS'!$H582,"C",'MAPA DE RIESGOS'!$AF582),"")</f>
        <v/>
      </c>
      <c r="BI133" s="370" t="str">
        <f>IF(AND('MAPA DE RIESGOS'!$AP583="Baja",'MAPA DE RIESGOS'!$AR583="Moderado"),CONCATENATE("R",'MAPA DE RIESGOS'!$H583,"C",'MAPA DE RIESGOS'!$AF583),"")</f>
        <v/>
      </c>
      <c r="BJ133" s="370" t="str">
        <f>IF(AND('MAPA DE RIESGOS'!$AP584="Baja",'MAPA DE RIESGOS'!$AR584="Moderado"),CONCATENATE("R",'MAPA DE RIESGOS'!$H584,"C",'MAPA DE RIESGOS'!$AF584),"")</f>
        <v/>
      </c>
      <c r="BK133" s="371" t="str">
        <f>IF(AND('MAPA DE RIESGOS'!$AP585="Baja",'MAPA DE RIESGOS'!$AR585="Moderado"),CONCATENATE("R",'MAPA DE RIESGOS'!$H585,"C",'MAPA DE RIESGOS'!$AF585),"")</f>
        <v/>
      </c>
      <c r="BL133" s="357" t="str">
        <f>IF(AND('MAPA DE RIESGOS'!$AP568="Baja",'MAPA DE RIESGOS'!$AR568="Mayor"),CONCATENATE("R",'MAPA DE RIESGOS'!$H568,"C",'MAPA DE RIESGOS'!$AF568),"")</f>
        <v/>
      </c>
      <c r="BM133" s="357" t="str">
        <f>IF(AND('MAPA DE RIESGOS'!$AP569="Baja",'MAPA DE RIESGOS'!$AR569="Mayor"),CONCATENATE("R",'MAPA DE RIESGOS'!$H569,"C",'MAPA DE RIESGOS'!$AF569),"")</f>
        <v/>
      </c>
      <c r="BN133" s="357" t="str">
        <f>IF(AND('MAPA DE RIESGOS'!$AP570="Baja",'MAPA DE RIESGOS'!$AR570="Mayor"),CONCATENATE("R",'MAPA DE RIESGOS'!$H570,"C",'MAPA DE RIESGOS'!$AF570),"")</f>
        <v/>
      </c>
      <c r="BO133" s="357" t="str">
        <f>IF(AND('MAPA DE RIESGOS'!$AP571="Baja",'MAPA DE RIESGOS'!$AR571="Mayor"),CONCATENATE("R",'MAPA DE RIESGOS'!$H571,"C",'MAPA DE RIESGOS'!$AF571),"")</f>
        <v/>
      </c>
      <c r="BP133" s="357" t="str">
        <f>IF(AND('MAPA DE RIESGOS'!$AP572="Baja",'MAPA DE RIESGOS'!$AR572="Mayor"),CONCATENATE("R",'MAPA DE RIESGOS'!$H572,"C",'MAPA DE RIESGOS'!$AF572),"")</f>
        <v/>
      </c>
      <c r="BQ133" s="357" t="str">
        <f>IF(AND('MAPA DE RIESGOS'!$AP573="Baja",'MAPA DE RIESGOS'!$AR573="Mayor"),CONCATENATE("R",'MAPA DE RIESGOS'!$H573,"C",'MAPA DE RIESGOS'!$AF573),"")</f>
        <v/>
      </c>
      <c r="BR133" s="357" t="str">
        <f>IF(AND('MAPA DE RIESGOS'!$AP574="Baja",'MAPA DE RIESGOS'!$AR574="Mayor"),CONCATENATE("R",'MAPA DE RIESGOS'!$H574,"C",'MAPA DE RIESGOS'!$AF574),"")</f>
        <v/>
      </c>
      <c r="BS133" s="357" t="str">
        <f>IF(AND('MAPA DE RIESGOS'!$AP575="Baja",'MAPA DE RIESGOS'!$AR575="Mayor"),CONCATENATE("R",'MAPA DE RIESGOS'!$H575,"C",'MAPA DE RIESGOS'!$AF575),"")</f>
        <v/>
      </c>
      <c r="BT133" s="357" t="str">
        <f>IF(AND('MAPA DE RIESGOS'!$AP576="Baja",'MAPA DE RIESGOS'!$AR576="Mayor"),CONCATENATE("R",'MAPA DE RIESGOS'!$H576,"C",'MAPA DE RIESGOS'!$AF576),"")</f>
        <v/>
      </c>
      <c r="BU133" s="357" t="str">
        <f>IF(AND('MAPA DE RIESGOS'!$AP577="Baja",'MAPA DE RIESGOS'!$AR577="Mayor"),CONCATENATE("R",'MAPA DE RIESGOS'!$H577,"C",'MAPA DE RIESGOS'!$AF577),"")</f>
        <v/>
      </c>
      <c r="BV133" s="357" t="str">
        <f>IF(AND('MAPA DE RIESGOS'!$AP578="Baja",'MAPA DE RIESGOS'!$AR578="Mayor"),CONCATENATE("R",'MAPA DE RIESGOS'!$H578,"C",'MAPA DE RIESGOS'!$AF578),"")</f>
        <v/>
      </c>
      <c r="BW133" s="357" t="str">
        <f>IF(AND('MAPA DE RIESGOS'!$AP579="Baja",'MAPA DE RIESGOS'!$AR579="Mayor"),CONCATENATE("R",'MAPA DE RIESGOS'!$H579,"C",'MAPA DE RIESGOS'!$AF579),"")</f>
        <v/>
      </c>
      <c r="BX133" s="357" t="str">
        <f>IF(AND('MAPA DE RIESGOS'!$AP580="Baja",'MAPA DE RIESGOS'!$AR580="Mayor"),CONCATENATE("R",'MAPA DE RIESGOS'!$H580,"C",'MAPA DE RIESGOS'!$AF580),"")</f>
        <v/>
      </c>
      <c r="BY133" s="357" t="str">
        <f>IF(AND('MAPA DE RIESGOS'!$AP581="Baja",'MAPA DE RIESGOS'!$AR581="Mayor"),CONCATENATE("R",'MAPA DE RIESGOS'!$H581,"C",'MAPA DE RIESGOS'!$AF581),"")</f>
        <v/>
      </c>
      <c r="BZ133" s="357" t="str">
        <f>IF(AND('MAPA DE RIESGOS'!$AP582="Baja",'MAPA DE RIESGOS'!$AR582="Mayor"),CONCATENATE("R",'MAPA DE RIESGOS'!$H582,"C",'MAPA DE RIESGOS'!$AF582),"")</f>
        <v/>
      </c>
      <c r="CA133" s="357" t="str">
        <f>IF(AND('MAPA DE RIESGOS'!$AP583="Baja",'MAPA DE RIESGOS'!$AR583="Mayor"),CONCATENATE("R",'MAPA DE RIESGOS'!$H583,"C",'MAPA DE RIESGOS'!$AF583),"")</f>
        <v/>
      </c>
      <c r="CB133" s="357" t="str">
        <f>IF(AND('MAPA DE RIESGOS'!$AP584="Baja",'MAPA DE RIESGOS'!$AR584="Mayor"),CONCATENATE("R",'MAPA DE RIESGOS'!$H584,"C",'MAPA DE RIESGOS'!$AF584),"")</f>
        <v/>
      </c>
      <c r="CC133" s="358" t="str">
        <f>IF(AND('MAPA DE RIESGOS'!$AP585="Baja",'MAPA DE RIESGOS'!$AR585="Mayor"),CONCATENATE("R",'MAPA DE RIESGOS'!$H585,"C",'MAPA DE RIESGOS'!$AF585),"")</f>
        <v/>
      </c>
      <c r="CD133" s="359" t="str">
        <f>IF(AND('MAPA DE RIESGOS'!$AP568="Baja",'MAPA DE RIESGOS'!$AR568="Catastrófico"),CONCATENATE("R",'MAPA DE RIESGOS'!$H568,"C",'MAPA DE RIESGOS'!$AF568),"")</f>
        <v/>
      </c>
      <c r="CE133" s="359" t="str">
        <f>IF(AND('MAPA DE RIESGOS'!$AP569="Baja",'MAPA DE RIESGOS'!$AR569="Catastrófico"),CONCATENATE("R",'MAPA DE RIESGOS'!$H569,"C",'MAPA DE RIESGOS'!$AF569),"")</f>
        <v/>
      </c>
      <c r="CF133" s="359" t="str">
        <f>IF(AND('MAPA DE RIESGOS'!$AP570="Baja",'MAPA DE RIESGOS'!$AR570="Catastrófico"),CONCATENATE("R",'MAPA DE RIESGOS'!$H570,"C",'MAPA DE RIESGOS'!$AF570),"")</f>
        <v/>
      </c>
      <c r="CG133" s="359" t="str">
        <f>IF(AND('MAPA DE RIESGOS'!$AP571="Baja",'MAPA DE RIESGOS'!$AR571="Catastrófico"),CONCATENATE("R",'MAPA DE RIESGOS'!$H571,"C",'MAPA DE RIESGOS'!$AF571),"")</f>
        <v/>
      </c>
      <c r="CH133" s="359" t="str">
        <f>IF(AND('MAPA DE RIESGOS'!$AP572="Baja",'MAPA DE RIESGOS'!$AR572="Catastrófico"),CONCATENATE("R",'MAPA DE RIESGOS'!$H572,"C",'MAPA DE RIESGOS'!$AF572),"")</f>
        <v/>
      </c>
      <c r="CI133" s="359" t="str">
        <f>IF(AND('MAPA DE RIESGOS'!$AP573="Baja",'MAPA DE RIESGOS'!$AR573="Catastrófico"),CONCATENATE("R",'MAPA DE RIESGOS'!$H573,"C",'MAPA DE RIESGOS'!$AF573),"")</f>
        <v/>
      </c>
      <c r="CJ133" s="359" t="str">
        <f>IF(AND('MAPA DE RIESGOS'!$AP574="Baja",'MAPA DE RIESGOS'!$AR574="Catastrófico"),CONCATENATE("R",'MAPA DE RIESGOS'!$H574,"C",'MAPA DE RIESGOS'!$AF574),"")</f>
        <v/>
      </c>
      <c r="CK133" s="359" t="str">
        <f>IF(AND('MAPA DE RIESGOS'!$AP575="Baja",'MAPA DE RIESGOS'!$AR575="Catastrófico"),CONCATENATE("R",'MAPA DE RIESGOS'!$H575,"C",'MAPA DE RIESGOS'!$AF575),"")</f>
        <v/>
      </c>
      <c r="CL133" s="359" t="str">
        <f>IF(AND('MAPA DE RIESGOS'!$AP576="Baja",'MAPA DE RIESGOS'!$AR576="Catastrófico"),CONCATENATE("R",'MAPA DE RIESGOS'!$H576,"C",'MAPA DE RIESGOS'!$AF576),"")</f>
        <v/>
      </c>
      <c r="CM133" s="359" t="str">
        <f>IF(AND('MAPA DE RIESGOS'!$AP577="Baja",'MAPA DE RIESGOS'!$AR577="Catastrófico"),CONCATENATE("R",'MAPA DE RIESGOS'!$H577,"C",'MAPA DE RIESGOS'!$AF577),"")</f>
        <v/>
      </c>
      <c r="CN133" s="359" t="str">
        <f>IF(AND('MAPA DE RIESGOS'!$AP578="Baja",'MAPA DE RIESGOS'!$AR578="Catastrófico"),CONCATENATE("R",'MAPA DE RIESGOS'!$H578,"C",'MAPA DE RIESGOS'!$AF578),"")</f>
        <v/>
      </c>
      <c r="CO133" s="359" t="str">
        <f>IF(AND('MAPA DE RIESGOS'!$AP579="Baja",'MAPA DE RIESGOS'!$AR579="Catastrófico"),CONCATENATE("R",'MAPA DE RIESGOS'!$H579,"C",'MAPA DE RIESGOS'!$AF579),"")</f>
        <v/>
      </c>
      <c r="CP133" s="359" t="str">
        <f>IF(AND('MAPA DE RIESGOS'!$AP580="Baja",'MAPA DE RIESGOS'!$AR580="Catastrófico"),CONCATENATE("R",'MAPA DE RIESGOS'!$H580,"C",'MAPA DE RIESGOS'!$AF580),"")</f>
        <v/>
      </c>
      <c r="CQ133" s="359" t="str">
        <f>IF(AND('MAPA DE RIESGOS'!$AP581="Baja",'MAPA DE RIESGOS'!$AR581="Catastrófico"),CONCATENATE("R",'MAPA DE RIESGOS'!$H581,"C",'MAPA DE RIESGOS'!$AF581),"")</f>
        <v/>
      </c>
      <c r="CR133" s="359" t="str">
        <f>IF(AND('MAPA DE RIESGOS'!$AP582="Baja",'MAPA DE RIESGOS'!$AR582="Catastrófico"),CONCATENATE("R",'MAPA DE RIESGOS'!$H582,"C",'MAPA DE RIESGOS'!$AF582),"")</f>
        <v/>
      </c>
      <c r="CS133" s="359" t="str">
        <f>IF(AND('MAPA DE RIESGOS'!$AP583="Baja",'MAPA DE RIESGOS'!$AR583="Catastrófico"),CONCATENATE("R",'MAPA DE RIESGOS'!$H583,"C",'MAPA DE RIESGOS'!$AF583),"")</f>
        <v/>
      </c>
      <c r="CT133" s="359" t="str">
        <f>IF(AND('MAPA DE RIESGOS'!$AP584="Baja",'MAPA DE RIESGOS'!$AR584="Catastrófico"),CONCATENATE("R",'MAPA DE RIESGOS'!$H584,"C",'MAPA DE RIESGOS'!$AF584),"")</f>
        <v/>
      </c>
      <c r="CU133" s="360" t="str">
        <f>IF(AND('MAPA DE RIESGOS'!$AP585="Baja",'MAPA DE RIESGOS'!$AR585="Catastrófico"),CONCATENATE("R",'MAPA DE RIESGOS'!$H585,"C",'MAPA DE RIESGOS'!$AF585),"")</f>
        <v/>
      </c>
      <c r="CV133" s="67"/>
      <c r="CW133" s="752"/>
      <c r="CX133" s="752"/>
      <c r="CY133" s="752"/>
      <c r="CZ133" s="752"/>
      <c r="DA133" s="752"/>
      <c r="DB133" s="752"/>
    </row>
    <row r="134" spans="2:106" ht="32.5" customHeight="1">
      <c r="B134" s="749"/>
      <c r="C134" s="749"/>
      <c r="D134" s="750"/>
      <c r="E134" s="738"/>
      <c r="F134" s="739"/>
      <c r="G134" s="739"/>
      <c r="H134" s="739"/>
      <c r="I134" s="740"/>
      <c r="J134" s="378" t="str">
        <f>IF(AND('MAPA DE RIESGOS'!$AP586="Baja",'MAPA DE RIESGOS'!$AR586="Leve"),CONCATENATE("R",'MAPA DE RIESGOS'!$H586,"C",'MAPA DE RIESGOS'!$AF586),"")</f>
        <v/>
      </c>
      <c r="K134" s="379" t="str">
        <f>IF(AND('MAPA DE RIESGOS'!$AP587="Baja",'MAPA DE RIESGOS'!$AR587="Leve"),CONCATENATE("R",'MAPA DE RIESGOS'!$H587,"C",'MAPA DE RIESGOS'!$AF587),"")</f>
        <v/>
      </c>
      <c r="L134" s="379" t="str">
        <f>IF(AND('MAPA DE RIESGOS'!$AP588="Baja",'MAPA DE RIESGOS'!$AR588="Leve"),CONCATENATE("R",'MAPA DE RIESGOS'!$H588,"C",'MAPA DE RIESGOS'!$AF588),"")</f>
        <v/>
      </c>
      <c r="M134" s="379" t="str">
        <f>IF(AND('MAPA DE RIESGOS'!$AP589="Baja",'MAPA DE RIESGOS'!$AR589="Leve"),CONCATENATE("R",'MAPA DE RIESGOS'!$H589,"C",'MAPA DE RIESGOS'!$AF589),"")</f>
        <v/>
      </c>
      <c r="N134" s="379" t="str">
        <f>IF(AND('MAPA DE RIESGOS'!$AP590="Baja",'MAPA DE RIESGOS'!$AR590="Leve"),CONCATENATE("R",'MAPA DE RIESGOS'!$H590,"C",'MAPA DE RIESGOS'!$AF590),"")</f>
        <v/>
      </c>
      <c r="O134" s="379" t="str">
        <f>IF(AND('MAPA DE RIESGOS'!$AP591="Baja",'MAPA DE RIESGOS'!$AR591="Leve"),CONCATENATE("R",'MAPA DE RIESGOS'!$H591,"C",'MAPA DE RIESGOS'!$AF591),"")</f>
        <v/>
      </c>
      <c r="P134" s="379" t="str">
        <f>IF(AND('MAPA DE RIESGOS'!$AP592="Baja",'MAPA DE RIESGOS'!$AR592="Leve"),CONCATENATE("R",'MAPA DE RIESGOS'!$H592,"C",'MAPA DE RIESGOS'!$AF592),"")</f>
        <v/>
      </c>
      <c r="Q134" s="379" t="str">
        <f>IF(AND('MAPA DE RIESGOS'!$AP593="Baja",'MAPA DE RIESGOS'!$AR593="Leve"),CONCATENATE("R",'MAPA DE RIESGOS'!$H593,"C",'MAPA DE RIESGOS'!$AF593),"")</f>
        <v/>
      </c>
      <c r="R134" s="379" t="str">
        <f>IF(AND('MAPA DE RIESGOS'!$AP594="Baja",'MAPA DE RIESGOS'!$AR594="Leve"),CONCATENATE("R",'MAPA DE RIESGOS'!$H594,"C",'MAPA DE RIESGOS'!$AF594),"")</f>
        <v/>
      </c>
      <c r="S134" s="379" t="str">
        <f>IF(AND('MAPA DE RIESGOS'!$AP595="Baja",'MAPA DE RIESGOS'!$AR595="Leve"),CONCATENATE("R",'MAPA DE RIESGOS'!$H595,"C",'MAPA DE RIESGOS'!$AF595),"")</f>
        <v/>
      </c>
      <c r="T134" s="379" t="str">
        <f>IF(AND('MAPA DE RIESGOS'!$AP596="Baja",'MAPA DE RIESGOS'!$AR596="Leve"),CONCATENATE("R",'MAPA DE RIESGOS'!$H596,"C",'MAPA DE RIESGOS'!$AF596),"")</f>
        <v/>
      </c>
      <c r="U134" s="379" t="str">
        <f>IF(AND('MAPA DE RIESGOS'!$AP597="Baja",'MAPA DE RIESGOS'!$AR597="Leve"),CONCATENATE("R",'MAPA DE RIESGOS'!$H597,"C",'MAPA DE RIESGOS'!$AF597),"")</f>
        <v/>
      </c>
      <c r="V134" s="379" t="str">
        <f>IF(AND('MAPA DE RIESGOS'!$AP598="Baja",'MAPA DE RIESGOS'!$AR598="Leve"),CONCATENATE("R",'MAPA DE RIESGOS'!$H598,"C",'MAPA DE RIESGOS'!$AF598),"")</f>
        <v/>
      </c>
      <c r="W134" s="379" t="str">
        <f>IF(AND('MAPA DE RIESGOS'!$AP599="Baja",'MAPA DE RIESGOS'!$AR599="Leve"),CONCATENATE("R",'MAPA DE RIESGOS'!$H599,"C",'MAPA DE RIESGOS'!$AF599),"")</f>
        <v/>
      </c>
      <c r="X134" s="379" t="str">
        <f>IF(AND('MAPA DE RIESGOS'!$AP600="Baja",'MAPA DE RIESGOS'!$AR600="Leve"),CONCATENATE("R",'MAPA DE RIESGOS'!$H600,"C",'MAPA DE RIESGOS'!$AF600),"")</f>
        <v/>
      </c>
      <c r="Y134" s="379" t="str">
        <f>IF(AND('MAPA DE RIESGOS'!$AP601="Baja",'MAPA DE RIESGOS'!$AR601="Leve"),CONCATENATE("R",'MAPA DE RIESGOS'!$H601,"C",'MAPA DE RIESGOS'!$AF601),"")</f>
        <v/>
      </c>
      <c r="Z134" s="379" t="str">
        <f>IF(AND('MAPA DE RIESGOS'!$AP602="Baja",'MAPA DE RIESGOS'!$AR602="Leve"),CONCATENATE("R",'MAPA DE RIESGOS'!$H602,"C",'MAPA DE RIESGOS'!$AF602),"")</f>
        <v/>
      </c>
      <c r="AA134" s="380" t="str">
        <f>IF(AND('MAPA DE RIESGOS'!$AP603="Baja",'MAPA DE RIESGOS'!$AR603="Leve"),CONCATENATE("R",'MAPA DE RIESGOS'!$H603,"C",'MAPA DE RIESGOS'!$AF603),"")</f>
        <v/>
      </c>
      <c r="AB134" s="369" t="str">
        <f>IF(AND('MAPA DE RIESGOS'!$AP586="Baja",'MAPA DE RIESGOS'!$AR586="Menor"),CONCATENATE("R",'MAPA DE RIESGOS'!$H586,"C",'MAPA DE RIESGOS'!$AF586),"")</f>
        <v/>
      </c>
      <c r="AC134" s="370" t="str">
        <f>IF(AND('MAPA DE RIESGOS'!$AP587="Baja",'MAPA DE RIESGOS'!$AR587="Menor"),CONCATENATE("R",'MAPA DE RIESGOS'!$H587,"C",'MAPA DE RIESGOS'!$AF587),"")</f>
        <v/>
      </c>
      <c r="AD134" s="370" t="str">
        <f>IF(AND('MAPA DE RIESGOS'!$AP588="Baja",'MAPA DE RIESGOS'!$AR588="Menor"),CONCATENATE("R",'MAPA DE RIESGOS'!$H588,"C",'MAPA DE RIESGOS'!$AF588),"")</f>
        <v/>
      </c>
      <c r="AE134" s="370" t="str">
        <f>IF(AND('MAPA DE RIESGOS'!$AP589="Baja",'MAPA DE RIESGOS'!$AR589="Menor"),CONCATENATE("R",'MAPA DE RIESGOS'!$H589,"C",'MAPA DE RIESGOS'!$AF589),"")</f>
        <v/>
      </c>
      <c r="AF134" s="370" t="str">
        <f>IF(AND('MAPA DE RIESGOS'!$AP590="Baja",'MAPA DE RIESGOS'!$AR590="Menor"),CONCATENATE("R",'MAPA DE RIESGOS'!$H590,"C",'MAPA DE RIESGOS'!$AF590),"")</f>
        <v/>
      </c>
      <c r="AG134" s="370" t="str">
        <f>IF(AND('MAPA DE RIESGOS'!$AP591="Baja",'MAPA DE RIESGOS'!$AR591="Menor"),CONCATENATE("R",'MAPA DE RIESGOS'!$H591,"C",'MAPA DE RIESGOS'!$AF591),"")</f>
        <v/>
      </c>
      <c r="AH134" s="370" t="str">
        <f>IF(AND('MAPA DE RIESGOS'!$AP592="Baja",'MAPA DE RIESGOS'!$AR592="Menor"),CONCATENATE("R",'MAPA DE RIESGOS'!$H592,"C",'MAPA DE RIESGOS'!$AF592),"")</f>
        <v/>
      </c>
      <c r="AI134" s="370" t="str">
        <f>IF(AND('MAPA DE RIESGOS'!$AP593="Baja",'MAPA DE RIESGOS'!$AR593="Menor"),CONCATENATE("R",'MAPA DE RIESGOS'!$H593,"C",'MAPA DE RIESGOS'!$AF593),"")</f>
        <v/>
      </c>
      <c r="AJ134" s="370" t="str">
        <f>IF(AND('MAPA DE RIESGOS'!$AP594="Baja",'MAPA DE RIESGOS'!$AR594="Menor"),CONCATENATE("R",'MAPA DE RIESGOS'!$H594,"C",'MAPA DE RIESGOS'!$AF594),"")</f>
        <v/>
      </c>
      <c r="AK134" s="370" t="str">
        <f>IF(AND('MAPA DE RIESGOS'!$AP595="Baja",'MAPA DE RIESGOS'!$AR595="Menor"),CONCATENATE("R",'MAPA DE RIESGOS'!$H595,"C",'MAPA DE RIESGOS'!$AF595),"")</f>
        <v/>
      </c>
      <c r="AL134" s="370" t="str">
        <f>IF(AND('MAPA DE RIESGOS'!$AP596="Baja",'MAPA DE RIESGOS'!$AR596="Menor"),CONCATENATE("R",'MAPA DE RIESGOS'!$H596,"C",'MAPA DE RIESGOS'!$AF596),"")</f>
        <v/>
      </c>
      <c r="AM134" s="370" t="str">
        <f>IF(AND('MAPA DE RIESGOS'!$AP597="Baja",'MAPA DE RIESGOS'!$AR597="Menor"),CONCATENATE("R",'MAPA DE RIESGOS'!$H597,"C",'MAPA DE RIESGOS'!$AF597),"")</f>
        <v/>
      </c>
      <c r="AN134" s="370" t="str">
        <f>IF(AND('MAPA DE RIESGOS'!$AP598="Baja",'MAPA DE RIESGOS'!$AR598="Menor"),CONCATENATE("R",'MAPA DE RIESGOS'!$H598,"C",'MAPA DE RIESGOS'!$AF598),"")</f>
        <v/>
      </c>
      <c r="AO134" s="370" t="str">
        <f>IF(AND('MAPA DE RIESGOS'!$AP599="Baja",'MAPA DE RIESGOS'!$AR599="Menor"),CONCATENATE("R",'MAPA DE RIESGOS'!$H599,"C",'MAPA DE RIESGOS'!$AF599),"")</f>
        <v/>
      </c>
      <c r="AP134" s="370" t="str">
        <f>IF(AND('MAPA DE RIESGOS'!$AP600="Baja",'MAPA DE RIESGOS'!$AR600="Menor"),CONCATENATE("R",'MAPA DE RIESGOS'!$H600,"C",'MAPA DE RIESGOS'!$AF600),"")</f>
        <v/>
      </c>
      <c r="AQ134" s="370" t="str">
        <f>IF(AND('MAPA DE RIESGOS'!$AP601="Baja",'MAPA DE RIESGOS'!$AR601="Menor"),CONCATENATE("R",'MAPA DE RIESGOS'!$H601,"C",'MAPA DE RIESGOS'!$AF601),"")</f>
        <v/>
      </c>
      <c r="AR134" s="370" t="str">
        <f>IF(AND('MAPA DE RIESGOS'!$AP602="Baja",'MAPA DE RIESGOS'!$AR602="Menor"),CONCATENATE("R",'MAPA DE RIESGOS'!$H602,"C",'MAPA DE RIESGOS'!$AF602),"")</f>
        <v/>
      </c>
      <c r="AS134" s="370" t="str">
        <f>IF(AND('MAPA DE RIESGOS'!$AP603="Baja",'MAPA DE RIESGOS'!$AR603="Menor"),CONCATENATE("R",'MAPA DE RIESGOS'!$H603,"C",'MAPA DE RIESGOS'!$AF603),"")</f>
        <v/>
      </c>
      <c r="AT134" s="369" t="str">
        <f>IF(AND('MAPA DE RIESGOS'!$AP586="Baja",'MAPA DE RIESGOS'!$AR586="Moderado"),CONCATENATE("R",'MAPA DE RIESGOS'!$H586,"C",'MAPA DE RIESGOS'!$AF586),"")</f>
        <v/>
      </c>
      <c r="AU134" s="370" t="str">
        <f>IF(AND('MAPA DE RIESGOS'!$AP587="Baja",'MAPA DE RIESGOS'!$AR587="Moderado"),CONCATENATE("R",'MAPA DE RIESGOS'!$H587,"C",'MAPA DE RIESGOS'!$AF587),"")</f>
        <v/>
      </c>
      <c r="AV134" s="370" t="str">
        <f>IF(AND('MAPA DE RIESGOS'!$AP588="Baja",'MAPA DE RIESGOS'!$AR588="Moderado"),CONCATENATE("R",'MAPA DE RIESGOS'!$H588,"C",'MAPA DE RIESGOS'!$AF588),"")</f>
        <v/>
      </c>
      <c r="AW134" s="370" t="str">
        <f>IF(AND('MAPA DE RIESGOS'!$AP589="Baja",'MAPA DE RIESGOS'!$AR589="Moderado"),CONCATENATE("R",'MAPA DE RIESGOS'!$H589,"C",'MAPA DE RIESGOS'!$AF589),"")</f>
        <v/>
      </c>
      <c r="AX134" s="370" t="str">
        <f>IF(AND('MAPA DE RIESGOS'!$AP590="Baja",'MAPA DE RIESGOS'!$AR590="Moderado"),CONCATENATE("R",'MAPA DE RIESGOS'!$H590,"C",'MAPA DE RIESGOS'!$AF590),"")</f>
        <v/>
      </c>
      <c r="AY134" s="370" t="str">
        <f>IF(AND('MAPA DE RIESGOS'!$AP591="Baja",'MAPA DE RIESGOS'!$AR591="Moderado"),CONCATENATE("R",'MAPA DE RIESGOS'!$H591,"C",'MAPA DE RIESGOS'!$AF591),"")</f>
        <v/>
      </c>
      <c r="AZ134" s="370" t="str">
        <f>IF(AND('MAPA DE RIESGOS'!$AP592="Baja",'MAPA DE RIESGOS'!$AR592="Moderado"),CONCATENATE("R",'MAPA DE RIESGOS'!$H592,"C",'MAPA DE RIESGOS'!$AF592),"")</f>
        <v/>
      </c>
      <c r="BA134" s="370" t="str">
        <f>IF(AND('MAPA DE RIESGOS'!$AP593="Baja",'MAPA DE RIESGOS'!$AR593="Moderado"),CONCATENATE("R",'MAPA DE RIESGOS'!$H593,"C",'MAPA DE RIESGOS'!$AF593),"")</f>
        <v/>
      </c>
      <c r="BB134" s="370" t="str">
        <f>IF(AND('MAPA DE RIESGOS'!$AP594="Baja",'MAPA DE RIESGOS'!$AR594="Moderado"),CONCATENATE("R",'MAPA DE RIESGOS'!$H594,"C",'MAPA DE RIESGOS'!$AF594),"")</f>
        <v/>
      </c>
      <c r="BC134" s="370" t="str">
        <f>IF(AND('MAPA DE RIESGOS'!$AP595="Baja",'MAPA DE RIESGOS'!$AR595="Moderado"),CONCATENATE("R",'MAPA DE RIESGOS'!$H595,"C",'MAPA DE RIESGOS'!$AF595),"")</f>
        <v/>
      </c>
      <c r="BD134" s="370" t="str">
        <f>IF(AND('MAPA DE RIESGOS'!$AP596="Baja",'MAPA DE RIESGOS'!$AR596="Moderado"),CONCATENATE("R",'MAPA DE RIESGOS'!$H596,"C",'MAPA DE RIESGOS'!$AF596),"")</f>
        <v/>
      </c>
      <c r="BE134" s="370" t="str">
        <f>IF(AND('MAPA DE RIESGOS'!$AP597="Baja",'MAPA DE RIESGOS'!$AR597="Moderado"),CONCATENATE("R",'MAPA DE RIESGOS'!$H597,"C",'MAPA DE RIESGOS'!$AF597),"")</f>
        <v/>
      </c>
      <c r="BF134" s="370" t="str">
        <f>IF(AND('MAPA DE RIESGOS'!$AP598="Baja",'MAPA DE RIESGOS'!$AR598="Moderado"),CONCATENATE("R",'MAPA DE RIESGOS'!$H598,"C",'MAPA DE RIESGOS'!$AF598),"")</f>
        <v/>
      </c>
      <c r="BG134" s="370" t="str">
        <f>IF(AND('MAPA DE RIESGOS'!$AP599="Baja",'MAPA DE RIESGOS'!$AR599="Moderado"),CONCATENATE("R",'MAPA DE RIESGOS'!$H599,"C",'MAPA DE RIESGOS'!$AF599),"")</f>
        <v/>
      </c>
      <c r="BH134" s="370" t="str">
        <f>IF(AND('MAPA DE RIESGOS'!$AP600="Baja",'MAPA DE RIESGOS'!$AR600="Moderado"),CONCATENATE("R",'MAPA DE RIESGOS'!$H600,"C",'MAPA DE RIESGOS'!$AF600),"")</f>
        <v/>
      </c>
      <c r="BI134" s="370" t="str">
        <f>IF(AND('MAPA DE RIESGOS'!$AP601="Baja",'MAPA DE RIESGOS'!$AR601="Moderado"),CONCATENATE("R",'MAPA DE RIESGOS'!$H601,"C",'MAPA DE RIESGOS'!$AF601),"")</f>
        <v/>
      </c>
      <c r="BJ134" s="370" t="str">
        <f>IF(AND('MAPA DE RIESGOS'!$AP602="Baja",'MAPA DE RIESGOS'!$AR602="Moderado"),CONCATENATE("R",'MAPA DE RIESGOS'!$H602,"C",'MAPA DE RIESGOS'!$AF602),"")</f>
        <v/>
      </c>
      <c r="BK134" s="371" t="str">
        <f>IF(AND('MAPA DE RIESGOS'!$AP603="Baja",'MAPA DE RIESGOS'!$AR603="Moderado"),CONCATENATE("R",'MAPA DE RIESGOS'!$H603,"C",'MAPA DE RIESGOS'!$AF603),"")</f>
        <v/>
      </c>
      <c r="BL134" s="357" t="str">
        <f>IF(AND('MAPA DE RIESGOS'!$AP586="Baja",'MAPA DE RIESGOS'!$AR586="Mayor"),CONCATENATE("R",'MAPA DE RIESGOS'!$H586,"C",'MAPA DE RIESGOS'!$AF586),"")</f>
        <v/>
      </c>
      <c r="BM134" s="357" t="str">
        <f>IF(AND('MAPA DE RIESGOS'!$AP587="Baja",'MAPA DE RIESGOS'!$AR587="Mayor"),CONCATENATE("R",'MAPA DE RIESGOS'!$H587,"C",'MAPA DE RIESGOS'!$AF587),"")</f>
        <v/>
      </c>
      <c r="BN134" s="357" t="str">
        <f>IF(AND('MAPA DE RIESGOS'!$AP588="Baja",'MAPA DE RIESGOS'!$AR588="Mayor"),CONCATENATE("R",'MAPA DE RIESGOS'!$H588,"C",'MAPA DE RIESGOS'!$AF588),"")</f>
        <v/>
      </c>
      <c r="BO134" s="357" t="str">
        <f>IF(AND('MAPA DE RIESGOS'!$AP589="Baja",'MAPA DE RIESGOS'!$AR589="Mayor"),CONCATENATE("R",'MAPA DE RIESGOS'!$H589,"C",'MAPA DE RIESGOS'!$AF589),"")</f>
        <v/>
      </c>
      <c r="BP134" s="357" t="str">
        <f>IF(AND('MAPA DE RIESGOS'!$AP590="Baja",'MAPA DE RIESGOS'!$AR590="Mayor"),CONCATENATE("R",'MAPA DE RIESGOS'!$H590,"C",'MAPA DE RIESGOS'!$AF590),"")</f>
        <v/>
      </c>
      <c r="BQ134" s="357" t="str">
        <f>IF(AND('MAPA DE RIESGOS'!$AP591="Baja",'MAPA DE RIESGOS'!$AR591="Mayor"),CONCATENATE("R",'MAPA DE RIESGOS'!$H591,"C",'MAPA DE RIESGOS'!$AF591),"")</f>
        <v/>
      </c>
      <c r="BR134" s="357" t="str">
        <f>IF(AND('MAPA DE RIESGOS'!$AP592="Baja",'MAPA DE RIESGOS'!$AR592="Mayor"),CONCATENATE("R",'MAPA DE RIESGOS'!$H592,"C",'MAPA DE RIESGOS'!$AF592),"")</f>
        <v/>
      </c>
      <c r="BS134" s="357" t="str">
        <f>IF(AND('MAPA DE RIESGOS'!$AP593="Baja",'MAPA DE RIESGOS'!$AR593="Mayor"),CONCATENATE("R",'MAPA DE RIESGOS'!$H593,"C",'MAPA DE RIESGOS'!$AF593),"")</f>
        <v/>
      </c>
      <c r="BT134" s="357" t="str">
        <f>IF(AND('MAPA DE RIESGOS'!$AP594="Baja",'MAPA DE RIESGOS'!$AR594="Mayor"),CONCATENATE("R",'MAPA DE RIESGOS'!$H594,"C",'MAPA DE RIESGOS'!$AF594),"")</f>
        <v/>
      </c>
      <c r="BU134" s="357" t="str">
        <f>IF(AND('MAPA DE RIESGOS'!$AP595="Baja",'MAPA DE RIESGOS'!$AR595="Mayor"),CONCATENATE("R",'MAPA DE RIESGOS'!$H595,"C",'MAPA DE RIESGOS'!$AF595),"")</f>
        <v/>
      </c>
      <c r="BV134" s="357" t="str">
        <f>IF(AND('MAPA DE RIESGOS'!$AP596="Baja",'MAPA DE RIESGOS'!$AR596="Mayor"),CONCATENATE("R",'MAPA DE RIESGOS'!$H596,"C",'MAPA DE RIESGOS'!$AF596),"")</f>
        <v/>
      </c>
      <c r="BW134" s="357" t="str">
        <f>IF(AND('MAPA DE RIESGOS'!$AP597="Baja",'MAPA DE RIESGOS'!$AR597="Mayor"),CONCATENATE("R",'MAPA DE RIESGOS'!$H597,"C",'MAPA DE RIESGOS'!$AF597),"")</f>
        <v/>
      </c>
      <c r="BX134" s="357" t="str">
        <f>IF(AND('MAPA DE RIESGOS'!$AP598="Baja",'MAPA DE RIESGOS'!$AR598="Mayor"),CONCATENATE("R",'MAPA DE RIESGOS'!$H598,"C",'MAPA DE RIESGOS'!$AF598),"")</f>
        <v/>
      </c>
      <c r="BY134" s="357" t="str">
        <f>IF(AND('MAPA DE RIESGOS'!$AP599="Baja",'MAPA DE RIESGOS'!$AR599="Mayor"),CONCATENATE("R",'MAPA DE RIESGOS'!$H599,"C",'MAPA DE RIESGOS'!$AF599),"")</f>
        <v/>
      </c>
      <c r="BZ134" s="357" t="str">
        <f>IF(AND('MAPA DE RIESGOS'!$AP600="Baja",'MAPA DE RIESGOS'!$AR600="Mayor"),CONCATENATE("R",'MAPA DE RIESGOS'!$H600,"C",'MAPA DE RIESGOS'!$AF600),"")</f>
        <v/>
      </c>
      <c r="CA134" s="357" t="str">
        <f>IF(AND('MAPA DE RIESGOS'!$AP601="Baja",'MAPA DE RIESGOS'!$AR601="Mayor"),CONCATENATE("R",'MAPA DE RIESGOS'!$H601,"C",'MAPA DE RIESGOS'!$AF601),"")</f>
        <v/>
      </c>
      <c r="CB134" s="357" t="str">
        <f>IF(AND('MAPA DE RIESGOS'!$AP602="Baja",'MAPA DE RIESGOS'!$AR602="Mayor"),CONCATENATE("R",'MAPA DE RIESGOS'!$H602,"C",'MAPA DE RIESGOS'!$AF602),"")</f>
        <v/>
      </c>
      <c r="CC134" s="358" t="str">
        <f>IF(AND('MAPA DE RIESGOS'!$AP603="Baja",'MAPA DE RIESGOS'!$AR603="Mayor"),CONCATENATE("R",'MAPA DE RIESGOS'!$H603,"C",'MAPA DE RIESGOS'!$AF603),"")</f>
        <v/>
      </c>
      <c r="CD134" s="359" t="str">
        <f>IF(AND('MAPA DE RIESGOS'!$AP586="Baja",'MAPA DE RIESGOS'!$AR586="Catastrófico"),CONCATENATE("R",'MAPA DE RIESGOS'!$H586,"C",'MAPA DE RIESGOS'!$AF586),"")</f>
        <v/>
      </c>
      <c r="CE134" s="359" t="str">
        <f>IF(AND('MAPA DE RIESGOS'!$AP587="Baja",'MAPA DE RIESGOS'!$AR587="Catastrófico"),CONCATENATE("R",'MAPA DE RIESGOS'!$H587,"C",'MAPA DE RIESGOS'!$AF587),"")</f>
        <v/>
      </c>
      <c r="CF134" s="359" t="str">
        <f>IF(AND('MAPA DE RIESGOS'!$AP588="Baja",'MAPA DE RIESGOS'!$AR588="Catastrófico"),CONCATENATE("R",'MAPA DE RIESGOS'!$H588,"C",'MAPA DE RIESGOS'!$AF588),"")</f>
        <v/>
      </c>
      <c r="CG134" s="359" t="str">
        <f>IF(AND('MAPA DE RIESGOS'!$AP589="Baja",'MAPA DE RIESGOS'!$AR589="Catastrófico"),CONCATENATE("R",'MAPA DE RIESGOS'!$H589,"C",'MAPA DE RIESGOS'!$AF589),"")</f>
        <v/>
      </c>
      <c r="CH134" s="359" t="str">
        <f>IF(AND('MAPA DE RIESGOS'!$AP590="Baja",'MAPA DE RIESGOS'!$AR590="Catastrófico"),CONCATENATE("R",'MAPA DE RIESGOS'!$H590,"C",'MAPA DE RIESGOS'!$AF590),"")</f>
        <v/>
      </c>
      <c r="CI134" s="359" t="str">
        <f>IF(AND('MAPA DE RIESGOS'!$AP591="Baja",'MAPA DE RIESGOS'!$AR591="Catastrófico"),CONCATENATE("R",'MAPA DE RIESGOS'!$H591,"C",'MAPA DE RIESGOS'!$AF591),"")</f>
        <v/>
      </c>
      <c r="CJ134" s="359" t="str">
        <f>IF(AND('MAPA DE RIESGOS'!$AP592="Baja",'MAPA DE RIESGOS'!$AR592="Catastrófico"),CONCATENATE("R",'MAPA DE RIESGOS'!$H592,"C",'MAPA DE RIESGOS'!$AF592),"")</f>
        <v/>
      </c>
      <c r="CK134" s="359" t="str">
        <f>IF(AND('MAPA DE RIESGOS'!$AP593="Baja",'MAPA DE RIESGOS'!$AR593="Catastrófico"),CONCATENATE("R",'MAPA DE RIESGOS'!$H593,"C",'MAPA DE RIESGOS'!$AF593),"")</f>
        <v/>
      </c>
      <c r="CL134" s="359" t="str">
        <f>IF(AND('MAPA DE RIESGOS'!$AP594="Baja",'MAPA DE RIESGOS'!$AR594="Catastrófico"),CONCATENATE("R",'MAPA DE RIESGOS'!$H594,"C",'MAPA DE RIESGOS'!$AF594),"")</f>
        <v/>
      </c>
      <c r="CM134" s="359" t="str">
        <f>IF(AND('MAPA DE RIESGOS'!$AP595="Baja",'MAPA DE RIESGOS'!$AR595="Catastrófico"),CONCATENATE("R",'MAPA DE RIESGOS'!$H595,"C",'MAPA DE RIESGOS'!$AF595),"")</f>
        <v/>
      </c>
      <c r="CN134" s="359" t="str">
        <f>IF(AND('MAPA DE RIESGOS'!$AP596="Baja",'MAPA DE RIESGOS'!$AR596="Catastrófico"),CONCATENATE("R",'MAPA DE RIESGOS'!$H596,"C",'MAPA DE RIESGOS'!$AF596),"")</f>
        <v/>
      </c>
      <c r="CO134" s="359" t="str">
        <f>IF(AND('MAPA DE RIESGOS'!$AP597="Baja",'MAPA DE RIESGOS'!$AR597="Catastrófico"),CONCATENATE("R",'MAPA DE RIESGOS'!$H597,"C",'MAPA DE RIESGOS'!$AF597),"")</f>
        <v/>
      </c>
      <c r="CP134" s="359" t="str">
        <f>IF(AND('MAPA DE RIESGOS'!$AP598="Baja",'MAPA DE RIESGOS'!$AR598="Catastrófico"),CONCATENATE("R",'MAPA DE RIESGOS'!$H598,"C",'MAPA DE RIESGOS'!$AF598),"")</f>
        <v/>
      </c>
      <c r="CQ134" s="359" t="str">
        <f>IF(AND('MAPA DE RIESGOS'!$AP599="Baja",'MAPA DE RIESGOS'!$AR599="Catastrófico"),CONCATENATE("R",'MAPA DE RIESGOS'!$H599,"C",'MAPA DE RIESGOS'!$AF599),"")</f>
        <v/>
      </c>
      <c r="CR134" s="359" t="str">
        <f>IF(AND('MAPA DE RIESGOS'!$AP600="Baja",'MAPA DE RIESGOS'!$AR600="Catastrófico"),CONCATENATE("R",'MAPA DE RIESGOS'!$H600,"C",'MAPA DE RIESGOS'!$AF600),"")</f>
        <v/>
      </c>
      <c r="CS134" s="359" t="str">
        <f>IF(AND('MAPA DE RIESGOS'!$AP601="Baja",'MAPA DE RIESGOS'!$AR601="Catastrófico"),CONCATENATE("R",'MAPA DE RIESGOS'!$H601,"C",'MAPA DE RIESGOS'!$AF601),"")</f>
        <v/>
      </c>
      <c r="CT134" s="359" t="str">
        <f>IF(AND('MAPA DE RIESGOS'!$AP602="Baja",'MAPA DE RIESGOS'!$AR602="Catastrófico"),CONCATENATE("R",'MAPA DE RIESGOS'!$H602,"C",'MAPA DE RIESGOS'!$AF602),"")</f>
        <v/>
      </c>
      <c r="CU134" s="360" t="str">
        <f>IF(AND('MAPA DE RIESGOS'!$AP603="Baja",'MAPA DE RIESGOS'!$AR603="Catastrófico"),CONCATENATE("R",'MAPA DE RIESGOS'!$H603,"C",'MAPA DE RIESGOS'!$AF603),"")</f>
        <v/>
      </c>
      <c r="CV134" s="67"/>
      <c r="CW134" s="752"/>
      <c r="CX134" s="752"/>
      <c r="CY134" s="752"/>
      <c r="CZ134" s="752"/>
      <c r="DA134" s="752"/>
      <c r="DB134" s="752"/>
    </row>
    <row r="135" spans="2:106" ht="32.5" customHeight="1">
      <c r="B135" s="749"/>
      <c r="C135" s="749"/>
      <c r="D135" s="750"/>
      <c r="E135" s="738"/>
      <c r="F135" s="739"/>
      <c r="G135" s="739"/>
      <c r="H135" s="739"/>
      <c r="I135" s="740"/>
      <c r="J135" s="378" t="str">
        <f>IF(AND('MAPA DE RIESGOS'!$AP604="Baja",'MAPA DE RIESGOS'!$AR604="Leve"),CONCATENATE("R",'MAPA DE RIESGOS'!$H604,"C",'MAPA DE RIESGOS'!$AF604),"")</f>
        <v/>
      </c>
      <c r="K135" s="379" t="str">
        <f>IF(AND('MAPA DE RIESGOS'!$AP605="Baja",'MAPA DE RIESGOS'!$AR605="Leve"),CONCATENATE("R",'MAPA DE RIESGOS'!$H605,"C",'MAPA DE RIESGOS'!$AF605),"")</f>
        <v/>
      </c>
      <c r="L135" s="379" t="str">
        <f>IF(AND('MAPA DE RIESGOS'!$AP606="Baja",'MAPA DE RIESGOS'!$AR606="Leve"),CONCATENATE("R",'MAPA DE RIESGOS'!$H606,"C",'MAPA DE RIESGOS'!$AF606),"")</f>
        <v/>
      </c>
      <c r="M135" s="379" t="str">
        <f>IF(AND('MAPA DE RIESGOS'!$AP607="Baja",'MAPA DE RIESGOS'!$AR607="Leve"),CONCATENATE("R",'MAPA DE RIESGOS'!$H607,"C",'MAPA DE RIESGOS'!$AF607),"")</f>
        <v/>
      </c>
      <c r="N135" s="379" t="str">
        <f>IF(AND('MAPA DE RIESGOS'!$AP608="Baja",'MAPA DE RIESGOS'!$AR608="Leve"),CONCATENATE("R",'MAPA DE RIESGOS'!$H608,"C",'MAPA DE RIESGOS'!$AF608),"")</f>
        <v/>
      </c>
      <c r="O135" s="379" t="str">
        <f>IF(AND('MAPA DE RIESGOS'!$AP609="Baja",'MAPA DE RIESGOS'!$AR609="Leve"),CONCATENATE("R",'MAPA DE RIESGOS'!$H609,"C",'MAPA DE RIESGOS'!$AF609),"")</f>
        <v/>
      </c>
      <c r="P135" s="379" t="str">
        <f>IF(AND('MAPA DE RIESGOS'!$AP610="Baja",'MAPA DE RIESGOS'!$AR610="Leve"),CONCATENATE("R",'MAPA DE RIESGOS'!$H610,"C",'MAPA DE RIESGOS'!$AF610),"")</f>
        <v/>
      </c>
      <c r="Q135" s="379" t="str">
        <f>IF(AND('MAPA DE RIESGOS'!$AP611="Baja",'MAPA DE RIESGOS'!$AR611="Leve"),CONCATENATE("R",'MAPA DE RIESGOS'!$H611,"C",'MAPA DE RIESGOS'!$AF611),"")</f>
        <v/>
      </c>
      <c r="R135" s="379" t="str">
        <f>IF(AND('MAPA DE RIESGOS'!$AP612="Baja",'MAPA DE RIESGOS'!$AR612="Leve"),CONCATENATE("R",'MAPA DE RIESGOS'!$H612,"C",'MAPA DE RIESGOS'!$AF612),"")</f>
        <v/>
      </c>
      <c r="S135" s="379" t="str">
        <f>IF(AND('MAPA DE RIESGOS'!$AP613="Baja",'MAPA DE RIESGOS'!$AR613="Leve"),CONCATENATE("R",'MAPA DE RIESGOS'!$H613,"C",'MAPA DE RIESGOS'!$AF613),"")</f>
        <v/>
      </c>
      <c r="T135" s="379" t="str">
        <f>IF(AND('MAPA DE RIESGOS'!$AP614="Baja",'MAPA DE RIESGOS'!$AR614="Leve"),CONCATENATE("R",'MAPA DE RIESGOS'!$H614,"C",'MAPA DE RIESGOS'!$AF614),"")</f>
        <v/>
      </c>
      <c r="U135" s="379" t="str">
        <f>IF(AND('MAPA DE RIESGOS'!$AP615="Baja",'MAPA DE RIESGOS'!$AR615="Leve"),CONCATENATE("R",'MAPA DE RIESGOS'!$H615,"C",'MAPA DE RIESGOS'!$AF615),"")</f>
        <v/>
      </c>
      <c r="V135" s="379" t="str">
        <f>IF(AND('MAPA DE RIESGOS'!$AP616="Baja",'MAPA DE RIESGOS'!$AR616="Leve"),CONCATENATE("R",'MAPA DE RIESGOS'!$H616,"C",'MAPA DE RIESGOS'!$AF616),"")</f>
        <v/>
      </c>
      <c r="W135" s="379" t="str">
        <f>IF(AND('MAPA DE RIESGOS'!$AP617="Baja",'MAPA DE RIESGOS'!$AR617="Leve"),CONCATENATE("R",'MAPA DE RIESGOS'!$H617,"C",'MAPA DE RIESGOS'!$AF617),"")</f>
        <v/>
      </c>
      <c r="X135" s="379" t="str">
        <f>IF(AND('MAPA DE RIESGOS'!$AP618="Baja",'MAPA DE RIESGOS'!$AR618="Leve"),CONCATENATE("R",'MAPA DE RIESGOS'!$H618,"C",'MAPA DE RIESGOS'!$AF618),"")</f>
        <v/>
      </c>
      <c r="Y135" s="379" t="str">
        <f>IF(AND('MAPA DE RIESGOS'!$AP619="Baja",'MAPA DE RIESGOS'!$AR619="Leve"),CONCATENATE("R",'MAPA DE RIESGOS'!$H619,"C",'MAPA DE RIESGOS'!$AF619),"")</f>
        <v/>
      </c>
      <c r="Z135" s="379" t="str">
        <f>IF(AND('MAPA DE RIESGOS'!$AP620="Baja",'MAPA DE RIESGOS'!$AR620="Leve"),CONCATENATE("R",'MAPA DE RIESGOS'!$H620,"C",'MAPA DE RIESGOS'!$AF620),"")</f>
        <v/>
      </c>
      <c r="AA135" s="380" t="str">
        <f>IF(AND('MAPA DE RIESGOS'!$AP621="Baja",'MAPA DE RIESGOS'!$AR621="Leve"),CONCATENATE("R",'MAPA DE RIESGOS'!$H621,"C",'MAPA DE RIESGOS'!$AF621),"")</f>
        <v/>
      </c>
      <c r="AB135" s="369" t="str">
        <f>IF(AND('MAPA DE RIESGOS'!$AP604="Baja",'MAPA DE RIESGOS'!$AR604="Menor"),CONCATENATE("R",'MAPA DE RIESGOS'!$H604,"C",'MAPA DE RIESGOS'!$AF604),"")</f>
        <v/>
      </c>
      <c r="AC135" s="370" t="str">
        <f>IF(AND('MAPA DE RIESGOS'!$AP605="Baja",'MAPA DE RIESGOS'!$AR605="Menor"),CONCATENATE("R",'MAPA DE RIESGOS'!$H605,"C",'MAPA DE RIESGOS'!$AF605),"")</f>
        <v/>
      </c>
      <c r="AD135" s="370" t="str">
        <f>IF(AND('MAPA DE RIESGOS'!$AP606="Baja",'MAPA DE RIESGOS'!$AR606="Menor"),CONCATENATE("R",'MAPA DE RIESGOS'!$H606,"C",'MAPA DE RIESGOS'!$AF606),"")</f>
        <v/>
      </c>
      <c r="AE135" s="370" t="str">
        <f>IF(AND('MAPA DE RIESGOS'!$AP607="Baja",'MAPA DE RIESGOS'!$AR607="Menor"),CONCATENATE("R",'MAPA DE RIESGOS'!$H607,"C",'MAPA DE RIESGOS'!$AF607),"")</f>
        <v/>
      </c>
      <c r="AF135" s="370" t="str">
        <f>IF(AND('MAPA DE RIESGOS'!$AP608="Baja",'MAPA DE RIESGOS'!$AR608="Menor"),CONCATENATE("R",'MAPA DE RIESGOS'!$H608,"C",'MAPA DE RIESGOS'!$AF608),"")</f>
        <v/>
      </c>
      <c r="AG135" s="370" t="str">
        <f>IF(AND('MAPA DE RIESGOS'!$AP609="Baja",'MAPA DE RIESGOS'!$AR609="Menor"),CONCATENATE("R",'MAPA DE RIESGOS'!$H609,"C",'MAPA DE RIESGOS'!$AF609),"")</f>
        <v/>
      </c>
      <c r="AH135" s="370" t="str">
        <f>IF(AND('MAPA DE RIESGOS'!$AP610="Baja",'MAPA DE RIESGOS'!$AR610="Menor"),CONCATENATE("R",'MAPA DE RIESGOS'!$H610,"C",'MAPA DE RIESGOS'!$AF610),"")</f>
        <v/>
      </c>
      <c r="AI135" s="370" t="str">
        <f>IF(AND('MAPA DE RIESGOS'!$AP611="Baja",'MAPA DE RIESGOS'!$AR611="Menor"),CONCATENATE("R",'MAPA DE RIESGOS'!$H611,"C",'MAPA DE RIESGOS'!$AF611),"")</f>
        <v/>
      </c>
      <c r="AJ135" s="370" t="str">
        <f>IF(AND('MAPA DE RIESGOS'!$AP612="Baja",'MAPA DE RIESGOS'!$AR612="Menor"),CONCATENATE("R",'MAPA DE RIESGOS'!$H612,"C",'MAPA DE RIESGOS'!$AF612),"")</f>
        <v/>
      </c>
      <c r="AK135" s="370" t="str">
        <f>IF(AND('MAPA DE RIESGOS'!$AP613="Baja",'MAPA DE RIESGOS'!$AR613="Menor"),CONCATENATE("R",'MAPA DE RIESGOS'!$H613,"C",'MAPA DE RIESGOS'!$AF613),"")</f>
        <v/>
      </c>
      <c r="AL135" s="370" t="str">
        <f>IF(AND('MAPA DE RIESGOS'!$AP614="Baja",'MAPA DE RIESGOS'!$AR614="Menor"),CONCATENATE("R",'MAPA DE RIESGOS'!$H614,"C",'MAPA DE RIESGOS'!$AF614),"")</f>
        <v/>
      </c>
      <c r="AM135" s="370" t="str">
        <f>IF(AND('MAPA DE RIESGOS'!$AP615="Baja",'MAPA DE RIESGOS'!$AR615="Menor"),CONCATENATE("R",'MAPA DE RIESGOS'!$H615,"C",'MAPA DE RIESGOS'!$AF615),"")</f>
        <v/>
      </c>
      <c r="AN135" s="370" t="str">
        <f>IF(AND('MAPA DE RIESGOS'!$AP616="Baja",'MAPA DE RIESGOS'!$AR616="Menor"),CONCATENATE("R",'MAPA DE RIESGOS'!$H616,"C",'MAPA DE RIESGOS'!$AF616),"")</f>
        <v/>
      </c>
      <c r="AO135" s="370" t="str">
        <f>IF(AND('MAPA DE RIESGOS'!$AP617="Baja",'MAPA DE RIESGOS'!$AR617="Menor"),CONCATENATE("R",'MAPA DE RIESGOS'!$H617,"C",'MAPA DE RIESGOS'!$AF617),"")</f>
        <v/>
      </c>
      <c r="AP135" s="370" t="str">
        <f>IF(AND('MAPA DE RIESGOS'!$AP618="Baja",'MAPA DE RIESGOS'!$AR618="Menor"),CONCATENATE("R",'MAPA DE RIESGOS'!$H618,"C",'MAPA DE RIESGOS'!$AF618),"")</f>
        <v/>
      </c>
      <c r="AQ135" s="370" t="str">
        <f>IF(AND('MAPA DE RIESGOS'!$AP619="Baja",'MAPA DE RIESGOS'!$AR619="Menor"),CONCATENATE("R",'MAPA DE RIESGOS'!$H619,"C",'MAPA DE RIESGOS'!$AF619),"")</f>
        <v/>
      </c>
      <c r="AR135" s="370" t="str">
        <f>IF(AND('MAPA DE RIESGOS'!$AP620="Baja",'MAPA DE RIESGOS'!$AR620="Menor"),CONCATENATE("R",'MAPA DE RIESGOS'!$H620,"C",'MAPA DE RIESGOS'!$AF620),"")</f>
        <v/>
      </c>
      <c r="AS135" s="370" t="str">
        <f>IF(AND('MAPA DE RIESGOS'!$AP621="Baja",'MAPA DE RIESGOS'!$AR621="Menor"),CONCATENATE("R",'MAPA DE RIESGOS'!$H621,"C",'MAPA DE RIESGOS'!$AF621),"")</f>
        <v/>
      </c>
      <c r="AT135" s="369" t="str">
        <f>IF(AND('MAPA DE RIESGOS'!$AP604="Baja",'MAPA DE RIESGOS'!$AR604="Moderado"),CONCATENATE("R",'MAPA DE RIESGOS'!$H604,"C",'MAPA DE RIESGOS'!$AF604),"")</f>
        <v/>
      </c>
      <c r="AU135" s="370" t="str">
        <f>IF(AND('MAPA DE RIESGOS'!$AP605="Baja",'MAPA DE RIESGOS'!$AR605="Moderado"),CONCATENATE("R",'MAPA DE RIESGOS'!$H605,"C",'MAPA DE RIESGOS'!$AF605),"")</f>
        <v/>
      </c>
      <c r="AV135" s="370" t="str">
        <f>IF(AND('MAPA DE RIESGOS'!$AP606="Baja",'MAPA DE RIESGOS'!$AR606="Moderado"),CONCATENATE("R",'MAPA DE RIESGOS'!$H606,"C",'MAPA DE RIESGOS'!$AF606),"")</f>
        <v/>
      </c>
      <c r="AW135" s="370" t="str">
        <f>IF(AND('MAPA DE RIESGOS'!$AP607="Baja",'MAPA DE RIESGOS'!$AR607="Moderado"),CONCATENATE("R",'MAPA DE RIESGOS'!$H607,"C",'MAPA DE RIESGOS'!$AF607),"")</f>
        <v/>
      </c>
      <c r="AX135" s="370" t="str">
        <f>IF(AND('MAPA DE RIESGOS'!$AP608="Baja",'MAPA DE RIESGOS'!$AR608="Moderado"),CONCATENATE("R",'MAPA DE RIESGOS'!$H608,"C",'MAPA DE RIESGOS'!$AF608),"")</f>
        <v/>
      </c>
      <c r="AY135" s="370" t="str">
        <f>IF(AND('MAPA DE RIESGOS'!$AP609="Baja",'MAPA DE RIESGOS'!$AR609="Moderado"),CONCATENATE("R",'MAPA DE RIESGOS'!$H609,"C",'MAPA DE RIESGOS'!$AF609),"")</f>
        <v/>
      </c>
      <c r="AZ135" s="370" t="str">
        <f>IF(AND('MAPA DE RIESGOS'!$AP610="Baja",'MAPA DE RIESGOS'!$AR610="Moderado"),CONCATENATE("R",'MAPA DE RIESGOS'!$H610,"C",'MAPA DE RIESGOS'!$AF610),"")</f>
        <v/>
      </c>
      <c r="BA135" s="370" t="str">
        <f>IF(AND('MAPA DE RIESGOS'!$AP611="Baja",'MAPA DE RIESGOS'!$AR611="Moderado"),CONCATENATE("R",'MAPA DE RIESGOS'!$H611,"C",'MAPA DE RIESGOS'!$AF611),"")</f>
        <v/>
      </c>
      <c r="BB135" s="370" t="str">
        <f>IF(AND('MAPA DE RIESGOS'!$AP612="Baja",'MAPA DE RIESGOS'!$AR612="Moderado"),CONCATENATE("R",'MAPA DE RIESGOS'!$H612,"C",'MAPA DE RIESGOS'!$AF612),"")</f>
        <v/>
      </c>
      <c r="BC135" s="370" t="str">
        <f>IF(AND('MAPA DE RIESGOS'!$AP613="Baja",'MAPA DE RIESGOS'!$AR613="Moderado"),CONCATENATE("R",'MAPA DE RIESGOS'!$H613,"C",'MAPA DE RIESGOS'!$AF613),"")</f>
        <v/>
      </c>
      <c r="BD135" s="370" t="str">
        <f>IF(AND('MAPA DE RIESGOS'!$AP614="Baja",'MAPA DE RIESGOS'!$AR614="Moderado"),CONCATENATE("R",'MAPA DE RIESGOS'!$H614,"C",'MAPA DE RIESGOS'!$AF614),"")</f>
        <v/>
      </c>
      <c r="BE135" s="370" t="str">
        <f>IF(AND('MAPA DE RIESGOS'!$AP615="Baja",'MAPA DE RIESGOS'!$AR615="Moderado"),CONCATENATE("R",'MAPA DE RIESGOS'!$H615,"C",'MAPA DE RIESGOS'!$AF615),"")</f>
        <v/>
      </c>
      <c r="BF135" s="370" t="str">
        <f>IF(AND('MAPA DE RIESGOS'!$AP616="Baja",'MAPA DE RIESGOS'!$AR616="Moderado"),CONCATENATE("R",'MAPA DE RIESGOS'!$H616,"C",'MAPA DE RIESGOS'!$AF616),"")</f>
        <v/>
      </c>
      <c r="BG135" s="370" t="str">
        <f>IF(AND('MAPA DE RIESGOS'!$AP617="Baja",'MAPA DE RIESGOS'!$AR617="Moderado"),CONCATENATE("R",'MAPA DE RIESGOS'!$H617,"C",'MAPA DE RIESGOS'!$AF617),"")</f>
        <v/>
      </c>
      <c r="BH135" s="370" t="str">
        <f>IF(AND('MAPA DE RIESGOS'!$AP618="Baja",'MAPA DE RIESGOS'!$AR618="Moderado"),CONCATENATE("R",'MAPA DE RIESGOS'!$H618,"C",'MAPA DE RIESGOS'!$AF618),"")</f>
        <v/>
      </c>
      <c r="BI135" s="370" t="str">
        <f>IF(AND('MAPA DE RIESGOS'!$AP619="Baja",'MAPA DE RIESGOS'!$AR619="Moderado"),CONCATENATE("R",'MAPA DE RIESGOS'!$H619,"C",'MAPA DE RIESGOS'!$AF619),"")</f>
        <v/>
      </c>
      <c r="BJ135" s="370" t="str">
        <f>IF(AND('MAPA DE RIESGOS'!$AP620="Baja",'MAPA DE RIESGOS'!$AR620="Moderado"),CONCATENATE("R",'MAPA DE RIESGOS'!$H620,"C",'MAPA DE RIESGOS'!$AF620),"")</f>
        <v/>
      </c>
      <c r="BK135" s="371" t="str">
        <f>IF(AND('MAPA DE RIESGOS'!$AP621="Baja",'MAPA DE RIESGOS'!$AR621="Moderado"),CONCATENATE("R",'MAPA DE RIESGOS'!$H621,"C",'MAPA DE RIESGOS'!$AF621),"")</f>
        <v/>
      </c>
      <c r="BL135" s="357" t="str">
        <f>IF(AND('MAPA DE RIESGOS'!$AP604="Baja",'MAPA DE RIESGOS'!$AR604="Mayor"),CONCATENATE("R",'MAPA DE RIESGOS'!$H604,"C",'MAPA DE RIESGOS'!$AF604),"")</f>
        <v/>
      </c>
      <c r="BM135" s="357" t="str">
        <f>IF(AND('MAPA DE RIESGOS'!$AP605="Baja",'MAPA DE RIESGOS'!$AR605="Mayor"),CONCATENATE("R",'MAPA DE RIESGOS'!$H605,"C",'MAPA DE RIESGOS'!$AF605),"")</f>
        <v/>
      </c>
      <c r="BN135" s="357" t="str">
        <f>IF(AND('MAPA DE RIESGOS'!$AP606="Baja",'MAPA DE RIESGOS'!$AR606="Mayor"),CONCATENATE("R",'MAPA DE RIESGOS'!$H606,"C",'MAPA DE RIESGOS'!$AF606),"")</f>
        <v/>
      </c>
      <c r="BO135" s="357" t="str">
        <f>IF(AND('MAPA DE RIESGOS'!$AP607="Baja",'MAPA DE RIESGOS'!$AR607="Mayor"),CONCATENATE("R",'MAPA DE RIESGOS'!$H607,"C",'MAPA DE RIESGOS'!$AF607),"")</f>
        <v/>
      </c>
      <c r="BP135" s="357" t="str">
        <f>IF(AND('MAPA DE RIESGOS'!$AP608="Baja",'MAPA DE RIESGOS'!$AR608="Mayor"),CONCATENATE("R",'MAPA DE RIESGOS'!$H608,"C",'MAPA DE RIESGOS'!$AF608),"")</f>
        <v/>
      </c>
      <c r="BQ135" s="357" t="str">
        <f>IF(AND('MAPA DE RIESGOS'!$AP609="Baja",'MAPA DE RIESGOS'!$AR609="Mayor"),CONCATENATE("R",'MAPA DE RIESGOS'!$H609,"C",'MAPA DE RIESGOS'!$AF609),"")</f>
        <v/>
      </c>
      <c r="BR135" s="357" t="str">
        <f>IF(AND('MAPA DE RIESGOS'!$AP610="Baja",'MAPA DE RIESGOS'!$AR610="Mayor"),CONCATENATE("R",'MAPA DE RIESGOS'!$H610,"C",'MAPA DE RIESGOS'!$AF610),"")</f>
        <v/>
      </c>
      <c r="BS135" s="357" t="str">
        <f>IF(AND('MAPA DE RIESGOS'!$AP611="Baja",'MAPA DE RIESGOS'!$AR611="Mayor"),CONCATENATE("R",'MAPA DE RIESGOS'!$H611,"C",'MAPA DE RIESGOS'!$AF611),"")</f>
        <v/>
      </c>
      <c r="BT135" s="357" t="str">
        <f>IF(AND('MAPA DE RIESGOS'!$AP612="Baja",'MAPA DE RIESGOS'!$AR612="Mayor"),CONCATENATE("R",'MAPA DE RIESGOS'!$H612,"C",'MAPA DE RIESGOS'!$AF612),"")</f>
        <v/>
      </c>
      <c r="BU135" s="357" t="str">
        <f>IF(AND('MAPA DE RIESGOS'!$AP613="Baja",'MAPA DE RIESGOS'!$AR613="Mayor"),CONCATENATE("R",'MAPA DE RIESGOS'!$H613,"C",'MAPA DE RIESGOS'!$AF613),"")</f>
        <v/>
      </c>
      <c r="BV135" s="357" t="str">
        <f>IF(AND('MAPA DE RIESGOS'!$AP614="Baja",'MAPA DE RIESGOS'!$AR614="Mayor"),CONCATENATE("R",'MAPA DE RIESGOS'!$H614,"C",'MAPA DE RIESGOS'!$AF614),"")</f>
        <v/>
      </c>
      <c r="BW135" s="357" t="str">
        <f>IF(AND('MAPA DE RIESGOS'!$AP615="Baja",'MAPA DE RIESGOS'!$AR615="Mayor"),CONCATENATE("R",'MAPA DE RIESGOS'!$H615,"C",'MAPA DE RIESGOS'!$AF615),"")</f>
        <v/>
      </c>
      <c r="BX135" s="357" t="str">
        <f>IF(AND('MAPA DE RIESGOS'!$AP616="Baja",'MAPA DE RIESGOS'!$AR616="Mayor"),CONCATENATE("R",'MAPA DE RIESGOS'!$H616,"C",'MAPA DE RIESGOS'!$AF616),"")</f>
        <v/>
      </c>
      <c r="BY135" s="357" t="str">
        <f>IF(AND('MAPA DE RIESGOS'!$AP617="Baja",'MAPA DE RIESGOS'!$AR617="Mayor"),CONCATENATE("R",'MAPA DE RIESGOS'!$H617,"C",'MAPA DE RIESGOS'!$AF617),"")</f>
        <v/>
      </c>
      <c r="BZ135" s="357" t="str">
        <f>IF(AND('MAPA DE RIESGOS'!$AP618="Baja",'MAPA DE RIESGOS'!$AR618="Mayor"),CONCATENATE("R",'MAPA DE RIESGOS'!$H618,"C",'MAPA DE RIESGOS'!$AF618),"")</f>
        <v/>
      </c>
      <c r="CA135" s="357" t="str">
        <f>IF(AND('MAPA DE RIESGOS'!$AP619="Baja",'MAPA DE RIESGOS'!$AR619="Mayor"),CONCATENATE("R",'MAPA DE RIESGOS'!$H619,"C",'MAPA DE RIESGOS'!$AF619),"")</f>
        <v/>
      </c>
      <c r="CB135" s="357" t="str">
        <f>IF(AND('MAPA DE RIESGOS'!$AP620="Baja",'MAPA DE RIESGOS'!$AR620="Mayor"),CONCATENATE("R",'MAPA DE RIESGOS'!$H620,"C",'MAPA DE RIESGOS'!$AF620),"")</f>
        <v/>
      </c>
      <c r="CC135" s="358" t="str">
        <f>IF(AND('MAPA DE RIESGOS'!$AP621="Baja",'MAPA DE RIESGOS'!$AR621="Mayor"),CONCATENATE("R",'MAPA DE RIESGOS'!$H621,"C",'MAPA DE RIESGOS'!$AF621),"")</f>
        <v/>
      </c>
      <c r="CD135" s="359" t="str">
        <f>IF(AND('MAPA DE RIESGOS'!$AP604="Baja",'MAPA DE RIESGOS'!$AR604="Catastrófico"),CONCATENATE("R",'MAPA DE RIESGOS'!$H604,"C",'MAPA DE RIESGOS'!$AF604),"")</f>
        <v/>
      </c>
      <c r="CE135" s="359" t="str">
        <f>IF(AND('MAPA DE RIESGOS'!$AP605="Baja",'MAPA DE RIESGOS'!$AR605="Catastrófico"),CONCATENATE("R",'MAPA DE RIESGOS'!$H605,"C",'MAPA DE RIESGOS'!$AF605),"")</f>
        <v/>
      </c>
      <c r="CF135" s="359" t="str">
        <f>IF(AND('MAPA DE RIESGOS'!$AP606="Baja",'MAPA DE RIESGOS'!$AR606="Catastrófico"),CONCATENATE("R",'MAPA DE RIESGOS'!$H606,"C",'MAPA DE RIESGOS'!$AF606),"")</f>
        <v/>
      </c>
      <c r="CG135" s="359" t="str">
        <f>IF(AND('MAPA DE RIESGOS'!$AP607="Baja",'MAPA DE RIESGOS'!$AR607="Catastrófico"),CONCATENATE("R",'MAPA DE RIESGOS'!$H607,"C",'MAPA DE RIESGOS'!$AF607),"")</f>
        <v/>
      </c>
      <c r="CH135" s="359" t="str">
        <f>IF(AND('MAPA DE RIESGOS'!$AP608="Baja",'MAPA DE RIESGOS'!$AR608="Catastrófico"),CONCATENATE("R",'MAPA DE RIESGOS'!$H608,"C",'MAPA DE RIESGOS'!$AF608),"")</f>
        <v/>
      </c>
      <c r="CI135" s="359" t="str">
        <f>IF(AND('MAPA DE RIESGOS'!$AP609="Baja",'MAPA DE RIESGOS'!$AR609="Catastrófico"),CONCATENATE("R",'MAPA DE RIESGOS'!$H609,"C",'MAPA DE RIESGOS'!$AF609),"")</f>
        <v/>
      </c>
      <c r="CJ135" s="359" t="str">
        <f>IF(AND('MAPA DE RIESGOS'!$AP610="Baja",'MAPA DE RIESGOS'!$AR610="Catastrófico"),CONCATENATE("R",'MAPA DE RIESGOS'!$H610,"C",'MAPA DE RIESGOS'!$AF610),"")</f>
        <v/>
      </c>
      <c r="CK135" s="359" t="str">
        <f>IF(AND('MAPA DE RIESGOS'!$AP611="Baja",'MAPA DE RIESGOS'!$AR611="Catastrófico"),CONCATENATE("R",'MAPA DE RIESGOS'!$H611,"C",'MAPA DE RIESGOS'!$AF611),"")</f>
        <v/>
      </c>
      <c r="CL135" s="359" t="str">
        <f>IF(AND('MAPA DE RIESGOS'!$AP612="Baja",'MAPA DE RIESGOS'!$AR612="Catastrófico"),CONCATENATE("R",'MAPA DE RIESGOS'!$H612,"C",'MAPA DE RIESGOS'!$AF612),"")</f>
        <v/>
      </c>
      <c r="CM135" s="359" t="str">
        <f>IF(AND('MAPA DE RIESGOS'!$AP613="Baja",'MAPA DE RIESGOS'!$AR613="Catastrófico"),CONCATENATE("R",'MAPA DE RIESGOS'!$H613,"C",'MAPA DE RIESGOS'!$AF613),"")</f>
        <v/>
      </c>
      <c r="CN135" s="359" t="str">
        <f>IF(AND('MAPA DE RIESGOS'!$AP614="Baja",'MAPA DE RIESGOS'!$AR614="Catastrófico"),CONCATENATE("R",'MAPA DE RIESGOS'!$H614,"C",'MAPA DE RIESGOS'!$AF614),"")</f>
        <v/>
      </c>
      <c r="CO135" s="359" t="str">
        <f>IF(AND('MAPA DE RIESGOS'!$AP615="Baja",'MAPA DE RIESGOS'!$AR615="Catastrófico"),CONCATENATE("R",'MAPA DE RIESGOS'!$H615,"C",'MAPA DE RIESGOS'!$AF615),"")</f>
        <v/>
      </c>
      <c r="CP135" s="359" t="str">
        <f>IF(AND('MAPA DE RIESGOS'!$AP616="Baja",'MAPA DE RIESGOS'!$AR616="Catastrófico"),CONCATENATE("R",'MAPA DE RIESGOS'!$H616,"C",'MAPA DE RIESGOS'!$AF616),"")</f>
        <v/>
      </c>
      <c r="CQ135" s="359" t="str">
        <f>IF(AND('MAPA DE RIESGOS'!$AP617="Baja",'MAPA DE RIESGOS'!$AR617="Catastrófico"),CONCATENATE("R",'MAPA DE RIESGOS'!$H617,"C",'MAPA DE RIESGOS'!$AF617),"")</f>
        <v/>
      </c>
      <c r="CR135" s="359" t="str">
        <f>IF(AND('MAPA DE RIESGOS'!$AP618="Baja",'MAPA DE RIESGOS'!$AR618="Catastrófico"),CONCATENATE("R",'MAPA DE RIESGOS'!$H618,"C",'MAPA DE RIESGOS'!$AF618),"")</f>
        <v/>
      </c>
      <c r="CS135" s="359" t="str">
        <f>IF(AND('MAPA DE RIESGOS'!$AP619="Baja",'MAPA DE RIESGOS'!$AR619="Catastrófico"),CONCATENATE("R",'MAPA DE RIESGOS'!$H619,"C",'MAPA DE RIESGOS'!$AF619),"")</f>
        <v/>
      </c>
      <c r="CT135" s="359" t="str">
        <f>IF(AND('MAPA DE RIESGOS'!$AP620="Baja",'MAPA DE RIESGOS'!$AR620="Catastrófico"),CONCATENATE("R",'MAPA DE RIESGOS'!$H620,"C",'MAPA DE RIESGOS'!$AF620),"")</f>
        <v/>
      </c>
      <c r="CU135" s="360" t="str">
        <f>IF(AND('MAPA DE RIESGOS'!$AP621="Baja",'MAPA DE RIESGOS'!$AR621="Catastrófico"),CONCATENATE("R",'MAPA DE RIESGOS'!$H621,"C",'MAPA DE RIESGOS'!$AF621),"")</f>
        <v/>
      </c>
      <c r="CV135" s="67"/>
      <c r="CW135" s="752"/>
      <c r="CX135" s="752"/>
      <c r="CY135" s="752"/>
      <c r="CZ135" s="752"/>
      <c r="DA135" s="752"/>
      <c r="DB135" s="752"/>
    </row>
    <row r="136" spans="2:106" ht="32.5" customHeight="1">
      <c r="B136" s="749"/>
      <c r="C136" s="749"/>
      <c r="D136" s="750"/>
      <c r="E136" s="738"/>
      <c r="F136" s="739"/>
      <c r="G136" s="739"/>
      <c r="H136" s="739"/>
      <c r="I136" s="740"/>
      <c r="J136" s="378" t="str">
        <f>IF(AND('MAPA DE RIESGOS'!$AP622="Baja",'MAPA DE RIESGOS'!$AR622="Leve"),CONCATENATE("R",'MAPA DE RIESGOS'!$H622,"C",'MAPA DE RIESGOS'!$AF622),"")</f>
        <v/>
      </c>
      <c r="K136" s="379" t="str">
        <f>IF(AND('MAPA DE RIESGOS'!$AP623="Baja",'MAPA DE RIESGOS'!$AR623="Leve"),CONCATENATE("R",'MAPA DE RIESGOS'!$H623,"C",'MAPA DE RIESGOS'!$AF623),"")</f>
        <v/>
      </c>
      <c r="L136" s="379" t="str">
        <f>IF(AND('MAPA DE RIESGOS'!$AP624="Baja",'MAPA DE RIESGOS'!$AR624="Leve"),CONCATENATE("R",'MAPA DE RIESGOS'!$H624,"C",'MAPA DE RIESGOS'!$AF624),"")</f>
        <v/>
      </c>
      <c r="M136" s="379" t="str">
        <f>IF(AND('MAPA DE RIESGOS'!$AP625="Baja",'MAPA DE RIESGOS'!$AR625="Leve"),CONCATENATE("R",'MAPA DE RIESGOS'!$H625,"C",'MAPA DE RIESGOS'!$AF625),"")</f>
        <v/>
      </c>
      <c r="N136" s="379" t="str">
        <f>IF(AND('MAPA DE RIESGOS'!$AP626="Baja",'MAPA DE RIESGOS'!$AR626="Leve"),CONCATENATE("R",'MAPA DE RIESGOS'!$H626,"C",'MAPA DE RIESGOS'!$AF626),"")</f>
        <v/>
      </c>
      <c r="O136" s="379" t="str">
        <f>IF(AND('MAPA DE RIESGOS'!$AP627="Baja",'MAPA DE RIESGOS'!$AR627="Leve"),CONCATENATE("R",'MAPA DE RIESGOS'!$H627,"C",'MAPA DE RIESGOS'!$AF627),"")</f>
        <v/>
      </c>
      <c r="P136" s="379" t="str">
        <f>IF(AND('MAPA DE RIESGOS'!$AP628="Baja",'MAPA DE RIESGOS'!$AR628="Leve"),CONCATENATE("R",'MAPA DE RIESGOS'!$H628,"C",'MAPA DE RIESGOS'!$AF628),"")</f>
        <v/>
      </c>
      <c r="Q136" s="379" t="str">
        <f>IF(AND('MAPA DE RIESGOS'!$AP629="Baja",'MAPA DE RIESGOS'!$AR629="Leve"),CONCATENATE("R",'MAPA DE RIESGOS'!$H629,"C",'MAPA DE RIESGOS'!$AF629),"")</f>
        <v/>
      </c>
      <c r="R136" s="379" t="str">
        <f>IF(AND('MAPA DE RIESGOS'!$AP630="Baja",'MAPA DE RIESGOS'!$AR630="Leve"),CONCATENATE("R",'MAPA DE RIESGOS'!$H630,"C",'MAPA DE RIESGOS'!$AF630),"")</f>
        <v/>
      </c>
      <c r="S136" s="379" t="str">
        <f>IF(AND('MAPA DE RIESGOS'!$AP631="Baja",'MAPA DE RIESGOS'!$AR631="Leve"),CONCATENATE("R",'MAPA DE RIESGOS'!$H631,"C",'MAPA DE RIESGOS'!$AF631),"")</f>
        <v/>
      </c>
      <c r="T136" s="379" t="str">
        <f>IF(AND('MAPA DE RIESGOS'!$AP632="Baja",'MAPA DE RIESGOS'!$AR632="Leve"),CONCATENATE("R",'MAPA DE RIESGOS'!$H632,"C",'MAPA DE RIESGOS'!$AF632),"")</f>
        <v/>
      </c>
      <c r="U136" s="379" t="str">
        <f>IF(AND('MAPA DE RIESGOS'!$AP633="Baja",'MAPA DE RIESGOS'!$AR633="Leve"),CONCATENATE("R",'MAPA DE RIESGOS'!$H633,"C",'MAPA DE RIESGOS'!$AF633),"")</f>
        <v/>
      </c>
      <c r="V136" s="379" t="str">
        <f>IF(AND('MAPA DE RIESGOS'!$AP634="Baja",'MAPA DE RIESGOS'!$AR634="Leve"),CONCATENATE("R",'MAPA DE RIESGOS'!$H634,"C",'MAPA DE RIESGOS'!$AF634),"")</f>
        <v/>
      </c>
      <c r="W136" s="379" t="str">
        <f>IF(AND('MAPA DE RIESGOS'!$AP635="Baja",'MAPA DE RIESGOS'!$AR635="Leve"),CONCATENATE("R",'MAPA DE RIESGOS'!$H635,"C",'MAPA DE RIESGOS'!$AF635),"")</f>
        <v/>
      </c>
      <c r="X136" s="379" t="str">
        <f>IF(AND('MAPA DE RIESGOS'!$AP636="Baja",'MAPA DE RIESGOS'!$AR636="Leve"),CONCATENATE("R",'MAPA DE RIESGOS'!$H636,"C",'MAPA DE RIESGOS'!$AF636),"")</f>
        <v/>
      </c>
      <c r="Y136" s="379" t="str">
        <f>IF(AND('MAPA DE RIESGOS'!$AP637="Baja",'MAPA DE RIESGOS'!$AR637="Leve"),CONCATENATE("R",'MAPA DE RIESGOS'!$H637,"C",'MAPA DE RIESGOS'!$AF637),"")</f>
        <v/>
      </c>
      <c r="Z136" s="379" t="str">
        <f>IF(AND('MAPA DE RIESGOS'!$AP638="Baja",'MAPA DE RIESGOS'!$AR638="Leve"),CONCATENATE("R",'MAPA DE RIESGOS'!$H638,"C",'MAPA DE RIESGOS'!$AF638),"")</f>
        <v/>
      </c>
      <c r="AA136" s="380" t="str">
        <f>IF(AND('MAPA DE RIESGOS'!$AP639="Baja",'MAPA DE RIESGOS'!$AR639="Leve"),CONCATENATE("R",'MAPA DE RIESGOS'!$H639,"C",'MAPA DE RIESGOS'!$AF639),"")</f>
        <v/>
      </c>
      <c r="AB136" s="369" t="str">
        <f>IF(AND('MAPA DE RIESGOS'!$AP622="Baja",'MAPA DE RIESGOS'!$AR622="Menor"),CONCATENATE("R",'MAPA DE RIESGOS'!$H622,"C",'MAPA DE RIESGOS'!$AF622),"")</f>
        <v/>
      </c>
      <c r="AC136" s="370" t="str">
        <f>IF(AND('MAPA DE RIESGOS'!$AP623="Baja",'MAPA DE RIESGOS'!$AR623="Menor"),CONCATENATE("R",'MAPA DE RIESGOS'!$H623,"C",'MAPA DE RIESGOS'!$AF623),"")</f>
        <v/>
      </c>
      <c r="AD136" s="370" t="str">
        <f>IF(AND('MAPA DE RIESGOS'!$AP624="Baja",'MAPA DE RIESGOS'!$AR624="Menor"),CONCATENATE("R",'MAPA DE RIESGOS'!$H624,"C",'MAPA DE RIESGOS'!$AF624),"")</f>
        <v/>
      </c>
      <c r="AE136" s="370" t="str">
        <f>IF(AND('MAPA DE RIESGOS'!$AP625="Baja",'MAPA DE RIESGOS'!$AR625="Menor"),CONCATENATE("R",'MAPA DE RIESGOS'!$H625,"C",'MAPA DE RIESGOS'!$AF625),"")</f>
        <v/>
      </c>
      <c r="AF136" s="370" t="str">
        <f>IF(AND('MAPA DE RIESGOS'!$AP626="Baja",'MAPA DE RIESGOS'!$AR626="Menor"),CONCATENATE("R",'MAPA DE RIESGOS'!$H626,"C",'MAPA DE RIESGOS'!$AF626),"")</f>
        <v/>
      </c>
      <c r="AG136" s="370" t="str">
        <f>IF(AND('MAPA DE RIESGOS'!$AP627="Baja",'MAPA DE RIESGOS'!$AR627="Menor"),CONCATENATE("R",'MAPA DE RIESGOS'!$H627,"C",'MAPA DE RIESGOS'!$AF627),"")</f>
        <v/>
      </c>
      <c r="AH136" s="370" t="str">
        <f>IF(AND('MAPA DE RIESGOS'!$AP628="Baja",'MAPA DE RIESGOS'!$AR628="Menor"),CONCATENATE("R",'MAPA DE RIESGOS'!$H628,"C",'MAPA DE RIESGOS'!$AF628),"")</f>
        <v/>
      </c>
      <c r="AI136" s="370" t="str">
        <f>IF(AND('MAPA DE RIESGOS'!$AP629="Baja",'MAPA DE RIESGOS'!$AR629="Menor"),CONCATENATE("R",'MAPA DE RIESGOS'!$H629,"C",'MAPA DE RIESGOS'!$AF629),"")</f>
        <v/>
      </c>
      <c r="AJ136" s="370" t="str">
        <f>IF(AND('MAPA DE RIESGOS'!$AP630="Baja",'MAPA DE RIESGOS'!$AR630="Menor"),CONCATENATE("R",'MAPA DE RIESGOS'!$H630,"C",'MAPA DE RIESGOS'!$AF630),"")</f>
        <v/>
      </c>
      <c r="AK136" s="370" t="str">
        <f>IF(AND('MAPA DE RIESGOS'!$AP631="Baja",'MAPA DE RIESGOS'!$AR631="Menor"),CONCATENATE("R",'MAPA DE RIESGOS'!$H631,"C",'MAPA DE RIESGOS'!$AF631),"")</f>
        <v/>
      </c>
      <c r="AL136" s="370" t="str">
        <f>IF(AND('MAPA DE RIESGOS'!$AP632="Baja",'MAPA DE RIESGOS'!$AR632="Menor"),CONCATENATE("R",'MAPA DE RIESGOS'!$H632,"C",'MAPA DE RIESGOS'!$AF632),"")</f>
        <v/>
      </c>
      <c r="AM136" s="370" t="str">
        <f>IF(AND('MAPA DE RIESGOS'!$AP633="Baja",'MAPA DE RIESGOS'!$AR633="Menor"),CONCATENATE("R",'MAPA DE RIESGOS'!$H633,"C",'MAPA DE RIESGOS'!$AF633),"")</f>
        <v/>
      </c>
      <c r="AN136" s="370" t="str">
        <f>IF(AND('MAPA DE RIESGOS'!$AP634="Baja",'MAPA DE RIESGOS'!$AR634="Menor"),CONCATENATE("R",'MAPA DE RIESGOS'!$H634,"C",'MAPA DE RIESGOS'!$AF634),"")</f>
        <v/>
      </c>
      <c r="AO136" s="370" t="str">
        <f>IF(AND('MAPA DE RIESGOS'!$AP635="Baja",'MAPA DE RIESGOS'!$AR635="Menor"),CONCATENATE("R",'MAPA DE RIESGOS'!$H635,"C",'MAPA DE RIESGOS'!$AF635),"")</f>
        <v/>
      </c>
      <c r="AP136" s="370" t="str">
        <f>IF(AND('MAPA DE RIESGOS'!$AP636="Baja",'MAPA DE RIESGOS'!$AR636="Menor"),CONCATENATE("R",'MAPA DE RIESGOS'!$H636,"C",'MAPA DE RIESGOS'!$AF636),"")</f>
        <v/>
      </c>
      <c r="AQ136" s="370" t="str">
        <f>IF(AND('MAPA DE RIESGOS'!$AP637="Baja",'MAPA DE RIESGOS'!$AR637="Menor"),CONCATENATE("R",'MAPA DE RIESGOS'!$H637,"C",'MAPA DE RIESGOS'!$AF637),"")</f>
        <v/>
      </c>
      <c r="AR136" s="370" t="str">
        <f>IF(AND('MAPA DE RIESGOS'!$AP638="Baja",'MAPA DE RIESGOS'!$AR638="Menor"),CONCATENATE("R",'MAPA DE RIESGOS'!$H638,"C",'MAPA DE RIESGOS'!$AF638),"")</f>
        <v/>
      </c>
      <c r="AS136" s="370" t="str">
        <f>IF(AND('MAPA DE RIESGOS'!$AP639="Baja",'MAPA DE RIESGOS'!$AR639="Menor"),CONCATENATE("R",'MAPA DE RIESGOS'!$H639,"C",'MAPA DE RIESGOS'!$AF639),"")</f>
        <v/>
      </c>
      <c r="AT136" s="369" t="str">
        <f>IF(AND('MAPA DE RIESGOS'!$AP622="Baja",'MAPA DE RIESGOS'!$AR622="Moderado"),CONCATENATE("R",'MAPA DE RIESGOS'!$H622,"C",'MAPA DE RIESGOS'!$AF622),"")</f>
        <v/>
      </c>
      <c r="AU136" s="370" t="str">
        <f>IF(AND('MAPA DE RIESGOS'!$AP623="Baja",'MAPA DE RIESGOS'!$AR623="Moderado"),CONCATENATE("R",'MAPA DE RIESGOS'!$H623,"C",'MAPA DE RIESGOS'!$AF623),"")</f>
        <v/>
      </c>
      <c r="AV136" s="370" t="str">
        <f>IF(AND('MAPA DE RIESGOS'!$AP624="Baja",'MAPA DE RIESGOS'!$AR624="Moderado"),CONCATENATE("R",'MAPA DE RIESGOS'!$H624,"C",'MAPA DE RIESGOS'!$AF624),"")</f>
        <v/>
      </c>
      <c r="AW136" s="370" t="str">
        <f>IF(AND('MAPA DE RIESGOS'!$AP625="Baja",'MAPA DE RIESGOS'!$AR625="Moderado"),CONCATENATE("R",'MAPA DE RIESGOS'!$H625,"C",'MAPA DE RIESGOS'!$AF625),"")</f>
        <v/>
      </c>
      <c r="AX136" s="370" t="str">
        <f>IF(AND('MAPA DE RIESGOS'!$AP626="Baja",'MAPA DE RIESGOS'!$AR626="Moderado"),CONCATENATE("R",'MAPA DE RIESGOS'!$H626,"C",'MAPA DE RIESGOS'!$AF626),"")</f>
        <v/>
      </c>
      <c r="AY136" s="370" t="str">
        <f>IF(AND('MAPA DE RIESGOS'!$AP627="Baja",'MAPA DE RIESGOS'!$AR627="Moderado"),CONCATENATE("R",'MAPA DE RIESGOS'!$H627,"C",'MAPA DE RIESGOS'!$AF627),"")</f>
        <v/>
      </c>
      <c r="AZ136" s="370" t="str">
        <f>IF(AND('MAPA DE RIESGOS'!$AP628="Baja",'MAPA DE RIESGOS'!$AR628="Moderado"),CONCATENATE("R",'MAPA DE RIESGOS'!$H628,"C",'MAPA DE RIESGOS'!$AF628),"")</f>
        <v/>
      </c>
      <c r="BA136" s="370" t="str">
        <f>IF(AND('MAPA DE RIESGOS'!$AP629="Baja",'MAPA DE RIESGOS'!$AR629="Moderado"),CONCATENATE("R",'MAPA DE RIESGOS'!$H629,"C",'MAPA DE RIESGOS'!$AF629),"")</f>
        <v/>
      </c>
      <c r="BB136" s="370" t="str">
        <f>IF(AND('MAPA DE RIESGOS'!$AP630="Baja",'MAPA DE RIESGOS'!$AR630="Moderado"),CONCATENATE("R",'MAPA DE RIESGOS'!$H630,"C",'MAPA DE RIESGOS'!$AF630),"")</f>
        <v/>
      </c>
      <c r="BC136" s="370" t="str">
        <f>IF(AND('MAPA DE RIESGOS'!$AP631="Baja",'MAPA DE RIESGOS'!$AR631="Moderado"),CONCATENATE("R",'MAPA DE RIESGOS'!$H631,"C",'MAPA DE RIESGOS'!$AF631),"")</f>
        <v/>
      </c>
      <c r="BD136" s="370" t="str">
        <f>IF(AND('MAPA DE RIESGOS'!$AP632="Baja",'MAPA DE RIESGOS'!$AR632="Moderado"),CONCATENATE("R",'MAPA DE RIESGOS'!$H632,"C",'MAPA DE RIESGOS'!$AF632),"")</f>
        <v/>
      </c>
      <c r="BE136" s="370" t="str">
        <f>IF(AND('MAPA DE RIESGOS'!$AP633="Baja",'MAPA DE RIESGOS'!$AR633="Moderado"),CONCATENATE("R",'MAPA DE RIESGOS'!$H633,"C",'MAPA DE RIESGOS'!$AF633),"")</f>
        <v/>
      </c>
      <c r="BF136" s="370" t="str">
        <f>IF(AND('MAPA DE RIESGOS'!$AP634="Baja",'MAPA DE RIESGOS'!$AR634="Moderado"),CONCATENATE("R",'MAPA DE RIESGOS'!$H634,"C",'MAPA DE RIESGOS'!$AF634),"")</f>
        <v/>
      </c>
      <c r="BG136" s="370" t="str">
        <f>IF(AND('MAPA DE RIESGOS'!$AP635="Baja",'MAPA DE RIESGOS'!$AR635="Moderado"),CONCATENATE("R",'MAPA DE RIESGOS'!$H635,"C",'MAPA DE RIESGOS'!$AF635),"")</f>
        <v/>
      </c>
      <c r="BH136" s="370" t="str">
        <f>IF(AND('MAPA DE RIESGOS'!$AP636="Baja",'MAPA DE RIESGOS'!$AR636="Moderado"),CONCATENATE("R",'MAPA DE RIESGOS'!$H636,"C",'MAPA DE RIESGOS'!$AF636),"")</f>
        <v/>
      </c>
      <c r="BI136" s="370" t="str">
        <f>IF(AND('MAPA DE RIESGOS'!$AP637="Baja",'MAPA DE RIESGOS'!$AR637="Moderado"),CONCATENATE("R",'MAPA DE RIESGOS'!$H637,"C",'MAPA DE RIESGOS'!$AF637),"")</f>
        <v/>
      </c>
      <c r="BJ136" s="370" t="str">
        <f>IF(AND('MAPA DE RIESGOS'!$AP638="Baja",'MAPA DE RIESGOS'!$AR638="Moderado"),CONCATENATE("R",'MAPA DE RIESGOS'!$H638,"C",'MAPA DE RIESGOS'!$AF638),"")</f>
        <v/>
      </c>
      <c r="BK136" s="371" t="str">
        <f>IF(AND('MAPA DE RIESGOS'!$AP639="Baja",'MAPA DE RIESGOS'!$AR639="Moderado"),CONCATENATE("R",'MAPA DE RIESGOS'!$H639,"C",'MAPA DE RIESGOS'!$AF639),"")</f>
        <v/>
      </c>
      <c r="BL136" s="357" t="str">
        <f>IF(AND('MAPA DE RIESGOS'!$AP622="Baja",'MAPA DE RIESGOS'!$AR622="Mayor"),CONCATENATE("R",'MAPA DE RIESGOS'!$H622,"C",'MAPA DE RIESGOS'!$AF622),"")</f>
        <v/>
      </c>
      <c r="BM136" s="357" t="str">
        <f>IF(AND('MAPA DE RIESGOS'!$AP623="Baja",'MAPA DE RIESGOS'!$AR623="Mayor"),CONCATENATE("R",'MAPA DE RIESGOS'!$H623,"C",'MAPA DE RIESGOS'!$AF623),"")</f>
        <v/>
      </c>
      <c r="BN136" s="357" t="str">
        <f>IF(AND('MAPA DE RIESGOS'!$AP624="Baja",'MAPA DE RIESGOS'!$AR624="Mayor"),CONCATENATE("R",'MAPA DE RIESGOS'!$H624,"C",'MAPA DE RIESGOS'!$AF624),"")</f>
        <v/>
      </c>
      <c r="BO136" s="357" t="str">
        <f>IF(AND('MAPA DE RIESGOS'!$AP625="Baja",'MAPA DE RIESGOS'!$AR625="Mayor"),CONCATENATE("R",'MAPA DE RIESGOS'!$H625,"C",'MAPA DE RIESGOS'!$AF625),"")</f>
        <v/>
      </c>
      <c r="BP136" s="357" t="str">
        <f>IF(AND('MAPA DE RIESGOS'!$AP626="Baja",'MAPA DE RIESGOS'!$AR626="Mayor"),CONCATENATE("R",'MAPA DE RIESGOS'!$H626,"C",'MAPA DE RIESGOS'!$AF626),"")</f>
        <v/>
      </c>
      <c r="BQ136" s="357" t="str">
        <f>IF(AND('MAPA DE RIESGOS'!$AP627="Baja",'MAPA DE RIESGOS'!$AR627="Mayor"),CONCATENATE("R",'MAPA DE RIESGOS'!$H627,"C",'MAPA DE RIESGOS'!$AF627),"")</f>
        <v/>
      </c>
      <c r="BR136" s="357" t="str">
        <f>IF(AND('MAPA DE RIESGOS'!$AP628="Baja",'MAPA DE RIESGOS'!$AR628="Mayor"),CONCATENATE("R",'MAPA DE RIESGOS'!$H628,"C",'MAPA DE RIESGOS'!$AF628),"")</f>
        <v/>
      </c>
      <c r="BS136" s="357" t="str">
        <f>IF(AND('MAPA DE RIESGOS'!$AP629="Baja",'MAPA DE RIESGOS'!$AR629="Mayor"),CONCATENATE("R",'MAPA DE RIESGOS'!$H629,"C",'MAPA DE RIESGOS'!$AF629),"")</f>
        <v/>
      </c>
      <c r="BT136" s="357" t="str">
        <f>IF(AND('MAPA DE RIESGOS'!$AP630="Baja",'MAPA DE RIESGOS'!$AR630="Mayor"),CONCATENATE("R",'MAPA DE RIESGOS'!$H630,"C",'MAPA DE RIESGOS'!$AF630),"")</f>
        <v/>
      </c>
      <c r="BU136" s="357" t="str">
        <f>IF(AND('MAPA DE RIESGOS'!$AP631="Baja",'MAPA DE RIESGOS'!$AR631="Mayor"),CONCATENATE("R",'MAPA DE RIESGOS'!$H631,"C",'MAPA DE RIESGOS'!$AF631),"")</f>
        <v/>
      </c>
      <c r="BV136" s="357" t="str">
        <f>IF(AND('MAPA DE RIESGOS'!$AP632="Baja",'MAPA DE RIESGOS'!$AR632="Mayor"),CONCATENATE("R",'MAPA DE RIESGOS'!$H632,"C",'MAPA DE RIESGOS'!$AF632),"")</f>
        <v/>
      </c>
      <c r="BW136" s="357" t="str">
        <f>IF(AND('MAPA DE RIESGOS'!$AP633="Baja",'MAPA DE RIESGOS'!$AR633="Mayor"),CONCATENATE("R",'MAPA DE RIESGOS'!$H633,"C",'MAPA DE RIESGOS'!$AF633),"")</f>
        <v/>
      </c>
      <c r="BX136" s="357" t="str">
        <f>IF(AND('MAPA DE RIESGOS'!$AP634="Baja",'MAPA DE RIESGOS'!$AR634="Mayor"),CONCATENATE("R",'MAPA DE RIESGOS'!$H634,"C",'MAPA DE RIESGOS'!$AF634),"")</f>
        <v/>
      </c>
      <c r="BY136" s="357" t="str">
        <f>IF(AND('MAPA DE RIESGOS'!$AP635="Baja",'MAPA DE RIESGOS'!$AR635="Mayor"),CONCATENATE("R",'MAPA DE RIESGOS'!$H635,"C",'MAPA DE RIESGOS'!$AF635),"")</f>
        <v/>
      </c>
      <c r="BZ136" s="357" t="str">
        <f>IF(AND('MAPA DE RIESGOS'!$AP636="Baja",'MAPA DE RIESGOS'!$AR636="Mayor"),CONCATENATE("R",'MAPA DE RIESGOS'!$H636,"C",'MAPA DE RIESGOS'!$AF636),"")</f>
        <v/>
      </c>
      <c r="CA136" s="357" t="str">
        <f>IF(AND('MAPA DE RIESGOS'!$AP637="Baja",'MAPA DE RIESGOS'!$AR637="Mayor"),CONCATENATE("R",'MAPA DE RIESGOS'!$H637,"C",'MAPA DE RIESGOS'!$AF637),"")</f>
        <v/>
      </c>
      <c r="CB136" s="357" t="str">
        <f>IF(AND('MAPA DE RIESGOS'!$AP638="Baja",'MAPA DE RIESGOS'!$AR638="Mayor"),CONCATENATE("R",'MAPA DE RIESGOS'!$H638,"C",'MAPA DE RIESGOS'!$AF638),"")</f>
        <v/>
      </c>
      <c r="CC136" s="358" t="str">
        <f>IF(AND('MAPA DE RIESGOS'!$AP639="Baja",'MAPA DE RIESGOS'!$AR639="Mayor"),CONCATENATE("R",'MAPA DE RIESGOS'!$H639,"C",'MAPA DE RIESGOS'!$AF639),"")</f>
        <v/>
      </c>
      <c r="CD136" s="359" t="str">
        <f>IF(AND('MAPA DE RIESGOS'!$AP622="Baja",'MAPA DE RIESGOS'!$AR622="Catastrófico"),CONCATENATE("R",'MAPA DE RIESGOS'!$H622,"C",'MAPA DE RIESGOS'!$AF622),"")</f>
        <v/>
      </c>
      <c r="CE136" s="359" t="str">
        <f>IF(AND('MAPA DE RIESGOS'!$AP623="Baja",'MAPA DE RIESGOS'!$AR623="Catastrófico"),CONCATENATE("R",'MAPA DE RIESGOS'!$H623,"C",'MAPA DE RIESGOS'!$AF623),"")</f>
        <v/>
      </c>
      <c r="CF136" s="359" t="str">
        <f>IF(AND('MAPA DE RIESGOS'!$AP624="Baja",'MAPA DE RIESGOS'!$AR624="Catastrófico"),CONCATENATE("R",'MAPA DE RIESGOS'!$H624,"C",'MAPA DE RIESGOS'!$AF624),"")</f>
        <v/>
      </c>
      <c r="CG136" s="359" t="str">
        <f>IF(AND('MAPA DE RIESGOS'!$AP625="Baja",'MAPA DE RIESGOS'!$AR625="Catastrófico"),CONCATENATE("R",'MAPA DE RIESGOS'!$H625,"C",'MAPA DE RIESGOS'!$AF625),"")</f>
        <v/>
      </c>
      <c r="CH136" s="359" t="str">
        <f>IF(AND('MAPA DE RIESGOS'!$AP626="Baja",'MAPA DE RIESGOS'!$AR626="Catastrófico"),CONCATENATE("R",'MAPA DE RIESGOS'!$H626,"C",'MAPA DE RIESGOS'!$AF626),"")</f>
        <v/>
      </c>
      <c r="CI136" s="359" t="str">
        <f>IF(AND('MAPA DE RIESGOS'!$AP627="Baja",'MAPA DE RIESGOS'!$AR627="Catastrófico"),CONCATENATE("R",'MAPA DE RIESGOS'!$H627,"C",'MAPA DE RIESGOS'!$AF627),"")</f>
        <v/>
      </c>
      <c r="CJ136" s="359" t="str">
        <f>IF(AND('MAPA DE RIESGOS'!$AP628="Baja",'MAPA DE RIESGOS'!$AR628="Catastrófico"),CONCATENATE("R",'MAPA DE RIESGOS'!$H628,"C",'MAPA DE RIESGOS'!$AF628),"")</f>
        <v/>
      </c>
      <c r="CK136" s="359" t="str">
        <f>IF(AND('MAPA DE RIESGOS'!$AP629="Baja",'MAPA DE RIESGOS'!$AR629="Catastrófico"),CONCATENATE("R",'MAPA DE RIESGOS'!$H629,"C",'MAPA DE RIESGOS'!$AF629),"")</f>
        <v/>
      </c>
      <c r="CL136" s="359" t="str">
        <f>IF(AND('MAPA DE RIESGOS'!$AP630="Baja",'MAPA DE RIESGOS'!$AR630="Catastrófico"),CONCATENATE("R",'MAPA DE RIESGOS'!$H630,"C",'MAPA DE RIESGOS'!$AF630),"")</f>
        <v/>
      </c>
      <c r="CM136" s="359" t="str">
        <f>IF(AND('MAPA DE RIESGOS'!$AP631="Baja",'MAPA DE RIESGOS'!$AR631="Catastrófico"),CONCATENATE("R",'MAPA DE RIESGOS'!$H631,"C",'MAPA DE RIESGOS'!$AF631),"")</f>
        <v/>
      </c>
      <c r="CN136" s="359" t="str">
        <f>IF(AND('MAPA DE RIESGOS'!$AP632="Baja",'MAPA DE RIESGOS'!$AR632="Catastrófico"),CONCATENATE("R",'MAPA DE RIESGOS'!$H632,"C",'MAPA DE RIESGOS'!$AF632),"")</f>
        <v/>
      </c>
      <c r="CO136" s="359" t="str">
        <f>IF(AND('MAPA DE RIESGOS'!$AP633="Baja",'MAPA DE RIESGOS'!$AR633="Catastrófico"),CONCATENATE("R",'MAPA DE RIESGOS'!$H633,"C",'MAPA DE RIESGOS'!$AF633),"")</f>
        <v/>
      </c>
      <c r="CP136" s="359" t="str">
        <f>IF(AND('MAPA DE RIESGOS'!$AP634="Baja",'MAPA DE RIESGOS'!$AR634="Catastrófico"),CONCATENATE("R",'MAPA DE RIESGOS'!$H634,"C",'MAPA DE RIESGOS'!$AF634),"")</f>
        <v/>
      </c>
      <c r="CQ136" s="359" t="str">
        <f>IF(AND('MAPA DE RIESGOS'!$AP635="Baja",'MAPA DE RIESGOS'!$AR635="Catastrófico"),CONCATENATE("R",'MAPA DE RIESGOS'!$H635,"C",'MAPA DE RIESGOS'!$AF635),"")</f>
        <v/>
      </c>
      <c r="CR136" s="359" t="str">
        <f>IF(AND('MAPA DE RIESGOS'!$AP636="Baja",'MAPA DE RIESGOS'!$AR636="Catastrófico"),CONCATENATE("R",'MAPA DE RIESGOS'!$H636,"C",'MAPA DE RIESGOS'!$AF636),"")</f>
        <v/>
      </c>
      <c r="CS136" s="359" t="str">
        <f>IF(AND('MAPA DE RIESGOS'!$AP637="Baja",'MAPA DE RIESGOS'!$AR637="Catastrófico"),CONCATENATE("R",'MAPA DE RIESGOS'!$H637,"C",'MAPA DE RIESGOS'!$AF637),"")</f>
        <v/>
      </c>
      <c r="CT136" s="359" t="str">
        <f>IF(AND('MAPA DE RIESGOS'!$AP638="Baja",'MAPA DE RIESGOS'!$AR638="Catastrófico"),CONCATENATE("R",'MAPA DE RIESGOS'!$H638,"C",'MAPA DE RIESGOS'!$AF638),"")</f>
        <v/>
      </c>
      <c r="CU136" s="360" t="str">
        <f>IF(AND('MAPA DE RIESGOS'!$AP639="Baja",'MAPA DE RIESGOS'!$AR639="Catastrófico"),CONCATENATE("R",'MAPA DE RIESGOS'!$H639,"C",'MAPA DE RIESGOS'!$AF639),"")</f>
        <v/>
      </c>
      <c r="CV136" s="67"/>
      <c r="CW136" s="752"/>
      <c r="CX136" s="752"/>
      <c r="CY136" s="752"/>
      <c r="CZ136" s="752"/>
      <c r="DA136" s="752"/>
      <c r="DB136" s="752"/>
    </row>
    <row r="137" spans="2:106" ht="32.5" customHeight="1">
      <c r="B137" s="749"/>
      <c r="C137" s="749"/>
      <c r="D137" s="750"/>
      <c r="E137" s="738"/>
      <c r="F137" s="739"/>
      <c r="G137" s="739"/>
      <c r="H137" s="739"/>
      <c r="I137" s="740"/>
      <c r="J137" s="378" t="str">
        <f>IF(AND('MAPA DE RIESGOS'!$AP640="Baja",'MAPA DE RIESGOS'!$AR640="Leve"),CONCATENATE("R",'MAPA DE RIESGOS'!$H640,"C",'MAPA DE RIESGOS'!$AF640),"")</f>
        <v/>
      </c>
      <c r="K137" s="379" t="str">
        <f>IF(AND('MAPA DE RIESGOS'!$AP641="Baja",'MAPA DE RIESGOS'!$AR641="Leve"),CONCATENATE("R",'MAPA DE RIESGOS'!$H641,"C",'MAPA DE RIESGOS'!$AF641),"")</f>
        <v/>
      </c>
      <c r="L137" s="379" t="str">
        <f>IF(AND('MAPA DE RIESGOS'!$AP642="Baja",'MAPA DE RIESGOS'!$AR642="Leve"),CONCATENATE("R",'MAPA DE RIESGOS'!$H642,"C",'MAPA DE RIESGOS'!$AF642),"")</f>
        <v/>
      </c>
      <c r="M137" s="379" t="str">
        <f>IF(AND('MAPA DE RIESGOS'!$AP643="Baja",'MAPA DE RIESGOS'!$AR643="Leve"),CONCATENATE("R",'MAPA DE RIESGOS'!$H643,"C",'MAPA DE RIESGOS'!$AF643),"")</f>
        <v/>
      </c>
      <c r="N137" s="379" t="str">
        <f>IF(AND('MAPA DE RIESGOS'!$AP644="Baja",'MAPA DE RIESGOS'!$AR644="Leve"),CONCATENATE("R",'MAPA DE RIESGOS'!$H644,"C",'MAPA DE RIESGOS'!$AF644),"")</f>
        <v/>
      </c>
      <c r="O137" s="379" t="str">
        <f>IF(AND('MAPA DE RIESGOS'!$AP645="Baja",'MAPA DE RIESGOS'!$AR645="Leve"),CONCATENATE("R",'MAPA DE RIESGOS'!$H645,"C",'MAPA DE RIESGOS'!$AF645),"")</f>
        <v/>
      </c>
      <c r="P137" s="379" t="str">
        <f>IF(AND('MAPA DE RIESGOS'!$AP646="Baja",'MAPA DE RIESGOS'!$AR646="Leve"),CONCATENATE("R",'MAPA DE RIESGOS'!$H646,"C",'MAPA DE RIESGOS'!$AF646),"")</f>
        <v/>
      </c>
      <c r="Q137" s="379" t="str">
        <f>IF(AND('MAPA DE RIESGOS'!$AP647="Baja",'MAPA DE RIESGOS'!$AR647="Leve"),CONCATENATE("R",'MAPA DE RIESGOS'!$H647,"C",'MAPA DE RIESGOS'!$AF647),"")</f>
        <v/>
      </c>
      <c r="R137" s="379" t="str">
        <f>IF(AND('MAPA DE RIESGOS'!$AP648="Baja",'MAPA DE RIESGOS'!$AR648="Leve"),CONCATENATE("R",'MAPA DE RIESGOS'!$H648,"C",'MAPA DE RIESGOS'!$AF648),"")</f>
        <v/>
      </c>
      <c r="S137" s="379" t="str">
        <f>IF(AND('MAPA DE RIESGOS'!$AP649="Baja",'MAPA DE RIESGOS'!$AR649="Leve"),CONCATENATE("R",'MAPA DE RIESGOS'!$H649,"C",'MAPA DE RIESGOS'!$AF649),"")</f>
        <v/>
      </c>
      <c r="T137" s="379" t="str">
        <f>IF(AND('MAPA DE RIESGOS'!$AP650="Baja",'MAPA DE RIESGOS'!$AR650="Leve"),CONCATENATE("R",'MAPA DE RIESGOS'!$H650,"C",'MAPA DE RIESGOS'!$AF650),"")</f>
        <v/>
      </c>
      <c r="U137" s="379" t="str">
        <f>IF(AND('MAPA DE RIESGOS'!$AP651="Baja",'MAPA DE RIESGOS'!$AR651="Leve"),CONCATENATE("R",'MAPA DE RIESGOS'!$H651,"C",'MAPA DE RIESGOS'!$AF651),"")</f>
        <v/>
      </c>
      <c r="V137" s="379" t="str">
        <f>IF(AND('MAPA DE RIESGOS'!$AP652="Baja",'MAPA DE RIESGOS'!$AR652="Leve"),CONCATENATE("R",'MAPA DE RIESGOS'!$H652,"C",'MAPA DE RIESGOS'!$AF652),"")</f>
        <v/>
      </c>
      <c r="W137" s="379" t="str">
        <f>IF(AND('MAPA DE RIESGOS'!$AP653="Baja",'MAPA DE RIESGOS'!$AR653="Leve"),CONCATENATE("R",'MAPA DE RIESGOS'!$H653,"C",'MAPA DE RIESGOS'!$AF653),"")</f>
        <v/>
      </c>
      <c r="X137" s="379" t="str">
        <f>IF(AND('MAPA DE RIESGOS'!$AP654="Baja",'MAPA DE RIESGOS'!$AR654="Leve"),CONCATENATE("R",'MAPA DE RIESGOS'!$H654,"C",'MAPA DE RIESGOS'!$AF654),"")</f>
        <v/>
      </c>
      <c r="Y137" s="379" t="str">
        <f>IF(AND('MAPA DE RIESGOS'!$AP655="Baja",'MAPA DE RIESGOS'!$AR655="Leve"),CONCATENATE("R",'MAPA DE RIESGOS'!$H655,"C",'MAPA DE RIESGOS'!$AF655),"")</f>
        <v/>
      </c>
      <c r="Z137" s="379" t="str">
        <f>IF(AND('MAPA DE RIESGOS'!$AP656="Baja",'MAPA DE RIESGOS'!$AR656="Leve"),CONCATENATE("R",'MAPA DE RIESGOS'!$H656,"C",'MAPA DE RIESGOS'!$AF656),"")</f>
        <v/>
      </c>
      <c r="AA137" s="380" t="str">
        <f>IF(AND('MAPA DE RIESGOS'!$AP657="Baja",'MAPA DE RIESGOS'!$AR657="Leve"),CONCATENATE("R",'MAPA DE RIESGOS'!$H657,"C",'MAPA DE RIESGOS'!$AF657),"")</f>
        <v/>
      </c>
      <c r="AB137" s="369" t="str">
        <f>IF(AND('MAPA DE RIESGOS'!$AP640="Baja",'MAPA DE RIESGOS'!$AR640="Menor"),CONCATENATE("R",'MAPA DE RIESGOS'!$H640,"C",'MAPA DE RIESGOS'!$AF640),"")</f>
        <v/>
      </c>
      <c r="AC137" s="370" t="str">
        <f>IF(AND('MAPA DE RIESGOS'!$AP641="Baja",'MAPA DE RIESGOS'!$AR641="Menor"),CONCATENATE("R",'MAPA DE RIESGOS'!$H641,"C",'MAPA DE RIESGOS'!$AF641),"")</f>
        <v/>
      </c>
      <c r="AD137" s="370" t="str">
        <f>IF(AND('MAPA DE RIESGOS'!$AP642="Baja",'MAPA DE RIESGOS'!$AR642="Menor"),CONCATENATE("R",'MAPA DE RIESGOS'!$H642,"C",'MAPA DE RIESGOS'!$AF642),"")</f>
        <v/>
      </c>
      <c r="AE137" s="370" t="str">
        <f>IF(AND('MAPA DE RIESGOS'!$AP643="Baja",'MAPA DE RIESGOS'!$AR643="Menor"),CONCATENATE("R",'MAPA DE RIESGOS'!$H643,"C",'MAPA DE RIESGOS'!$AF643),"")</f>
        <v/>
      </c>
      <c r="AF137" s="370" t="str">
        <f>IF(AND('MAPA DE RIESGOS'!$AP644="Baja",'MAPA DE RIESGOS'!$AR644="Menor"),CONCATENATE("R",'MAPA DE RIESGOS'!$H644,"C",'MAPA DE RIESGOS'!$AF644),"")</f>
        <v/>
      </c>
      <c r="AG137" s="370" t="str">
        <f>IF(AND('MAPA DE RIESGOS'!$AP645="Baja",'MAPA DE RIESGOS'!$AR645="Menor"),CONCATENATE("R",'MAPA DE RIESGOS'!$H645,"C",'MAPA DE RIESGOS'!$AF645),"")</f>
        <v/>
      </c>
      <c r="AH137" s="370" t="str">
        <f>IF(AND('MAPA DE RIESGOS'!$AP646="Baja",'MAPA DE RIESGOS'!$AR646="Menor"),CONCATENATE("R",'MAPA DE RIESGOS'!$H646,"C",'MAPA DE RIESGOS'!$AF646),"")</f>
        <v/>
      </c>
      <c r="AI137" s="370" t="str">
        <f>IF(AND('MAPA DE RIESGOS'!$AP647="Baja",'MAPA DE RIESGOS'!$AR647="Menor"),CONCATENATE("R",'MAPA DE RIESGOS'!$H647,"C",'MAPA DE RIESGOS'!$AF647),"")</f>
        <v/>
      </c>
      <c r="AJ137" s="370" t="str">
        <f>IF(AND('MAPA DE RIESGOS'!$AP648="Baja",'MAPA DE RIESGOS'!$AR648="Menor"),CONCATENATE("R",'MAPA DE RIESGOS'!$H648,"C",'MAPA DE RIESGOS'!$AF648),"")</f>
        <v/>
      </c>
      <c r="AK137" s="370" t="str">
        <f>IF(AND('MAPA DE RIESGOS'!$AP649="Baja",'MAPA DE RIESGOS'!$AR649="Menor"),CONCATENATE("R",'MAPA DE RIESGOS'!$H649,"C",'MAPA DE RIESGOS'!$AF649),"")</f>
        <v/>
      </c>
      <c r="AL137" s="370" t="str">
        <f>IF(AND('MAPA DE RIESGOS'!$AP650="Baja",'MAPA DE RIESGOS'!$AR650="Menor"),CONCATENATE("R",'MAPA DE RIESGOS'!$H650,"C",'MAPA DE RIESGOS'!$AF650),"")</f>
        <v/>
      </c>
      <c r="AM137" s="370" t="str">
        <f>IF(AND('MAPA DE RIESGOS'!$AP651="Baja",'MAPA DE RIESGOS'!$AR651="Menor"),CONCATENATE("R",'MAPA DE RIESGOS'!$H651,"C",'MAPA DE RIESGOS'!$AF651),"")</f>
        <v/>
      </c>
      <c r="AN137" s="370" t="str">
        <f>IF(AND('MAPA DE RIESGOS'!$AP652="Baja",'MAPA DE RIESGOS'!$AR652="Menor"),CONCATENATE("R",'MAPA DE RIESGOS'!$H652,"C",'MAPA DE RIESGOS'!$AF652),"")</f>
        <v/>
      </c>
      <c r="AO137" s="370" t="str">
        <f>IF(AND('MAPA DE RIESGOS'!$AP653="Baja",'MAPA DE RIESGOS'!$AR653="Menor"),CONCATENATE("R",'MAPA DE RIESGOS'!$H653,"C",'MAPA DE RIESGOS'!$AF653),"")</f>
        <v/>
      </c>
      <c r="AP137" s="370" t="str">
        <f>IF(AND('MAPA DE RIESGOS'!$AP654="Baja",'MAPA DE RIESGOS'!$AR654="Menor"),CONCATENATE("R",'MAPA DE RIESGOS'!$H654,"C",'MAPA DE RIESGOS'!$AF654),"")</f>
        <v/>
      </c>
      <c r="AQ137" s="370" t="str">
        <f>IF(AND('MAPA DE RIESGOS'!$AP655="Baja",'MAPA DE RIESGOS'!$AR655="Menor"),CONCATENATE("R",'MAPA DE RIESGOS'!$H655,"C",'MAPA DE RIESGOS'!$AF655),"")</f>
        <v/>
      </c>
      <c r="AR137" s="370" t="str">
        <f>IF(AND('MAPA DE RIESGOS'!$AP656="Baja",'MAPA DE RIESGOS'!$AR656="Menor"),CONCATENATE("R",'MAPA DE RIESGOS'!$H656,"C",'MAPA DE RIESGOS'!$AF656),"")</f>
        <v/>
      </c>
      <c r="AS137" s="370" t="str">
        <f>IF(AND('MAPA DE RIESGOS'!$AP657="Baja",'MAPA DE RIESGOS'!$AR657="Menor"),CONCATENATE("R",'MAPA DE RIESGOS'!$H657,"C",'MAPA DE RIESGOS'!$AF657),"")</f>
        <v/>
      </c>
      <c r="AT137" s="369" t="str">
        <f>IF(AND('MAPA DE RIESGOS'!$AP640="Baja",'MAPA DE RIESGOS'!$AR640="Moderado"),CONCATENATE("R",'MAPA DE RIESGOS'!$H640,"C",'MAPA DE RIESGOS'!$AF640),"")</f>
        <v/>
      </c>
      <c r="AU137" s="370" t="str">
        <f>IF(AND('MAPA DE RIESGOS'!$AP641="Baja",'MAPA DE RIESGOS'!$AR641="Moderado"),CONCATENATE("R",'MAPA DE RIESGOS'!$H641,"C",'MAPA DE RIESGOS'!$AF641),"")</f>
        <v/>
      </c>
      <c r="AV137" s="370" t="str">
        <f>IF(AND('MAPA DE RIESGOS'!$AP642="Baja",'MAPA DE RIESGOS'!$AR642="Moderado"),CONCATENATE("R",'MAPA DE RIESGOS'!$H642,"C",'MAPA DE RIESGOS'!$AF642),"")</f>
        <v/>
      </c>
      <c r="AW137" s="370" t="str">
        <f>IF(AND('MAPA DE RIESGOS'!$AP643="Baja",'MAPA DE RIESGOS'!$AR643="Moderado"),CONCATENATE("R",'MAPA DE RIESGOS'!$H643,"C",'MAPA DE RIESGOS'!$AF643),"")</f>
        <v/>
      </c>
      <c r="AX137" s="370" t="str">
        <f>IF(AND('MAPA DE RIESGOS'!$AP644="Baja",'MAPA DE RIESGOS'!$AR644="Moderado"),CONCATENATE("R",'MAPA DE RIESGOS'!$H644,"C",'MAPA DE RIESGOS'!$AF644),"")</f>
        <v/>
      </c>
      <c r="AY137" s="370" t="str">
        <f>IF(AND('MAPA DE RIESGOS'!$AP645="Baja",'MAPA DE RIESGOS'!$AR645="Moderado"),CONCATENATE("R",'MAPA DE RIESGOS'!$H645,"C",'MAPA DE RIESGOS'!$AF645),"")</f>
        <v/>
      </c>
      <c r="AZ137" s="370" t="str">
        <f>IF(AND('MAPA DE RIESGOS'!$AP646="Baja",'MAPA DE RIESGOS'!$AR646="Moderado"),CONCATENATE("R",'MAPA DE RIESGOS'!$H646,"C",'MAPA DE RIESGOS'!$AF646),"")</f>
        <v/>
      </c>
      <c r="BA137" s="370" t="str">
        <f>IF(AND('MAPA DE RIESGOS'!$AP647="Baja",'MAPA DE RIESGOS'!$AR647="Moderado"),CONCATENATE("R",'MAPA DE RIESGOS'!$H647,"C",'MAPA DE RIESGOS'!$AF647),"")</f>
        <v/>
      </c>
      <c r="BB137" s="370" t="str">
        <f>IF(AND('MAPA DE RIESGOS'!$AP648="Baja",'MAPA DE RIESGOS'!$AR648="Moderado"),CONCATENATE("R",'MAPA DE RIESGOS'!$H648,"C",'MAPA DE RIESGOS'!$AF648),"")</f>
        <v/>
      </c>
      <c r="BC137" s="370" t="str">
        <f>IF(AND('MAPA DE RIESGOS'!$AP649="Baja",'MAPA DE RIESGOS'!$AR649="Moderado"),CONCATENATE("R",'MAPA DE RIESGOS'!$H649,"C",'MAPA DE RIESGOS'!$AF649),"")</f>
        <v/>
      </c>
      <c r="BD137" s="370" t="str">
        <f>IF(AND('MAPA DE RIESGOS'!$AP650="Baja",'MAPA DE RIESGOS'!$AR650="Moderado"),CONCATENATE("R",'MAPA DE RIESGOS'!$H650,"C",'MAPA DE RIESGOS'!$AF650),"")</f>
        <v/>
      </c>
      <c r="BE137" s="370" t="str">
        <f>IF(AND('MAPA DE RIESGOS'!$AP651="Baja",'MAPA DE RIESGOS'!$AR651="Moderado"),CONCATENATE("R",'MAPA DE RIESGOS'!$H651,"C",'MAPA DE RIESGOS'!$AF651),"")</f>
        <v/>
      </c>
      <c r="BF137" s="370" t="str">
        <f>IF(AND('MAPA DE RIESGOS'!$AP652="Baja",'MAPA DE RIESGOS'!$AR652="Moderado"),CONCATENATE("R",'MAPA DE RIESGOS'!$H652,"C",'MAPA DE RIESGOS'!$AF652),"")</f>
        <v/>
      </c>
      <c r="BG137" s="370" t="str">
        <f>IF(AND('MAPA DE RIESGOS'!$AP653="Baja",'MAPA DE RIESGOS'!$AR653="Moderado"),CONCATENATE("R",'MAPA DE RIESGOS'!$H653,"C",'MAPA DE RIESGOS'!$AF653),"")</f>
        <v/>
      </c>
      <c r="BH137" s="370" t="str">
        <f>IF(AND('MAPA DE RIESGOS'!$AP654="Baja",'MAPA DE RIESGOS'!$AR654="Moderado"),CONCATENATE("R",'MAPA DE RIESGOS'!$H654,"C",'MAPA DE RIESGOS'!$AF654),"")</f>
        <v/>
      </c>
      <c r="BI137" s="370" t="str">
        <f>IF(AND('MAPA DE RIESGOS'!$AP655="Baja",'MAPA DE RIESGOS'!$AR655="Moderado"),CONCATENATE("R",'MAPA DE RIESGOS'!$H655,"C",'MAPA DE RIESGOS'!$AF655),"")</f>
        <v/>
      </c>
      <c r="BJ137" s="370" t="str">
        <f>IF(AND('MAPA DE RIESGOS'!$AP656="Baja",'MAPA DE RIESGOS'!$AR656="Moderado"),CONCATENATE("R",'MAPA DE RIESGOS'!$H656,"C",'MAPA DE RIESGOS'!$AF656),"")</f>
        <v/>
      </c>
      <c r="BK137" s="371" t="str">
        <f>IF(AND('MAPA DE RIESGOS'!$AP657="Baja",'MAPA DE RIESGOS'!$AR657="Moderado"),CONCATENATE("R",'MAPA DE RIESGOS'!$H657,"C",'MAPA DE RIESGOS'!$AF657),"")</f>
        <v/>
      </c>
      <c r="BL137" s="357" t="str">
        <f>IF(AND('MAPA DE RIESGOS'!$AP640="Baja",'MAPA DE RIESGOS'!$AR640="Mayor"),CONCATENATE("R",'MAPA DE RIESGOS'!$H640,"C",'MAPA DE RIESGOS'!$AF640),"")</f>
        <v/>
      </c>
      <c r="BM137" s="357" t="str">
        <f>IF(AND('MAPA DE RIESGOS'!$AP641="Baja",'MAPA DE RIESGOS'!$AR641="Mayor"),CONCATENATE("R",'MAPA DE RIESGOS'!$H641,"C",'MAPA DE RIESGOS'!$AF641),"")</f>
        <v/>
      </c>
      <c r="BN137" s="357" t="str">
        <f>IF(AND('MAPA DE RIESGOS'!$AP642="Baja",'MAPA DE RIESGOS'!$AR642="Mayor"),CONCATENATE("R",'MAPA DE RIESGOS'!$H642,"C",'MAPA DE RIESGOS'!$AF642),"")</f>
        <v/>
      </c>
      <c r="BO137" s="357" t="str">
        <f>IF(AND('MAPA DE RIESGOS'!$AP643="Baja",'MAPA DE RIESGOS'!$AR643="Mayor"),CONCATENATE("R",'MAPA DE RIESGOS'!$H643,"C",'MAPA DE RIESGOS'!$AF643),"")</f>
        <v/>
      </c>
      <c r="BP137" s="357" t="str">
        <f>IF(AND('MAPA DE RIESGOS'!$AP644="Baja",'MAPA DE RIESGOS'!$AR644="Mayor"),CONCATENATE("R",'MAPA DE RIESGOS'!$H644,"C",'MAPA DE RIESGOS'!$AF644),"")</f>
        <v/>
      </c>
      <c r="BQ137" s="357" t="str">
        <f>IF(AND('MAPA DE RIESGOS'!$AP645="Baja",'MAPA DE RIESGOS'!$AR645="Mayor"),CONCATENATE("R",'MAPA DE RIESGOS'!$H645,"C",'MAPA DE RIESGOS'!$AF645),"")</f>
        <v/>
      </c>
      <c r="BR137" s="357" t="str">
        <f>IF(AND('MAPA DE RIESGOS'!$AP646="Baja",'MAPA DE RIESGOS'!$AR646="Mayor"),CONCATENATE("R",'MAPA DE RIESGOS'!$H646,"C",'MAPA DE RIESGOS'!$AF646),"")</f>
        <v/>
      </c>
      <c r="BS137" s="357" t="str">
        <f>IF(AND('MAPA DE RIESGOS'!$AP647="Baja",'MAPA DE RIESGOS'!$AR647="Mayor"),CONCATENATE("R",'MAPA DE RIESGOS'!$H647,"C",'MAPA DE RIESGOS'!$AF647),"")</f>
        <v/>
      </c>
      <c r="BT137" s="357" t="str">
        <f>IF(AND('MAPA DE RIESGOS'!$AP648="Baja",'MAPA DE RIESGOS'!$AR648="Mayor"),CONCATENATE("R",'MAPA DE RIESGOS'!$H648,"C",'MAPA DE RIESGOS'!$AF648),"")</f>
        <v/>
      </c>
      <c r="BU137" s="357" t="str">
        <f>IF(AND('MAPA DE RIESGOS'!$AP649="Baja",'MAPA DE RIESGOS'!$AR649="Mayor"),CONCATENATE("R",'MAPA DE RIESGOS'!$H649,"C",'MAPA DE RIESGOS'!$AF649),"")</f>
        <v/>
      </c>
      <c r="BV137" s="357" t="str">
        <f>IF(AND('MAPA DE RIESGOS'!$AP650="Baja",'MAPA DE RIESGOS'!$AR650="Mayor"),CONCATENATE("R",'MAPA DE RIESGOS'!$H650,"C",'MAPA DE RIESGOS'!$AF650),"")</f>
        <v/>
      </c>
      <c r="BW137" s="357" t="str">
        <f>IF(AND('MAPA DE RIESGOS'!$AP651="Baja",'MAPA DE RIESGOS'!$AR651="Mayor"),CONCATENATE("R",'MAPA DE RIESGOS'!$H651,"C",'MAPA DE RIESGOS'!$AF651),"")</f>
        <v/>
      </c>
      <c r="BX137" s="357" t="str">
        <f>IF(AND('MAPA DE RIESGOS'!$AP652="Baja",'MAPA DE RIESGOS'!$AR652="Mayor"),CONCATENATE("R",'MAPA DE RIESGOS'!$H652,"C",'MAPA DE RIESGOS'!$AF652),"")</f>
        <v/>
      </c>
      <c r="BY137" s="357" t="str">
        <f>IF(AND('MAPA DE RIESGOS'!$AP653="Baja",'MAPA DE RIESGOS'!$AR653="Mayor"),CONCATENATE("R",'MAPA DE RIESGOS'!$H653,"C",'MAPA DE RIESGOS'!$AF653),"")</f>
        <v/>
      </c>
      <c r="BZ137" s="357" t="str">
        <f>IF(AND('MAPA DE RIESGOS'!$AP654="Baja",'MAPA DE RIESGOS'!$AR654="Mayor"),CONCATENATE("R",'MAPA DE RIESGOS'!$H654,"C",'MAPA DE RIESGOS'!$AF654),"")</f>
        <v/>
      </c>
      <c r="CA137" s="357" t="str">
        <f>IF(AND('MAPA DE RIESGOS'!$AP655="Baja",'MAPA DE RIESGOS'!$AR655="Mayor"),CONCATENATE("R",'MAPA DE RIESGOS'!$H655,"C",'MAPA DE RIESGOS'!$AF655),"")</f>
        <v/>
      </c>
      <c r="CB137" s="357" t="str">
        <f>IF(AND('MAPA DE RIESGOS'!$AP656="Baja",'MAPA DE RIESGOS'!$AR656="Mayor"),CONCATENATE("R",'MAPA DE RIESGOS'!$H656,"C",'MAPA DE RIESGOS'!$AF656),"")</f>
        <v/>
      </c>
      <c r="CC137" s="358" t="str">
        <f>IF(AND('MAPA DE RIESGOS'!$AP657="Baja",'MAPA DE RIESGOS'!$AR657="Mayor"),CONCATENATE("R",'MAPA DE RIESGOS'!$H657,"C",'MAPA DE RIESGOS'!$AF657),"")</f>
        <v/>
      </c>
      <c r="CD137" s="359" t="str">
        <f>IF(AND('MAPA DE RIESGOS'!$AP640="Baja",'MAPA DE RIESGOS'!$AR640="Catastrófico"),CONCATENATE("R",'MAPA DE RIESGOS'!$H640,"C",'MAPA DE RIESGOS'!$AF640),"")</f>
        <v/>
      </c>
      <c r="CE137" s="359" t="str">
        <f>IF(AND('MAPA DE RIESGOS'!$AP641="Baja",'MAPA DE RIESGOS'!$AR641="Catastrófico"),CONCATENATE("R",'MAPA DE RIESGOS'!$H641,"C",'MAPA DE RIESGOS'!$AF641),"")</f>
        <v/>
      </c>
      <c r="CF137" s="359" t="str">
        <f>IF(AND('MAPA DE RIESGOS'!$AP642="Baja",'MAPA DE RIESGOS'!$AR642="Catastrófico"),CONCATENATE("R",'MAPA DE RIESGOS'!$H642,"C",'MAPA DE RIESGOS'!$AF642),"")</f>
        <v/>
      </c>
      <c r="CG137" s="359" t="str">
        <f>IF(AND('MAPA DE RIESGOS'!$AP643="Baja",'MAPA DE RIESGOS'!$AR643="Catastrófico"),CONCATENATE("R",'MAPA DE RIESGOS'!$H643,"C",'MAPA DE RIESGOS'!$AF643),"")</f>
        <v/>
      </c>
      <c r="CH137" s="359" t="str">
        <f>IF(AND('MAPA DE RIESGOS'!$AP644="Baja",'MAPA DE RIESGOS'!$AR644="Catastrófico"),CONCATENATE("R",'MAPA DE RIESGOS'!$H644,"C",'MAPA DE RIESGOS'!$AF644),"")</f>
        <v/>
      </c>
      <c r="CI137" s="359" t="str">
        <f>IF(AND('MAPA DE RIESGOS'!$AP645="Baja",'MAPA DE RIESGOS'!$AR645="Catastrófico"),CONCATENATE("R",'MAPA DE RIESGOS'!$H645,"C",'MAPA DE RIESGOS'!$AF645),"")</f>
        <v/>
      </c>
      <c r="CJ137" s="359" t="str">
        <f>IF(AND('MAPA DE RIESGOS'!$AP646="Baja",'MAPA DE RIESGOS'!$AR646="Catastrófico"),CONCATENATE("R",'MAPA DE RIESGOS'!$H646,"C",'MAPA DE RIESGOS'!$AF646),"")</f>
        <v/>
      </c>
      <c r="CK137" s="359" t="str">
        <f>IF(AND('MAPA DE RIESGOS'!$AP647="Baja",'MAPA DE RIESGOS'!$AR647="Catastrófico"),CONCATENATE("R",'MAPA DE RIESGOS'!$H647,"C",'MAPA DE RIESGOS'!$AF647),"")</f>
        <v/>
      </c>
      <c r="CL137" s="359" t="str">
        <f>IF(AND('MAPA DE RIESGOS'!$AP648="Baja",'MAPA DE RIESGOS'!$AR648="Catastrófico"),CONCATENATE("R",'MAPA DE RIESGOS'!$H648,"C",'MAPA DE RIESGOS'!$AF648),"")</f>
        <v/>
      </c>
      <c r="CM137" s="359" t="str">
        <f>IF(AND('MAPA DE RIESGOS'!$AP649="Baja",'MAPA DE RIESGOS'!$AR649="Catastrófico"),CONCATENATE("R",'MAPA DE RIESGOS'!$H649,"C",'MAPA DE RIESGOS'!$AF649),"")</f>
        <v/>
      </c>
      <c r="CN137" s="359" t="str">
        <f>IF(AND('MAPA DE RIESGOS'!$AP650="Baja",'MAPA DE RIESGOS'!$AR650="Catastrófico"),CONCATENATE("R",'MAPA DE RIESGOS'!$H650,"C",'MAPA DE RIESGOS'!$AF650),"")</f>
        <v/>
      </c>
      <c r="CO137" s="359" t="str">
        <f>IF(AND('MAPA DE RIESGOS'!$AP651="Baja",'MAPA DE RIESGOS'!$AR651="Catastrófico"),CONCATENATE("R",'MAPA DE RIESGOS'!$H651,"C",'MAPA DE RIESGOS'!$AF651),"")</f>
        <v/>
      </c>
      <c r="CP137" s="359" t="str">
        <f>IF(AND('MAPA DE RIESGOS'!$AP652="Baja",'MAPA DE RIESGOS'!$AR652="Catastrófico"),CONCATENATE("R",'MAPA DE RIESGOS'!$H652,"C",'MAPA DE RIESGOS'!$AF652),"")</f>
        <v/>
      </c>
      <c r="CQ137" s="359" t="str">
        <f>IF(AND('MAPA DE RIESGOS'!$AP653="Baja",'MAPA DE RIESGOS'!$AR653="Catastrófico"),CONCATENATE("R",'MAPA DE RIESGOS'!$H653,"C",'MAPA DE RIESGOS'!$AF653),"")</f>
        <v/>
      </c>
      <c r="CR137" s="359" t="str">
        <f>IF(AND('MAPA DE RIESGOS'!$AP654="Baja",'MAPA DE RIESGOS'!$AR654="Catastrófico"),CONCATENATE("R",'MAPA DE RIESGOS'!$H654,"C",'MAPA DE RIESGOS'!$AF654),"")</f>
        <v/>
      </c>
      <c r="CS137" s="359" t="str">
        <f>IF(AND('MAPA DE RIESGOS'!$AP655="Baja",'MAPA DE RIESGOS'!$AR655="Catastrófico"),CONCATENATE("R",'MAPA DE RIESGOS'!$H655,"C",'MAPA DE RIESGOS'!$AF655),"")</f>
        <v/>
      </c>
      <c r="CT137" s="359" t="str">
        <f>IF(AND('MAPA DE RIESGOS'!$AP656="Baja",'MAPA DE RIESGOS'!$AR656="Catastrófico"),CONCATENATE("R",'MAPA DE RIESGOS'!$H656,"C",'MAPA DE RIESGOS'!$AF656),"")</f>
        <v/>
      </c>
      <c r="CU137" s="360" t="str">
        <f>IF(AND('MAPA DE RIESGOS'!$AP657="Baja",'MAPA DE RIESGOS'!$AR657="Catastrófico"),CONCATENATE("R",'MAPA DE RIESGOS'!$H657,"C",'MAPA DE RIESGOS'!$AF657),"")</f>
        <v/>
      </c>
      <c r="CV137" s="67"/>
      <c r="CW137" s="752"/>
      <c r="CX137" s="752"/>
      <c r="CY137" s="752"/>
      <c r="CZ137" s="752"/>
      <c r="DA137" s="752"/>
      <c r="DB137" s="752"/>
    </row>
    <row r="138" spans="2:106" ht="32.5" customHeight="1">
      <c r="B138" s="749"/>
      <c r="C138" s="749"/>
      <c r="D138" s="750"/>
      <c r="E138" s="738"/>
      <c r="F138" s="739"/>
      <c r="G138" s="739"/>
      <c r="H138" s="739"/>
      <c r="I138" s="740"/>
      <c r="J138" s="378" t="str">
        <f>IF(AND('MAPA DE RIESGOS'!$AP658="Baja",'MAPA DE RIESGOS'!$AR658="Leve"),CONCATENATE("R",'MAPA DE RIESGOS'!$H658,"C",'MAPA DE RIESGOS'!$AF658),"")</f>
        <v/>
      </c>
      <c r="K138" s="379" t="str">
        <f>IF(AND('MAPA DE RIESGOS'!$AP659="Baja",'MAPA DE RIESGOS'!$AR659="Leve"),CONCATENATE("R",'MAPA DE RIESGOS'!$H659,"C",'MAPA DE RIESGOS'!$AF659),"")</f>
        <v/>
      </c>
      <c r="L138" s="379" t="str">
        <f>IF(AND('MAPA DE RIESGOS'!$AP660="Baja",'MAPA DE RIESGOS'!$AR660="Leve"),CONCATENATE("R",'MAPA DE RIESGOS'!$H660,"C",'MAPA DE RIESGOS'!$AF660),"")</f>
        <v/>
      </c>
      <c r="M138" s="379" t="str">
        <f>IF(AND('MAPA DE RIESGOS'!$AP661="Baja",'MAPA DE RIESGOS'!$AR661="Leve"),CONCATENATE("R",'MAPA DE RIESGOS'!$H661,"C",'MAPA DE RIESGOS'!$AF661),"")</f>
        <v/>
      </c>
      <c r="N138" s="379" t="str">
        <f>IF(AND('MAPA DE RIESGOS'!$AP662="Baja",'MAPA DE RIESGOS'!$AR662="Leve"),CONCATENATE("R",'MAPA DE RIESGOS'!$H662,"C",'MAPA DE RIESGOS'!$AF662),"")</f>
        <v/>
      </c>
      <c r="O138" s="379" t="str">
        <f>IF(AND('MAPA DE RIESGOS'!$AP663="Baja",'MAPA DE RIESGOS'!$AR663="Leve"),CONCATENATE("R",'MAPA DE RIESGOS'!$H663,"C",'MAPA DE RIESGOS'!$AF663),"")</f>
        <v/>
      </c>
      <c r="P138" s="379" t="str">
        <f>IF(AND('MAPA DE RIESGOS'!$AP664="Baja",'MAPA DE RIESGOS'!$AR664="Leve"),CONCATENATE("R",'MAPA DE RIESGOS'!$H664,"C",'MAPA DE RIESGOS'!$AF664),"")</f>
        <v/>
      </c>
      <c r="Q138" s="379" t="str">
        <f>IF(AND('MAPA DE RIESGOS'!$AP665="Baja",'MAPA DE RIESGOS'!$AR665="Leve"),CONCATENATE("R",'MAPA DE RIESGOS'!$H665,"C",'MAPA DE RIESGOS'!$AF665),"")</f>
        <v/>
      </c>
      <c r="R138" s="379" t="str">
        <f>IF(AND('MAPA DE RIESGOS'!$AP666="Baja",'MAPA DE RIESGOS'!$AR666="Leve"),CONCATENATE("R",'MAPA DE RIESGOS'!$H666,"C",'MAPA DE RIESGOS'!$AF666),"")</f>
        <v/>
      </c>
      <c r="S138" s="379" t="str">
        <f>IF(AND('MAPA DE RIESGOS'!$AP667="Baja",'MAPA DE RIESGOS'!$AR667="Leve"),CONCATENATE("R",'MAPA DE RIESGOS'!$H667,"C",'MAPA DE RIESGOS'!$AF667),"")</f>
        <v/>
      </c>
      <c r="T138" s="379" t="str">
        <f>IF(AND('MAPA DE RIESGOS'!$AP668="Baja",'MAPA DE RIESGOS'!$AR668="Leve"),CONCATENATE("R",'MAPA DE RIESGOS'!$H668,"C",'MAPA DE RIESGOS'!$AF668),"")</f>
        <v/>
      </c>
      <c r="U138" s="379" t="str">
        <f>IF(AND('MAPA DE RIESGOS'!$AP669="Baja",'MAPA DE RIESGOS'!$AR669="Leve"),CONCATENATE("R",'MAPA DE RIESGOS'!$H669,"C",'MAPA DE RIESGOS'!$AF669),"")</f>
        <v/>
      </c>
      <c r="V138" s="379" t="str">
        <f>IF(AND('MAPA DE RIESGOS'!$AP670="Baja",'MAPA DE RIESGOS'!$AR670="Leve"),CONCATENATE("R",'MAPA DE RIESGOS'!$H670,"C",'MAPA DE RIESGOS'!$AF670),"")</f>
        <v/>
      </c>
      <c r="W138" s="379" t="str">
        <f>IF(AND('MAPA DE RIESGOS'!$AP671="Baja",'MAPA DE RIESGOS'!$AR671="Leve"),CONCATENATE("R",'MAPA DE RIESGOS'!$H671,"C",'MAPA DE RIESGOS'!$AF671),"")</f>
        <v/>
      </c>
      <c r="X138" s="379" t="str">
        <f>IF(AND('MAPA DE RIESGOS'!$AP672="Baja",'MAPA DE RIESGOS'!$AR672="Leve"),CONCATENATE("R",'MAPA DE RIESGOS'!$H672,"C",'MAPA DE RIESGOS'!$AF672),"")</f>
        <v/>
      </c>
      <c r="Y138" s="379" t="str">
        <f>IF(AND('MAPA DE RIESGOS'!$AP673="Baja",'MAPA DE RIESGOS'!$AR673="Leve"),CONCATENATE("R",'MAPA DE RIESGOS'!$H673,"C",'MAPA DE RIESGOS'!$AF673),"")</f>
        <v/>
      </c>
      <c r="Z138" s="379" t="str">
        <f>IF(AND('MAPA DE RIESGOS'!$AP674="Baja",'MAPA DE RIESGOS'!$AR674="Leve"),CONCATENATE("R",'MAPA DE RIESGOS'!$H674,"C",'MAPA DE RIESGOS'!$AF674),"")</f>
        <v/>
      </c>
      <c r="AA138" s="380" t="str">
        <f>IF(AND('MAPA DE RIESGOS'!$AP675="Baja",'MAPA DE RIESGOS'!$AR675="Leve"),CONCATENATE("R",'MAPA DE RIESGOS'!$H675,"C",'MAPA DE RIESGOS'!$AF675),"")</f>
        <v/>
      </c>
      <c r="AB138" s="369" t="str">
        <f>IF(AND('MAPA DE RIESGOS'!$AP658="Baja",'MAPA DE RIESGOS'!$AR658="Menor"),CONCATENATE("R",'MAPA DE RIESGOS'!$H658,"C",'MAPA DE RIESGOS'!$AF658),"")</f>
        <v/>
      </c>
      <c r="AC138" s="370" t="str">
        <f>IF(AND('MAPA DE RIESGOS'!$AP659="Baja",'MAPA DE RIESGOS'!$AR659="Menor"),CONCATENATE("R",'MAPA DE RIESGOS'!$H659,"C",'MAPA DE RIESGOS'!$AF659),"")</f>
        <v/>
      </c>
      <c r="AD138" s="370" t="str">
        <f>IF(AND('MAPA DE RIESGOS'!$AP660="Baja",'MAPA DE RIESGOS'!$AR660="Menor"),CONCATENATE("R",'MAPA DE RIESGOS'!$H660,"C",'MAPA DE RIESGOS'!$AF660),"")</f>
        <v/>
      </c>
      <c r="AE138" s="370" t="str">
        <f>IF(AND('MAPA DE RIESGOS'!$AP661="Baja",'MAPA DE RIESGOS'!$AR661="Menor"),CONCATENATE("R",'MAPA DE RIESGOS'!$H661,"C",'MAPA DE RIESGOS'!$AF661),"")</f>
        <v/>
      </c>
      <c r="AF138" s="370" t="str">
        <f>IF(AND('MAPA DE RIESGOS'!$AP662="Baja",'MAPA DE RIESGOS'!$AR662="Menor"),CONCATENATE("R",'MAPA DE RIESGOS'!$H662,"C",'MAPA DE RIESGOS'!$AF662),"")</f>
        <v/>
      </c>
      <c r="AG138" s="370" t="str">
        <f>IF(AND('MAPA DE RIESGOS'!$AP663="Baja",'MAPA DE RIESGOS'!$AR663="Menor"),CONCATENATE("R",'MAPA DE RIESGOS'!$H663,"C",'MAPA DE RIESGOS'!$AF663),"")</f>
        <v/>
      </c>
      <c r="AH138" s="370" t="str">
        <f>IF(AND('MAPA DE RIESGOS'!$AP664="Baja",'MAPA DE RIESGOS'!$AR664="Menor"),CONCATENATE("R",'MAPA DE RIESGOS'!$H664,"C",'MAPA DE RIESGOS'!$AF664),"")</f>
        <v/>
      </c>
      <c r="AI138" s="370" t="str">
        <f>IF(AND('MAPA DE RIESGOS'!$AP665="Baja",'MAPA DE RIESGOS'!$AR665="Menor"),CONCATENATE("R",'MAPA DE RIESGOS'!$H665,"C",'MAPA DE RIESGOS'!$AF665),"")</f>
        <v/>
      </c>
      <c r="AJ138" s="370" t="str">
        <f>IF(AND('MAPA DE RIESGOS'!$AP666="Baja",'MAPA DE RIESGOS'!$AR666="Menor"),CONCATENATE("R",'MAPA DE RIESGOS'!$H666,"C",'MAPA DE RIESGOS'!$AF666),"")</f>
        <v/>
      </c>
      <c r="AK138" s="370" t="str">
        <f>IF(AND('MAPA DE RIESGOS'!$AP667="Baja",'MAPA DE RIESGOS'!$AR667="Menor"),CONCATENATE("R",'MAPA DE RIESGOS'!$H667,"C",'MAPA DE RIESGOS'!$AF667),"")</f>
        <v/>
      </c>
      <c r="AL138" s="370" t="str">
        <f>IF(AND('MAPA DE RIESGOS'!$AP668="Baja",'MAPA DE RIESGOS'!$AR668="Menor"),CONCATENATE("R",'MAPA DE RIESGOS'!$H668,"C",'MAPA DE RIESGOS'!$AF668),"")</f>
        <v/>
      </c>
      <c r="AM138" s="370" t="str">
        <f>IF(AND('MAPA DE RIESGOS'!$AP669="Baja",'MAPA DE RIESGOS'!$AR669="Menor"),CONCATENATE("R",'MAPA DE RIESGOS'!$H669,"C",'MAPA DE RIESGOS'!$AF669),"")</f>
        <v/>
      </c>
      <c r="AN138" s="370" t="str">
        <f>IF(AND('MAPA DE RIESGOS'!$AP670="Baja",'MAPA DE RIESGOS'!$AR670="Menor"),CONCATENATE("R",'MAPA DE RIESGOS'!$H670,"C",'MAPA DE RIESGOS'!$AF670),"")</f>
        <v/>
      </c>
      <c r="AO138" s="370" t="str">
        <f>IF(AND('MAPA DE RIESGOS'!$AP671="Baja",'MAPA DE RIESGOS'!$AR671="Menor"),CONCATENATE("R",'MAPA DE RIESGOS'!$H671,"C",'MAPA DE RIESGOS'!$AF671),"")</f>
        <v/>
      </c>
      <c r="AP138" s="370" t="str">
        <f>IF(AND('MAPA DE RIESGOS'!$AP672="Baja",'MAPA DE RIESGOS'!$AR672="Menor"),CONCATENATE("R",'MAPA DE RIESGOS'!$H672,"C",'MAPA DE RIESGOS'!$AF672),"")</f>
        <v/>
      </c>
      <c r="AQ138" s="370" t="str">
        <f>IF(AND('MAPA DE RIESGOS'!$AP673="Baja",'MAPA DE RIESGOS'!$AR673="Menor"),CONCATENATE("R",'MAPA DE RIESGOS'!$H673,"C",'MAPA DE RIESGOS'!$AF673),"")</f>
        <v/>
      </c>
      <c r="AR138" s="370" t="str">
        <f>IF(AND('MAPA DE RIESGOS'!$AP674="Baja",'MAPA DE RIESGOS'!$AR674="Menor"),CONCATENATE("R",'MAPA DE RIESGOS'!$H674,"C",'MAPA DE RIESGOS'!$AF674),"")</f>
        <v/>
      </c>
      <c r="AS138" s="370" t="str">
        <f>IF(AND('MAPA DE RIESGOS'!$AP675="Baja",'MAPA DE RIESGOS'!$AR675="Menor"),CONCATENATE("R",'MAPA DE RIESGOS'!$H675,"C",'MAPA DE RIESGOS'!$AF675),"")</f>
        <v/>
      </c>
      <c r="AT138" s="369" t="str">
        <f>IF(AND('MAPA DE RIESGOS'!$AP658="Baja",'MAPA DE RIESGOS'!$AR658="Moderado"),CONCATENATE("R",'MAPA DE RIESGOS'!$H658,"C",'MAPA DE RIESGOS'!$AF658),"")</f>
        <v/>
      </c>
      <c r="AU138" s="370" t="str">
        <f>IF(AND('MAPA DE RIESGOS'!$AP659="Baja",'MAPA DE RIESGOS'!$AR659="Moderado"),CONCATENATE("R",'MAPA DE RIESGOS'!$H659,"C",'MAPA DE RIESGOS'!$AF659),"")</f>
        <v/>
      </c>
      <c r="AV138" s="370" t="str">
        <f>IF(AND('MAPA DE RIESGOS'!$AP660="Baja",'MAPA DE RIESGOS'!$AR660="Moderado"),CONCATENATE("R",'MAPA DE RIESGOS'!$H660,"C",'MAPA DE RIESGOS'!$AF660),"")</f>
        <v/>
      </c>
      <c r="AW138" s="370" t="str">
        <f>IF(AND('MAPA DE RIESGOS'!$AP661="Baja",'MAPA DE RIESGOS'!$AR661="Moderado"),CONCATENATE("R",'MAPA DE RIESGOS'!$H661,"C",'MAPA DE RIESGOS'!$AF661),"")</f>
        <v/>
      </c>
      <c r="AX138" s="370" t="str">
        <f>IF(AND('MAPA DE RIESGOS'!$AP662="Baja",'MAPA DE RIESGOS'!$AR662="Moderado"),CONCATENATE("R",'MAPA DE RIESGOS'!$H662,"C",'MAPA DE RIESGOS'!$AF662),"")</f>
        <v/>
      </c>
      <c r="AY138" s="370" t="str">
        <f>IF(AND('MAPA DE RIESGOS'!$AP663="Baja",'MAPA DE RIESGOS'!$AR663="Moderado"),CONCATENATE("R",'MAPA DE RIESGOS'!$H663,"C",'MAPA DE RIESGOS'!$AF663),"")</f>
        <v/>
      </c>
      <c r="AZ138" s="370" t="str">
        <f>IF(AND('MAPA DE RIESGOS'!$AP664="Baja",'MAPA DE RIESGOS'!$AR664="Moderado"),CONCATENATE("R",'MAPA DE RIESGOS'!$H664,"C",'MAPA DE RIESGOS'!$AF664),"")</f>
        <v/>
      </c>
      <c r="BA138" s="370" t="str">
        <f>IF(AND('MAPA DE RIESGOS'!$AP665="Baja",'MAPA DE RIESGOS'!$AR665="Moderado"),CONCATENATE("R",'MAPA DE RIESGOS'!$H665,"C",'MAPA DE RIESGOS'!$AF665),"")</f>
        <v/>
      </c>
      <c r="BB138" s="370" t="str">
        <f>IF(AND('MAPA DE RIESGOS'!$AP666="Baja",'MAPA DE RIESGOS'!$AR666="Moderado"),CONCATENATE("R",'MAPA DE RIESGOS'!$H666,"C",'MAPA DE RIESGOS'!$AF666),"")</f>
        <v/>
      </c>
      <c r="BC138" s="370" t="str">
        <f>IF(AND('MAPA DE RIESGOS'!$AP667="Baja",'MAPA DE RIESGOS'!$AR667="Moderado"),CONCATENATE("R",'MAPA DE RIESGOS'!$H667,"C",'MAPA DE RIESGOS'!$AF667),"")</f>
        <v/>
      </c>
      <c r="BD138" s="370" t="str">
        <f>IF(AND('MAPA DE RIESGOS'!$AP668="Baja",'MAPA DE RIESGOS'!$AR668="Moderado"),CONCATENATE("R",'MAPA DE RIESGOS'!$H668,"C",'MAPA DE RIESGOS'!$AF668),"")</f>
        <v/>
      </c>
      <c r="BE138" s="370" t="str">
        <f>IF(AND('MAPA DE RIESGOS'!$AP669="Baja",'MAPA DE RIESGOS'!$AR669="Moderado"),CONCATENATE("R",'MAPA DE RIESGOS'!$H669,"C",'MAPA DE RIESGOS'!$AF669),"")</f>
        <v/>
      </c>
      <c r="BF138" s="370" t="str">
        <f>IF(AND('MAPA DE RIESGOS'!$AP670="Baja",'MAPA DE RIESGOS'!$AR670="Moderado"),CONCATENATE("R",'MAPA DE RIESGOS'!$H670,"C",'MAPA DE RIESGOS'!$AF670),"")</f>
        <v/>
      </c>
      <c r="BG138" s="370" t="str">
        <f>IF(AND('MAPA DE RIESGOS'!$AP671="Baja",'MAPA DE RIESGOS'!$AR671="Moderado"),CONCATENATE("R",'MAPA DE RIESGOS'!$H671,"C",'MAPA DE RIESGOS'!$AF671),"")</f>
        <v/>
      </c>
      <c r="BH138" s="370" t="str">
        <f>IF(AND('MAPA DE RIESGOS'!$AP672="Baja",'MAPA DE RIESGOS'!$AR672="Moderado"),CONCATENATE("R",'MAPA DE RIESGOS'!$H672,"C",'MAPA DE RIESGOS'!$AF672),"")</f>
        <v/>
      </c>
      <c r="BI138" s="370" t="str">
        <f>IF(AND('MAPA DE RIESGOS'!$AP673="Baja",'MAPA DE RIESGOS'!$AR673="Moderado"),CONCATENATE("R",'MAPA DE RIESGOS'!$H673,"C",'MAPA DE RIESGOS'!$AF673),"")</f>
        <v/>
      </c>
      <c r="BJ138" s="370" t="str">
        <f>IF(AND('MAPA DE RIESGOS'!$AP674="Baja",'MAPA DE RIESGOS'!$AR674="Moderado"),CONCATENATE("R",'MAPA DE RIESGOS'!$H674,"C",'MAPA DE RIESGOS'!$AF674),"")</f>
        <v/>
      </c>
      <c r="BK138" s="371" t="str">
        <f>IF(AND('MAPA DE RIESGOS'!$AP675="Baja",'MAPA DE RIESGOS'!$AR675="Moderado"),CONCATENATE("R",'MAPA DE RIESGOS'!$H675,"C",'MAPA DE RIESGOS'!$AF675),"")</f>
        <v/>
      </c>
      <c r="BL138" s="357" t="str">
        <f>IF(AND('MAPA DE RIESGOS'!$AP658="Baja",'MAPA DE RIESGOS'!$AR658="Mayor"),CONCATENATE("R",'MAPA DE RIESGOS'!$H658,"C",'MAPA DE RIESGOS'!$AF658),"")</f>
        <v/>
      </c>
      <c r="BM138" s="357" t="str">
        <f>IF(AND('MAPA DE RIESGOS'!$AP659="Baja",'MAPA DE RIESGOS'!$AR659="Mayor"),CONCATENATE("R",'MAPA DE RIESGOS'!$H659,"C",'MAPA DE RIESGOS'!$AF659),"")</f>
        <v/>
      </c>
      <c r="BN138" s="357" t="str">
        <f>IF(AND('MAPA DE RIESGOS'!$AP660="Baja",'MAPA DE RIESGOS'!$AR660="Mayor"),CONCATENATE("R",'MAPA DE RIESGOS'!$H660,"C",'MAPA DE RIESGOS'!$AF660),"")</f>
        <v/>
      </c>
      <c r="BO138" s="357" t="str">
        <f>IF(AND('MAPA DE RIESGOS'!$AP661="Baja",'MAPA DE RIESGOS'!$AR661="Mayor"),CONCATENATE("R",'MAPA DE RIESGOS'!$H661,"C",'MAPA DE RIESGOS'!$AF661),"")</f>
        <v/>
      </c>
      <c r="BP138" s="357" t="str">
        <f>IF(AND('MAPA DE RIESGOS'!$AP662="Baja",'MAPA DE RIESGOS'!$AR662="Mayor"),CONCATENATE("R",'MAPA DE RIESGOS'!$H662,"C",'MAPA DE RIESGOS'!$AF662),"")</f>
        <v/>
      </c>
      <c r="BQ138" s="357" t="str">
        <f>IF(AND('MAPA DE RIESGOS'!$AP663="Baja",'MAPA DE RIESGOS'!$AR663="Mayor"),CONCATENATE("R",'MAPA DE RIESGOS'!$H663,"C",'MAPA DE RIESGOS'!$AF663),"")</f>
        <v/>
      </c>
      <c r="BR138" s="357" t="str">
        <f>IF(AND('MAPA DE RIESGOS'!$AP664="Baja",'MAPA DE RIESGOS'!$AR664="Mayor"),CONCATENATE("R",'MAPA DE RIESGOS'!$H664,"C",'MAPA DE RIESGOS'!$AF664),"")</f>
        <v/>
      </c>
      <c r="BS138" s="357" t="str">
        <f>IF(AND('MAPA DE RIESGOS'!$AP665="Baja",'MAPA DE RIESGOS'!$AR665="Mayor"),CONCATENATE("R",'MAPA DE RIESGOS'!$H665,"C",'MAPA DE RIESGOS'!$AF665),"")</f>
        <v/>
      </c>
      <c r="BT138" s="357" t="str">
        <f>IF(AND('MAPA DE RIESGOS'!$AP666="Baja",'MAPA DE RIESGOS'!$AR666="Mayor"),CONCATENATE("R",'MAPA DE RIESGOS'!$H666,"C",'MAPA DE RIESGOS'!$AF666),"")</f>
        <v/>
      </c>
      <c r="BU138" s="357" t="str">
        <f>IF(AND('MAPA DE RIESGOS'!$AP667="Baja",'MAPA DE RIESGOS'!$AR667="Mayor"),CONCATENATE("R",'MAPA DE RIESGOS'!$H667,"C",'MAPA DE RIESGOS'!$AF667),"")</f>
        <v/>
      </c>
      <c r="BV138" s="357" t="str">
        <f>IF(AND('MAPA DE RIESGOS'!$AP668="Baja",'MAPA DE RIESGOS'!$AR668="Mayor"),CONCATENATE("R",'MAPA DE RIESGOS'!$H668,"C",'MAPA DE RIESGOS'!$AF668),"")</f>
        <v/>
      </c>
      <c r="BW138" s="357" t="str">
        <f>IF(AND('MAPA DE RIESGOS'!$AP669="Baja",'MAPA DE RIESGOS'!$AR669="Mayor"),CONCATENATE("R",'MAPA DE RIESGOS'!$H669,"C",'MAPA DE RIESGOS'!$AF669),"")</f>
        <v/>
      </c>
      <c r="BX138" s="357" t="str">
        <f>IF(AND('MAPA DE RIESGOS'!$AP670="Baja",'MAPA DE RIESGOS'!$AR670="Mayor"),CONCATENATE("R",'MAPA DE RIESGOS'!$H670,"C",'MAPA DE RIESGOS'!$AF670),"")</f>
        <v/>
      </c>
      <c r="BY138" s="357" t="str">
        <f>IF(AND('MAPA DE RIESGOS'!$AP671="Baja",'MAPA DE RIESGOS'!$AR671="Mayor"),CONCATENATE("R",'MAPA DE RIESGOS'!$H671,"C",'MAPA DE RIESGOS'!$AF671),"")</f>
        <v/>
      </c>
      <c r="BZ138" s="357" t="str">
        <f>IF(AND('MAPA DE RIESGOS'!$AP672="Baja",'MAPA DE RIESGOS'!$AR672="Mayor"),CONCATENATE("R",'MAPA DE RIESGOS'!$H672,"C",'MAPA DE RIESGOS'!$AF672),"")</f>
        <v/>
      </c>
      <c r="CA138" s="357" t="str">
        <f>IF(AND('MAPA DE RIESGOS'!$AP673="Baja",'MAPA DE RIESGOS'!$AR673="Mayor"),CONCATENATE("R",'MAPA DE RIESGOS'!$H673,"C",'MAPA DE RIESGOS'!$AF673),"")</f>
        <v/>
      </c>
      <c r="CB138" s="357" t="str">
        <f>IF(AND('MAPA DE RIESGOS'!$AP674="Baja",'MAPA DE RIESGOS'!$AR674="Mayor"),CONCATENATE("R",'MAPA DE RIESGOS'!$H674,"C",'MAPA DE RIESGOS'!$AF674),"")</f>
        <v/>
      </c>
      <c r="CC138" s="358" t="str">
        <f>IF(AND('MAPA DE RIESGOS'!$AP675="Baja",'MAPA DE RIESGOS'!$AR675="Mayor"),CONCATENATE("R",'MAPA DE RIESGOS'!$H675,"C",'MAPA DE RIESGOS'!$AF675),"")</f>
        <v/>
      </c>
      <c r="CD138" s="359" t="str">
        <f>IF(AND('MAPA DE RIESGOS'!$AP658="Baja",'MAPA DE RIESGOS'!$AR658="Catastrófico"),CONCATENATE("R",'MAPA DE RIESGOS'!$H658,"C",'MAPA DE RIESGOS'!$AF658),"")</f>
        <v/>
      </c>
      <c r="CE138" s="359" t="str">
        <f>IF(AND('MAPA DE RIESGOS'!$AP659="Baja",'MAPA DE RIESGOS'!$AR659="Catastrófico"),CONCATENATE("R",'MAPA DE RIESGOS'!$H659,"C",'MAPA DE RIESGOS'!$AF659),"")</f>
        <v/>
      </c>
      <c r="CF138" s="359" t="str">
        <f>IF(AND('MAPA DE RIESGOS'!$AP660="Baja",'MAPA DE RIESGOS'!$AR660="Catastrófico"),CONCATENATE("R",'MAPA DE RIESGOS'!$H660,"C",'MAPA DE RIESGOS'!$AF660),"")</f>
        <v/>
      </c>
      <c r="CG138" s="359" t="str">
        <f>IF(AND('MAPA DE RIESGOS'!$AP661="Baja",'MAPA DE RIESGOS'!$AR661="Catastrófico"),CONCATENATE("R",'MAPA DE RIESGOS'!$H661,"C",'MAPA DE RIESGOS'!$AF661),"")</f>
        <v/>
      </c>
      <c r="CH138" s="359" t="str">
        <f>IF(AND('MAPA DE RIESGOS'!$AP662="Baja",'MAPA DE RIESGOS'!$AR662="Catastrófico"),CONCATENATE("R",'MAPA DE RIESGOS'!$H662,"C",'MAPA DE RIESGOS'!$AF662),"")</f>
        <v/>
      </c>
      <c r="CI138" s="359" t="str">
        <f>IF(AND('MAPA DE RIESGOS'!$AP663="Baja",'MAPA DE RIESGOS'!$AR663="Catastrófico"),CONCATENATE("R",'MAPA DE RIESGOS'!$H663,"C",'MAPA DE RIESGOS'!$AF663),"")</f>
        <v/>
      </c>
      <c r="CJ138" s="359" t="str">
        <f>IF(AND('MAPA DE RIESGOS'!$AP664="Baja",'MAPA DE RIESGOS'!$AR664="Catastrófico"),CONCATENATE("R",'MAPA DE RIESGOS'!$H664,"C",'MAPA DE RIESGOS'!$AF664),"")</f>
        <v/>
      </c>
      <c r="CK138" s="359" t="str">
        <f>IF(AND('MAPA DE RIESGOS'!$AP665="Baja",'MAPA DE RIESGOS'!$AR665="Catastrófico"),CONCATENATE("R",'MAPA DE RIESGOS'!$H665,"C",'MAPA DE RIESGOS'!$AF665),"")</f>
        <v/>
      </c>
      <c r="CL138" s="359" t="str">
        <f>IF(AND('MAPA DE RIESGOS'!$AP666="Baja",'MAPA DE RIESGOS'!$AR666="Catastrófico"),CONCATENATE("R",'MAPA DE RIESGOS'!$H666,"C",'MAPA DE RIESGOS'!$AF666),"")</f>
        <v/>
      </c>
      <c r="CM138" s="359" t="str">
        <f>IF(AND('MAPA DE RIESGOS'!$AP667="Baja",'MAPA DE RIESGOS'!$AR667="Catastrófico"),CONCATENATE("R",'MAPA DE RIESGOS'!$H667,"C",'MAPA DE RIESGOS'!$AF667),"")</f>
        <v/>
      </c>
      <c r="CN138" s="359" t="str">
        <f>IF(AND('MAPA DE RIESGOS'!$AP668="Baja",'MAPA DE RIESGOS'!$AR668="Catastrófico"),CONCATENATE("R",'MAPA DE RIESGOS'!$H668,"C",'MAPA DE RIESGOS'!$AF668),"")</f>
        <v/>
      </c>
      <c r="CO138" s="359" t="str">
        <f>IF(AND('MAPA DE RIESGOS'!$AP669="Baja",'MAPA DE RIESGOS'!$AR669="Catastrófico"),CONCATENATE("R",'MAPA DE RIESGOS'!$H669,"C",'MAPA DE RIESGOS'!$AF669),"")</f>
        <v/>
      </c>
      <c r="CP138" s="359" t="str">
        <f>IF(AND('MAPA DE RIESGOS'!$AP670="Baja",'MAPA DE RIESGOS'!$AR670="Catastrófico"),CONCATENATE("R",'MAPA DE RIESGOS'!$H670,"C",'MAPA DE RIESGOS'!$AF670),"")</f>
        <v/>
      </c>
      <c r="CQ138" s="359" t="str">
        <f>IF(AND('MAPA DE RIESGOS'!$AP671="Baja",'MAPA DE RIESGOS'!$AR671="Catastrófico"),CONCATENATE("R",'MAPA DE RIESGOS'!$H671,"C",'MAPA DE RIESGOS'!$AF671),"")</f>
        <v/>
      </c>
      <c r="CR138" s="359" t="str">
        <f>IF(AND('MAPA DE RIESGOS'!$AP672="Baja",'MAPA DE RIESGOS'!$AR672="Catastrófico"),CONCATENATE("R",'MAPA DE RIESGOS'!$H672,"C",'MAPA DE RIESGOS'!$AF672),"")</f>
        <v/>
      </c>
      <c r="CS138" s="359" t="str">
        <f>IF(AND('MAPA DE RIESGOS'!$AP673="Baja",'MAPA DE RIESGOS'!$AR673="Catastrófico"),CONCATENATE("R",'MAPA DE RIESGOS'!$H673,"C",'MAPA DE RIESGOS'!$AF673),"")</f>
        <v/>
      </c>
      <c r="CT138" s="359" t="str">
        <f>IF(AND('MAPA DE RIESGOS'!$AP674="Baja",'MAPA DE RIESGOS'!$AR674="Catastrófico"),CONCATENATE("R",'MAPA DE RIESGOS'!$H674,"C",'MAPA DE RIESGOS'!$AF674),"")</f>
        <v/>
      </c>
      <c r="CU138" s="360" t="str">
        <f>IF(AND('MAPA DE RIESGOS'!$AP675="Baja",'MAPA DE RIESGOS'!$AR675="Catastrófico"),CONCATENATE("R",'MAPA DE RIESGOS'!$H675,"C",'MAPA DE RIESGOS'!$AF675),"")</f>
        <v/>
      </c>
      <c r="CV138" s="67"/>
      <c r="CW138" s="752"/>
      <c r="CX138" s="752"/>
      <c r="CY138" s="752"/>
      <c r="CZ138" s="752"/>
      <c r="DA138" s="752"/>
      <c r="DB138" s="752"/>
    </row>
    <row r="139" spans="2:106" ht="32.5" customHeight="1">
      <c r="B139" s="749"/>
      <c r="C139" s="749"/>
      <c r="D139" s="750"/>
      <c r="E139" s="738"/>
      <c r="F139" s="739"/>
      <c r="G139" s="739"/>
      <c r="H139" s="739"/>
      <c r="I139" s="740"/>
      <c r="J139" s="378" t="str">
        <f>IF(AND('MAPA DE RIESGOS'!$AP676="Baja",'MAPA DE RIESGOS'!$AR676="Leve"),CONCATENATE("R",'MAPA DE RIESGOS'!$H676,"C",'MAPA DE RIESGOS'!$AF676),"")</f>
        <v/>
      </c>
      <c r="K139" s="379" t="str">
        <f>IF(AND('MAPA DE RIESGOS'!$AP677="Baja",'MAPA DE RIESGOS'!$AR677="Leve"),CONCATENATE("R",'MAPA DE RIESGOS'!$H677,"C",'MAPA DE RIESGOS'!$AF677),"")</f>
        <v/>
      </c>
      <c r="L139" s="379" t="str">
        <f>IF(AND('MAPA DE RIESGOS'!$AP678="Baja",'MAPA DE RIESGOS'!$AR678="Leve"),CONCATENATE("R",'MAPA DE RIESGOS'!$H678,"C",'MAPA DE RIESGOS'!$AF678),"")</f>
        <v/>
      </c>
      <c r="M139" s="379" t="str">
        <f>IF(AND('MAPA DE RIESGOS'!$AP679="Baja",'MAPA DE RIESGOS'!$AR679="Leve"),CONCATENATE("R",'MAPA DE RIESGOS'!$H679,"C",'MAPA DE RIESGOS'!$AF679),"")</f>
        <v/>
      </c>
      <c r="N139" s="379" t="str">
        <f>IF(AND('MAPA DE RIESGOS'!$AP680="Baja",'MAPA DE RIESGOS'!$AR680="Leve"),CONCATENATE("R",'MAPA DE RIESGOS'!$H680,"C",'MAPA DE RIESGOS'!$AF680),"")</f>
        <v/>
      </c>
      <c r="O139" s="379" t="str">
        <f>IF(AND('MAPA DE RIESGOS'!$AP681="Baja",'MAPA DE RIESGOS'!$AR681="Leve"),CONCATENATE("R",'MAPA DE RIESGOS'!$H681,"C",'MAPA DE RIESGOS'!$AF681),"")</f>
        <v/>
      </c>
      <c r="P139" s="379" t="str">
        <f>IF(AND('MAPA DE RIESGOS'!$AP682="Baja",'MAPA DE RIESGOS'!$AR682="Leve"),CONCATENATE("R",'MAPA DE RIESGOS'!$H682,"C",'MAPA DE RIESGOS'!$AF682),"")</f>
        <v/>
      </c>
      <c r="Q139" s="379" t="str">
        <f>IF(AND('MAPA DE RIESGOS'!$AP683="Baja",'MAPA DE RIESGOS'!$AR683="Leve"),CONCATENATE("R",'MAPA DE RIESGOS'!$H683,"C",'MAPA DE RIESGOS'!$AF683),"")</f>
        <v/>
      </c>
      <c r="R139" s="379" t="str">
        <f>IF(AND('MAPA DE RIESGOS'!$AP684="Baja",'MAPA DE RIESGOS'!$AR684="Leve"),CONCATENATE("R",'MAPA DE RIESGOS'!$H684,"C",'MAPA DE RIESGOS'!$AF684),"")</f>
        <v/>
      </c>
      <c r="S139" s="379" t="str">
        <f>IF(AND('MAPA DE RIESGOS'!$AP685="Baja",'MAPA DE RIESGOS'!$AR685="Leve"),CONCATENATE("R",'MAPA DE RIESGOS'!$H685,"C",'MAPA DE RIESGOS'!$AF685),"")</f>
        <v/>
      </c>
      <c r="T139" s="379" t="str">
        <f>IF(AND('MAPA DE RIESGOS'!$AP686="Baja",'MAPA DE RIESGOS'!$AR686="Leve"),CONCATENATE("R",'MAPA DE RIESGOS'!$H686,"C",'MAPA DE RIESGOS'!$AF686),"")</f>
        <v/>
      </c>
      <c r="U139" s="379" t="str">
        <f>IF(AND('MAPA DE RIESGOS'!$AP687="Baja",'MAPA DE RIESGOS'!$AR687="Leve"),CONCATENATE("R",'MAPA DE RIESGOS'!$H687,"C",'MAPA DE RIESGOS'!$AF687),"")</f>
        <v/>
      </c>
      <c r="V139" s="379" t="str">
        <f>IF(AND('MAPA DE RIESGOS'!$AP688="Baja",'MAPA DE RIESGOS'!$AR688="Leve"),CONCATENATE("R",'MAPA DE RIESGOS'!$H688,"C",'MAPA DE RIESGOS'!$AF688),"")</f>
        <v/>
      </c>
      <c r="W139" s="379" t="str">
        <f>IF(AND('MAPA DE RIESGOS'!$AP689="Baja",'MAPA DE RIESGOS'!$AR689="Leve"),CONCATENATE("R",'MAPA DE RIESGOS'!$H689,"C",'MAPA DE RIESGOS'!$AF689),"")</f>
        <v/>
      </c>
      <c r="X139" s="379" t="str">
        <f>IF(AND('MAPA DE RIESGOS'!$AP690="Baja",'MAPA DE RIESGOS'!$AR690="Leve"),CONCATENATE("R",'MAPA DE RIESGOS'!$H690,"C",'MAPA DE RIESGOS'!$AF690),"")</f>
        <v/>
      </c>
      <c r="Y139" s="379" t="str">
        <f>IF(AND('MAPA DE RIESGOS'!$AP691="Baja",'MAPA DE RIESGOS'!$AR691="Leve"),CONCATENATE("R",'MAPA DE RIESGOS'!$H691,"C",'MAPA DE RIESGOS'!$AF691),"")</f>
        <v/>
      </c>
      <c r="Z139" s="379" t="str">
        <f>IF(AND('MAPA DE RIESGOS'!$AP692="Baja",'MAPA DE RIESGOS'!$AR692="Leve"),CONCATENATE("R",'MAPA DE RIESGOS'!$H692,"C",'MAPA DE RIESGOS'!$AF692),"")</f>
        <v/>
      </c>
      <c r="AA139" s="380" t="str">
        <f>IF(AND('MAPA DE RIESGOS'!$AP693="Baja",'MAPA DE RIESGOS'!$AR693="Leve"),CONCATENATE("R",'MAPA DE RIESGOS'!$H693,"C",'MAPA DE RIESGOS'!$AF693),"")</f>
        <v/>
      </c>
      <c r="AB139" s="369" t="str">
        <f>IF(AND('MAPA DE RIESGOS'!$AP676="Baja",'MAPA DE RIESGOS'!$AR676="Menor"),CONCATENATE("R",'MAPA DE RIESGOS'!$H676,"C",'MAPA DE RIESGOS'!$AF676),"")</f>
        <v/>
      </c>
      <c r="AC139" s="370" t="str">
        <f>IF(AND('MAPA DE RIESGOS'!$AP677="Baja",'MAPA DE RIESGOS'!$AR677="Menor"),CONCATENATE("R",'MAPA DE RIESGOS'!$H677,"C",'MAPA DE RIESGOS'!$AF677),"")</f>
        <v/>
      </c>
      <c r="AD139" s="370" t="str">
        <f>IF(AND('MAPA DE RIESGOS'!$AP678="Baja",'MAPA DE RIESGOS'!$AR678="Menor"),CONCATENATE("R",'MAPA DE RIESGOS'!$H678,"C",'MAPA DE RIESGOS'!$AF678),"")</f>
        <v/>
      </c>
      <c r="AE139" s="370" t="str">
        <f>IF(AND('MAPA DE RIESGOS'!$AP679="Baja",'MAPA DE RIESGOS'!$AR679="Menor"),CONCATENATE("R",'MAPA DE RIESGOS'!$H679,"C",'MAPA DE RIESGOS'!$AF679),"")</f>
        <v/>
      </c>
      <c r="AF139" s="370" t="str">
        <f>IF(AND('MAPA DE RIESGOS'!$AP680="Baja",'MAPA DE RIESGOS'!$AR680="Menor"),CONCATENATE("R",'MAPA DE RIESGOS'!$H680,"C",'MAPA DE RIESGOS'!$AF680),"")</f>
        <v/>
      </c>
      <c r="AG139" s="370" t="str">
        <f>IF(AND('MAPA DE RIESGOS'!$AP681="Baja",'MAPA DE RIESGOS'!$AR681="Menor"),CONCATENATE("R",'MAPA DE RIESGOS'!$H681,"C",'MAPA DE RIESGOS'!$AF681),"")</f>
        <v/>
      </c>
      <c r="AH139" s="370" t="str">
        <f>IF(AND('MAPA DE RIESGOS'!$AP682="Baja",'MAPA DE RIESGOS'!$AR682="Menor"),CONCATENATE("R",'MAPA DE RIESGOS'!$H682,"C",'MAPA DE RIESGOS'!$AF682),"")</f>
        <v/>
      </c>
      <c r="AI139" s="370" t="str">
        <f>IF(AND('MAPA DE RIESGOS'!$AP683="Baja",'MAPA DE RIESGOS'!$AR683="Menor"),CONCATENATE("R",'MAPA DE RIESGOS'!$H683,"C",'MAPA DE RIESGOS'!$AF683),"")</f>
        <v/>
      </c>
      <c r="AJ139" s="370" t="str">
        <f>IF(AND('MAPA DE RIESGOS'!$AP684="Baja",'MAPA DE RIESGOS'!$AR684="Menor"),CONCATENATE("R",'MAPA DE RIESGOS'!$H684,"C",'MAPA DE RIESGOS'!$AF684),"")</f>
        <v/>
      </c>
      <c r="AK139" s="370" t="str">
        <f>IF(AND('MAPA DE RIESGOS'!$AP685="Baja",'MAPA DE RIESGOS'!$AR685="Menor"),CONCATENATE("R",'MAPA DE RIESGOS'!$H685,"C",'MAPA DE RIESGOS'!$AF685),"")</f>
        <v/>
      </c>
      <c r="AL139" s="370" t="str">
        <f>IF(AND('MAPA DE RIESGOS'!$AP686="Baja",'MAPA DE RIESGOS'!$AR686="Menor"),CONCATENATE("R",'MAPA DE RIESGOS'!$H686,"C",'MAPA DE RIESGOS'!$AF686),"")</f>
        <v/>
      </c>
      <c r="AM139" s="370" t="str">
        <f>IF(AND('MAPA DE RIESGOS'!$AP687="Baja",'MAPA DE RIESGOS'!$AR687="Menor"),CONCATENATE("R",'MAPA DE RIESGOS'!$H687,"C",'MAPA DE RIESGOS'!$AF687),"")</f>
        <v/>
      </c>
      <c r="AN139" s="370" t="str">
        <f>IF(AND('MAPA DE RIESGOS'!$AP688="Baja",'MAPA DE RIESGOS'!$AR688="Menor"),CONCATENATE("R",'MAPA DE RIESGOS'!$H688,"C",'MAPA DE RIESGOS'!$AF688),"")</f>
        <v/>
      </c>
      <c r="AO139" s="370" t="str">
        <f>IF(AND('MAPA DE RIESGOS'!$AP689="Baja",'MAPA DE RIESGOS'!$AR689="Menor"),CONCATENATE("R",'MAPA DE RIESGOS'!$H689,"C",'MAPA DE RIESGOS'!$AF689),"")</f>
        <v/>
      </c>
      <c r="AP139" s="370" t="str">
        <f>IF(AND('MAPA DE RIESGOS'!$AP690="Baja",'MAPA DE RIESGOS'!$AR690="Menor"),CONCATENATE("R",'MAPA DE RIESGOS'!$H690,"C",'MAPA DE RIESGOS'!$AF690),"")</f>
        <v/>
      </c>
      <c r="AQ139" s="370" t="str">
        <f>IF(AND('MAPA DE RIESGOS'!$AP691="Baja",'MAPA DE RIESGOS'!$AR691="Menor"),CONCATENATE("R",'MAPA DE RIESGOS'!$H691,"C",'MAPA DE RIESGOS'!$AF691),"")</f>
        <v/>
      </c>
      <c r="AR139" s="370" t="str">
        <f>IF(AND('MAPA DE RIESGOS'!$AP692="Baja",'MAPA DE RIESGOS'!$AR692="Menor"),CONCATENATE("R",'MAPA DE RIESGOS'!$H692,"C",'MAPA DE RIESGOS'!$AF692),"")</f>
        <v/>
      </c>
      <c r="AS139" s="370" t="str">
        <f>IF(AND('MAPA DE RIESGOS'!$AP693="Baja",'MAPA DE RIESGOS'!$AR693="Menor"),CONCATENATE("R",'MAPA DE RIESGOS'!$H693,"C",'MAPA DE RIESGOS'!$AF693),"")</f>
        <v/>
      </c>
      <c r="AT139" s="369" t="str">
        <f>IF(AND('MAPA DE RIESGOS'!$AP676="Baja",'MAPA DE RIESGOS'!$AR676="Moderado"),CONCATENATE("R",'MAPA DE RIESGOS'!$H676,"C",'MAPA DE RIESGOS'!$AF676),"")</f>
        <v/>
      </c>
      <c r="AU139" s="370" t="str">
        <f>IF(AND('MAPA DE RIESGOS'!$AP677="Baja",'MAPA DE RIESGOS'!$AR677="Moderado"),CONCATENATE("R",'MAPA DE RIESGOS'!$H677,"C",'MAPA DE RIESGOS'!$AF677),"")</f>
        <v/>
      </c>
      <c r="AV139" s="370" t="str">
        <f>IF(AND('MAPA DE RIESGOS'!$AP678="Baja",'MAPA DE RIESGOS'!$AR678="Moderado"),CONCATENATE("R",'MAPA DE RIESGOS'!$H678,"C",'MAPA DE RIESGOS'!$AF678),"")</f>
        <v/>
      </c>
      <c r="AW139" s="370" t="str">
        <f>IF(AND('MAPA DE RIESGOS'!$AP679="Baja",'MAPA DE RIESGOS'!$AR679="Moderado"),CONCATENATE("R",'MAPA DE RIESGOS'!$H679,"C",'MAPA DE RIESGOS'!$AF679),"")</f>
        <v/>
      </c>
      <c r="AX139" s="370" t="str">
        <f>IF(AND('MAPA DE RIESGOS'!$AP680="Baja",'MAPA DE RIESGOS'!$AR680="Moderado"),CONCATENATE("R",'MAPA DE RIESGOS'!$H680,"C",'MAPA DE RIESGOS'!$AF680),"")</f>
        <v/>
      </c>
      <c r="AY139" s="370" t="str">
        <f>IF(AND('MAPA DE RIESGOS'!$AP681="Baja",'MAPA DE RIESGOS'!$AR681="Moderado"),CONCATENATE("R",'MAPA DE RIESGOS'!$H681,"C",'MAPA DE RIESGOS'!$AF681),"")</f>
        <v/>
      </c>
      <c r="AZ139" s="370" t="str">
        <f>IF(AND('MAPA DE RIESGOS'!$AP682="Baja",'MAPA DE RIESGOS'!$AR682="Moderado"),CONCATENATE("R",'MAPA DE RIESGOS'!$H682,"C",'MAPA DE RIESGOS'!$AF682),"")</f>
        <v/>
      </c>
      <c r="BA139" s="370" t="str">
        <f>IF(AND('MAPA DE RIESGOS'!$AP683="Baja",'MAPA DE RIESGOS'!$AR683="Moderado"),CONCATENATE("R",'MAPA DE RIESGOS'!$H683,"C",'MAPA DE RIESGOS'!$AF683),"")</f>
        <v/>
      </c>
      <c r="BB139" s="370" t="str">
        <f>IF(AND('MAPA DE RIESGOS'!$AP684="Baja",'MAPA DE RIESGOS'!$AR684="Moderado"),CONCATENATE("R",'MAPA DE RIESGOS'!$H684,"C",'MAPA DE RIESGOS'!$AF684),"")</f>
        <v/>
      </c>
      <c r="BC139" s="370" t="str">
        <f>IF(AND('MAPA DE RIESGOS'!$AP685="Baja",'MAPA DE RIESGOS'!$AR685="Moderado"),CONCATENATE("R",'MAPA DE RIESGOS'!$H685,"C",'MAPA DE RIESGOS'!$AF685),"")</f>
        <v/>
      </c>
      <c r="BD139" s="370" t="str">
        <f>IF(AND('MAPA DE RIESGOS'!$AP686="Baja",'MAPA DE RIESGOS'!$AR686="Moderado"),CONCATENATE("R",'MAPA DE RIESGOS'!$H686,"C",'MAPA DE RIESGOS'!$AF686),"")</f>
        <v/>
      </c>
      <c r="BE139" s="370" t="str">
        <f>IF(AND('MAPA DE RIESGOS'!$AP687="Baja",'MAPA DE RIESGOS'!$AR687="Moderado"),CONCATENATE("R",'MAPA DE RIESGOS'!$H687,"C",'MAPA DE RIESGOS'!$AF687),"")</f>
        <v/>
      </c>
      <c r="BF139" s="370" t="str">
        <f>IF(AND('MAPA DE RIESGOS'!$AP688="Baja",'MAPA DE RIESGOS'!$AR688="Moderado"),CONCATENATE("R",'MAPA DE RIESGOS'!$H688,"C",'MAPA DE RIESGOS'!$AF688),"")</f>
        <v/>
      </c>
      <c r="BG139" s="370" t="str">
        <f>IF(AND('MAPA DE RIESGOS'!$AP689="Baja",'MAPA DE RIESGOS'!$AR689="Moderado"),CONCATENATE("R",'MAPA DE RIESGOS'!$H689,"C",'MAPA DE RIESGOS'!$AF689),"")</f>
        <v/>
      </c>
      <c r="BH139" s="370" t="str">
        <f>IF(AND('MAPA DE RIESGOS'!$AP690="Baja",'MAPA DE RIESGOS'!$AR690="Moderado"),CONCATENATE("R",'MAPA DE RIESGOS'!$H690,"C",'MAPA DE RIESGOS'!$AF690),"")</f>
        <v/>
      </c>
      <c r="BI139" s="370" t="str">
        <f>IF(AND('MAPA DE RIESGOS'!$AP691="Baja",'MAPA DE RIESGOS'!$AR691="Moderado"),CONCATENATE("R",'MAPA DE RIESGOS'!$H691,"C",'MAPA DE RIESGOS'!$AF691),"")</f>
        <v/>
      </c>
      <c r="BJ139" s="370" t="str">
        <f>IF(AND('MAPA DE RIESGOS'!$AP692="Baja",'MAPA DE RIESGOS'!$AR692="Moderado"),CONCATENATE("R",'MAPA DE RIESGOS'!$H692,"C",'MAPA DE RIESGOS'!$AF692),"")</f>
        <v/>
      </c>
      <c r="BK139" s="371" t="str">
        <f>IF(AND('MAPA DE RIESGOS'!$AP693="Baja",'MAPA DE RIESGOS'!$AR693="Moderado"),CONCATENATE("R",'MAPA DE RIESGOS'!$H693,"C",'MAPA DE RIESGOS'!$AF693),"")</f>
        <v/>
      </c>
      <c r="BL139" s="357" t="str">
        <f>IF(AND('MAPA DE RIESGOS'!$AP676="Baja",'MAPA DE RIESGOS'!$AR676="Mayor"),CONCATENATE("R",'MAPA DE RIESGOS'!$H676,"C",'MAPA DE RIESGOS'!$AF676),"")</f>
        <v/>
      </c>
      <c r="BM139" s="357" t="str">
        <f>IF(AND('MAPA DE RIESGOS'!$AP677="Baja",'MAPA DE RIESGOS'!$AR677="Mayor"),CONCATENATE("R",'MAPA DE RIESGOS'!$H677,"C",'MAPA DE RIESGOS'!$AF677),"")</f>
        <v/>
      </c>
      <c r="BN139" s="357" t="str">
        <f>IF(AND('MAPA DE RIESGOS'!$AP678="Baja",'MAPA DE RIESGOS'!$AR678="Mayor"),CONCATENATE("R",'MAPA DE RIESGOS'!$H678,"C",'MAPA DE RIESGOS'!$AF678),"")</f>
        <v/>
      </c>
      <c r="BO139" s="357" t="str">
        <f>IF(AND('MAPA DE RIESGOS'!$AP679="Baja",'MAPA DE RIESGOS'!$AR679="Mayor"),CONCATENATE("R",'MAPA DE RIESGOS'!$H679,"C",'MAPA DE RIESGOS'!$AF679),"")</f>
        <v/>
      </c>
      <c r="BP139" s="357" t="str">
        <f>IF(AND('MAPA DE RIESGOS'!$AP680="Baja",'MAPA DE RIESGOS'!$AR680="Mayor"),CONCATENATE("R",'MAPA DE RIESGOS'!$H680,"C",'MAPA DE RIESGOS'!$AF680),"")</f>
        <v/>
      </c>
      <c r="BQ139" s="357" t="str">
        <f>IF(AND('MAPA DE RIESGOS'!$AP681="Baja",'MAPA DE RIESGOS'!$AR681="Mayor"),CONCATENATE("R",'MAPA DE RIESGOS'!$H681,"C",'MAPA DE RIESGOS'!$AF681),"")</f>
        <v/>
      </c>
      <c r="BR139" s="357" t="str">
        <f>IF(AND('MAPA DE RIESGOS'!$AP682="Baja",'MAPA DE RIESGOS'!$AR682="Mayor"),CONCATENATE("R",'MAPA DE RIESGOS'!$H682,"C",'MAPA DE RIESGOS'!$AF682),"")</f>
        <v/>
      </c>
      <c r="BS139" s="357" t="str">
        <f>IF(AND('MAPA DE RIESGOS'!$AP683="Baja",'MAPA DE RIESGOS'!$AR683="Mayor"),CONCATENATE("R",'MAPA DE RIESGOS'!$H683,"C",'MAPA DE RIESGOS'!$AF683),"")</f>
        <v/>
      </c>
      <c r="BT139" s="357" t="str">
        <f>IF(AND('MAPA DE RIESGOS'!$AP684="Baja",'MAPA DE RIESGOS'!$AR684="Mayor"),CONCATENATE("R",'MAPA DE RIESGOS'!$H684,"C",'MAPA DE RIESGOS'!$AF684),"")</f>
        <v/>
      </c>
      <c r="BU139" s="357" t="str">
        <f>IF(AND('MAPA DE RIESGOS'!$AP685="Baja",'MAPA DE RIESGOS'!$AR685="Mayor"),CONCATENATE("R",'MAPA DE RIESGOS'!$H685,"C",'MAPA DE RIESGOS'!$AF685),"")</f>
        <v/>
      </c>
      <c r="BV139" s="357" t="str">
        <f>IF(AND('MAPA DE RIESGOS'!$AP686="Baja",'MAPA DE RIESGOS'!$AR686="Mayor"),CONCATENATE("R",'MAPA DE RIESGOS'!$H686,"C",'MAPA DE RIESGOS'!$AF686),"")</f>
        <v/>
      </c>
      <c r="BW139" s="357" t="str">
        <f>IF(AND('MAPA DE RIESGOS'!$AP687="Baja",'MAPA DE RIESGOS'!$AR687="Mayor"),CONCATENATE("R",'MAPA DE RIESGOS'!$H687,"C",'MAPA DE RIESGOS'!$AF687),"")</f>
        <v/>
      </c>
      <c r="BX139" s="357" t="str">
        <f>IF(AND('MAPA DE RIESGOS'!$AP688="Baja",'MAPA DE RIESGOS'!$AR688="Mayor"),CONCATENATE("R",'MAPA DE RIESGOS'!$H688,"C",'MAPA DE RIESGOS'!$AF688),"")</f>
        <v/>
      </c>
      <c r="BY139" s="357" t="str">
        <f>IF(AND('MAPA DE RIESGOS'!$AP689="Baja",'MAPA DE RIESGOS'!$AR689="Mayor"),CONCATENATE("R",'MAPA DE RIESGOS'!$H689,"C",'MAPA DE RIESGOS'!$AF689),"")</f>
        <v/>
      </c>
      <c r="BZ139" s="357" t="str">
        <f>IF(AND('MAPA DE RIESGOS'!$AP690="Baja",'MAPA DE RIESGOS'!$AR690="Mayor"),CONCATENATE("R",'MAPA DE RIESGOS'!$H690,"C",'MAPA DE RIESGOS'!$AF690),"")</f>
        <v/>
      </c>
      <c r="CA139" s="357" t="str">
        <f>IF(AND('MAPA DE RIESGOS'!$AP691="Baja",'MAPA DE RIESGOS'!$AR691="Mayor"),CONCATENATE("R",'MAPA DE RIESGOS'!$H691,"C",'MAPA DE RIESGOS'!$AF691),"")</f>
        <v/>
      </c>
      <c r="CB139" s="357" t="str">
        <f>IF(AND('MAPA DE RIESGOS'!$AP692="Baja",'MAPA DE RIESGOS'!$AR692="Mayor"),CONCATENATE("R",'MAPA DE RIESGOS'!$H692,"C",'MAPA DE RIESGOS'!$AF692),"")</f>
        <v/>
      </c>
      <c r="CC139" s="358" t="str">
        <f>IF(AND('MAPA DE RIESGOS'!$AP693="Baja",'MAPA DE RIESGOS'!$AR693="Mayor"),CONCATENATE("R",'MAPA DE RIESGOS'!$H693,"C",'MAPA DE RIESGOS'!$AF693),"")</f>
        <v/>
      </c>
      <c r="CD139" s="359" t="str">
        <f>IF(AND('MAPA DE RIESGOS'!$AP676="Baja",'MAPA DE RIESGOS'!$AR676="Catastrófico"),CONCATENATE("R",'MAPA DE RIESGOS'!$H676,"C",'MAPA DE RIESGOS'!$AF676),"")</f>
        <v/>
      </c>
      <c r="CE139" s="359" t="str">
        <f>IF(AND('MAPA DE RIESGOS'!$AP677="Baja",'MAPA DE RIESGOS'!$AR677="Catastrófico"),CONCATENATE("R",'MAPA DE RIESGOS'!$H677,"C",'MAPA DE RIESGOS'!$AF677),"")</f>
        <v/>
      </c>
      <c r="CF139" s="359" t="str">
        <f>IF(AND('MAPA DE RIESGOS'!$AP678="Baja",'MAPA DE RIESGOS'!$AR678="Catastrófico"),CONCATENATE("R",'MAPA DE RIESGOS'!$H678,"C",'MAPA DE RIESGOS'!$AF678),"")</f>
        <v/>
      </c>
      <c r="CG139" s="359" t="str">
        <f>IF(AND('MAPA DE RIESGOS'!$AP679="Baja",'MAPA DE RIESGOS'!$AR679="Catastrófico"),CONCATENATE("R",'MAPA DE RIESGOS'!$H679,"C",'MAPA DE RIESGOS'!$AF679),"")</f>
        <v/>
      </c>
      <c r="CH139" s="359" t="str">
        <f>IF(AND('MAPA DE RIESGOS'!$AP680="Baja",'MAPA DE RIESGOS'!$AR680="Catastrófico"),CONCATENATE("R",'MAPA DE RIESGOS'!$H680,"C",'MAPA DE RIESGOS'!$AF680),"")</f>
        <v/>
      </c>
      <c r="CI139" s="359" t="str">
        <f>IF(AND('MAPA DE RIESGOS'!$AP681="Baja",'MAPA DE RIESGOS'!$AR681="Catastrófico"),CONCATENATE("R",'MAPA DE RIESGOS'!$H681,"C",'MAPA DE RIESGOS'!$AF681),"")</f>
        <v/>
      </c>
      <c r="CJ139" s="359" t="str">
        <f>IF(AND('MAPA DE RIESGOS'!$AP682="Baja",'MAPA DE RIESGOS'!$AR682="Catastrófico"),CONCATENATE("R",'MAPA DE RIESGOS'!$H682,"C",'MAPA DE RIESGOS'!$AF682),"")</f>
        <v/>
      </c>
      <c r="CK139" s="359" t="str">
        <f>IF(AND('MAPA DE RIESGOS'!$AP683="Baja",'MAPA DE RIESGOS'!$AR683="Catastrófico"),CONCATENATE("R",'MAPA DE RIESGOS'!$H683,"C",'MAPA DE RIESGOS'!$AF683),"")</f>
        <v/>
      </c>
      <c r="CL139" s="359" t="str">
        <f>IF(AND('MAPA DE RIESGOS'!$AP684="Baja",'MAPA DE RIESGOS'!$AR684="Catastrófico"),CONCATENATE("R",'MAPA DE RIESGOS'!$H684,"C",'MAPA DE RIESGOS'!$AF684),"")</f>
        <v/>
      </c>
      <c r="CM139" s="359" t="str">
        <f>IF(AND('MAPA DE RIESGOS'!$AP685="Baja",'MAPA DE RIESGOS'!$AR685="Catastrófico"),CONCATENATE("R",'MAPA DE RIESGOS'!$H685,"C",'MAPA DE RIESGOS'!$AF685),"")</f>
        <v/>
      </c>
      <c r="CN139" s="359" t="str">
        <f>IF(AND('MAPA DE RIESGOS'!$AP686="Baja",'MAPA DE RIESGOS'!$AR686="Catastrófico"),CONCATENATE("R",'MAPA DE RIESGOS'!$H686,"C",'MAPA DE RIESGOS'!$AF686),"")</f>
        <v/>
      </c>
      <c r="CO139" s="359" t="str">
        <f>IF(AND('MAPA DE RIESGOS'!$AP687="Baja",'MAPA DE RIESGOS'!$AR687="Catastrófico"),CONCATENATE("R",'MAPA DE RIESGOS'!$H687,"C",'MAPA DE RIESGOS'!$AF687),"")</f>
        <v/>
      </c>
      <c r="CP139" s="359" t="str">
        <f>IF(AND('MAPA DE RIESGOS'!$AP688="Baja",'MAPA DE RIESGOS'!$AR688="Catastrófico"),CONCATENATE("R",'MAPA DE RIESGOS'!$H688,"C",'MAPA DE RIESGOS'!$AF688),"")</f>
        <v/>
      </c>
      <c r="CQ139" s="359" t="str">
        <f>IF(AND('MAPA DE RIESGOS'!$AP689="Baja",'MAPA DE RIESGOS'!$AR689="Catastrófico"),CONCATENATE("R",'MAPA DE RIESGOS'!$H689,"C",'MAPA DE RIESGOS'!$AF689),"")</f>
        <v/>
      </c>
      <c r="CR139" s="359" t="str">
        <f>IF(AND('MAPA DE RIESGOS'!$AP690="Baja",'MAPA DE RIESGOS'!$AR690="Catastrófico"),CONCATENATE("R",'MAPA DE RIESGOS'!$H690,"C",'MAPA DE RIESGOS'!$AF690),"")</f>
        <v/>
      </c>
      <c r="CS139" s="359" t="str">
        <f>IF(AND('MAPA DE RIESGOS'!$AP691="Baja",'MAPA DE RIESGOS'!$AR691="Catastrófico"),CONCATENATE("R",'MAPA DE RIESGOS'!$H691,"C",'MAPA DE RIESGOS'!$AF691),"")</f>
        <v/>
      </c>
      <c r="CT139" s="359" t="str">
        <f>IF(AND('MAPA DE RIESGOS'!$AP692="Baja",'MAPA DE RIESGOS'!$AR692="Catastrófico"),CONCATENATE("R",'MAPA DE RIESGOS'!$H692,"C",'MAPA DE RIESGOS'!$AF692),"")</f>
        <v/>
      </c>
      <c r="CU139" s="360" t="str">
        <f>IF(AND('MAPA DE RIESGOS'!$AP693="Baja",'MAPA DE RIESGOS'!$AR693="Catastrófico"),CONCATENATE("R",'MAPA DE RIESGOS'!$H693,"C",'MAPA DE RIESGOS'!$AF693),"")</f>
        <v/>
      </c>
      <c r="CV139" s="67"/>
      <c r="CW139" s="752"/>
      <c r="CX139" s="752"/>
      <c r="CY139" s="752"/>
      <c r="CZ139" s="752"/>
      <c r="DA139" s="752"/>
      <c r="DB139" s="752"/>
    </row>
    <row r="140" spans="2:106" ht="32.5" customHeight="1">
      <c r="B140" s="749"/>
      <c r="C140" s="749"/>
      <c r="D140" s="750"/>
      <c r="E140" s="738"/>
      <c r="F140" s="739"/>
      <c r="G140" s="739"/>
      <c r="H140" s="739"/>
      <c r="I140" s="740"/>
      <c r="J140" s="378" t="str">
        <f>IF(AND('MAPA DE RIESGOS'!$AP694="Baja",'MAPA DE RIESGOS'!$AR694="Leve"),CONCATENATE("R",'MAPA DE RIESGOS'!$H694,"C",'MAPA DE RIESGOS'!$AF694),"")</f>
        <v/>
      </c>
      <c r="K140" s="379" t="str">
        <f>IF(AND('MAPA DE RIESGOS'!$AP695="Baja",'MAPA DE RIESGOS'!$AR695="Leve"),CONCATENATE("R",'MAPA DE RIESGOS'!$H695,"C",'MAPA DE RIESGOS'!$AF695),"")</f>
        <v/>
      </c>
      <c r="L140" s="379" t="str">
        <f>IF(AND('MAPA DE RIESGOS'!$AP696="Baja",'MAPA DE RIESGOS'!$AR696="Leve"),CONCATENATE("R",'MAPA DE RIESGOS'!$H696,"C",'MAPA DE RIESGOS'!$AF696),"")</f>
        <v/>
      </c>
      <c r="M140" s="379" t="str">
        <f>IF(AND('MAPA DE RIESGOS'!$AP697="Baja",'MAPA DE RIESGOS'!$AR697="Leve"),CONCATENATE("R",'MAPA DE RIESGOS'!$H697,"C",'MAPA DE RIESGOS'!$AF697),"")</f>
        <v/>
      </c>
      <c r="N140" s="379" t="str">
        <f>IF(AND('MAPA DE RIESGOS'!$AP698="Baja",'MAPA DE RIESGOS'!$AR698="Leve"),CONCATENATE("R",'MAPA DE RIESGOS'!$H698,"C",'MAPA DE RIESGOS'!$AF698),"")</f>
        <v/>
      </c>
      <c r="O140" s="379" t="str">
        <f>IF(AND('MAPA DE RIESGOS'!$AP699="Baja",'MAPA DE RIESGOS'!$AR699="Leve"),CONCATENATE("R",'MAPA DE RIESGOS'!$H699,"C",'MAPA DE RIESGOS'!$AF699),"")</f>
        <v/>
      </c>
      <c r="P140" s="379" t="str">
        <f>IF(AND('MAPA DE RIESGOS'!$AP700="Baja",'MAPA DE RIESGOS'!$AR700="Leve"),CONCATENATE("R",'MAPA DE RIESGOS'!$H700,"C",'MAPA DE RIESGOS'!$AF700),"")</f>
        <v/>
      </c>
      <c r="Q140" s="379" t="str">
        <f>IF(AND('MAPA DE RIESGOS'!$AP701="Baja",'MAPA DE RIESGOS'!$AR701="Leve"),CONCATENATE("R",'MAPA DE RIESGOS'!$H701,"C",'MAPA DE RIESGOS'!$AF701),"")</f>
        <v/>
      </c>
      <c r="R140" s="379" t="str">
        <f>IF(AND('MAPA DE RIESGOS'!$AP702="Baja",'MAPA DE RIESGOS'!$AR702="Leve"),CONCATENATE("R",'MAPA DE RIESGOS'!$H702,"C",'MAPA DE RIESGOS'!$AF702),"")</f>
        <v/>
      </c>
      <c r="S140" s="379" t="str">
        <f>IF(AND('MAPA DE RIESGOS'!$AP703="Baja",'MAPA DE RIESGOS'!$AR703="Leve"),CONCATENATE("R",'MAPA DE RIESGOS'!$H703,"C",'MAPA DE RIESGOS'!$AF703),"")</f>
        <v/>
      </c>
      <c r="T140" s="379" t="str">
        <f>IF(AND('MAPA DE RIESGOS'!$AP704="Baja",'MAPA DE RIESGOS'!$AR704="Leve"),CONCATENATE("R",'MAPA DE RIESGOS'!$H704,"C",'MAPA DE RIESGOS'!$AF704),"")</f>
        <v/>
      </c>
      <c r="U140" s="379" t="str">
        <f>IF(AND('MAPA DE RIESGOS'!$AP705="Baja",'MAPA DE RIESGOS'!$AR705="Leve"),CONCATENATE("R",'MAPA DE RIESGOS'!$H705,"C",'MAPA DE RIESGOS'!$AF705),"")</f>
        <v/>
      </c>
      <c r="V140" s="379" t="str">
        <f>IF(AND('MAPA DE RIESGOS'!$AP706="Baja",'MAPA DE RIESGOS'!$AR706="Leve"),CONCATENATE("R",'MAPA DE RIESGOS'!$H706,"C",'MAPA DE RIESGOS'!$AF706),"")</f>
        <v/>
      </c>
      <c r="W140" s="379" t="str">
        <f>IF(AND('MAPA DE RIESGOS'!$AP707="Baja",'MAPA DE RIESGOS'!$AR707="Leve"),CONCATENATE("R",'MAPA DE RIESGOS'!$H707,"C",'MAPA DE RIESGOS'!$AF707),"")</f>
        <v/>
      </c>
      <c r="X140" s="379" t="str">
        <f>IF(AND('MAPA DE RIESGOS'!$AP708="Baja",'MAPA DE RIESGOS'!$AR708="Leve"),CONCATENATE("R",'MAPA DE RIESGOS'!$H708,"C",'MAPA DE RIESGOS'!$AF708),"")</f>
        <v/>
      </c>
      <c r="Y140" s="379" t="str">
        <f>IF(AND('MAPA DE RIESGOS'!$AP709="Baja",'MAPA DE RIESGOS'!$AR709="Leve"),CONCATENATE("R",'MAPA DE RIESGOS'!$H709,"C",'MAPA DE RIESGOS'!$AF709),"")</f>
        <v/>
      </c>
      <c r="Z140" s="379" t="str">
        <f>IF(AND('MAPA DE RIESGOS'!$AP710="Baja",'MAPA DE RIESGOS'!$AR710="Leve"),CONCATENATE("R",'MAPA DE RIESGOS'!$H710,"C",'MAPA DE RIESGOS'!$AF710),"")</f>
        <v/>
      </c>
      <c r="AA140" s="380" t="str">
        <f>IF(AND('MAPA DE RIESGOS'!$AP711="Baja",'MAPA DE RIESGOS'!$AR711="Leve"),CONCATENATE("R",'MAPA DE RIESGOS'!$H711,"C",'MAPA DE RIESGOS'!$AF711),"")</f>
        <v/>
      </c>
      <c r="AB140" s="369" t="str">
        <f>IF(AND('MAPA DE RIESGOS'!$AP694="Baja",'MAPA DE RIESGOS'!$AR694="Menor"),CONCATENATE("R",'MAPA DE RIESGOS'!$H694,"C",'MAPA DE RIESGOS'!$AF694),"")</f>
        <v/>
      </c>
      <c r="AC140" s="370" t="str">
        <f>IF(AND('MAPA DE RIESGOS'!$AP695="Baja",'MAPA DE RIESGOS'!$AR695="Menor"),CONCATENATE("R",'MAPA DE RIESGOS'!$H695,"C",'MAPA DE RIESGOS'!$AF695),"")</f>
        <v/>
      </c>
      <c r="AD140" s="370" t="str">
        <f>IF(AND('MAPA DE RIESGOS'!$AP696="Baja",'MAPA DE RIESGOS'!$AR696="Menor"),CONCATENATE("R",'MAPA DE RIESGOS'!$H696,"C",'MAPA DE RIESGOS'!$AF696),"")</f>
        <v/>
      </c>
      <c r="AE140" s="370" t="str">
        <f>IF(AND('MAPA DE RIESGOS'!$AP697="Baja",'MAPA DE RIESGOS'!$AR697="Menor"),CONCATENATE("R",'MAPA DE RIESGOS'!$H697,"C",'MAPA DE RIESGOS'!$AF697),"")</f>
        <v/>
      </c>
      <c r="AF140" s="370" t="str">
        <f>IF(AND('MAPA DE RIESGOS'!$AP698="Baja",'MAPA DE RIESGOS'!$AR698="Menor"),CONCATENATE("R",'MAPA DE RIESGOS'!$H698,"C",'MAPA DE RIESGOS'!$AF698),"")</f>
        <v/>
      </c>
      <c r="AG140" s="370" t="str">
        <f>IF(AND('MAPA DE RIESGOS'!$AP699="Baja",'MAPA DE RIESGOS'!$AR699="Menor"),CONCATENATE("R",'MAPA DE RIESGOS'!$H699,"C",'MAPA DE RIESGOS'!$AF699),"")</f>
        <v/>
      </c>
      <c r="AH140" s="370" t="str">
        <f>IF(AND('MAPA DE RIESGOS'!$AP700="Baja",'MAPA DE RIESGOS'!$AR700="Menor"),CONCATENATE("R",'MAPA DE RIESGOS'!$H700,"C",'MAPA DE RIESGOS'!$AF700),"")</f>
        <v/>
      </c>
      <c r="AI140" s="370" t="str">
        <f>IF(AND('MAPA DE RIESGOS'!$AP701="Baja",'MAPA DE RIESGOS'!$AR701="Menor"),CONCATENATE("R",'MAPA DE RIESGOS'!$H701,"C",'MAPA DE RIESGOS'!$AF701),"")</f>
        <v/>
      </c>
      <c r="AJ140" s="370" t="str">
        <f>IF(AND('MAPA DE RIESGOS'!$AP702="Baja",'MAPA DE RIESGOS'!$AR702="Menor"),CONCATENATE("R",'MAPA DE RIESGOS'!$H702,"C",'MAPA DE RIESGOS'!$AF702),"")</f>
        <v/>
      </c>
      <c r="AK140" s="370" t="str">
        <f>IF(AND('MAPA DE RIESGOS'!$AP703="Baja",'MAPA DE RIESGOS'!$AR703="Menor"),CONCATENATE("R",'MAPA DE RIESGOS'!$H703,"C",'MAPA DE RIESGOS'!$AF703),"")</f>
        <v/>
      </c>
      <c r="AL140" s="370" t="str">
        <f>IF(AND('MAPA DE RIESGOS'!$AP704="Baja",'MAPA DE RIESGOS'!$AR704="Menor"),CONCATENATE("R",'MAPA DE RIESGOS'!$H704,"C",'MAPA DE RIESGOS'!$AF704),"")</f>
        <v/>
      </c>
      <c r="AM140" s="370" t="str">
        <f>IF(AND('MAPA DE RIESGOS'!$AP705="Baja",'MAPA DE RIESGOS'!$AR705="Menor"),CONCATENATE("R",'MAPA DE RIESGOS'!$H705,"C",'MAPA DE RIESGOS'!$AF705),"")</f>
        <v/>
      </c>
      <c r="AN140" s="370" t="str">
        <f>IF(AND('MAPA DE RIESGOS'!$AP706="Baja",'MAPA DE RIESGOS'!$AR706="Menor"),CONCATENATE("R",'MAPA DE RIESGOS'!$H706,"C",'MAPA DE RIESGOS'!$AF706),"")</f>
        <v/>
      </c>
      <c r="AO140" s="370" t="str">
        <f>IF(AND('MAPA DE RIESGOS'!$AP707="Baja",'MAPA DE RIESGOS'!$AR707="Menor"),CONCATENATE("R",'MAPA DE RIESGOS'!$H707,"C",'MAPA DE RIESGOS'!$AF707),"")</f>
        <v/>
      </c>
      <c r="AP140" s="370" t="str">
        <f>IF(AND('MAPA DE RIESGOS'!$AP708="Baja",'MAPA DE RIESGOS'!$AR708="Menor"),CONCATENATE("R",'MAPA DE RIESGOS'!$H708,"C",'MAPA DE RIESGOS'!$AF708),"")</f>
        <v/>
      </c>
      <c r="AQ140" s="370" t="str">
        <f>IF(AND('MAPA DE RIESGOS'!$AP709="Baja",'MAPA DE RIESGOS'!$AR709="Menor"),CONCATENATE("R",'MAPA DE RIESGOS'!$H709,"C",'MAPA DE RIESGOS'!$AF709),"")</f>
        <v/>
      </c>
      <c r="AR140" s="370" t="str">
        <f>IF(AND('MAPA DE RIESGOS'!$AP710="Baja",'MAPA DE RIESGOS'!$AR710="Menor"),CONCATENATE("R",'MAPA DE RIESGOS'!$H710,"C",'MAPA DE RIESGOS'!$AF710),"")</f>
        <v/>
      </c>
      <c r="AS140" s="370" t="str">
        <f>IF(AND('MAPA DE RIESGOS'!$AP711="Baja",'MAPA DE RIESGOS'!$AR711="Menor"),CONCATENATE("R",'MAPA DE RIESGOS'!$H711,"C",'MAPA DE RIESGOS'!$AF711),"")</f>
        <v/>
      </c>
      <c r="AT140" s="369" t="str">
        <f>IF(AND('MAPA DE RIESGOS'!$AP694="Baja",'MAPA DE RIESGOS'!$AR694="Moderado"),CONCATENATE("R",'MAPA DE RIESGOS'!$H694,"C",'MAPA DE RIESGOS'!$AF694),"")</f>
        <v/>
      </c>
      <c r="AU140" s="370" t="str">
        <f>IF(AND('MAPA DE RIESGOS'!$AP695="Baja",'MAPA DE RIESGOS'!$AR695="Moderado"),CONCATENATE("R",'MAPA DE RIESGOS'!$H695,"C",'MAPA DE RIESGOS'!$AF695),"")</f>
        <v/>
      </c>
      <c r="AV140" s="370" t="str">
        <f>IF(AND('MAPA DE RIESGOS'!$AP696="Baja",'MAPA DE RIESGOS'!$AR696="Moderado"),CONCATENATE("R",'MAPA DE RIESGOS'!$H696,"C",'MAPA DE RIESGOS'!$AF696),"")</f>
        <v/>
      </c>
      <c r="AW140" s="370" t="str">
        <f>IF(AND('MAPA DE RIESGOS'!$AP697="Baja",'MAPA DE RIESGOS'!$AR697="Moderado"),CONCATENATE("R",'MAPA DE RIESGOS'!$H697,"C",'MAPA DE RIESGOS'!$AF697),"")</f>
        <v/>
      </c>
      <c r="AX140" s="370" t="str">
        <f>IF(AND('MAPA DE RIESGOS'!$AP698="Baja",'MAPA DE RIESGOS'!$AR698="Moderado"),CONCATENATE("R",'MAPA DE RIESGOS'!$H698,"C",'MAPA DE RIESGOS'!$AF698),"")</f>
        <v/>
      </c>
      <c r="AY140" s="370" t="str">
        <f>IF(AND('MAPA DE RIESGOS'!$AP699="Baja",'MAPA DE RIESGOS'!$AR699="Moderado"),CONCATENATE("R",'MAPA DE RIESGOS'!$H699,"C",'MAPA DE RIESGOS'!$AF699),"")</f>
        <v/>
      </c>
      <c r="AZ140" s="370" t="str">
        <f>IF(AND('MAPA DE RIESGOS'!$AP700="Baja",'MAPA DE RIESGOS'!$AR700="Moderado"),CONCATENATE("R",'MAPA DE RIESGOS'!$H700,"C",'MAPA DE RIESGOS'!$AF700),"")</f>
        <v/>
      </c>
      <c r="BA140" s="370" t="str">
        <f>IF(AND('MAPA DE RIESGOS'!$AP701="Baja",'MAPA DE RIESGOS'!$AR701="Moderado"),CONCATENATE("R",'MAPA DE RIESGOS'!$H701,"C",'MAPA DE RIESGOS'!$AF701),"")</f>
        <v/>
      </c>
      <c r="BB140" s="370" t="str">
        <f>IF(AND('MAPA DE RIESGOS'!$AP702="Baja",'MAPA DE RIESGOS'!$AR702="Moderado"),CONCATENATE("R",'MAPA DE RIESGOS'!$H702,"C",'MAPA DE RIESGOS'!$AF702),"")</f>
        <v/>
      </c>
      <c r="BC140" s="370" t="str">
        <f>IF(AND('MAPA DE RIESGOS'!$AP703="Baja",'MAPA DE RIESGOS'!$AR703="Moderado"),CONCATENATE("R",'MAPA DE RIESGOS'!$H703,"C",'MAPA DE RIESGOS'!$AF703),"")</f>
        <v/>
      </c>
      <c r="BD140" s="370" t="str">
        <f>IF(AND('MAPA DE RIESGOS'!$AP704="Baja",'MAPA DE RIESGOS'!$AR704="Moderado"),CONCATENATE("R",'MAPA DE RIESGOS'!$H704,"C",'MAPA DE RIESGOS'!$AF704),"")</f>
        <v/>
      </c>
      <c r="BE140" s="370" t="str">
        <f>IF(AND('MAPA DE RIESGOS'!$AP705="Baja",'MAPA DE RIESGOS'!$AR705="Moderado"),CONCATENATE("R",'MAPA DE RIESGOS'!$H705,"C",'MAPA DE RIESGOS'!$AF705),"")</f>
        <v/>
      </c>
      <c r="BF140" s="370" t="str">
        <f>IF(AND('MAPA DE RIESGOS'!$AP706="Baja",'MAPA DE RIESGOS'!$AR706="Moderado"),CONCATENATE("R",'MAPA DE RIESGOS'!$H706,"C",'MAPA DE RIESGOS'!$AF706),"")</f>
        <v/>
      </c>
      <c r="BG140" s="370" t="str">
        <f>IF(AND('MAPA DE RIESGOS'!$AP707="Baja",'MAPA DE RIESGOS'!$AR707="Moderado"),CONCATENATE("R",'MAPA DE RIESGOS'!$H707,"C",'MAPA DE RIESGOS'!$AF707),"")</f>
        <v/>
      </c>
      <c r="BH140" s="370" t="str">
        <f>IF(AND('MAPA DE RIESGOS'!$AP708="Baja",'MAPA DE RIESGOS'!$AR708="Moderado"),CONCATENATE("R",'MAPA DE RIESGOS'!$H708,"C",'MAPA DE RIESGOS'!$AF708),"")</f>
        <v/>
      </c>
      <c r="BI140" s="370" t="str">
        <f>IF(AND('MAPA DE RIESGOS'!$AP709="Baja",'MAPA DE RIESGOS'!$AR709="Moderado"),CONCATENATE("R",'MAPA DE RIESGOS'!$H709,"C",'MAPA DE RIESGOS'!$AF709),"")</f>
        <v/>
      </c>
      <c r="BJ140" s="370" t="str">
        <f>IF(AND('MAPA DE RIESGOS'!$AP710="Baja",'MAPA DE RIESGOS'!$AR710="Moderado"),CONCATENATE("R",'MAPA DE RIESGOS'!$H710,"C",'MAPA DE RIESGOS'!$AF710),"")</f>
        <v/>
      </c>
      <c r="BK140" s="371" t="str">
        <f>IF(AND('MAPA DE RIESGOS'!$AP711="Baja",'MAPA DE RIESGOS'!$AR711="Moderado"),CONCATENATE("R",'MAPA DE RIESGOS'!$H711,"C",'MAPA DE RIESGOS'!$AF711),"")</f>
        <v/>
      </c>
      <c r="BL140" s="357" t="str">
        <f>IF(AND('MAPA DE RIESGOS'!$AP694="Baja",'MAPA DE RIESGOS'!$AR694="Mayor"),CONCATENATE("R",'MAPA DE RIESGOS'!$H694,"C",'MAPA DE RIESGOS'!$AF694),"")</f>
        <v/>
      </c>
      <c r="BM140" s="357" t="str">
        <f>IF(AND('MAPA DE RIESGOS'!$AP695="Baja",'MAPA DE RIESGOS'!$AR695="Mayor"),CONCATENATE("R",'MAPA DE RIESGOS'!$H695,"C",'MAPA DE RIESGOS'!$AF695),"")</f>
        <v/>
      </c>
      <c r="BN140" s="357" t="str">
        <f>IF(AND('MAPA DE RIESGOS'!$AP696="Baja",'MAPA DE RIESGOS'!$AR696="Mayor"),CONCATENATE("R",'MAPA DE RIESGOS'!$H696,"C",'MAPA DE RIESGOS'!$AF696),"")</f>
        <v/>
      </c>
      <c r="BO140" s="357" t="str">
        <f>IF(AND('MAPA DE RIESGOS'!$AP697="Baja",'MAPA DE RIESGOS'!$AR697="Mayor"),CONCATENATE("R",'MAPA DE RIESGOS'!$H697,"C",'MAPA DE RIESGOS'!$AF697),"")</f>
        <v/>
      </c>
      <c r="BP140" s="357" t="str">
        <f>IF(AND('MAPA DE RIESGOS'!$AP698="Baja",'MAPA DE RIESGOS'!$AR698="Mayor"),CONCATENATE("R",'MAPA DE RIESGOS'!$H698,"C",'MAPA DE RIESGOS'!$AF698),"")</f>
        <v/>
      </c>
      <c r="BQ140" s="357" t="str">
        <f>IF(AND('MAPA DE RIESGOS'!$AP699="Baja",'MAPA DE RIESGOS'!$AR699="Mayor"),CONCATENATE("R",'MAPA DE RIESGOS'!$H699,"C",'MAPA DE RIESGOS'!$AF699),"")</f>
        <v/>
      </c>
      <c r="BR140" s="357" t="str">
        <f>IF(AND('MAPA DE RIESGOS'!$AP700="Baja",'MAPA DE RIESGOS'!$AR700="Mayor"),CONCATENATE("R",'MAPA DE RIESGOS'!$H700,"C",'MAPA DE RIESGOS'!$AF700),"")</f>
        <v/>
      </c>
      <c r="BS140" s="357" t="str">
        <f>IF(AND('MAPA DE RIESGOS'!$AP701="Baja",'MAPA DE RIESGOS'!$AR701="Mayor"),CONCATENATE("R",'MAPA DE RIESGOS'!$H701,"C",'MAPA DE RIESGOS'!$AF701),"")</f>
        <v/>
      </c>
      <c r="BT140" s="357" t="str">
        <f>IF(AND('MAPA DE RIESGOS'!$AP702="Baja",'MAPA DE RIESGOS'!$AR702="Mayor"),CONCATENATE("R",'MAPA DE RIESGOS'!$H702,"C",'MAPA DE RIESGOS'!$AF702),"")</f>
        <v/>
      </c>
      <c r="BU140" s="357" t="str">
        <f>IF(AND('MAPA DE RIESGOS'!$AP703="Baja",'MAPA DE RIESGOS'!$AR703="Mayor"),CONCATENATE("R",'MAPA DE RIESGOS'!$H703,"C",'MAPA DE RIESGOS'!$AF703),"")</f>
        <v/>
      </c>
      <c r="BV140" s="357" t="str">
        <f>IF(AND('MAPA DE RIESGOS'!$AP704="Baja",'MAPA DE RIESGOS'!$AR704="Mayor"),CONCATENATE("R",'MAPA DE RIESGOS'!$H704,"C",'MAPA DE RIESGOS'!$AF704),"")</f>
        <v/>
      </c>
      <c r="BW140" s="357" t="str">
        <f>IF(AND('MAPA DE RIESGOS'!$AP705="Baja",'MAPA DE RIESGOS'!$AR705="Mayor"),CONCATENATE("R",'MAPA DE RIESGOS'!$H705,"C",'MAPA DE RIESGOS'!$AF705),"")</f>
        <v/>
      </c>
      <c r="BX140" s="357" t="str">
        <f>IF(AND('MAPA DE RIESGOS'!$AP706="Baja",'MAPA DE RIESGOS'!$AR706="Mayor"),CONCATENATE("R",'MAPA DE RIESGOS'!$H706,"C",'MAPA DE RIESGOS'!$AF706),"")</f>
        <v/>
      </c>
      <c r="BY140" s="357" t="str">
        <f>IF(AND('MAPA DE RIESGOS'!$AP707="Baja",'MAPA DE RIESGOS'!$AR707="Mayor"),CONCATENATE("R",'MAPA DE RIESGOS'!$H707,"C",'MAPA DE RIESGOS'!$AF707),"")</f>
        <v/>
      </c>
      <c r="BZ140" s="357" t="str">
        <f>IF(AND('MAPA DE RIESGOS'!$AP708="Baja",'MAPA DE RIESGOS'!$AR708="Mayor"),CONCATENATE("R",'MAPA DE RIESGOS'!$H708,"C",'MAPA DE RIESGOS'!$AF708),"")</f>
        <v/>
      </c>
      <c r="CA140" s="357" t="str">
        <f>IF(AND('MAPA DE RIESGOS'!$AP709="Baja",'MAPA DE RIESGOS'!$AR709="Mayor"),CONCATENATE("R",'MAPA DE RIESGOS'!$H709,"C",'MAPA DE RIESGOS'!$AF709),"")</f>
        <v/>
      </c>
      <c r="CB140" s="357" t="str">
        <f>IF(AND('MAPA DE RIESGOS'!$AP710="Baja",'MAPA DE RIESGOS'!$AR710="Mayor"),CONCATENATE("R",'MAPA DE RIESGOS'!$H710,"C",'MAPA DE RIESGOS'!$AF710),"")</f>
        <v/>
      </c>
      <c r="CC140" s="358" t="str">
        <f>IF(AND('MAPA DE RIESGOS'!$AP711="Baja",'MAPA DE RIESGOS'!$AR711="Mayor"),CONCATENATE("R",'MAPA DE RIESGOS'!$H711,"C",'MAPA DE RIESGOS'!$AF711),"")</f>
        <v/>
      </c>
      <c r="CD140" s="359" t="str">
        <f>IF(AND('MAPA DE RIESGOS'!$AP694="Baja",'MAPA DE RIESGOS'!$AR694="Catastrófico"),CONCATENATE("R",'MAPA DE RIESGOS'!$H694,"C",'MAPA DE RIESGOS'!$AF694),"")</f>
        <v/>
      </c>
      <c r="CE140" s="359" t="str">
        <f>IF(AND('MAPA DE RIESGOS'!$AP695="Baja",'MAPA DE RIESGOS'!$AR695="Catastrófico"),CONCATENATE("R",'MAPA DE RIESGOS'!$H695,"C",'MAPA DE RIESGOS'!$AF695),"")</f>
        <v/>
      </c>
      <c r="CF140" s="359" t="str">
        <f>IF(AND('MAPA DE RIESGOS'!$AP696="Baja",'MAPA DE RIESGOS'!$AR696="Catastrófico"),CONCATENATE("R",'MAPA DE RIESGOS'!$H696,"C",'MAPA DE RIESGOS'!$AF696),"")</f>
        <v/>
      </c>
      <c r="CG140" s="359" t="str">
        <f>IF(AND('MAPA DE RIESGOS'!$AP697="Baja",'MAPA DE RIESGOS'!$AR697="Catastrófico"),CONCATENATE("R",'MAPA DE RIESGOS'!$H697,"C",'MAPA DE RIESGOS'!$AF697),"")</f>
        <v/>
      </c>
      <c r="CH140" s="359" t="str">
        <f>IF(AND('MAPA DE RIESGOS'!$AP698="Baja",'MAPA DE RIESGOS'!$AR698="Catastrófico"),CONCATENATE("R",'MAPA DE RIESGOS'!$H698,"C",'MAPA DE RIESGOS'!$AF698),"")</f>
        <v/>
      </c>
      <c r="CI140" s="359" t="str">
        <f>IF(AND('MAPA DE RIESGOS'!$AP699="Baja",'MAPA DE RIESGOS'!$AR699="Catastrófico"),CONCATENATE("R",'MAPA DE RIESGOS'!$H699,"C",'MAPA DE RIESGOS'!$AF699),"")</f>
        <v/>
      </c>
      <c r="CJ140" s="359" t="str">
        <f>IF(AND('MAPA DE RIESGOS'!$AP700="Baja",'MAPA DE RIESGOS'!$AR700="Catastrófico"),CONCATENATE("R",'MAPA DE RIESGOS'!$H700,"C",'MAPA DE RIESGOS'!$AF700),"")</f>
        <v/>
      </c>
      <c r="CK140" s="359" t="str">
        <f>IF(AND('MAPA DE RIESGOS'!$AP701="Baja",'MAPA DE RIESGOS'!$AR701="Catastrófico"),CONCATENATE("R",'MAPA DE RIESGOS'!$H701,"C",'MAPA DE RIESGOS'!$AF701),"")</f>
        <v/>
      </c>
      <c r="CL140" s="359" t="str">
        <f>IF(AND('MAPA DE RIESGOS'!$AP702="Baja",'MAPA DE RIESGOS'!$AR702="Catastrófico"),CONCATENATE("R",'MAPA DE RIESGOS'!$H702,"C",'MAPA DE RIESGOS'!$AF702),"")</f>
        <v/>
      </c>
      <c r="CM140" s="359" t="str">
        <f>IF(AND('MAPA DE RIESGOS'!$AP703="Baja",'MAPA DE RIESGOS'!$AR703="Catastrófico"),CONCATENATE("R",'MAPA DE RIESGOS'!$H703,"C",'MAPA DE RIESGOS'!$AF703),"")</f>
        <v/>
      </c>
      <c r="CN140" s="359" t="str">
        <f>IF(AND('MAPA DE RIESGOS'!$AP704="Baja",'MAPA DE RIESGOS'!$AR704="Catastrófico"),CONCATENATE("R",'MAPA DE RIESGOS'!$H704,"C",'MAPA DE RIESGOS'!$AF704),"")</f>
        <v/>
      </c>
      <c r="CO140" s="359" t="str">
        <f>IF(AND('MAPA DE RIESGOS'!$AP705="Baja",'MAPA DE RIESGOS'!$AR705="Catastrófico"),CONCATENATE("R",'MAPA DE RIESGOS'!$H705,"C",'MAPA DE RIESGOS'!$AF705),"")</f>
        <v/>
      </c>
      <c r="CP140" s="359" t="str">
        <f>IF(AND('MAPA DE RIESGOS'!$AP706="Baja",'MAPA DE RIESGOS'!$AR706="Catastrófico"),CONCATENATE("R",'MAPA DE RIESGOS'!$H706,"C",'MAPA DE RIESGOS'!$AF706),"")</f>
        <v/>
      </c>
      <c r="CQ140" s="359" t="str">
        <f>IF(AND('MAPA DE RIESGOS'!$AP707="Baja",'MAPA DE RIESGOS'!$AR707="Catastrófico"),CONCATENATE("R",'MAPA DE RIESGOS'!$H707,"C",'MAPA DE RIESGOS'!$AF707),"")</f>
        <v/>
      </c>
      <c r="CR140" s="359" t="str">
        <f>IF(AND('MAPA DE RIESGOS'!$AP708="Baja",'MAPA DE RIESGOS'!$AR708="Catastrófico"),CONCATENATE("R",'MAPA DE RIESGOS'!$H708,"C",'MAPA DE RIESGOS'!$AF708),"")</f>
        <v/>
      </c>
      <c r="CS140" s="359" t="str">
        <f>IF(AND('MAPA DE RIESGOS'!$AP709="Baja",'MAPA DE RIESGOS'!$AR709="Catastrófico"),CONCATENATE("R",'MAPA DE RIESGOS'!$H709,"C",'MAPA DE RIESGOS'!$AF709),"")</f>
        <v/>
      </c>
      <c r="CT140" s="359" t="str">
        <f>IF(AND('MAPA DE RIESGOS'!$AP710="Baja",'MAPA DE RIESGOS'!$AR710="Catastrófico"),CONCATENATE("R",'MAPA DE RIESGOS'!$H710,"C",'MAPA DE RIESGOS'!$AF710),"")</f>
        <v/>
      </c>
      <c r="CU140" s="360" t="str">
        <f>IF(AND('MAPA DE RIESGOS'!$AP711="Baja",'MAPA DE RIESGOS'!$AR711="Catastrófico"),CONCATENATE("R",'MAPA DE RIESGOS'!$H711,"C",'MAPA DE RIESGOS'!$AF711),"")</f>
        <v/>
      </c>
      <c r="CV140" s="67"/>
      <c r="CW140" s="752"/>
      <c r="CX140" s="752"/>
      <c r="CY140" s="752"/>
      <c r="CZ140" s="752"/>
      <c r="DA140" s="752"/>
      <c r="DB140" s="752"/>
    </row>
    <row r="141" spans="2:106" ht="32.5" customHeight="1" thickBot="1">
      <c r="B141" s="749"/>
      <c r="C141" s="749"/>
      <c r="D141" s="750"/>
      <c r="E141" s="741"/>
      <c r="F141" s="742"/>
      <c r="G141" s="742"/>
      <c r="H141" s="742"/>
      <c r="I141" s="743"/>
      <c r="J141" s="381" t="str">
        <f>IF(AND('MAPA DE RIESGOS'!$AP712="Baja",'MAPA DE RIESGOS'!$AR712="Leve"),CONCATENATE("R",'MAPA DE RIESGOS'!$H712,"C",'MAPA DE RIESGOS'!$AF712),"")</f>
        <v/>
      </c>
      <c r="K141" s="382" t="str">
        <f>IF(AND('MAPA DE RIESGOS'!$AP713="Baja",'MAPA DE RIESGOS'!$AR713="Leve"),CONCATENATE("R",'MAPA DE RIESGOS'!$H713,"C",'MAPA DE RIESGOS'!$AF713),"")</f>
        <v/>
      </c>
      <c r="L141" s="382" t="str">
        <f>IF(AND('MAPA DE RIESGOS'!$AP714="Baja",'MAPA DE RIESGOS'!$AR714="Leve"),CONCATENATE("R",'MAPA DE RIESGOS'!$H714,"C",'MAPA DE RIESGOS'!$AF714),"")</f>
        <v/>
      </c>
      <c r="M141" s="382" t="str">
        <f>IF(AND('MAPA DE RIESGOS'!$AP715="Baja",'MAPA DE RIESGOS'!$AR715="Leve"),CONCATENATE("R",'MAPA DE RIESGOS'!$H715,"C",'MAPA DE RIESGOS'!$AF715),"")</f>
        <v/>
      </c>
      <c r="N141" s="382" t="str">
        <f>IF(AND('MAPA DE RIESGOS'!$AP716="Baja",'MAPA DE RIESGOS'!$AR716="Leve"),CONCATENATE("R",'MAPA DE RIESGOS'!$H716,"C",'MAPA DE RIESGOS'!$AF716),"")</f>
        <v/>
      </c>
      <c r="O141" s="382" t="str">
        <f>IF(AND('MAPA DE RIESGOS'!$AP717="Baja",'MAPA DE RIESGOS'!$AR717="Leve"),CONCATENATE("R",'MAPA DE RIESGOS'!$H717,"C",'MAPA DE RIESGOS'!$AF717),"")</f>
        <v/>
      </c>
      <c r="P141" s="382"/>
      <c r="Q141" s="382"/>
      <c r="R141" s="382"/>
      <c r="S141" s="382"/>
      <c r="T141" s="382"/>
      <c r="U141" s="382"/>
      <c r="V141" s="382"/>
      <c r="W141" s="382"/>
      <c r="X141" s="382"/>
      <c r="Y141" s="382"/>
      <c r="Z141" s="382"/>
      <c r="AA141" s="383"/>
      <c r="AB141" s="369" t="str">
        <f>IF(AND('MAPA DE RIESGOS'!$AP712="Baja",'MAPA DE RIESGOS'!$AR712="Menor"),CONCATENATE("R",'MAPA DE RIESGOS'!$H712,"C",'MAPA DE RIESGOS'!$AF712),"")</f>
        <v/>
      </c>
      <c r="AC141" s="370" t="str">
        <f>IF(AND('MAPA DE RIESGOS'!$AP713="Baja",'MAPA DE RIESGOS'!$AR713="Menor"),CONCATENATE("R",'MAPA DE RIESGOS'!$H713,"C",'MAPA DE RIESGOS'!$AF713),"")</f>
        <v/>
      </c>
      <c r="AD141" s="370" t="str">
        <f>IF(AND('MAPA DE RIESGOS'!$AP714="Baja",'MAPA DE RIESGOS'!$AR714="Menor"),CONCATENATE("R",'MAPA DE RIESGOS'!$H714,"C",'MAPA DE RIESGOS'!$AF714),"")</f>
        <v/>
      </c>
      <c r="AE141" s="370" t="str">
        <f>IF(AND('MAPA DE RIESGOS'!$AP715="Baja",'MAPA DE RIESGOS'!$AR715="Menor"),CONCATENATE("R",'MAPA DE RIESGOS'!$H715,"C",'MAPA DE RIESGOS'!$AF715),"")</f>
        <v/>
      </c>
      <c r="AF141" s="370" t="str">
        <f>IF(AND('MAPA DE RIESGOS'!$AP716="Baja",'MAPA DE RIESGOS'!$AR716="Menor"),CONCATENATE("R",'MAPA DE RIESGOS'!$H716,"C",'MAPA DE RIESGOS'!$AF716),"")</f>
        <v/>
      </c>
      <c r="AG141" s="370" t="str">
        <f>IF(AND('MAPA DE RIESGOS'!$AP717="Baja",'MAPA DE RIESGOS'!$AR717="Menor"),CONCATENATE("R",'MAPA DE RIESGOS'!$H717,"C",'MAPA DE RIESGOS'!$AF717),"")</f>
        <v/>
      </c>
      <c r="AH141" s="370"/>
      <c r="AI141" s="370"/>
      <c r="AJ141" s="370"/>
      <c r="AK141" s="370"/>
      <c r="AL141" s="370"/>
      <c r="AM141" s="370"/>
      <c r="AN141" s="370"/>
      <c r="AO141" s="370"/>
      <c r="AP141" s="370"/>
      <c r="AQ141" s="370"/>
      <c r="AR141" s="370"/>
      <c r="AS141" s="370"/>
      <c r="AT141" s="372" t="str">
        <f>IF(AND('MAPA DE RIESGOS'!$AP712="Baja",'MAPA DE RIESGOS'!$AR712="Moderado"),CONCATENATE("R",'MAPA DE RIESGOS'!$H712,"C",'MAPA DE RIESGOS'!$AF712),"")</f>
        <v/>
      </c>
      <c r="AU141" s="373" t="str">
        <f>IF(AND('MAPA DE RIESGOS'!$AP713="Baja",'MAPA DE RIESGOS'!$AR713="Moderado"),CONCATENATE("R",'MAPA DE RIESGOS'!$H713,"C",'MAPA DE RIESGOS'!$AF713),"")</f>
        <v/>
      </c>
      <c r="AV141" s="373" t="str">
        <f>IF(AND('MAPA DE RIESGOS'!$AP714="Baja",'MAPA DE RIESGOS'!$AR714="Moderado"),CONCATENATE("R",'MAPA DE RIESGOS'!$H714,"C",'MAPA DE RIESGOS'!$AF714),"")</f>
        <v/>
      </c>
      <c r="AW141" s="373" t="str">
        <f>IF(AND('MAPA DE RIESGOS'!$AP715="Baja",'MAPA DE RIESGOS'!$AR715="Moderado"),CONCATENATE("R",'MAPA DE RIESGOS'!$H715,"C",'MAPA DE RIESGOS'!$AF715),"")</f>
        <v/>
      </c>
      <c r="AX141" s="373" t="str">
        <f>IF(AND('MAPA DE RIESGOS'!$AP716="Baja",'MAPA DE RIESGOS'!$AR716="Moderado"),CONCATENATE("R",'MAPA DE RIESGOS'!$H716,"C",'MAPA DE RIESGOS'!$AF716),"")</f>
        <v/>
      </c>
      <c r="AY141" s="373" t="str">
        <f>IF(AND('MAPA DE RIESGOS'!$AP717="Baja",'MAPA DE RIESGOS'!$AR717="Moderado"),CONCATENATE("R",'MAPA DE RIESGOS'!$H717,"C",'MAPA DE RIESGOS'!$AF717),"")</f>
        <v/>
      </c>
      <c r="AZ141" s="373"/>
      <c r="BA141" s="373"/>
      <c r="BB141" s="373"/>
      <c r="BC141" s="373"/>
      <c r="BD141" s="373"/>
      <c r="BE141" s="373"/>
      <c r="BF141" s="373"/>
      <c r="BG141" s="373"/>
      <c r="BH141" s="373"/>
      <c r="BI141" s="373"/>
      <c r="BJ141" s="373"/>
      <c r="BK141" s="374"/>
      <c r="BL141" s="362" t="str">
        <f>IF(AND('MAPA DE RIESGOS'!$AP712="Baja",'MAPA DE RIESGOS'!$AR712="Mayor"),CONCATENATE("R",'MAPA DE RIESGOS'!$H712,"C",'MAPA DE RIESGOS'!$AF712),"")</f>
        <v/>
      </c>
      <c r="BM141" s="362" t="str">
        <f>IF(AND('MAPA DE RIESGOS'!$AP713="Baja",'MAPA DE RIESGOS'!$AR713="Mayor"),CONCATENATE("R",'MAPA DE RIESGOS'!$H713,"C",'MAPA DE RIESGOS'!$AF713),"")</f>
        <v/>
      </c>
      <c r="BN141" s="362" t="str">
        <f>IF(AND('MAPA DE RIESGOS'!$AP714="Baja",'MAPA DE RIESGOS'!$AR714="Mayor"),CONCATENATE("R",'MAPA DE RIESGOS'!$H714,"C",'MAPA DE RIESGOS'!$AF714),"")</f>
        <v/>
      </c>
      <c r="BO141" s="362" t="str">
        <f>IF(AND('MAPA DE RIESGOS'!$AP715="Baja",'MAPA DE RIESGOS'!$AR715="Mayor"),CONCATENATE("R",'MAPA DE RIESGOS'!$H715,"C",'MAPA DE RIESGOS'!$AF715),"")</f>
        <v/>
      </c>
      <c r="BP141" s="362" t="str">
        <f>IF(AND('MAPA DE RIESGOS'!$AP716="Baja",'MAPA DE RIESGOS'!$AR716="Mayor"),CONCATENATE("R",'MAPA DE RIESGOS'!$H716,"C",'MAPA DE RIESGOS'!$AF716),"")</f>
        <v/>
      </c>
      <c r="BQ141" s="362" t="str">
        <f>IF(AND('MAPA DE RIESGOS'!$AP717="Baja",'MAPA DE RIESGOS'!$AR717="Mayor"),CONCATENATE("R",'MAPA DE RIESGOS'!$H717,"C",'MAPA DE RIESGOS'!$AF717),"")</f>
        <v/>
      </c>
      <c r="BR141" s="362"/>
      <c r="BS141" s="362"/>
      <c r="BT141" s="362"/>
      <c r="BU141" s="362"/>
      <c r="BV141" s="362"/>
      <c r="BW141" s="362"/>
      <c r="BX141" s="362"/>
      <c r="BY141" s="362"/>
      <c r="BZ141" s="362"/>
      <c r="CA141" s="362"/>
      <c r="CB141" s="362"/>
      <c r="CC141" s="363"/>
      <c r="CD141" s="364" t="str">
        <f>IF(AND('MAPA DE RIESGOS'!$AP712="Baja",'MAPA DE RIESGOS'!$AR712="Catastrófico"),CONCATENATE("R",'MAPA DE RIESGOS'!$H712,"C",'MAPA DE RIESGOS'!$AF712),"")</f>
        <v/>
      </c>
      <c r="CE141" s="364" t="str">
        <f>IF(AND('MAPA DE RIESGOS'!$AP713="Baja",'MAPA DE RIESGOS'!$AR713="Catastrófico"),CONCATENATE("R",'MAPA DE RIESGOS'!$H713,"C",'MAPA DE RIESGOS'!$AF713),"")</f>
        <v/>
      </c>
      <c r="CF141" s="364" t="str">
        <f>IF(AND('MAPA DE RIESGOS'!$AP714="Baja",'MAPA DE RIESGOS'!$AR714="Catastrófico"),CONCATENATE("R",'MAPA DE RIESGOS'!$H714,"C",'MAPA DE RIESGOS'!$AF714),"")</f>
        <v/>
      </c>
      <c r="CG141" s="364" t="str">
        <f>IF(AND('MAPA DE RIESGOS'!$AP715="Baja",'MAPA DE RIESGOS'!$AR715="Catastrófico"),CONCATENATE("R",'MAPA DE RIESGOS'!$H715,"C",'MAPA DE RIESGOS'!$AF715),"")</f>
        <v/>
      </c>
      <c r="CH141" s="364" t="str">
        <f>IF(AND('MAPA DE RIESGOS'!$AP716="Baja",'MAPA DE RIESGOS'!$AR716="Catastrófico"),CONCATENATE("R",'MAPA DE RIESGOS'!$H716,"C",'MAPA DE RIESGOS'!$AF716),"")</f>
        <v/>
      </c>
      <c r="CI141" s="364" t="str">
        <f>IF(AND('MAPA DE RIESGOS'!$AP717="Baja",'MAPA DE RIESGOS'!$AR717="Catastrófico"),CONCATENATE("R",'MAPA DE RIESGOS'!$H717,"C",'MAPA DE RIESGOS'!$AF717),"")</f>
        <v/>
      </c>
      <c r="CJ141" s="364"/>
      <c r="CK141" s="364"/>
      <c r="CL141" s="364"/>
      <c r="CM141" s="364"/>
      <c r="CN141" s="364"/>
      <c r="CO141" s="364"/>
      <c r="CP141" s="364"/>
      <c r="CQ141" s="364"/>
      <c r="CR141" s="364"/>
      <c r="CS141" s="364"/>
      <c r="CT141" s="364"/>
      <c r="CU141" s="365"/>
      <c r="CV141" s="67"/>
      <c r="CW141" s="752"/>
      <c r="CX141" s="752"/>
      <c r="CY141" s="752"/>
      <c r="CZ141" s="752"/>
      <c r="DA141" s="752"/>
      <c r="DB141" s="752"/>
    </row>
    <row r="142" spans="2:106" ht="32.5" customHeight="1">
      <c r="B142" s="749"/>
      <c r="C142" s="749"/>
      <c r="D142" s="750"/>
      <c r="E142" s="744" t="s">
        <v>285</v>
      </c>
      <c r="F142" s="745"/>
      <c r="G142" s="745"/>
      <c r="H142" s="745"/>
      <c r="I142" s="745"/>
      <c r="J142" s="375" t="str">
        <f>IF(AND('MAPA DE RIESGOS'!$AP152="Muy Baja",'MAPA DE RIESGOS'!$AR152="Leve"),CONCATENATE("R",'MAPA DE RIESGOS'!$H152,"C",'MAPA DE RIESGOS'!$AF152),"")</f>
        <v/>
      </c>
      <c r="K142" s="376" t="str">
        <f>IF(AND('MAPA DE RIESGOS'!$AP153="Muy Baja",'MAPA DE RIESGOS'!$AR153="Leve"),CONCATENATE("R",'MAPA DE RIESGOS'!$H153,"C",'MAPA DE RIESGOS'!$AF153),"")</f>
        <v/>
      </c>
      <c r="L142" s="376" t="str">
        <f>IF(AND('MAPA DE RIESGOS'!$AP154="Muy Baja",'MAPA DE RIESGOS'!$AR154="Leve"),CONCATENATE("R",'MAPA DE RIESGOS'!$H154,"C",'MAPA DE RIESGOS'!$AF154),"")</f>
        <v/>
      </c>
      <c r="M142" s="376" t="str">
        <f>IF(AND('MAPA DE RIESGOS'!$AP155="Muy Baja",'MAPA DE RIESGOS'!$AR155="Leve"),CONCATENATE("R",'MAPA DE RIESGOS'!$H155,"C",'MAPA DE RIESGOS'!$AF155),"")</f>
        <v/>
      </c>
      <c r="N142" s="376" t="str">
        <f>IF(AND('MAPA DE RIESGOS'!$AP156="Muy Baja",'MAPA DE RIESGOS'!$AR156="Leve"),CONCATENATE("R",'MAPA DE RIESGOS'!$H156,"C",'MAPA DE RIESGOS'!$AF156),"")</f>
        <v/>
      </c>
      <c r="O142" s="376" t="str">
        <f>IF(AND('MAPA DE RIESGOS'!$AP157="Muy Baja",'MAPA DE RIESGOS'!$AR157="Leve"),CONCATENATE("R",'MAPA DE RIESGOS'!$H157,"C",'MAPA DE RIESGOS'!$AF157),"")</f>
        <v/>
      </c>
      <c r="P142" s="376" t="str">
        <f>IF(AND('MAPA DE RIESGOS'!$AP158="Muy Baja",'MAPA DE RIESGOS'!$AR158="Leve"),CONCATENATE("R",'MAPA DE RIESGOS'!$H158,"C",'MAPA DE RIESGOS'!$AF158),"")</f>
        <v/>
      </c>
      <c r="Q142" s="376" t="str">
        <f>IF(AND('MAPA DE RIESGOS'!$AP159="Muy Baja",'MAPA DE RIESGOS'!$AR159="Leve"),CONCATENATE("R",'MAPA DE RIESGOS'!$H159,"C",'MAPA DE RIESGOS'!$AF159),"")</f>
        <v/>
      </c>
      <c r="R142" s="376" t="str">
        <f>IF(AND('MAPA DE RIESGOS'!$AP160="Muy Baja",'MAPA DE RIESGOS'!$AR160="Leve"),CONCATENATE("R",'MAPA DE RIESGOS'!$H160,"C",'MAPA DE RIESGOS'!$AF160),"")</f>
        <v/>
      </c>
      <c r="S142" s="376" t="str">
        <f>IF(AND('MAPA DE RIESGOS'!$AP161="Muy Baja",'MAPA DE RIESGOS'!$AR161="Leve"),CONCATENATE("R",'MAPA DE RIESGOS'!$H161,"C",'MAPA DE RIESGOS'!$AF161),"")</f>
        <v/>
      </c>
      <c r="T142" s="376" t="str">
        <f>IF(AND('MAPA DE RIESGOS'!$AP162="Muy Baja",'MAPA DE RIESGOS'!$AR162="Leve"),CONCATENATE("R",'MAPA DE RIESGOS'!$H162,"C",'MAPA DE RIESGOS'!$AF162),"")</f>
        <v/>
      </c>
      <c r="U142" s="376" t="str">
        <f>IF(AND('MAPA DE RIESGOS'!$AP163="Muy Baja",'MAPA DE RIESGOS'!$AR163="Leve"),CONCATENATE("R",'MAPA DE RIESGOS'!$H163,"C",'MAPA DE RIESGOS'!$AF163),"")</f>
        <v/>
      </c>
      <c r="V142" s="376" t="str">
        <f>IF(AND('MAPA DE RIESGOS'!$AP164="Muy Baja",'MAPA DE RIESGOS'!$AR164="Leve"),CONCATENATE("R",'MAPA DE RIESGOS'!$H164,"C",'MAPA DE RIESGOS'!$AF164),"")</f>
        <v/>
      </c>
      <c r="W142" s="376" t="str">
        <f>IF(AND('MAPA DE RIESGOS'!$AP165="Muy Baja",'MAPA DE RIESGOS'!$AR165="Leve"),CONCATENATE("R",'MAPA DE RIESGOS'!$H165,"C",'MAPA DE RIESGOS'!$AF165),"")</f>
        <v/>
      </c>
      <c r="X142" s="376" t="str">
        <f>IF(AND('MAPA DE RIESGOS'!$AP166="Muy Baja",'MAPA DE RIESGOS'!$AR166="Leve"),CONCATENATE("R",'MAPA DE RIESGOS'!$H166,"C",'MAPA DE RIESGOS'!$AF166),"")</f>
        <v/>
      </c>
      <c r="Y142" s="376" t="str">
        <f>IF(AND('MAPA DE RIESGOS'!$AP167="Muy Baja",'MAPA DE RIESGOS'!$AR167="Leve"),CONCATENATE("R",'MAPA DE RIESGOS'!$H167,"C",'MAPA DE RIESGOS'!$AF167),"")</f>
        <v/>
      </c>
      <c r="Z142" s="376" t="str">
        <f>IF(AND('MAPA DE RIESGOS'!$AP168="Muy Baja",'MAPA DE RIESGOS'!$AR168="Leve"),CONCATENATE("R",'MAPA DE RIESGOS'!$H168,"C",'MAPA DE RIESGOS'!$AF168),"")</f>
        <v/>
      </c>
      <c r="AA142" s="377" t="str">
        <f>IF(AND('MAPA DE RIESGOS'!$AP169="Muy Baja",'MAPA DE RIESGOS'!$AR169="Leve"),CONCATENATE("R",'MAPA DE RIESGOS'!$H169,"C",'MAPA DE RIESGOS'!$AF169),"")</f>
        <v/>
      </c>
      <c r="AB142" s="375" t="str">
        <f>IF(AND('MAPA DE RIESGOS'!$AP152="Muy Baja",'MAPA DE RIESGOS'!$AR152="Menor"),CONCATENATE("R",'MAPA DE RIESGOS'!$H152,"C",'MAPA DE RIESGOS'!$AF152),"")</f>
        <v/>
      </c>
      <c r="AC142" s="376" t="str">
        <f>IF(AND('MAPA DE RIESGOS'!$AP153="Muy Baja",'MAPA DE RIESGOS'!$AR153="Menor"),CONCATENATE("R",'MAPA DE RIESGOS'!$H153,"C",'MAPA DE RIESGOS'!$AF153),"")</f>
        <v/>
      </c>
      <c r="AD142" s="376" t="str">
        <f>IF(AND('MAPA DE RIESGOS'!$AP154="Muy Baja",'MAPA DE RIESGOS'!$AR154="Menor"),CONCATENATE("R",'MAPA DE RIESGOS'!$H154,"C",'MAPA DE RIESGOS'!$AF154),"")</f>
        <v/>
      </c>
      <c r="AE142" s="376" t="str">
        <f>IF(AND('MAPA DE RIESGOS'!$AP155="Muy Baja",'MAPA DE RIESGOS'!$AR155="Menor"),CONCATENATE("R",'MAPA DE RIESGOS'!$H155,"C",'MAPA DE RIESGOS'!$AF155),"")</f>
        <v/>
      </c>
      <c r="AF142" s="376" t="str">
        <f>IF(AND('MAPA DE RIESGOS'!$AP156="Muy Baja",'MAPA DE RIESGOS'!$AR156="Menor"),CONCATENATE("R",'MAPA DE RIESGOS'!$H156,"C",'MAPA DE RIESGOS'!$AF156),"")</f>
        <v/>
      </c>
      <c r="AG142" s="376" t="str">
        <f>IF(AND('MAPA DE RIESGOS'!$AP157="Muy Baja",'MAPA DE RIESGOS'!$AR157="Menor"),CONCATENATE("R",'MAPA DE RIESGOS'!$H157,"C",'MAPA DE RIESGOS'!$AF157),"")</f>
        <v/>
      </c>
      <c r="AH142" s="376" t="str">
        <f>IF(AND('MAPA DE RIESGOS'!$AP158="Muy Baja",'MAPA DE RIESGOS'!$AR158="Menor"),CONCATENATE("R",'MAPA DE RIESGOS'!$H158,"C",'MAPA DE RIESGOS'!$AF158),"")</f>
        <v/>
      </c>
      <c r="AI142" s="376" t="str">
        <f>IF(AND('MAPA DE RIESGOS'!$AP159="Muy Baja",'MAPA DE RIESGOS'!$AR159="Menor"),CONCATENATE("R",'MAPA DE RIESGOS'!$H159,"C",'MAPA DE RIESGOS'!$AF159),"")</f>
        <v/>
      </c>
      <c r="AJ142" s="376" t="str">
        <f>IF(AND('MAPA DE RIESGOS'!$AP160="Muy Baja",'MAPA DE RIESGOS'!$AR160="Menor"),CONCATENATE("R",'MAPA DE RIESGOS'!$H160,"C",'MAPA DE RIESGOS'!$AF160),"")</f>
        <v/>
      </c>
      <c r="AK142" s="376" t="str">
        <f>IF(AND('MAPA DE RIESGOS'!$AP161="Muy Baja",'MAPA DE RIESGOS'!$AR161="Menor"),CONCATENATE("R",'MAPA DE RIESGOS'!$H161,"C",'MAPA DE RIESGOS'!$AF161),"")</f>
        <v/>
      </c>
      <c r="AL142" s="376" t="str">
        <f>IF(AND('MAPA DE RIESGOS'!$AP162="Muy Baja",'MAPA DE RIESGOS'!$AR162="Menor"),CONCATENATE("R",'MAPA DE RIESGOS'!$H162,"C",'MAPA DE RIESGOS'!$AF162),"")</f>
        <v/>
      </c>
      <c r="AM142" s="376" t="str">
        <f>IF(AND('MAPA DE RIESGOS'!$AP163="Muy Baja",'MAPA DE RIESGOS'!$AR163="Menor"),CONCATENATE("R",'MAPA DE RIESGOS'!$H163,"C",'MAPA DE RIESGOS'!$AF163),"")</f>
        <v/>
      </c>
      <c r="AN142" s="376" t="str">
        <f>IF(AND('MAPA DE RIESGOS'!$AP164="Muy Baja",'MAPA DE RIESGOS'!$AR164="Menor"),CONCATENATE("R",'MAPA DE RIESGOS'!$H164,"C",'MAPA DE RIESGOS'!$AF164),"")</f>
        <v/>
      </c>
      <c r="AO142" s="376" t="str">
        <f>IF(AND('MAPA DE RIESGOS'!$AP165="Muy Baja",'MAPA DE RIESGOS'!$AR165="Menor"),CONCATENATE("R",'MAPA DE RIESGOS'!$H165,"C",'MAPA DE RIESGOS'!$AF165),"")</f>
        <v/>
      </c>
      <c r="AP142" s="376" t="str">
        <f>IF(AND('MAPA DE RIESGOS'!$AP166="Muy Baja",'MAPA DE RIESGOS'!$AR166="Menor"),CONCATENATE("R",'MAPA DE RIESGOS'!$H166,"C",'MAPA DE RIESGOS'!$AF166),"")</f>
        <v/>
      </c>
      <c r="AQ142" s="376" t="str">
        <f>IF(AND('MAPA DE RIESGOS'!$AP167="Muy Baja",'MAPA DE RIESGOS'!$AR167="Menor"),CONCATENATE("R",'MAPA DE RIESGOS'!$H167,"C",'MAPA DE RIESGOS'!$AF167),"")</f>
        <v/>
      </c>
      <c r="AR142" s="376" t="str">
        <f>IF(AND('MAPA DE RIESGOS'!$AP168="Muy Baja",'MAPA DE RIESGOS'!$AR168="Menor"),CONCATENATE("R",'MAPA DE RIESGOS'!$H168,"C",'MAPA DE RIESGOS'!$AF168),"")</f>
        <v/>
      </c>
      <c r="AS142" s="377" t="str">
        <f>IF(AND('MAPA DE RIESGOS'!$AP169="Muy Baja",'MAPA DE RIESGOS'!$AR169="Menor"),CONCATENATE("R",'MAPA DE RIESGOS'!$H169,"C",'MAPA DE RIESGOS'!$AF169),"")</f>
        <v/>
      </c>
      <c r="AT142" s="366" t="str">
        <f>IF(AND('MAPA DE RIESGOS'!$AP152="Muy Baja",'MAPA DE RIESGOS'!$AR152="Moderado"),CONCATENATE("R",'MAPA DE RIESGOS'!$H152,"C",'MAPA DE RIESGOS'!$AF152),"")</f>
        <v/>
      </c>
      <c r="AU142" s="367" t="str">
        <f>IF(AND('MAPA DE RIESGOS'!$AP153="Muy Baja",'MAPA DE RIESGOS'!$AR153="Moderado"),CONCATENATE("R",'MAPA DE RIESGOS'!$H153,"C",'MAPA DE RIESGOS'!$AF153),"")</f>
        <v/>
      </c>
      <c r="AV142" s="367" t="str">
        <f>IF(AND('MAPA DE RIESGOS'!$AP154="Muy Baja",'MAPA DE RIESGOS'!$AR154="Moderado"),CONCATENATE("R",'MAPA DE RIESGOS'!$H154,"C",'MAPA DE RIESGOS'!$AF154),"")</f>
        <v/>
      </c>
      <c r="AW142" s="367" t="str">
        <f>IF(AND('MAPA DE RIESGOS'!$AP155="Muy Baja",'MAPA DE RIESGOS'!$AR155="Moderado"),CONCATENATE("R",'MAPA DE RIESGOS'!$H155,"C",'MAPA DE RIESGOS'!$AF155),"")</f>
        <v/>
      </c>
      <c r="AX142" s="367" t="str">
        <f>IF(AND('MAPA DE RIESGOS'!$AP156="Muy Baja",'MAPA DE RIESGOS'!$AR156="Moderado"),CONCATENATE("R",'MAPA DE RIESGOS'!$H156,"C",'MAPA DE RIESGOS'!$AF156),"")</f>
        <v/>
      </c>
      <c r="AY142" s="367" t="str">
        <f>IF(AND('MAPA DE RIESGOS'!$AP157="Muy Baja",'MAPA DE RIESGOS'!$AR157="Moderado"),CONCATENATE("R",'MAPA DE RIESGOS'!$H157,"C",'MAPA DE RIESGOS'!$AF157),"")</f>
        <v/>
      </c>
      <c r="AZ142" s="367" t="str">
        <f>IF(AND('MAPA DE RIESGOS'!$AP158="Muy Baja",'MAPA DE RIESGOS'!$AR158="Moderado"),CONCATENATE("R",'MAPA DE RIESGOS'!$H158,"C",'MAPA DE RIESGOS'!$AF158),"")</f>
        <v/>
      </c>
      <c r="BA142" s="367" t="str">
        <f>IF(AND('MAPA DE RIESGOS'!$AP159="Muy Baja",'MAPA DE RIESGOS'!$AR159="Moderado"),CONCATENATE("R",'MAPA DE RIESGOS'!$H159,"C",'MAPA DE RIESGOS'!$AF159),"")</f>
        <v/>
      </c>
      <c r="BB142" s="367" t="str">
        <f>IF(AND('MAPA DE RIESGOS'!$AP160="Muy Baja",'MAPA DE RIESGOS'!$AR160="Moderado"),CONCATENATE("R",'MAPA DE RIESGOS'!$H160,"C",'MAPA DE RIESGOS'!$AF160),"")</f>
        <v/>
      </c>
      <c r="BC142" s="367" t="str">
        <f>IF(AND('MAPA DE RIESGOS'!$AP161="Muy Baja",'MAPA DE RIESGOS'!$AR161="Moderado"),CONCATENATE("R",'MAPA DE RIESGOS'!$H161,"C",'MAPA DE RIESGOS'!$AF161),"")</f>
        <v/>
      </c>
      <c r="BD142" s="367" t="str">
        <f>IF(AND('MAPA DE RIESGOS'!$AP162="Muy Baja",'MAPA DE RIESGOS'!$AR162="Moderado"),CONCATENATE("R",'MAPA DE RIESGOS'!$H162,"C",'MAPA DE RIESGOS'!$AF162),"")</f>
        <v/>
      </c>
      <c r="BE142" s="367" t="str">
        <f>IF(AND('MAPA DE RIESGOS'!$AP163="Muy Baja",'MAPA DE RIESGOS'!$AR163="Moderado"),CONCATENATE("R",'MAPA DE RIESGOS'!$H163,"C",'MAPA DE RIESGOS'!$AF163),"")</f>
        <v/>
      </c>
      <c r="BF142" s="367" t="str">
        <f>IF(AND('MAPA DE RIESGOS'!$AP164="Muy Baja",'MAPA DE RIESGOS'!$AR164="Moderado"),CONCATENATE("R",'MAPA DE RIESGOS'!$H164,"C",'MAPA DE RIESGOS'!$AF164),"")</f>
        <v/>
      </c>
      <c r="BG142" s="367" t="str">
        <f>IF(AND('MAPA DE RIESGOS'!$AP165="Muy Baja",'MAPA DE RIESGOS'!$AR165="Moderado"),CONCATENATE("R",'MAPA DE RIESGOS'!$H165,"C",'MAPA DE RIESGOS'!$AF165),"")</f>
        <v/>
      </c>
      <c r="BH142" s="367" t="str">
        <f>IF(AND('MAPA DE RIESGOS'!$AP166="Muy Baja",'MAPA DE RIESGOS'!$AR166="Moderado"),CONCATENATE("R",'MAPA DE RIESGOS'!$H166,"C",'MAPA DE RIESGOS'!$AF166),"")</f>
        <v/>
      </c>
      <c r="BI142" s="367" t="str">
        <f>IF(AND('MAPA DE RIESGOS'!$AP167="Muy Baja",'MAPA DE RIESGOS'!$AR167="Moderado"),CONCATENATE("R",'MAPA DE RIESGOS'!$H167,"C",'MAPA DE RIESGOS'!$AF167),"")</f>
        <v/>
      </c>
      <c r="BJ142" s="367" t="str">
        <f>IF(AND('MAPA DE RIESGOS'!$AP168="Muy Baja",'MAPA DE RIESGOS'!$AR168="Moderado"),CONCATENATE("R",'MAPA DE RIESGOS'!$H168,"C",'MAPA DE RIESGOS'!$AF168),"")</f>
        <v/>
      </c>
      <c r="BK142" s="368" t="str">
        <f>IF(AND('MAPA DE RIESGOS'!$AP169="Muy Baja",'MAPA DE RIESGOS'!$AR169="Moderado"),CONCATENATE("R",'MAPA DE RIESGOS'!$H169,"C",'MAPA DE RIESGOS'!$AF169),"")</f>
        <v/>
      </c>
      <c r="BL142" s="352" t="str">
        <f>IF(AND('MAPA DE RIESGOS'!$AP152="Muy Baja",'MAPA DE RIESGOS'!$AR152="Mayor"),CONCATENATE("R",'MAPA DE RIESGOS'!$H152,"C",'MAPA DE RIESGOS'!$AF152),"")</f>
        <v/>
      </c>
      <c r="BM142" s="352" t="str">
        <f>IF(AND('MAPA DE RIESGOS'!$AP153="Muy Baja",'MAPA DE RIESGOS'!$AR153="Mayor"),CONCATENATE("R",'MAPA DE RIESGOS'!$H153,"C",'MAPA DE RIESGOS'!$AF153),"")</f>
        <v/>
      </c>
      <c r="BN142" s="352" t="str">
        <f>IF(AND('MAPA DE RIESGOS'!$AP154="Muy Baja",'MAPA DE RIESGOS'!$AR154="Mayor"),CONCATENATE("R",'MAPA DE RIESGOS'!$H154,"C",'MAPA DE RIESGOS'!$AF154),"")</f>
        <v/>
      </c>
      <c r="BO142" s="352" t="str">
        <f>IF(AND('MAPA DE RIESGOS'!$AP155="Muy Baja",'MAPA DE RIESGOS'!$AR155="Mayor"),CONCATENATE("R",'MAPA DE RIESGOS'!$H155,"C",'MAPA DE RIESGOS'!$AF155),"")</f>
        <v/>
      </c>
      <c r="BP142" s="352" t="str">
        <f>IF(AND('MAPA DE RIESGOS'!$AP156="Muy Baja",'MAPA DE RIESGOS'!$AR156="Mayor"),CONCATENATE("R",'MAPA DE RIESGOS'!$H156,"C",'MAPA DE RIESGOS'!$AF156),"")</f>
        <v/>
      </c>
      <c r="BQ142" s="352" t="str">
        <f>IF(AND('MAPA DE RIESGOS'!$AP157="Muy Baja",'MAPA DE RIESGOS'!$AR157="Mayor"),CONCATENATE("R",'MAPA DE RIESGOS'!$H157,"C",'MAPA DE RIESGOS'!$AF157),"")</f>
        <v/>
      </c>
      <c r="BR142" s="352" t="str">
        <f>IF(AND('MAPA DE RIESGOS'!$AP158="Muy Baja",'MAPA DE RIESGOS'!$AR158="Mayor"),CONCATENATE("R",'MAPA DE RIESGOS'!$H158,"C",'MAPA DE RIESGOS'!$AF158),"")</f>
        <v/>
      </c>
      <c r="BS142" s="352" t="str">
        <f>IF(AND('MAPA DE RIESGOS'!$AP159="Muy Baja",'MAPA DE RIESGOS'!$AR159="Mayor"),CONCATENATE("R",'MAPA DE RIESGOS'!$H159,"C",'MAPA DE RIESGOS'!$AF159),"")</f>
        <v/>
      </c>
      <c r="BT142" s="352" t="str">
        <f>IF(AND('MAPA DE RIESGOS'!$AP160="Muy Baja",'MAPA DE RIESGOS'!$AR160="Mayor"),CONCATENATE("R",'MAPA DE RIESGOS'!$H160,"C",'MAPA DE RIESGOS'!$AF160),"")</f>
        <v/>
      </c>
      <c r="BU142" s="352" t="str">
        <f>IF(AND('MAPA DE RIESGOS'!$AP161="Muy Baja",'MAPA DE RIESGOS'!$AR161="Mayor"),CONCATENATE("R",'MAPA DE RIESGOS'!$H161,"C",'MAPA DE RIESGOS'!$AF161),"")</f>
        <v/>
      </c>
      <c r="BV142" s="352" t="str">
        <f>IF(AND('MAPA DE RIESGOS'!$AP162="Muy Baja",'MAPA DE RIESGOS'!$AR162="Mayor"),CONCATENATE("R",'MAPA DE RIESGOS'!$H162,"C",'MAPA DE RIESGOS'!$AF162),"")</f>
        <v/>
      </c>
      <c r="BW142" s="352" t="str">
        <f>IF(AND('MAPA DE RIESGOS'!$AP163="Muy Baja",'MAPA DE RIESGOS'!$AR163="Mayor"),CONCATENATE("R",'MAPA DE RIESGOS'!$H163,"C",'MAPA DE RIESGOS'!$AF163),"")</f>
        <v/>
      </c>
      <c r="BX142" s="352" t="str">
        <f>IF(AND('MAPA DE RIESGOS'!$AP164="Muy Baja",'MAPA DE RIESGOS'!$AR164="Mayor"),CONCATENATE("R",'MAPA DE RIESGOS'!$H164,"C",'MAPA DE RIESGOS'!$AF164),"")</f>
        <v/>
      </c>
      <c r="BY142" s="352" t="str">
        <f>IF(AND('MAPA DE RIESGOS'!$AP165="Muy Baja",'MAPA DE RIESGOS'!$AR165="Mayor"),CONCATENATE("R",'MAPA DE RIESGOS'!$H165,"C",'MAPA DE RIESGOS'!$AF165),"")</f>
        <v/>
      </c>
      <c r="BZ142" s="352" t="str">
        <f>IF(AND('MAPA DE RIESGOS'!$AP166="Muy Baja",'MAPA DE RIESGOS'!$AR166="Mayor"),CONCATENATE("R",'MAPA DE RIESGOS'!$H166,"C",'MAPA DE RIESGOS'!$AF166),"")</f>
        <v/>
      </c>
      <c r="CA142" s="352" t="str">
        <f>IF(AND('MAPA DE RIESGOS'!$AP167="Muy Baja",'MAPA DE RIESGOS'!$AR167="Mayor"),CONCATENATE("R",'MAPA DE RIESGOS'!$H167,"C",'MAPA DE RIESGOS'!$AF167),"")</f>
        <v/>
      </c>
      <c r="CB142" s="352" t="str">
        <f>IF(AND('MAPA DE RIESGOS'!$AP168="Muy Baja",'MAPA DE RIESGOS'!$AR168="Mayor"),CONCATENATE("R",'MAPA DE RIESGOS'!$H168,"C",'MAPA DE RIESGOS'!$AF168),"")</f>
        <v/>
      </c>
      <c r="CC142" s="353" t="str">
        <f>IF(AND('MAPA DE RIESGOS'!$AP169="Muy Baja",'MAPA DE RIESGOS'!$AR169="Mayor"),CONCATENATE("R",'MAPA DE RIESGOS'!$H169,"C",'MAPA DE RIESGOS'!$AF169),"")</f>
        <v/>
      </c>
      <c r="CD142" s="354" t="str">
        <f>IF(AND('MAPA DE RIESGOS'!$AP152="Muy Baja",'MAPA DE RIESGOS'!$AR152="Catastrófico"),CONCATENATE("R",'MAPA DE RIESGOS'!$H152,"C",'MAPA DE RIESGOS'!$AF152),"")</f>
        <v/>
      </c>
      <c r="CE142" s="354" t="str">
        <f>IF(AND('MAPA DE RIESGOS'!$AP153="Muy Baja",'MAPA DE RIESGOS'!$AR153="Catastrófico"),CONCATENATE("R",'MAPA DE RIESGOS'!$H153,"C",'MAPA DE RIESGOS'!$AF153),"")</f>
        <v/>
      </c>
      <c r="CF142" s="354" t="str">
        <f>IF(AND('MAPA DE RIESGOS'!$AP154="Muy Baja",'MAPA DE RIESGOS'!$AR154="Catastrófico"),CONCATENATE("R",'MAPA DE RIESGOS'!$H154,"C",'MAPA DE RIESGOS'!$AF154),"")</f>
        <v/>
      </c>
      <c r="CG142" s="354" t="str">
        <f>IF(AND('MAPA DE RIESGOS'!$AP155="Muy Baja",'MAPA DE RIESGOS'!$AR155="Catastrófico"),CONCATENATE("R",'MAPA DE RIESGOS'!$H155,"C",'MAPA DE RIESGOS'!$AF155),"")</f>
        <v/>
      </c>
      <c r="CH142" s="354" t="str">
        <f>IF(AND('MAPA DE RIESGOS'!$AP156="Muy Baja",'MAPA DE RIESGOS'!$AR156="Catastrófico"),CONCATENATE("R",'MAPA DE RIESGOS'!$H156,"C",'MAPA DE RIESGOS'!$AF156),"")</f>
        <v/>
      </c>
      <c r="CI142" s="354" t="str">
        <f>IF(AND('MAPA DE RIESGOS'!$AP157="Muy Baja",'MAPA DE RIESGOS'!$AR157="Catastrófico"),CONCATENATE("R",'MAPA DE RIESGOS'!$H157,"C",'MAPA DE RIESGOS'!$AF157),"")</f>
        <v/>
      </c>
      <c r="CJ142" s="354" t="str">
        <f>IF(AND('MAPA DE RIESGOS'!$AP158="Muy Baja",'MAPA DE RIESGOS'!$AR158="Catastrófico"),CONCATENATE("R",'MAPA DE RIESGOS'!$H158,"C",'MAPA DE RIESGOS'!$AF158),"")</f>
        <v/>
      </c>
      <c r="CK142" s="354" t="str">
        <f>IF(AND('MAPA DE RIESGOS'!$AP159="Muy Baja",'MAPA DE RIESGOS'!$AR159="Catastrófico"),CONCATENATE("R",'MAPA DE RIESGOS'!$H159,"C",'MAPA DE RIESGOS'!$AF159),"")</f>
        <v/>
      </c>
      <c r="CL142" s="354" t="str">
        <f>IF(AND('MAPA DE RIESGOS'!$AP160="Muy Baja",'MAPA DE RIESGOS'!$AR160="Catastrófico"),CONCATENATE("R",'MAPA DE RIESGOS'!$H160,"C",'MAPA DE RIESGOS'!$AF160),"")</f>
        <v/>
      </c>
      <c r="CM142" s="354" t="str">
        <f>IF(AND('MAPA DE RIESGOS'!$AP161="Muy Baja",'MAPA DE RIESGOS'!$AR161="Catastrófico"),CONCATENATE("R",'MAPA DE RIESGOS'!$H161,"C",'MAPA DE RIESGOS'!$AF161),"")</f>
        <v/>
      </c>
      <c r="CN142" s="354" t="str">
        <f>IF(AND('MAPA DE RIESGOS'!$AP162="Muy Baja",'MAPA DE RIESGOS'!$AR162="Catastrófico"),CONCATENATE("R",'MAPA DE RIESGOS'!$H162,"C",'MAPA DE RIESGOS'!$AF162),"")</f>
        <v/>
      </c>
      <c r="CO142" s="354" t="str">
        <f>IF(AND('MAPA DE RIESGOS'!$AP163="Muy Baja",'MAPA DE RIESGOS'!$AR163="Catastrófico"),CONCATENATE("R",'MAPA DE RIESGOS'!$H163,"C",'MAPA DE RIESGOS'!$AF163),"")</f>
        <v/>
      </c>
      <c r="CP142" s="354" t="str">
        <f>IF(AND('MAPA DE RIESGOS'!$AP164="Muy Baja",'MAPA DE RIESGOS'!$AR164="Catastrófico"),CONCATENATE("R",'MAPA DE RIESGOS'!$H164,"C",'MAPA DE RIESGOS'!$AF164),"")</f>
        <v/>
      </c>
      <c r="CQ142" s="354" t="str">
        <f>IF(AND('MAPA DE RIESGOS'!$AP165="Muy Baja",'MAPA DE RIESGOS'!$AR165="Catastrófico"),CONCATENATE("R",'MAPA DE RIESGOS'!$H165,"C",'MAPA DE RIESGOS'!$AF165),"")</f>
        <v/>
      </c>
      <c r="CR142" s="354" t="str">
        <f>IF(AND('MAPA DE RIESGOS'!$AP166="Muy Baja",'MAPA DE RIESGOS'!$AR166="Catastrófico"),CONCATENATE("R",'MAPA DE RIESGOS'!$H166,"C",'MAPA DE RIESGOS'!$AF166),"")</f>
        <v/>
      </c>
      <c r="CS142" s="354" t="str">
        <f>IF(AND('MAPA DE RIESGOS'!$AP167="Muy Baja",'MAPA DE RIESGOS'!$AR167="Catastrófico"),CONCATENATE("R",'MAPA DE RIESGOS'!$H167,"C",'MAPA DE RIESGOS'!$AF167),"")</f>
        <v/>
      </c>
      <c r="CT142" s="354" t="str">
        <f>IF(AND('MAPA DE RIESGOS'!$AP168="Muy Baja",'MAPA DE RIESGOS'!$AR168="Catastrófico"),CONCATENATE("R",'MAPA DE RIESGOS'!$H168,"C",'MAPA DE RIESGOS'!$AF168),"")</f>
        <v/>
      </c>
      <c r="CU142" s="355" t="str">
        <f>IF(AND('MAPA DE RIESGOS'!$AP169="Muy Baja",'MAPA DE RIESGOS'!$AR169="Catastrófico"),CONCATENATE("R",'MAPA DE RIESGOS'!$H169,"C",'MAPA DE RIESGOS'!$AF169),"")</f>
        <v/>
      </c>
      <c r="CV142" s="67"/>
    </row>
    <row r="143" spans="2:106" ht="32.5" customHeight="1">
      <c r="B143" s="749"/>
      <c r="C143" s="749"/>
      <c r="D143" s="750"/>
      <c r="E143" s="738"/>
      <c r="F143" s="739"/>
      <c r="G143" s="739"/>
      <c r="H143" s="739"/>
      <c r="I143" s="739"/>
      <c r="J143" s="378" t="str">
        <f>IF(AND('MAPA DE RIESGOS'!$AP170="Muy Baja",'MAPA DE RIESGOS'!$AR170="Leve"),CONCATENATE("R",'MAPA DE RIESGOS'!$H170,"C",'MAPA DE RIESGOS'!$AF170),"")</f>
        <v/>
      </c>
      <c r="K143" s="379" t="str">
        <f>IF(AND('MAPA DE RIESGOS'!$AP171="Muy Baja",'MAPA DE RIESGOS'!$AR171="Leve"),CONCATENATE("R",'MAPA DE RIESGOS'!$H171,"C",'MAPA DE RIESGOS'!$AF171),"")</f>
        <v/>
      </c>
      <c r="L143" s="379" t="str">
        <f>IF(AND('MAPA DE RIESGOS'!$AP172="Muy Baja",'MAPA DE RIESGOS'!$AR172="Leve"),CONCATENATE("R",'MAPA DE RIESGOS'!$H172,"C",'MAPA DE RIESGOS'!$AF172),"")</f>
        <v/>
      </c>
      <c r="M143" s="379" t="str">
        <f>IF(AND('MAPA DE RIESGOS'!$AP173="Muy Baja",'MAPA DE RIESGOS'!$AR173="Leve"),CONCATENATE("R",'MAPA DE RIESGOS'!$H173,"C",'MAPA DE RIESGOS'!$AF173),"")</f>
        <v/>
      </c>
      <c r="N143" s="379" t="str">
        <f>IF(AND('MAPA DE RIESGOS'!$AP174="Muy Baja",'MAPA DE RIESGOS'!$AR174="Leve"),CONCATENATE("R",'MAPA DE RIESGOS'!$H174,"C",'MAPA DE RIESGOS'!$AF174),"")</f>
        <v/>
      </c>
      <c r="O143" s="379" t="str">
        <f>IF(AND('MAPA DE RIESGOS'!$AP175="Muy Baja",'MAPA DE RIESGOS'!$AR175="Leve"),CONCATENATE("R",'MAPA DE RIESGOS'!$H175,"C",'MAPA DE RIESGOS'!$AF175),"")</f>
        <v/>
      </c>
      <c r="P143" s="379" t="str">
        <f>IF(AND('MAPA DE RIESGOS'!$AP176="Muy Baja",'MAPA DE RIESGOS'!$AR176="Leve"),CONCATENATE("R",'MAPA DE RIESGOS'!$H176,"C",'MAPA DE RIESGOS'!$AF176),"")</f>
        <v/>
      </c>
      <c r="Q143" s="379" t="str">
        <f>IF(AND('MAPA DE RIESGOS'!$AP177="Muy Baja",'MAPA DE RIESGOS'!$AR177="Leve"),CONCATENATE("R",'MAPA DE RIESGOS'!$H177,"C",'MAPA DE RIESGOS'!$AF177),"")</f>
        <v/>
      </c>
      <c r="R143" s="379" t="str">
        <f>IF(AND('MAPA DE RIESGOS'!$AP178="Muy Baja",'MAPA DE RIESGOS'!$AR178="Leve"),CONCATENATE("R",'MAPA DE RIESGOS'!$H178,"C",'MAPA DE RIESGOS'!$AF178),"")</f>
        <v/>
      </c>
      <c r="S143" s="379" t="str">
        <f>IF(AND('MAPA DE RIESGOS'!$AP179="Muy Baja",'MAPA DE RIESGOS'!$AR179="Leve"),CONCATENATE("R",'MAPA DE RIESGOS'!$H179,"C",'MAPA DE RIESGOS'!$AF179),"")</f>
        <v/>
      </c>
      <c r="T143" s="379" t="str">
        <f>IF(AND('MAPA DE RIESGOS'!$AP180="Muy Baja",'MAPA DE RIESGOS'!$AR180="Leve"),CONCATENATE("R",'MAPA DE RIESGOS'!$H180,"C",'MAPA DE RIESGOS'!$AF180),"")</f>
        <v/>
      </c>
      <c r="U143" s="379" t="str">
        <f>IF(AND('MAPA DE RIESGOS'!$AP181="Muy Baja",'MAPA DE RIESGOS'!$AR181="Leve"),CONCATENATE("R",'MAPA DE RIESGOS'!$H181,"C",'MAPA DE RIESGOS'!$AF181),"")</f>
        <v/>
      </c>
      <c r="V143" s="379" t="str">
        <f>IF(AND('MAPA DE RIESGOS'!$AP182="Muy Baja",'MAPA DE RIESGOS'!$AR182="Leve"),CONCATENATE("R",'MAPA DE RIESGOS'!$H182,"C",'MAPA DE RIESGOS'!$AF182),"")</f>
        <v/>
      </c>
      <c r="W143" s="379" t="str">
        <f>IF(AND('MAPA DE RIESGOS'!$AP183="Muy Baja",'MAPA DE RIESGOS'!$AR183="Leve"),CONCATENATE("R",'MAPA DE RIESGOS'!$H183,"C",'MAPA DE RIESGOS'!$AF183),"")</f>
        <v/>
      </c>
      <c r="X143" s="379" t="str">
        <f>IF(AND('MAPA DE RIESGOS'!$AP184="Muy Baja",'MAPA DE RIESGOS'!$AR184="Leve"),CONCATENATE("R",'MAPA DE RIESGOS'!$H184,"C",'MAPA DE RIESGOS'!$AF184),"")</f>
        <v/>
      </c>
      <c r="Y143" s="379" t="str">
        <f>IF(AND('MAPA DE RIESGOS'!$AP185="Muy Baja",'MAPA DE RIESGOS'!$AR185="Leve"),CONCATENATE("R",'MAPA DE RIESGOS'!$H185,"C",'MAPA DE RIESGOS'!$AF185),"")</f>
        <v/>
      </c>
      <c r="Z143" s="379" t="str">
        <f>IF(AND('MAPA DE RIESGOS'!$AP186="Muy Baja",'MAPA DE RIESGOS'!$AR186="Leve"),CONCATENATE("R",'MAPA DE RIESGOS'!$H186,"C",'MAPA DE RIESGOS'!$AF186),"")</f>
        <v/>
      </c>
      <c r="AA143" s="380" t="str">
        <f>IF(AND('MAPA DE RIESGOS'!$AP187="Muy Baja",'MAPA DE RIESGOS'!$AR187="Leve"),CONCATENATE("R",'MAPA DE RIESGOS'!$H187,"C",'MAPA DE RIESGOS'!$AF187),"")</f>
        <v/>
      </c>
      <c r="AB143" s="378" t="str">
        <f>IF(AND('MAPA DE RIESGOS'!$AP170="Muy Baja",'MAPA DE RIESGOS'!$AR170="Menor"),CONCATENATE("R",'MAPA DE RIESGOS'!$H170,"C",'MAPA DE RIESGOS'!$AF170),"")</f>
        <v/>
      </c>
      <c r="AC143" s="379" t="str">
        <f>IF(AND('MAPA DE RIESGOS'!$AP171="Muy Baja",'MAPA DE RIESGOS'!$AR171="Menor"),CONCATENATE("R",'MAPA DE RIESGOS'!$H171,"C",'MAPA DE RIESGOS'!$AF171),"")</f>
        <v/>
      </c>
      <c r="AD143" s="379" t="str">
        <f>IF(AND('MAPA DE RIESGOS'!$AP172="Muy Baja",'MAPA DE RIESGOS'!$AR172="Menor"),CONCATENATE("R",'MAPA DE RIESGOS'!$H172,"C",'MAPA DE RIESGOS'!$AF172),"")</f>
        <v/>
      </c>
      <c r="AE143" s="379" t="str">
        <f>IF(AND('MAPA DE RIESGOS'!$AP173="Muy Baja",'MAPA DE RIESGOS'!$AR173="Menor"),CONCATENATE("R",'MAPA DE RIESGOS'!$H173,"C",'MAPA DE RIESGOS'!$AF173),"")</f>
        <v/>
      </c>
      <c r="AF143" s="379" t="str">
        <f>IF(AND('MAPA DE RIESGOS'!$AP174="Muy Baja",'MAPA DE RIESGOS'!$AR174="Menor"),CONCATENATE("R",'MAPA DE RIESGOS'!$H174,"C",'MAPA DE RIESGOS'!$AF174),"")</f>
        <v/>
      </c>
      <c r="AG143" s="379" t="str">
        <f>IF(AND('MAPA DE RIESGOS'!$AP175="Muy Baja",'MAPA DE RIESGOS'!$AR175="Menor"),CONCATENATE("R",'MAPA DE RIESGOS'!$H175,"C",'MAPA DE RIESGOS'!$AF175),"")</f>
        <v/>
      </c>
      <c r="AH143" s="379" t="str">
        <f>IF(AND('MAPA DE RIESGOS'!$AP176="Muy Baja",'MAPA DE RIESGOS'!$AR176="Menor"),CONCATENATE("R",'MAPA DE RIESGOS'!$H176,"C",'MAPA DE RIESGOS'!$AF176),"")</f>
        <v/>
      </c>
      <c r="AI143" s="379" t="str">
        <f>IF(AND('MAPA DE RIESGOS'!$AP177="Muy Baja",'MAPA DE RIESGOS'!$AR177="Menor"),CONCATENATE("R",'MAPA DE RIESGOS'!$H177,"C",'MAPA DE RIESGOS'!$AF177),"")</f>
        <v/>
      </c>
      <c r="AJ143" s="379" t="str">
        <f>IF(AND('MAPA DE RIESGOS'!$AP178="Muy Baja",'MAPA DE RIESGOS'!$AR178="Menor"),CONCATENATE("R",'MAPA DE RIESGOS'!$H178,"C",'MAPA DE RIESGOS'!$AF178),"")</f>
        <v/>
      </c>
      <c r="AK143" s="379" t="str">
        <f>IF(AND('MAPA DE RIESGOS'!$AP179="Muy Baja",'MAPA DE RIESGOS'!$AR179="Menor"),CONCATENATE("R",'MAPA DE RIESGOS'!$H179,"C",'MAPA DE RIESGOS'!$AF179),"")</f>
        <v/>
      </c>
      <c r="AL143" s="379" t="str">
        <f>IF(AND('MAPA DE RIESGOS'!$AP180="Muy Baja",'MAPA DE RIESGOS'!$AR180="Menor"),CONCATENATE("R",'MAPA DE RIESGOS'!$H180,"C",'MAPA DE RIESGOS'!$AF180),"")</f>
        <v/>
      </c>
      <c r="AM143" s="379" t="str">
        <f>IF(AND('MAPA DE RIESGOS'!$AP181="Muy Baja",'MAPA DE RIESGOS'!$AR181="Menor"),CONCATENATE("R",'MAPA DE RIESGOS'!$H181,"C",'MAPA DE RIESGOS'!$AF181),"")</f>
        <v/>
      </c>
      <c r="AN143" s="379" t="str">
        <f>IF(AND('MAPA DE RIESGOS'!$AP182="Muy Baja",'MAPA DE RIESGOS'!$AR182="Menor"),CONCATENATE("R",'MAPA DE RIESGOS'!$H182,"C",'MAPA DE RIESGOS'!$AF182),"")</f>
        <v/>
      </c>
      <c r="AO143" s="379" t="str">
        <f>IF(AND('MAPA DE RIESGOS'!$AP183="Muy Baja",'MAPA DE RIESGOS'!$AR183="Menor"),CONCATENATE("R",'MAPA DE RIESGOS'!$H183,"C",'MAPA DE RIESGOS'!$AF183),"")</f>
        <v/>
      </c>
      <c r="AP143" s="379" t="str">
        <f>IF(AND('MAPA DE RIESGOS'!$AP184="Muy Baja",'MAPA DE RIESGOS'!$AR184="Menor"),CONCATENATE("R",'MAPA DE RIESGOS'!$H184,"C",'MAPA DE RIESGOS'!$AF184),"")</f>
        <v/>
      </c>
      <c r="AQ143" s="379" t="str">
        <f>IF(AND('MAPA DE RIESGOS'!$AP185="Muy Baja",'MAPA DE RIESGOS'!$AR185="Menor"),CONCATENATE("R",'MAPA DE RIESGOS'!$H185,"C",'MAPA DE RIESGOS'!$AF185),"")</f>
        <v/>
      </c>
      <c r="AR143" s="379" t="str">
        <f>IF(AND('MAPA DE RIESGOS'!$AP186="Muy Baja",'MAPA DE RIESGOS'!$AR186="Menor"),CONCATENATE("R",'MAPA DE RIESGOS'!$H186,"C",'MAPA DE RIESGOS'!$AF186),"")</f>
        <v/>
      </c>
      <c r="AS143" s="380" t="str">
        <f>IF(AND('MAPA DE RIESGOS'!$AP187="Muy Baja",'MAPA DE RIESGOS'!$AR187="Menor"),CONCATENATE("R",'MAPA DE RIESGOS'!$H187,"C",'MAPA DE RIESGOS'!$AF187),"")</f>
        <v/>
      </c>
      <c r="AT143" s="369" t="str">
        <f>IF(AND('MAPA DE RIESGOS'!$AP170="Muy Baja",'MAPA DE RIESGOS'!$AR170="Moderado"),CONCATENATE("R",'MAPA DE RIESGOS'!$H170,"C",'MAPA DE RIESGOS'!$AF170),"")</f>
        <v/>
      </c>
      <c r="AU143" s="370" t="str">
        <f>IF(AND('MAPA DE RIESGOS'!$AP171="Muy Baja",'MAPA DE RIESGOS'!$AR171="Moderado"),CONCATENATE("R",'MAPA DE RIESGOS'!$H171,"C",'MAPA DE RIESGOS'!$AF171),"")</f>
        <v/>
      </c>
      <c r="AV143" s="370" t="str">
        <f>IF(AND('MAPA DE RIESGOS'!$AP172="Muy Baja",'MAPA DE RIESGOS'!$AR172="Moderado"),CONCATENATE("R",'MAPA DE RIESGOS'!$H172,"C",'MAPA DE RIESGOS'!$AF172),"")</f>
        <v/>
      </c>
      <c r="AW143" s="370" t="str">
        <f>IF(AND('MAPA DE RIESGOS'!$AP173="Muy Baja",'MAPA DE RIESGOS'!$AR173="Moderado"),CONCATENATE("R",'MAPA DE RIESGOS'!$H173,"C",'MAPA DE RIESGOS'!$AF173),"")</f>
        <v/>
      </c>
      <c r="AX143" s="370" t="str">
        <f>IF(AND('MAPA DE RIESGOS'!$AP174="Muy Baja",'MAPA DE RIESGOS'!$AR174="Moderado"),CONCATENATE("R",'MAPA DE RIESGOS'!$H174,"C",'MAPA DE RIESGOS'!$AF174),"")</f>
        <v/>
      </c>
      <c r="AY143" s="370" t="str">
        <f>IF(AND('MAPA DE RIESGOS'!$AP175="Muy Baja",'MAPA DE RIESGOS'!$AR175="Moderado"),CONCATENATE("R",'MAPA DE RIESGOS'!$H175,"C",'MAPA DE RIESGOS'!$AF175),"")</f>
        <v/>
      </c>
      <c r="AZ143" s="370" t="str">
        <f>IF(AND('MAPA DE RIESGOS'!$AP176="Muy Baja",'MAPA DE RIESGOS'!$AR176="Moderado"),CONCATENATE("R",'MAPA DE RIESGOS'!$H176,"C",'MAPA DE RIESGOS'!$AF176),"")</f>
        <v/>
      </c>
      <c r="BA143" s="370" t="str">
        <f>IF(AND('MAPA DE RIESGOS'!$AP177="Muy Baja",'MAPA DE RIESGOS'!$AR177="Moderado"),CONCATENATE("R",'MAPA DE RIESGOS'!$H177,"C",'MAPA DE RIESGOS'!$AF177),"")</f>
        <v/>
      </c>
      <c r="BB143" s="370" t="str">
        <f>IF(AND('MAPA DE RIESGOS'!$AP178="Muy Baja",'MAPA DE RIESGOS'!$AR178="Moderado"),CONCATENATE("R",'MAPA DE RIESGOS'!$H178,"C",'MAPA DE RIESGOS'!$AF178),"")</f>
        <v/>
      </c>
      <c r="BC143" s="370" t="str">
        <f>IF(AND('MAPA DE RIESGOS'!$AP179="Muy Baja",'MAPA DE RIESGOS'!$AR179="Moderado"),CONCATENATE("R",'MAPA DE RIESGOS'!$H179,"C",'MAPA DE RIESGOS'!$AF179),"")</f>
        <v/>
      </c>
      <c r="BD143" s="370" t="str">
        <f>IF(AND('MAPA DE RIESGOS'!$AP180="Muy Baja",'MAPA DE RIESGOS'!$AR180="Moderado"),CONCATENATE("R",'MAPA DE RIESGOS'!$H180,"C",'MAPA DE RIESGOS'!$AF180),"")</f>
        <v/>
      </c>
      <c r="BE143" s="370" t="str">
        <f>IF(AND('MAPA DE RIESGOS'!$AP181="Muy Baja",'MAPA DE RIESGOS'!$AR181="Moderado"),CONCATENATE("R",'MAPA DE RIESGOS'!$H181,"C",'MAPA DE RIESGOS'!$AF181),"")</f>
        <v/>
      </c>
      <c r="BF143" s="370" t="str">
        <f>IF(AND('MAPA DE RIESGOS'!$AP182="Muy Baja",'MAPA DE RIESGOS'!$AR182="Moderado"),CONCATENATE("R",'MAPA DE RIESGOS'!$H182,"C",'MAPA DE RIESGOS'!$AF182),"")</f>
        <v/>
      </c>
      <c r="BG143" s="370" t="str">
        <f>IF(AND('MAPA DE RIESGOS'!$AP183="Muy Baja",'MAPA DE RIESGOS'!$AR183="Moderado"),CONCATENATE("R",'MAPA DE RIESGOS'!$H183,"C",'MAPA DE RIESGOS'!$AF183),"")</f>
        <v/>
      </c>
      <c r="BH143" s="370" t="str">
        <f>IF(AND('MAPA DE RIESGOS'!$AP184="Muy Baja",'MAPA DE RIESGOS'!$AR184="Moderado"),CONCATENATE("R",'MAPA DE RIESGOS'!$H184,"C",'MAPA DE RIESGOS'!$AF184),"")</f>
        <v/>
      </c>
      <c r="BI143" s="370" t="str">
        <f>IF(AND('MAPA DE RIESGOS'!$AP185="Muy Baja",'MAPA DE RIESGOS'!$AR185="Moderado"),CONCATENATE("R",'MAPA DE RIESGOS'!$H185,"C",'MAPA DE RIESGOS'!$AF185),"")</f>
        <v/>
      </c>
      <c r="BJ143" s="370" t="str">
        <f>IF(AND('MAPA DE RIESGOS'!$AP186="Muy Baja",'MAPA DE RIESGOS'!$AR186="Moderado"),CONCATENATE("R",'MAPA DE RIESGOS'!$H186,"C",'MAPA DE RIESGOS'!$AF186),"")</f>
        <v/>
      </c>
      <c r="BK143" s="371" t="str">
        <f>IF(AND('MAPA DE RIESGOS'!$AP187="Muy Baja",'MAPA DE RIESGOS'!$AR187="Moderado"),CONCATENATE("R",'MAPA DE RIESGOS'!$H187,"C",'MAPA DE RIESGOS'!$AF187),"")</f>
        <v/>
      </c>
      <c r="BL143" s="357" t="str">
        <f>IF(AND('MAPA DE RIESGOS'!$AP170="Muy Baja",'MAPA DE RIESGOS'!$AR170="Mayor"),CONCATENATE("R",'MAPA DE RIESGOS'!$H170,"C",'MAPA DE RIESGOS'!$AF170),"")</f>
        <v/>
      </c>
      <c r="BM143" s="357" t="str">
        <f>IF(AND('MAPA DE RIESGOS'!$AP171="Muy Baja",'MAPA DE RIESGOS'!$AR171="Mayor"),CONCATENATE("R",'MAPA DE RIESGOS'!$H171,"C",'MAPA DE RIESGOS'!$AF171),"")</f>
        <v/>
      </c>
      <c r="BN143" s="357" t="str">
        <f>IF(AND('MAPA DE RIESGOS'!$AP172="Muy Baja",'MAPA DE RIESGOS'!$AR172="Mayor"),CONCATENATE("R",'MAPA DE RIESGOS'!$H172,"C",'MAPA DE RIESGOS'!$AF172),"")</f>
        <v/>
      </c>
      <c r="BO143" s="357" t="str">
        <f>IF(AND('MAPA DE RIESGOS'!$AP173="Muy Baja",'MAPA DE RIESGOS'!$AR173="Mayor"),CONCATENATE("R",'MAPA DE RIESGOS'!$H173,"C",'MAPA DE RIESGOS'!$AF173),"")</f>
        <v/>
      </c>
      <c r="BP143" s="357" t="str">
        <f>IF(AND('MAPA DE RIESGOS'!$AP174="Muy Baja",'MAPA DE RIESGOS'!$AR174="Mayor"),CONCATENATE("R",'MAPA DE RIESGOS'!$H174,"C",'MAPA DE RIESGOS'!$AF174),"")</f>
        <v/>
      </c>
      <c r="BQ143" s="357" t="str">
        <f>IF(AND('MAPA DE RIESGOS'!$AP175="Muy Baja",'MAPA DE RIESGOS'!$AR175="Mayor"),CONCATENATE("R",'MAPA DE RIESGOS'!$H175,"C",'MAPA DE RIESGOS'!$AF175),"")</f>
        <v/>
      </c>
      <c r="BR143" s="357" t="str">
        <f>IF(AND('MAPA DE RIESGOS'!$AP176="Muy Baja",'MAPA DE RIESGOS'!$AR176="Mayor"),CONCATENATE("R",'MAPA DE RIESGOS'!$H176,"C",'MAPA DE RIESGOS'!$AF176),"")</f>
        <v/>
      </c>
      <c r="BS143" s="357" t="str">
        <f>IF(AND('MAPA DE RIESGOS'!$AP177="Muy Baja",'MAPA DE RIESGOS'!$AR177="Mayor"),CONCATENATE("R",'MAPA DE RIESGOS'!$H177,"C",'MAPA DE RIESGOS'!$AF177),"")</f>
        <v/>
      </c>
      <c r="BT143" s="357" t="str">
        <f>IF(AND('MAPA DE RIESGOS'!$AP178="Muy Baja",'MAPA DE RIESGOS'!$AR178="Mayor"),CONCATENATE("R",'MAPA DE RIESGOS'!$H178,"C",'MAPA DE RIESGOS'!$AF178),"")</f>
        <v/>
      </c>
      <c r="BU143" s="357" t="str">
        <f>IF(AND('MAPA DE RIESGOS'!$AP179="Muy Baja",'MAPA DE RIESGOS'!$AR179="Mayor"),CONCATENATE("R",'MAPA DE RIESGOS'!$H179,"C",'MAPA DE RIESGOS'!$AF179),"")</f>
        <v/>
      </c>
      <c r="BV143" s="357" t="str">
        <f>IF(AND('MAPA DE RIESGOS'!$AP180="Muy Baja",'MAPA DE RIESGOS'!$AR180="Mayor"),CONCATENATE("R",'MAPA DE RIESGOS'!$H180,"C",'MAPA DE RIESGOS'!$AF180),"")</f>
        <v/>
      </c>
      <c r="BW143" s="357" t="str">
        <f>IF(AND('MAPA DE RIESGOS'!$AP181="Muy Baja",'MAPA DE RIESGOS'!$AR181="Mayor"),CONCATENATE("R",'MAPA DE RIESGOS'!$H181,"C",'MAPA DE RIESGOS'!$AF181),"")</f>
        <v/>
      </c>
      <c r="BX143" s="357" t="str">
        <f>IF(AND('MAPA DE RIESGOS'!$AP182="Muy Baja",'MAPA DE RIESGOS'!$AR182="Mayor"),CONCATENATE("R",'MAPA DE RIESGOS'!$H182,"C",'MAPA DE RIESGOS'!$AF182),"")</f>
        <v/>
      </c>
      <c r="BY143" s="357" t="str">
        <f>IF(AND('MAPA DE RIESGOS'!$AP183="Muy Baja",'MAPA DE RIESGOS'!$AR183="Mayor"),CONCATENATE("R",'MAPA DE RIESGOS'!$H183,"C",'MAPA DE RIESGOS'!$AF183),"")</f>
        <v/>
      </c>
      <c r="BZ143" s="357" t="str">
        <f>IF(AND('MAPA DE RIESGOS'!$AP184="Muy Baja",'MAPA DE RIESGOS'!$AR184="Mayor"),CONCATENATE("R",'MAPA DE RIESGOS'!$H184,"C",'MAPA DE RIESGOS'!$AF184),"")</f>
        <v/>
      </c>
      <c r="CA143" s="357" t="str">
        <f>IF(AND('MAPA DE RIESGOS'!$AP185="Muy Baja",'MAPA DE RIESGOS'!$AR185="Mayor"),CONCATENATE("R",'MAPA DE RIESGOS'!$H185,"C",'MAPA DE RIESGOS'!$AF185),"")</f>
        <v/>
      </c>
      <c r="CB143" s="357" t="str">
        <f>IF(AND('MAPA DE RIESGOS'!$AP186="Muy Baja",'MAPA DE RIESGOS'!$AR186="Mayor"),CONCATENATE("R",'MAPA DE RIESGOS'!$H186,"C",'MAPA DE RIESGOS'!$AF186),"")</f>
        <v/>
      </c>
      <c r="CC143" s="358" t="str">
        <f>IF(AND('MAPA DE RIESGOS'!$AP187="Muy Baja",'MAPA DE RIESGOS'!$AR187="Mayor"),CONCATENATE("R",'MAPA DE RIESGOS'!$H187,"C",'MAPA DE RIESGOS'!$AF187),"")</f>
        <v/>
      </c>
      <c r="CD143" s="359" t="str">
        <f>IF(AND('MAPA DE RIESGOS'!$AP170="Muy Baja",'MAPA DE RIESGOS'!$AR170="Catastrófico"),CONCATENATE("R",'MAPA DE RIESGOS'!$H170,"C",'MAPA DE RIESGOS'!$AF170),"")</f>
        <v/>
      </c>
      <c r="CE143" s="359" t="str">
        <f>IF(AND('MAPA DE RIESGOS'!$AP171="Muy Baja",'MAPA DE RIESGOS'!$AR171="Catastrófico"),CONCATENATE("R",'MAPA DE RIESGOS'!$H171,"C",'MAPA DE RIESGOS'!$AF171),"")</f>
        <v/>
      </c>
      <c r="CF143" s="359" t="str">
        <f>IF(AND('MAPA DE RIESGOS'!$AP172="Muy Baja",'MAPA DE RIESGOS'!$AR172="Catastrófico"),CONCATENATE("R",'MAPA DE RIESGOS'!$H172,"C",'MAPA DE RIESGOS'!$AF172),"")</f>
        <v/>
      </c>
      <c r="CG143" s="359" t="str">
        <f>IF(AND('MAPA DE RIESGOS'!$AP173="Muy Baja",'MAPA DE RIESGOS'!$AR173="Catastrófico"),CONCATENATE("R",'MAPA DE RIESGOS'!$H173,"C",'MAPA DE RIESGOS'!$AF173),"")</f>
        <v/>
      </c>
      <c r="CH143" s="359" t="str">
        <f>IF(AND('MAPA DE RIESGOS'!$AP174="Muy Baja",'MAPA DE RIESGOS'!$AR174="Catastrófico"),CONCATENATE("R",'MAPA DE RIESGOS'!$H174,"C",'MAPA DE RIESGOS'!$AF174),"")</f>
        <v/>
      </c>
      <c r="CI143" s="359" t="str">
        <f>IF(AND('MAPA DE RIESGOS'!$AP175="Muy Baja",'MAPA DE RIESGOS'!$AR175="Catastrófico"),CONCATENATE("R",'MAPA DE RIESGOS'!$H175,"C",'MAPA DE RIESGOS'!$AF175),"")</f>
        <v/>
      </c>
      <c r="CJ143" s="359" t="str">
        <f>IF(AND('MAPA DE RIESGOS'!$AP176="Muy Baja",'MAPA DE RIESGOS'!$AR176="Catastrófico"),CONCATENATE("R",'MAPA DE RIESGOS'!$H176,"C",'MAPA DE RIESGOS'!$AF176),"")</f>
        <v/>
      </c>
      <c r="CK143" s="359" t="str">
        <f>IF(AND('MAPA DE RIESGOS'!$AP177="Muy Baja",'MAPA DE RIESGOS'!$AR177="Catastrófico"),CONCATENATE("R",'MAPA DE RIESGOS'!$H177,"C",'MAPA DE RIESGOS'!$AF177),"")</f>
        <v/>
      </c>
      <c r="CL143" s="359" t="str">
        <f>IF(AND('MAPA DE RIESGOS'!$AP178="Muy Baja",'MAPA DE RIESGOS'!$AR178="Catastrófico"),CONCATENATE("R",'MAPA DE RIESGOS'!$H178,"C",'MAPA DE RIESGOS'!$AF178),"")</f>
        <v/>
      </c>
      <c r="CM143" s="359" t="str">
        <f>IF(AND('MAPA DE RIESGOS'!$AP179="Muy Baja",'MAPA DE RIESGOS'!$AR179="Catastrófico"),CONCATENATE("R",'MAPA DE RIESGOS'!$H179,"C",'MAPA DE RIESGOS'!$AF179),"")</f>
        <v/>
      </c>
      <c r="CN143" s="359" t="str">
        <f>IF(AND('MAPA DE RIESGOS'!$AP180="Muy Baja",'MAPA DE RIESGOS'!$AR180="Catastrófico"),CONCATENATE("R",'MAPA DE RIESGOS'!$H180,"C",'MAPA DE RIESGOS'!$AF180),"")</f>
        <v/>
      </c>
      <c r="CO143" s="359" t="str">
        <f>IF(AND('MAPA DE RIESGOS'!$AP181="Muy Baja",'MAPA DE RIESGOS'!$AR181="Catastrófico"),CONCATENATE("R",'MAPA DE RIESGOS'!$H181,"C",'MAPA DE RIESGOS'!$AF181),"")</f>
        <v/>
      </c>
      <c r="CP143" s="359" t="str">
        <f>IF(AND('MAPA DE RIESGOS'!$AP182="Muy Baja",'MAPA DE RIESGOS'!$AR182="Catastrófico"),CONCATENATE("R",'MAPA DE RIESGOS'!$H182,"C",'MAPA DE RIESGOS'!$AF182),"")</f>
        <v/>
      </c>
      <c r="CQ143" s="359" t="str">
        <f>IF(AND('MAPA DE RIESGOS'!$AP183="Muy Baja",'MAPA DE RIESGOS'!$AR183="Catastrófico"),CONCATENATE("R",'MAPA DE RIESGOS'!$H183,"C",'MAPA DE RIESGOS'!$AF183),"")</f>
        <v/>
      </c>
      <c r="CR143" s="359" t="str">
        <f>IF(AND('MAPA DE RIESGOS'!$AP184="Muy Baja",'MAPA DE RIESGOS'!$AR184="Catastrófico"),CONCATENATE("R",'MAPA DE RIESGOS'!$H184,"C",'MAPA DE RIESGOS'!$AF184),"")</f>
        <v/>
      </c>
      <c r="CS143" s="359" t="str">
        <f>IF(AND('MAPA DE RIESGOS'!$AP185="Muy Baja",'MAPA DE RIESGOS'!$AR185="Catastrófico"),CONCATENATE("R",'MAPA DE RIESGOS'!$H185,"C",'MAPA DE RIESGOS'!$AF185),"")</f>
        <v/>
      </c>
      <c r="CT143" s="359" t="str">
        <f>IF(AND('MAPA DE RIESGOS'!$AP186="Muy Baja",'MAPA DE RIESGOS'!$AR186="Catastrófico"),CONCATENATE("R",'MAPA DE RIESGOS'!$H186,"C",'MAPA DE RIESGOS'!$AF186),"")</f>
        <v/>
      </c>
      <c r="CU143" s="360" t="str">
        <f>IF(AND('MAPA DE RIESGOS'!$AP187="Muy Baja",'MAPA DE RIESGOS'!$AR187="Catastrófico"),CONCATENATE("R",'MAPA DE RIESGOS'!$H187,"C",'MAPA DE RIESGOS'!$AF187),"")</f>
        <v/>
      </c>
      <c r="CV143" s="67"/>
    </row>
    <row r="144" spans="2:106" ht="32.5" customHeight="1">
      <c r="B144" s="749"/>
      <c r="C144" s="749"/>
      <c r="D144" s="750"/>
      <c r="E144" s="738"/>
      <c r="F144" s="739"/>
      <c r="G144" s="739"/>
      <c r="H144" s="739"/>
      <c r="I144" s="739"/>
      <c r="J144" s="378" t="str">
        <f>IF(AND('MAPA DE RIESGOS'!$AP188="Muy Baja",'MAPA DE RIESGOS'!$AR188="Leve"),CONCATENATE("R",'MAPA DE RIESGOS'!$H188,"C",'MAPA DE RIESGOS'!$AF188),"")</f>
        <v/>
      </c>
      <c r="K144" s="379" t="str">
        <f>IF(AND('MAPA DE RIESGOS'!$AP189="Muy Baja",'MAPA DE RIESGOS'!$AR189="Leve"),CONCATENATE("R",'MAPA DE RIESGOS'!$H189,"C",'MAPA DE RIESGOS'!$AF189),"")</f>
        <v/>
      </c>
      <c r="L144" s="379" t="str">
        <f>IF(AND('MAPA DE RIESGOS'!$AP190="Muy Baja",'MAPA DE RIESGOS'!$AR190="Leve"),CONCATENATE("R",'MAPA DE RIESGOS'!$H190,"C",'MAPA DE RIESGOS'!$AF190),"")</f>
        <v/>
      </c>
      <c r="M144" s="379" t="str">
        <f>IF(AND('MAPA DE RIESGOS'!$AP191="Muy Baja",'MAPA DE RIESGOS'!$AR191="Leve"),CONCATENATE("R",'MAPA DE RIESGOS'!$H191,"C",'MAPA DE RIESGOS'!$AF191),"")</f>
        <v/>
      </c>
      <c r="N144" s="379" t="str">
        <f>IF(AND('MAPA DE RIESGOS'!$AP192="Muy Baja",'MAPA DE RIESGOS'!$AR192="Leve"),CONCATENATE("R",'MAPA DE RIESGOS'!$H192,"C",'MAPA DE RIESGOS'!$AF192),"")</f>
        <v/>
      </c>
      <c r="O144" s="379" t="str">
        <f>IF(AND('MAPA DE RIESGOS'!$AP193="Muy Baja",'MAPA DE RIESGOS'!$AR193="Leve"),CONCATENATE("R",'MAPA DE RIESGOS'!$H193,"C",'MAPA DE RIESGOS'!$AF193),"")</f>
        <v/>
      </c>
      <c r="P144" s="379" t="str">
        <f>IF(AND('MAPA DE RIESGOS'!$AP194="Muy Baja",'MAPA DE RIESGOS'!$AR194="Leve"),CONCATENATE("R",'MAPA DE RIESGOS'!$H194,"C",'MAPA DE RIESGOS'!$AF194),"")</f>
        <v/>
      </c>
      <c r="Q144" s="379" t="str">
        <f>IF(AND('MAPA DE RIESGOS'!$AP195="Muy Baja",'MAPA DE RIESGOS'!$AR195="Leve"),CONCATENATE("R",'MAPA DE RIESGOS'!$H195,"C",'MAPA DE RIESGOS'!$AF195),"")</f>
        <v/>
      </c>
      <c r="R144" s="379" t="str">
        <f>IF(AND('MAPA DE RIESGOS'!$AP196="Muy Baja",'MAPA DE RIESGOS'!$AR196="Leve"),CONCATENATE("R",'MAPA DE RIESGOS'!$H196,"C",'MAPA DE RIESGOS'!$AF196),"")</f>
        <v/>
      </c>
      <c r="S144" s="379" t="str">
        <f>IF(AND('MAPA DE RIESGOS'!$AP197="Muy Baja",'MAPA DE RIESGOS'!$AR197="Leve"),CONCATENATE("R",'MAPA DE RIESGOS'!$H197,"C",'MAPA DE RIESGOS'!$AF197),"")</f>
        <v/>
      </c>
      <c r="T144" s="379" t="str">
        <f>IF(AND('MAPA DE RIESGOS'!$AP198="Muy Baja",'MAPA DE RIESGOS'!$AR198="Leve"),CONCATENATE("R",'MAPA DE RIESGOS'!$H198,"C",'MAPA DE RIESGOS'!$AF198),"")</f>
        <v/>
      </c>
      <c r="U144" s="379" t="str">
        <f>IF(AND('MAPA DE RIESGOS'!$AP199="Muy Baja",'MAPA DE RIESGOS'!$AR199="Leve"),CONCATENATE("R",'MAPA DE RIESGOS'!$H199,"C",'MAPA DE RIESGOS'!$AF199),"")</f>
        <v/>
      </c>
      <c r="V144" s="379" t="str">
        <f>IF(AND('MAPA DE RIESGOS'!$AP200="Muy Baja",'MAPA DE RIESGOS'!$AR200="Leve"),CONCATENATE("R",'MAPA DE RIESGOS'!$H200,"C",'MAPA DE RIESGOS'!$AF200),"")</f>
        <v/>
      </c>
      <c r="W144" s="379" t="str">
        <f>IF(AND('MAPA DE RIESGOS'!$AP201="Muy Baja",'MAPA DE RIESGOS'!$AR201="Leve"),CONCATENATE("R",'MAPA DE RIESGOS'!$H201,"C",'MAPA DE RIESGOS'!$AF201),"")</f>
        <v/>
      </c>
      <c r="X144" s="379" t="str">
        <f>IF(AND('MAPA DE RIESGOS'!$AP202="Muy Baja",'MAPA DE RIESGOS'!$AR202="Leve"),CONCATENATE("R",'MAPA DE RIESGOS'!$H202,"C",'MAPA DE RIESGOS'!$AF202),"")</f>
        <v/>
      </c>
      <c r="Y144" s="379" t="str">
        <f>IF(AND('MAPA DE RIESGOS'!$AP203="Muy Baja",'MAPA DE RIESGOS'!$AR203="Leve"),CONCATENATE("R",'MAPA DE RIESGOS'!$H203,"C",'MAPA DE RIESGOS'!$AF203),"")</f>
        <v/>
      </c>
      <c r="Z144" s="379" t="str">
        <f>IF(AND('MAPA DE RIESGOS'!$AP204="Muy Baja",'MAPA DE RIESGOS'!$AR204="Leve"),CONCATENATE("R",'MAPA DE RIESGOS'!$H204,"C",'MAPA DE RIESGOS'!$AF204),"")</f>
        <v/>
      </c>
      <c r="AA144" s="380" t="str">
        <f>IF(AND('MAPA DE RIESGOS'!$AP205="Muy Baja",'MAPA DE RIESGOS'!$AR205="Leve"),CONCATENATE("R",'MAPA DE RIESGOS'!$H205,"C",'MAPA DE RIESGOS'!$AF205),"")</f>
        <v/>
      </c>
      <c r="AB144" s="378" t="str">
        <f>IF(AND('MAPA DE RIESGOS'!$AP188="Muy Baja",'MAPA DE RIESGOS'!$AR188="Menor"),CONCATENATE("R",'MAPA DE RIESGOS'!$H188,"C",'MAPA DE RIESGOS'!$AF188),"")</f>
        <v/>
      </c>
      <c r="AC144" s="379" t="str">
        <f>IF(AND('MAPA DE RIESGOS'!$AP189="Muy Baja",'MAPA DE RIESGOS'!$AR189="Menor"),CONCATENATE("R",'MAPA DE RIESGOS'!$H189,"C",'MAPA DE RIESGOS'!$AF189),"")</f>
        <v/>
      </c>
      <c r="AD144" s="379" t="str">
        <f>IF(AND('MAPA DE RIESGOS'!$AP190="Muy Baja",'MAPA DE RIESGOS'!$AR190="Menor"),CONCATENATE("R",'MAPA DE RIESGOS'!$H190,"C",'MAPA DE RIESGOS'!$AF190),"")</f>
        <v/>
      </c>
      <c r="AE144" s="379" t="str">
        <f>IF(AND('MAPA DE RIESGOS'!$AP191="Muy Baja",'MAPA DE RIESGOS'!$AR191="Menor"),CONCATENATE("R",'MAPA DE RIESGOS'!$H191,"C",'MAPA DE RIESGOS'!$AF191),"")</f>
        <v/>
      </c>
      <c r="AF144" s="379" t="str">
        <f>IF(AND('MAPA DE RIESGOS'!$AP192="Muy Baja",'MAPA DE RIESGOS'!$AR192="Menor"),CONCATENATE("R",'MAPA DE RIESGOS'!$H192,"C",'MAPA DE RIESGOS'!$AF192),"")</f>
        <v/>
      </c>
      <c r="AG144" s="379" t="str">
        <f>IF(AND('MAPA DE RIESGOS'!$AP193="Muy Baja",'MAPA DE RIESGOS'!$AR193="Menor"),CONCATENATE("R",'MAPA DE RIESGOS'!$H193,"C",'MAPA DE RIESGOS'!$AF193),"")</f>
        <v/>
      </c>
      <c r="AH144" s="379" t="str">
        <f>IF(AND('MAPA DE RIESGOS'!$AP194="Muy Baja",'MAPA DE RIESGOS'!$AR194="Menor"),CONCATENATE("R",'MAPA DE RIESGOS'!$H194,"C",'MAPA DE RIESGOS'!$AF194),"")</f>
        <v/>
      </c>
      <c r="AI144" s="379" t="str">
        <f>IF(AND('MAPA DE RIESGOS'!$AP195="Muy Baja",'MAPA DE RIESGOS'!$AR195="Menor"),CONCATENATE("R",'MAPA DE RIESGOS'!$H195,"C",'MAPA DE RIESGOS'!$AF195),"")</f>
        <v/>
      </c>
      <c r="AJ144" s="379" t="str">
        <f>IF(AND('MAPA DE RIESGOS'!$AP196="Muy Baja",'MAPA DE RIESGOS'!$AR196="Menor"),CONCATENATE("R",'MAPA DE RIESGOS'!$H196,"C",'MAPA DE RIESGOS'!$AF196),"")</f>
        <v/>
      </c>
      <c r="AK144" s="379" t="str">
        <f>IF(AND('MAPA DE RIESGOS'!$AP197="Muy Baja",'MAPA DE RIESGOS'!$AR197="Menor"),CONCATENATE("R",'MAPA DE RIESGOS'!$H197,"C",'MAPA DE RIESGOS'!$AF197),"")</f>
        <v/>
      </c>
      <c r="AL144" s="379" t="str">
        <f>IF(AND('MAPA DE RIESGOS'!$AP198="Muy Baja",'MAPA DE RIESGOS'!$AR198="Menor"),CONCATENATE("R",'MAPA DE RIESGOS'!$H198,"C",'MAPA DE RIESGOS'!$AF198),"")</f>
        <v/>
      </c>
      <c r="AM144" s="379" t="str">
        <f>IF(AND('MAPA DE RIESGOS'!$AP199="Muy Baja",'MAPA DE RIESGOS'!$AR199="Menor"),CONCATENATE("R",'MAPA DE RIESGOS'!$H199,"C",'MAPA DE RIESGOS'!$AF199),"")</f>
        <v/>
      </c>
      <c r="AN144" s="379" t="str">
        <f>IF(AND('MAPA DE RIESGOS'!$AP200="Muy Baja",'MAPA DE RIESGOS'!$AR200="Menor"),CONCATENATE("R",'MAPA DE RIESGOS'!$H200,"C",'MAPA DE RIESGOS'!$AF200),"")</f>
        <v/>
      </c>
      <c r="AO144" s="379" t="str">
        <f>IF(AND('MAPA DE RIESGOS'!$AP201="Muy Baja",'MAPA DE RIESGOS'!$AR201="Menor"),CONCATENATE("R",'MAPA DE RIESGOS'!$H201,"C",'MAPA DE RIESGOS'!$AF201),"")</f>
        <v/>
      </c>
      <c r="AP144" s="379" t="str">
        <f>IF(AND('MAPA DE RIESGOS'!$AP202="Muy Baja",'MAPA DE RIESGOS'!$AR202="Menor"),CONCATENATE("R",'MAPA DE RIESGOS'!$H202,"C",'MAPA DE RIESGOS'!$AF202),"")</f>
        <v/>
      </c>
      <c r="AQ144" s="379" t="str">
        <f>IF(AND('MAPA DE RIESGOS'!$AP203="Muy Baja",'MAPA DE RIESGOS'!$AR203="Menor"),CONCATENATE("R",'MAPA DE RIESGOS'!$H203,"C",'MAPA DE RIESGOS'!$AF203),"")</f>
        <v/>
      </c>
      <c r="AR144" s="379" t="str">
        <f>IF(AND('MAPA DE RIESGOS'!$AP204="Muy Baja",'MAPA DE RIESGOS'!$AR204="Menor"),CONCATENATE("R",'MAPA DE RIESGOS'!$H204,"C",'MAPA DE RIESGOS'!$AF204),"")</f>
        <v/>
      </c>
      <c r="AS144" s="380" t="str">
        <f>IF(AND('MAPA DE RIESGOS'!$AP205="Muy Baja",'MAPA DE RIESGOS'!$AR205="Menor"),CONCATENATE("R",'MAPA DE RIESGOS'!$H205,"C",'MAPA DE RIESGOS'!$AF205),"")</f>
        <v/>
      </c>
      <c r="AT144" s="369" t="str">
        <f>IF(AND('MAPA DE RIESGOS'!$AP188="Muy Baja",'MAPA DE RIESGOS'!$AR188="Moderado"),CONCATENATE("R",'MAPA DE RIESGOS'!$H188,"C",'MAPA DE RIESGOS'!$AF188),"")</f>
        <v/>
      </c>
      <c r="AU144" s="370" t="str">
        <f>IF(AND('MAPA DE RIESGOS'!$AP189="Muy Baja",'MAPA DE RIESGOS'!$AR189="Moderado"),CONCATENATE("R",'MAPA DE RIESGOS'!$H189,"C",'MAPA DE RIESGOS'!$AF189),"")</f>
        <v/>
      </c>
      <c r="AV144" s="370" t="str">
        <f>IF(AND('MAPA DE RIESGOS'!$AP190="Muy Baja",'MAPA DE RIESGOS'!$AR190="Moderado"),CONCATENATE("R",'MAPA DE RIESGOS'!$H190,"C",'MAPA DE RIESGOS'!$AF190),"")</f>
        <v/>
      </c>
      <c r="AW144" s="370" t="str">
        <f>IF(AND('MAPA DE RIESGOS'!$AP191="Muy Baja",'MAPA DE RIESGOS'!$AR191="Moderado"),CONCATENATE("R",'MAPA DE RIESGOS'!$H191,"C",'MAPA DE RIESGOS'!$AF191),"")</f>
        <v/>
      </c>
      <c r="AX144" s="370" t="str">
        <f>IF(AND('MAPA DE RIESGOS'!$AP192="Muy Baja",'MAPA DE RIESGOS'!$AR192="Moderado"),CONCATENATE("R",'MAPA DE RIESGOS'!$H192,"C",'MAPA DE RIESGOS'!$AF192),"")</f>
        <v/>
      </c>
      <c r="AY144" s="370" t="str">
        <f>IF(AND('MAPA DE RIESGOS'!$AP193="Muy Baja",'MAPA DE RIESGOS'!$AR193="Moderado"),CONCATENATE("R",'MAPA DE RIESGOS'!$H193,"C",'MAPA DE RIESGOS'!$AF193),"")</f>
        <v/>
      </c>
      <c r="AZ144" s="370" t="str">
        <f>IF(AND('MAPA DE RIESGOS'!$AP194="Muy Baja",'MAPA DE RIESGOS'!$AR194="Moderado"),CONCATENATE("R",'MAPA DE RIESGOS'!$H194,"C",'MAPA DE RIESGOS'!$AF194),"")</f>
        <v/>
      </c>
      <c r="BA144" s="370" t="str">
        <f>IF(AND('MAPA DE RIESGOS'!$AP195="Muy Baja",'MAPA DE RIESGOS'!$AR195="Moderado"),CONCATENATE("R",'MAPA DE RIESGOS'!$H195,"C",'MAPA DE RIESGOS'!$AF195),"")</f>
        <v/>
      </c>
      <c r="BB144" s="370" t="str">
        <f>IF(AND('MAPA DE RIESGOS'!$AP196="Muy Baja",'MAPA DE RIESGOS'!$AR196="Moderado"),CONCATENATE("R",'MAPA DE RIESGOS'!$H196,"C",'MAPA DE RIESGOS'!$AF196),"")</f>
        <v/>
      </c>
      <c r="BC144" s="370" t="str">
        <f>IF(AND('MAPA DE RIESGOS'!$AP197="Muy Baja",'MAPA DE RIESGOS'!$AR197="Moderado"),CONCATENATE("R",'MAPA DE RIESGOS'!$H197,"C",'MAPA DE RIESGOS'!$AF197),"")</f>
        <v/>
      </c>
      <c r="BD144" s="370" t="str">
        <f>IF(AND('MAPA DE RIESGOS'!$AP198="Muy Baja",'MAPA DE RIESGOS'!$AR198="Moderado"),CONCATENATE("R",'MAPA DE RIESGOS'!$H198,"C",'MAPA DE RIESGOS'!$AF198),"")</f>
        <v/>
      </c>
      <c r="BE144" s="370" t="str">
        <f>IF(AND('MAPA DE RIESGOS'!$AP199="Muy Baja",'MAPA DE RIESGOS'!$AR199="Moderado"),CONCATENATE("R",'MAPA DE RIESGOS'!$H199,"C",'MAPA DE RIESGOS'!$AF199),"")</f>
        <v/>
      </c>
      <c r="BF144" s="370" t="str">
        <f>IF(AND('MAPA DE RIESGOS'!$AP200="Muy Baja",'MAPA DE RIESGOS'!$AR200="Moderado"),CONCATENATE("R",'MAPA DE RIESGOS'!$H200,"C",'MAPA DE RIESGOS'!$AF200),"")</f>
        <v/>
      </c>
      <c r="BG144" s="370" t="str">
        <f>IF(AND('MAPA DE RIESGOS'!$AP201="Muy Baja",'MAPA DE RIESGOS'!$AR201="Moderado"),CONCATENATE("R",'MAPA DE RIESGOS'!$H201,"C",'MAPA DE RIESGOS'!$AF201),"")</f>
        <v/>
      </c>
      <c r="BH144" s="370" t="str">
        <f>IF(AND('MAPA DE RIESGOS'!$AP202="Muy Baja",'MAPA DE RIESGOS'!$AR202="Moderado"),CONCATENATE("R",'MAPA DE RIESGOS'!$H202,"C",'MAPA DE RIESGOS'!$AF202),"")</f>
        <v/>
      </c>
      <c r="BI144" s="370" t="str">
        <f>IF(AND('MAPA DE RIESGOS'!$AP203="Muy Baja",'MAPA DE RIESGOS'!$AR203="Moderado"),CONCATENATE("R",'MAPA DE RIESGOS'!$H203,"C",'MAPA DE RIESGOS'!$AF203),"")</f>
        <v/>
      </c>
      <c r="BJ144" s="370" t="str">
        <f>IF(AND('MAPA DE RIESGOS'!$AP204="Muy Baja",'MAPA DE RIESGOS'!$AR204="Moderado"),CONCATENATE("R",'MAPA DE RIESGOS'!$H204,"C",'MAPA DE RIESGOS'!$AF204),"")</f>
        <v/>
      </c>
      <c r="BK144" s="371" t="str">
        <f>IF(AND('MAPA DE RIESGOS'!$AP205="Muy Baja",'MAPA DE RIESGOS'!$AR205="Moderado"),CONCATENATE("R",'MAPA DE RIESGOS'!$H205,"C",'MAPA DE RIESGOS'!$AF205),"")</f>
        <v/>
      </c>
      <c r="BL144" s="357" t="str">
        <f>IF(AND('MAPA DE RIESGOS'!$AP188="Muy Baja",'MAPA DE RIESGOS'!$AR188="Mayor"),CONCATENATE("R",'MAPA DE RIESGOS'!$H188,"C",'MAPA DE RIESGOS'!$AF188),"")</f>
        <v/>
      </c>
      <c r="BM144" s="357" t="str">
        <f>IF(AND('MAPA DE RIESGOS'!$AP189="Muy Baja",'MAPA DE RIESGOS'!$AR189="Mayor"),CONCATENATE("R",'MAPA DE RIESGOS'!$H189,"C",'MAPA DE RIESGOS'!$AF189),"")</f>
        <v/>
      </c>
      <c r="BN144" s="357" t="str">
        <f>IF(AND('MAPA DE RIESGOS'!$AP190="Muy Baja",'MAPA DE RIESGOS'!$AR190="Mayor"),CONCATENATE("R",'MAPA DE RIESGOS'!$H190,"C",'MAPA DE RIESGOS'!$AF190),"")</f>
        <v/>
      </c>
      <c r="BO144" s="357" t="str">
        <f>IF(AND('MAPA DE RIESGOS'!$AP191="Muy Baja",'MAPA DE RIESGOS'!$AR191="Mayor"),CONCATENATE("R",'MAPA DE RIESGOS'!$H191,"C",'MAPA DE RIESGOS'!$AF191),"")</f>
        <v/>
      </c>
      <c r="BP144" s="357" t="str">
        <f>IF(AND('MAPA DE RIESGOS'!$AP192="Muy Baja",'MAPA DE RIESGOS'!$AR192="Mayor"),CONCATENATE("R",'MAPA DE RIESGOS'!$H192,"C",'MAPA DE RIESGOS'!$AF192),"")</f>
        <v/>
      </c>
      <c r="BQ144" s="357" t="str">
        <f>IF(AND('MAPA DE RIESGOS'!$AP193="Muy Baja",'MAPA DE RIESGOS'!$AR193="Mayor"),CONCATENATE("R",'MAPA DE RIESGOS'!$H193,"C",'MAPA DE RIESGOS'!$AF193),"")</f>
        <v/>
      </c>
      <c r="BR144" s="357" t="str">
        <f>IF(AND('MAPA DE RIESGOS'!$AP194="Muy Baja",'MAPA DE RIESGOS'!$AR194="Mayor"),CONCATENATE("R",'MAPA DE RIESGOS'!$H194,"C",'MAPA DE RIESGOS'!$AF194),"")</f>
        <v/>
      </c>
      <c r="BS144" s="357" t="str">
        <f>IF(AND('MAPA DE RIESGOS'!$AP195="Muy Baja",'MAPA DE RIESGOS'!$AR195="Mayor"),CONCATENATE("R",'MAPA DE RIESGOS'!$H195,"C",'MAPA DE RIESGOS'!$AF195),"")</f>
        <v/>
      </c>
      <c r="BT144" s="357" t="str">
        <f>IF(AND('MAPA DE RIESGOS'!$AP196="Muy Baja",'MAPA DE RIESGOS'!$AR196="Mayor"),CONCATENATE("R",'MAPA DE RIESGOS'!$H196,"C",'MAPA DE RIESGOS'!$AF196),"")</f>
        <v/>
      </c>
      <c r="BU144" s="357" t="str">
        <f>IF(AND('MAPA DE RIESGOS'!$AP197="Muy Baja",'MAPA DE RIESGOS'!$AR197="Mayor"),CONCATENATE("R",'MAPA DE RIESGOS'!$H197,"C",'MAPA DE RIESGOS'!$AF197),"")</f>
        <v/>
      </c>
      <c r="BV144" s="357" t="str">
        <f>IF(AND('MAPA DE RIESGOS'!$AP198="Muy Baja",'MAPA DE RIESGOS'!$AR198="Mayor"),CONCATENATE("R",'MAPA DE RIESGOS'!$H198,"C",'MAPA DE RIESGOS'!$AF198),"")</f>
        <v/>
      </c>
      <c r="BW144" s="357" t="str">
        <f>IF(AND('MAPA DE RIESGOS'!$AP199="Muy Baja",'MAPA DE RIESGOS'!$AR199="Mayor"),CONCATENATE("R",'MAPA DE RIESGOS'!$H199,"C",'MAPA DE RIESGOS'!$AF199),"")</f>
        <v/>
      </c>
      <c r="BX144" s="357" t="str">
        <f>IF(AND('MAPA DE RIESGOS'!$AP200="Muy Baja",'MAPA DE RIESGOS'!$AR200="Mayor"),CONCATENATE("R",'MAPA DE RIESGOS'!$H200,"C",'MAPA DE RIESGOS'!$AF200),"")</f>
        <v/>
      </c>
      <c r="BY144" s="357" t="str">
        <f>IF(AND('MAPA DE RIESGOS'!$AP201="Muy Baja",'MAPA DE RIESGOS'!$AR201="Mayor"),CONCATENATE("R",'MAPA DE RIESGOS'!$H201,"C",'MAPA DE RIESGOS'!$AF201),"")</f>
        <v/>
      </c>
      <c r="BZ144" s="357" t="str">
        <f>IF(AND('MAPA DE RIESGOS'!$AP202="Muy Baja",'MAPA DE RIESGOS'!$AR202="Mayor"),CONCATENATE("R",'MAPA DE RIESGOS'!$H202,"C",'MAPA DE RIESGOS'!$AF202),"")</f>
        <v/>
      </c>
      <c r="CA144" s="357" t="str">
        <f>IF(AND('MAPA DE RIESGOS'!$AP203="Muy Baja",'MAPA DE RIESGOS'!$AR203="Mayor"),CONCATENATE("R",'MAPA DE RIESGOS'!$H203,"C",'MAPA DE RIESGOS'!$AF203),"")</f>
        <v/>
      </c>
      <c r="CB144" s="357" t="str">
        <f>IF(AND('MAPA DE RIESGOS'!$AP204="Muy Baja",'MAPA DE RIESGOS'!$AR204="Mayor"),CONCATENATE("R",'MAPA DE RIESGOS'!$H204,"C",'MAPA DE RIESGOS'!$AF204),"")</f>
        <v/>
      </c>
      <c r="CC144" s="358" t="str">
        <f>IF(AND('MAPA DE RIESGOS'!$AP205="Muy Baja",'MAPA DE RIESGOS'!$AR205="Mayor"),CONCATENATE("R",'MAPA DE RIESGOS'!$H205,"C",'MAPA DE RIESGOS'!$AF205),"")</f>
        <v/>
      </c>
      <c r="CD144" s="359" t="str">
        <f>IF(AND('MAPA DE RIESGOS'!$AP188="Muy Baja",'MAPA DE RIESGOS'!$AR188="Catastrófico"),CONCATENATE("R",'MAPA DE RIESGOS'!$H188,"C",'MAPA DE RIESGOS'!$AF188),"")</f>
        <v/>
      </c>
      <c r="CE144" s="359" t="str">
        <f>IF(AND('MAPA DE RIESGOS'!$AP189="Muy Baja",'MAPA DE RIESGOS'!$AR189="Catastrófico"),CONCATENATE("R",'MAPA DE RIESGOS'!$H189,"C",'MAPA DE RIESGOS'!$AF189),"")</f>
        <v/>
      </c>
      <c r="CF144" s="359" t="str">
        <f>IF(AND('MAPA DE RIESGOS'!$AP190="Muy Baja",'MAPA DE RIESGOS'!$AR190="Catastrófico"),CONCATENATE("R",'MAPA DE RIESGOS'!$H190,"C",'MAPA DE RIESGOS'!$AF190),"")</f>
        <v/>
      </c>
      <c r="CG144" s="359" t="str">
        <f>IF(AND('MAPA DE RIESGOS'!$AP191="Muy Baja",'MAPA DE RIESGOS'!$AR191="Catastrófico"),CONCATENATE("R",'MAPA DE RIESGOS'!$H191,"C",'MAPA DE RIESGOS'!$AF191),"")</f>
        <v/>
      </c>
      <c r="CH144" s="359" t="str">
        <f>IF(AND('MAPA DE RIESGOS'!$AP192="Muy Baja",'MAPA DE RIESGOS'!$AR192="Catastrófico"),CONCATENATE("R",'MAPA DE RIESGOS'!$H192,"C",'MAPA DE RIESGOS'!$AF192),"")</f>
        <v/>
      </c>
      <c r="CI144" s="359" t="str">
        <f>IF(AND('MAPA DE RIESGOS'!$AP193="Muy Baja",'MAPA DE RIESGOS'!$AR193="Catastrófico"),CONCATENATE("R",'MAPA DE RIESGOS'!$H193,"C",'MAPA DE RIESGOS'!$AF193),"")</f>
        <v/>
      </c>
      <c r="CJ144" s="359" t="str">
        <f>IF(AND('MAPA DE RIESGOS'!$AP194="Muy Baja",'MAPA DE RIESGOS'!$AR194="Catastrófico"),CONCATENATE("R",'MAPA DE RIESGOS'!$H194,"C",'MAPA DE RIESGOS'!$AF194),"")</f>
        <v/>
      </c>
      <c r="CK144" s="359" t="str">
        <f>IF(AND('MAPA DE RIESGOS'!$AP195="Muy Baja",'MAPA DE RIESGOS'!$AR195="Catastrófico"),CONCATENATE("R",'MAPA DE RIESGOS'!$H195,"C",'MAPA DE RIESGOS'!$AF195),"")</f>
        <v/>
      </c>
      <c r="CL144" s="359" t="str">
        <f>IF(AND('MAPA DE RIESGOS'!$AP196="Muy Baja",'MAPA DE RIESGOS'!$AR196="Catastrófico"),CONCATENATE("R",'MAPA DE RIESGOS'!$H196,"C",'MAPA DE RIESGOS'!$AF196),"")</f>
        <v/>
      </c>
      <c r="CM144" s="359" t="str">
        <f>IF(AND('MAPA DE RIESGOS'!$AP197="Muy Baja",'MAPA DE RIESGOS'!$AR197="Catastrófico"),CONCATENATE("R",'MAPA DE RIESGOS'!$H197,"C",'MAPA DE RIESGOS'!$AF197),"")</f>
        <v/>
      </c>
      <c r="CN144" s="359" t="str">
        <f>IF(AND('MAPA DE RIESGOS'!$AP198="Muy Baja",'MAPA DE RIESGOS'!$AR198="Catastrófico"),CONCATENATE("R",'MAPA DE RIESGOS'!$H198,"C",'MAPA DE RIESGOS'!$AF198),"")</f>
        <v/>
      </c>
      <c r="CO144" s="359" t="str">
        <f>IF(AND('MAPA DE RIESGOS'!$AP199="Muy Baja",'MAPA DE RIESGOS'!$AR199="Catastrófico"),CONCATENATE("R",'MAPA DE RIESGOS'!$H199,"C",'MAPA DE RIESGOS'!$AF199),"")</f>
        <v/>
      </c>
      <c r="CP144" s="359" t="str">
        <f>IF(AND('MAPA DE RIESGOS'!$AP200="Muy Baja",'MAPA DE RIESGOS'!$AR200="Catastrófico"),CONCATENATE("R",'MAPA DE RIESGOS'!$H200,"C",'MAPA DE RIESGOS'!$AF200),"")</f>
        <v/>
      </c>
      <c r="CQ144" s="359" t="str">
        <f>IF(AND('MAPA DE RIESGOS'!$AP201="Muy Baja",'MAPA DE RIESGOS'!$AR201="Catastrófico"),CONCATENATE("R",'MAPA DE RIESGOS'!$H201,"C",'MAPA DE RIESGOS'!$AF201),"")</f>
        <v/>
      </c>
      <c r="CR144" s="359" t="str">
        <f>IF(AND('MAPA DE RIESGOS'!$AP202="Muy Baja",'MAPA DE RIESGOS'!$AR202="Catastrófico"),CONCATENATE("R",'MAPA DE RIESGOS'!$H202,"C",'MAPA DE RIESGOS'!$AF202),"")</f>
        <v/>
      </c>
      <c r="CS144" s="359" t="str">
        <f>IF(AND('MAPA DE RIESGOS'!$AP203="Muy Baja",'MAPA DE RIESGOS'!$AR203="Catastrófico"),CONCATENATE("R",'MAPA DE RIESGOS'!$H203,"C",'MAPA DE RIESGOS'!$AF203),"")</f>
        <v/>
      </c>
      <c r="CT144" s="359" t="str">
        <f>IF(AND('MAPA DE RIESGOS'!$AP204="Muy Baja",'MAPA DE RIESGOS'!$AR204="Catastrófico"),CONCATENATE("R",'MAPA DE RIESGOS'!$H204,"C",'MAPA DE RIESGOS'!$AF204),"")</f>
        <v/>
      </c>
      <c r="CU144" s="360" t="str">
        <f>IF(AND('MAPA DE RIESGOS'!$AP205="Muy Baja",'MAPA DE RIESGOS'!$AR205="Catastrófico"),CONCATENATE("R",'MAPA DE RIESGOS'!$H205,"C",'MAPA DE RIESGOS'!$AF205),"")</f>
        <v/>
      </c>
      <c r="CV144" s="67"/>
    </row>
    <row r="145" spans="2:100" ht="32.5" customHeight="1">
      <c r="B145" s="749"/>
      <c r="C145" s="749"/>
      <c r="D145" s="750"/>
      <c r="E145" s="738"/>
      <c r="F145" s="739"/>
      <c r="G145" s="739"/>
      <c r="H145" s="739"/>
      <c r="I145" s="739"/>
      <c r="J145" s="378" t="str">
        <f>IF(AND('MAPA DE RIESGOS'!$AP206="Muy Baja",'MAPA DE RIESGOS'!$AR206="Leve"),CONCATENATE("R",'MAPA DE RIESGOS'!$H206,"C",'MAPA DE RIESGOS'!$AF206),"")</f>
        <v/>
      </c>
      <c r="K145" s="379" t="str">
        <f>IF(AND('MAPA DE RIESGOS'!$AP207="Muy Baja",'MAPA DE RIESGOS'!$AR207="Leve"),CONCATENATE("R",'MAPA DE RIESGOS'!$H207,"C",'MAPA DE RIESGOS'!$AF207),"")</f>
        <v/>
      </c>
      <c r="L145" s="379" t="str">
        <f>IF(AND('MAPA DE RIESGOS'!$AP208="Muy Baja",'MAPA DE RIESGOS'!$AR208="Leve"),CONCATENATE("R",'MAPA DE RIESGOS'!$H208,"C",'MAPA DE RIESGOS'!$AF208),"")</f>
        <v/>
      </c>
      <c r="M145" s="379" t="str">
        <f>IF(AND('MAPA DE RIESGOS'!$AP209="Muy Baja",'MAPA DE RIESGOS'!$AR209="Leve"),CONCATENATE("R",'MAPA DE RIESGOS'!$H209,"C",'MAPA DE RIESGOS'!$AF209),"")</f>
        <v/>
      </c>
      <c r="N145" s="379" t="str">
        <f>IF(AND('MAPA DE RIESGOS'!$AP210="Muy Baja",'MAPA DE RIESGOS'!$AR210="Leve"),CONCATENATE("R",'MAPA DE RIESGOS'!$H210,"C",'MAPA DE RIESGOS'!$AF210),"")</f>
        <v/>
      </c>
      <c r="O145" s="379" t="str">
        <f>IF(AND('MAPA DE RIESGOS'!$AP211="Muy Baja",'MAPA DE RIESGOS'!$AR211="Leve"),CONCATENATE("R",'MAPA DE RIESGOS'!$H211,"C",'MAPA DE RIESGOS'!$AF211),"")</f>
        <v/>
      </c>
      <c r="P145" s="379" t="str">
        <f>IF(AND('MAPA DE RIESGOS'!$AP212="Muy Baja",'MAPA DE RIESGOS'!$AR212="Leve"),CONCATENATE("R",'MAPA DE RIESGOS'!$H212,"C",'MAPA DE RIESGOS'!$AF212),"")</f>
        <v/>
      </c>
      <c r="Q145" s="379" t="str">
        <f>IF(AND('MAPA DE RIESGOS'!$AP213="Muy Baja",'MAPA DE RIESGOS'!$AR213="Leve"),CONCATENATE("R",'MAPA DE RIESGOS'!$H213,"C",'MAPA DE RIESGOS'!$AF213),"")</f>
        <v/>
      </c>
      <c r="R145" s="379" t="str">
        <f>IF(AND('MAPA DE RIESGOS'!$AP214="Muy Baja",'MAPA DE RIESGOS'!$AR214="Leve"),CONCATENATE("R",'MAPA DE RIESGOS'!$H214,"C",'MAPA DE RIESGOS'!$AF214),"")</f>
        <v/>
      </c>
      <c r="S145" s="379" t="str">
        <f>IF(AND('MAPA DE RIESGOS'!$AP215="Muy Baja",'MAPA DE RIESGOS'!$AR215="Leve"),CONCATENATE("R",'MAPA DE RIESGOS'!$H215,"C",'MAPA DE RIESGOS'!$AF215),"")</f>
        <v/>
      </c>
      <c r="T145" s="379" t="str">
        <f>IF(AND('MAPA DE RIESGOS'!$AP216="Muy Baja",'MAPA DE RIESGOS'!$AR216="Leve"),CONCATENATE("R",'MAPA DE RIESGOS'!$H216,"C",'MAPA DE RIESGOS'!$AF216),"")</f>
        <v/>
      </c>
      <c r="U145" s="379" t="str">
        <f>IF(AND('MAPA DE RIESGOS'!$AP217="Muy Baja",'MAPA DE RIESGOS'!$AR217="Leve"),CONCATENATE("R",'MAPA DE RIESGOS'!$H217,"C",'MAPA DE RIESGOS'!$AF217),"")</f>
        <v/>
      </c>
      <c r="V145" s="379" t="str">
        <f>IF(AND('MAPA DE RIESGOS'!$AP218="Muy Baja",'MAPA DE RIESGOS'!$AR218="Leve"),CONCATENATE("R",'MAPA DE RIESGOS'!$H218,"C",'MAPA DE RIESGOS'!$AF218),"")</f>
        <v/>
      </c>
      <c r="W145" s="379" t="str">
        <f>IF(AND('MAPA DE RIESGOS'!$AP219="Muy Baja",'MAPA DE RIESGOS'!$AR219="Leve"),CONCATENATE("R",'MAPA DE RIESGOS'!$H219,"C",'MAPA DE RIESGOS'!$AF219),"")</f>
        <v/>
      </c>
      <c r="X145" s="379" t="str">
        <f>IF(AND('MAPA DE RIESGOS'!$AP220="Muy Baja",'MAPA DE RIESGOS'!$AR220="Leve"),CONCATENATE("R",'MAPA DE RIESGOS'!$H220,"C",'MAPA DE RIESGOS'!$AF220),"")</f>
        <v/>
      </c>
      <c r="Y145" s="379" t="str">
        <f>IF(AND('MAPA DE RIESGOS'!$AP221="Muy Baja",'MAPA DE RIESGOS'!$AR221="Leve"),CONCATENATE("R",'MAPA DE RIESGOS'!$H221,"C",'MAPA DE RIESGOS'!$AF221),"")</f>
        <v/>
      </c>
      <c r="Z145" s="379" t="str">
        <f>IF(AND('MAPA DE RIESGOS'!$AP222="Muy Baja",'MAPA DE RIESGOS'!$AR222="Leve"),CONCATENATE("R",'MAPA DE RIESGOS'!$H222,"C",'MAPA DE RIESGOS'!$AF222),"")</f>
        <v/>
      </c>
      <c r="AA145" s="380" t="str">
        <f>IF(AND('MAPA DE RIESGOS'!$AP223="Muy Baja",'MAPA DE RIESGOS'!$AR223="Leve"),CONCATENATE("R",'MAPA DE RIESGOS'!$H223,"C",'MAPA DE RIESGOS'!$AF223),"")</f>
        <v/>
      </c>
      <c r="AB145" s="378" t="str">
        <f>IF(AND('MAPA DE RIESGOS'!$AP206="Muy Baja",'MAPA DE RIESGOS'!$AR206="Menor"),CONCATENATE("R",'MAPA DE RIESGOS'!$H206,"C",'MAPA DE RIESGOS'!$AF206),"")</f>
        <v/>
      </c>
      <c r="AC145" s="379" t="str">
        <f>IF(AND('MAPA DE RIESGOS'!$AP207="Muy Baja",'MAPA DE RIESGOS'!$AR207="Menor"),CONCATENATE("R",'MAPA DE RIESGOS'!$H207,"C",'MAPA DE RIESGOS'!$AF207),"")</f>
        <v/>
      </c>
      <c r="AD145" s="379" t="str">
        <f>IF(AND('MAPA DE RIESGOS'!$AP208="Muy Baja",'MAPA DE RIESGOS'!$AR208="Menor"),CONCATENATE("R",'MAPA DE RIESGOS'!$H208,"C",'MAPA DE RIESGOS'!$AF208),"")</f>
        <v/>
      </c>
      <c r="AE145" s="379" t="str">
        <f>IF(AND('MAPA DE RIESGOS'!$AP209="Muy Baja",'MAPA DE RIESGOS'!$AR209="Menor"),CONCATENATE("R",'MAPA DE RIESGOS'!$H209,"C",'MAPA DE RIESGOS'!$AF209),"")</f>
        <v/>
      </c>
      <c r="AF145" s="379" t="str">
        <f>IF(AND('MAPA DE RIESGOS'!$AP210="Muy Baja",'MAPA DE RIESGOS'!$AR210="Menor"),CONCATENATE("R",'MAPA DE RIESGOS'!$H210,"C",'MAPA DE RIESGOS'!$AF210),"")</f>
        <v/>
      </c>
      <c r="AG145" s="379" t="str">
        <f>IF(AND('MAPA DE RIESGOS'!$AP211="Muy Baja",'MAPA DE RIESGOS'!$AR211="Menor"),CONCATENATE("R",'MAPA DE RIESGOS'!$H211,"C",'MAPA DE RIESGOS'!$AF211),"")</f>
        <v/>
      </c>
      <c r="AH145" s="379" t="str">
        <f>IF(AND('MAPA DE RIESGOS'!$AP212="Muy Baja",'MAPA DE RIESGOS'!$AR212="Menor"),CONCATENATE("R",'MAPA DE RIESGOS'!$H212,"C",'MAPA DE RIESGOS'!$AF212),"")</f>
        <v/>
      </c>
      <c r="AI145" s="379" t="str">
        <f>IF(AND('MAPA DE RIESGOS'!$AP213="Muy Baja",'MAPA DE RIESGOS'!$AR213="Menor"),CONCATENATE("R",'MAPA DE RIESGOS'!$H213,"C",'MAPA DE RIESGOS'!$AF213),"")</f>
        <v/>
      </c>
      <c r="AJ145" s="379" t="str">
        <f>IF(AND('MAPA DE RIESGOS'!$AP214="Muy Baja",'MAPA DE RIESGOS'!$AR214="Menor"),CONCATENATE("R",'MAPA DE RIESGOS'!$H214,"C",'MAPA DE RIESGOS'!$AF214),"")</f>
        <v/>
      </c>
      <c r="AK145" s="379" t="str">
        <f>IF(AND('MAPA DE RIESGOS'!$AP215="Muy Baja",'MAPA DE RIESGOS'!$AR215="Menor"),CONCATENATE("R",'MAPA DE RIESGOS'!$H215,"C",'MAPA DE RIESGOS'!$AF215),"")</f>
        <v/>
      </c>
      <c r="AL145" s="379" t="str">
        <f>IF(AND('MAPA DE RIESGOS'!$AP216="Muy Baja",'MAPA DE RIESGOS'!$AR216="Menor"),CONCATENATE("R",'MAPA DE RIESGOS'!$H216,"C",'MAPA DE RIESGOS'!$AF216),"")</f>
        <v/>
      </c>
      <c r="AM145" s="379" t="str">
        <f>IF(AND('MAPA DE RIESGOS'!$AP217="Muy Baja",'MAPA DE RIESGOS'!$AR217="Menor"),CONCATENATE("R",'MAPA DE RIESGOS'!$H217,"C",'MAPA DE RIESGOS'!$AF217),"")</f>
        <v/>
      </c>
      <c r="AN145" s="379" t="str">
        <f>IF(AND('MAPA DE RIESGOS'!$AP218="Muy Baja",'MAPA DE RIESGOS'!$AR218="Menor"),CONCATENATE("R",'MAPA DE RIESGOS'!$H218,"C",'MAPA DE RIESGOS'!$AF218),"")</f>
        <v/>
      </c>
      <c r="AO145" s="379" t="str">
        <f>IF(AND('MAPA DE RIESGOS'!$AP219="Muy Baja",'MAPA DE RIESGOS'!$AR219="Menor"),CONCATENATE("R",'MAPA DE RIESGOS'!$H219,"C",'MAPA DE RIESGOS'!$AF219),"")</f>
        <v/>
      </c>
      <c r="AP145" s="379" t="str">
        <f>IF(AND('MAPA DE RIESGOS'!$AP220="Muy Baja",'MAPA DE RIESGOS'!$AR220="Menor"),CONCATENATE("R",'MAPA DE RIESGOS'!$H220,"C",'MAPA DE RIESGOS'!$AF220),"")</f>
        <v/>
      </c>
      <c r="AQ145" s="379" t="str">
        <f>IF(AND('MAPA DE RIESGOS'!$AP221="Muy Baja",'MAPA DE RIESGOS'!$AR221="Menor"),CONCATENATE("R",'MAPA DE RIESGOS'!$H221,"C",'MAPA DE RIESGOS'!$AF221),"")</f>
        <v/>
      </c>
      <c r="AR145" s="379" t="str">
        <f>IF(AND('MAPA DE RIESGOS'!$AP222="Muy Baja",'MAPA DE RIESGOS'!$AR222="Menor"),CONCATENATE("R",'MAPA DE RIESGOS'!$H222,"C",'MAPA DE RIESGOS'!$AF222),"")</f>
        <v/>
      </c>
      <c r="AS145" s="380" t="str">
        <f>IF(AND('MAPA DE RIESGOS'!$AP223="Muy Baja",'MAPA DE RIESGOS'!$AR223="Menor"),CONCATENATE("R",'MAPA DE RIESGOS'!$H223,"C",'MAPA DE RIESGOS'!$AF223),"")</f>
        <v/>
      </c>
      <c r="AT145" s="369" t="str">
        <f>IF(AND('MAPA DE RIESGOS'!$AP206="Muy Baja",'MAPA DE RIESGOS'!$AR206="Moderado"),CONCATENATE("R",'MAPA DE RIESGOS'!$H206,"C",'MAPA DE RIESGOS'!$AF206),"")</f>
        <v/>
      </c>
      <c r="AU145" s="370" t="str">
        <f>IF(AND('MAPA DE RIESGOS'!$AP207="Muy Baja",'MAPA DE RIESGOS'!$AR207="Moderado"),CONCATENATE("R",'MAPA DE RIESGOS'!$H207,"C",'MAPA DE RIESGOS'!$AF207),"")</f>
        <v/>
      </c>
      <c r="AV145" s="370" t="str">
        <f>IF(AND('MAPA DE RIESGOS'!$AP208="Muy Baja",'MAPA DE RIESGOS'!$AR208="Moderado"),CONCATENATE("R",'MAPA DE RIESGOS'!$H208,"C",'MAPA DE RIESGOS'!$AF208),"")</f>
        <v/>
      </c>
      <c r="AW145" s="370" t="str">
        <f>IF(AND('MAPA DE RIESGOS'!$AP209="Muy Baja",'MAPA DE RIESGOS'!$AR209="Moderado"),CONCATENATE("R",'MAPA DE RIESGOS'!$H209,"C",'MAPA DE RIESGOS'!$AF209),"")</f>
        <v/>
      </c>
      <c r="AX145" s="370" t="str">
        <f>IF(AND('MAPA DE RIESGOS'!$AP210="Muy Baja",'MAPA DE RIESGOS'!$AR210="Moderado"),CONCATENATE("R",'MAPA DE RIESGOS'!$H210,"C",'MAPA DE RIESGOS'!$AF210),"")</f>
        <v/>
      </c>
      <c r="AY145" s="370" t="str">
        <f>IF(AND('MAPA DE RIESGOS'!$AP211="Muy Baja",'MAPA DE RIESGOS'!$AR211="Moderado"),CONCATENATE("R",'MAPA DE RIESGOS'!$H211,"C",'MAPA DE RIESGOS'!$AF211),"")</f>
        <v/>
      </c>
      <c r="AZ145" s="370" t="str">
        <f>IF(AND('MAPA DE RIESGOS'!$AP212="Muy Baja",'MAPA DE RIESGOS'!$AR212="Moderado"),CONCATENATE("R",'MAPA DE RIESGOS'!$H212,"C",'MAPA DE RIESGOS'!$AF212),"")</f>
        <v/>
      </c>
      <c r="BA145" s="370" t="str">
        <f>IF(AND('MAPA DE RIESGOS'!$AP213="Muy Baja",'MAPA DE RIESGOS'!$AR213="Moderado"),CONCATENATE("R",'MAPA DE RIESGOS'!$H213,"C",'MAPA DE RIESGOS'!$AF213),"")</f>
        <v/>
      </c>
      <c r="BB145" s="370" t="str">
        <f>IF(AND('MAPA DE RIESGOS'!$AP214="Muy Baja",'MAPA DE RIESGOS'!$AR214="Moderado"),CONCATENATE("R",'MAPA DE RIESGOS'!$H214,"C",'MAPA DE RIESGOS'!$AF214),"")</f>
        <v/>
      </c>
      <c r="BC145" s="370" t="str">
        <f>IF(AND('MAPA DE RIESGOS'!$AP215="Muy Baja",'MAPA DE RIESGOS'!$AR215="Moderado"),CONCATENATE("R",'MAPA DE RIESGOS'!$H215,"C",'MAPA DE RIESGOS'!$AF215),"")</f>
        <v/>
      </c>
      <c r="BD145" s="370" t="str">
        <f>IF(AND('MAPA DE RIESGOS'!$AP216="Muy Baja",'MAPA DE RIESGOS'!$AR216="Moderado"),CONCATENATE("R",'MAPA DE RIESGOS'!$H216,"C",'MAPA DE RIESGOS'!$AF216),"")</f>
        <v/>
      </c>
      <c r="BE145" s="370" t="str">
        <f>IF(AND('MAPA DE RIESGOS'!$AP217="Muy Baja",'MAPA DE RIESGOS'!$AR217="Moderado"),CONCATENATE("R",'MAPA DE RIESGOS'!$H217,"C",'MAPA DE RIESGOS'!$AF217),"")</f>
        <v/>
      </c>
      <c r="BF145" s="370" t="str">
        <f>IF(AND('MAPA DE RIESGOS'!$AP218="Muy Baja",'MAPA DE RIESGOS'!$AR218="Moderado"),CONCATENATE("R",'MAPA DE RIESGOS'!$H218,"C",'MAPA DE RIESGOS'!$AF218),"")</f>
        <v/>
      </c>
      <c r="BG145" s="370" t="str">
        <f>IF(AND('MAPA DE RIESGOS'!$AP219="Muy Baja",'MAPA DE RIESGOS'!$AR219="Moderado"),CONCATENATE("R",'MAPA DE RIESGOS'!$H219,"C",'MAPA DE RIESGOS'!$AF219),"")</f>
        <v/>
      </c>
      <c r="BH145" s="370" t="str">
        <f>IF(AND('MAPA DE RIESGOS'!$AP220="Muy Baja",'MAPA DE RIESGOS'!$AR220="Moderado"),CONCATENATE("R",'MAPA DE RIESGOS'!$H220,"C",'MAPA DE RIESGOS'!$AF220),"")</f>
        <v/>
      </c>
      <c r="BI145" s="370" t="str">
        <f>IF(AND('MAPA DE RIESGOS'!$AP221="Muy Baja",'MAPA DE RIESGOS'!$AR221="Moderado"),CONCATENATE("R",'MAPA DE RIESGOS'!$H221,"C",'MAPA DE RIESGOS'!$AF221),"")</f>
        <v/>
      </c>
      <c r="BJ145" s="370" t="str">
        <f>IF(AND('MAPA DE RIESGOS'!$AP222="Muy Baja",'MAPA DE RIESGOS'!$AR222="Moderado"),CONCATENATE("R",'MAPA DE RIESGOS'!$H222,"C",'MAPA DE RIESGOS'!$AF222),"")</f>
        <v/>
      </c>
      <c r="BK145" s="371" t="str">
        <f>IF(AND('MAPA DE RIESGOS'!$AP223="Muy Baja",'MAPA DE RIESGOS'!$AR223="Moderado"),CONCATENATE("R",'MAPA DE RIESGOS'!$H223,"C",'MAPA DE RIESGOS'!$AF223),"")</f>
        <v/>
      </c>
      <c r="BL145" s="357" t="str">
        <f>IF(AND('MAPA DE RIESGOS'!$AP206="Muy Baja",'MAPA DE RIESGOS'!$AR206="Mayor"),CONCATENATE("R",'MAPA DE RIESGOS'!$H206,"C",'MAPA DE RIESGOS'!$AF206),"")</f>
        <v/>
      </c>
      <c r="BM145" s="357" t="str">
        <f>IF(AND('MAPA DE RIESGOS'!$AP207="Muy Baja",'MAPA DE RIESGOS'!$AR207="Mayor"),CONCATENATE("R",'MAPA DE RIESGOS'!$H207,"C",'MAPA DE RIESGOS'!$AF207),"")</f>
        <v/>
      </c>
      <c r="BN145" s="357" t="str">
        <f>IF(AND('MAPA DE RIESGOS'!$AP208="Muy Baja",'MAPA DE RIESGOS'!$AR208="Mayor"),CONCATENATE("R",'MAPA DE RIESGOS'!$H208,"C",'MAPA DE RIESGOS'!$AF208),"")</f>
        <v/>
      </c>
      <c r="BO145" s="357" t="str">
        <f>IF(AND('MAPA DE RIESGOS'!$AP209="Muy Baja",'MAPA DE RIESGOS'!$AR209="Mayor"),CONCATENATE("R",'MAPA DE RIESGOS'!$H209,"C",'MAPA DE RIESGOS'!$AF209),"")</f>
        <v/>
      </c>
      <c r="BP145" s="357" t="str">
        <f>IF(AND('MAPA DE RIESGOS'!$AP210="Muy Baja",'MAPA DE RIESGOS'!$AR210="Mayor"),CONCATENATE("R",'MAPA DE RIESGOS'!$H210,"C",'MAPA DE RIESGOS'!$AF210),"")</f>
        <v/>
      </c>
      <c r="BQ145" s="357" t="str">
        <f>IF(AND('MAPA DE RIESGOS'!$AP211="Muy Baja",'MAPA DE RIESGOS'!$AR211="Mayor"),CONCATENATE("R",'MAPA DE RIESGOS'!$H211,"C",'MAPA DE RIESGOS'!$AF211),"")</f>
        <v/>
      </c>
      <c r="BR145" s="357" t="str">
        <f>IF(AND('MAPA DE RIESGOS'!$AP212="Muy Baja",'MAPA DE RIESGOS'!$AR212="Mayor"),CONCATENATE("R",'MAPA DE RIESGOS'!$H212,"C",'MAPA DE RIESGOS'!$AF212),"")</f>
        <v/>
      </c>
      <c r="BS145" s="357" t="str">
        <f>IF(AND('MAPA DE RIESGOS'!$AP213="Muy Baja",'MAPA DE RIESGOS'!$AR213="Mayor"),CONCATENATE("R",'MAPA DE RIESGOS'!$H213,"C",'MAPA DE RIESGOS'!$AF213),"")</f>
        <v/>
      </c>
      <c r="BT145" s="357" t="str">
        <f>IF(AND('MAPA DE RIESGOS'!$AP214="Muy Baja",'MAPA DE RIESGOS'!$AR214="Mayor"),CONCATENATE("R",'MAPA DE RIESGOS'!$H214,"C",'MAPA DE RIESGOS'!$AF214),"")</f>
        <v/>
      </c>
      <c r="BU145" s="357" t="str">
        <f>IF(AND('MAPA DE RIESGOS'!$AP215="Muy Baja",'MAPA DE RIESGOS'!$AR215="Mayor"),CONCATENATE("R",'MAPA DE RIESGOS'!$H215,"C",'MAPA DE RIESGOS'!$AF215),"")</f>
        <v/>
      </c>
      <c r="BV145" s="357" t="str">
        <f>IF(AND('MAPA DE RIESGOS'!$AP216="Muy Baja",'MAPA DE RIESGOS'!$AR216="Mayor"),CONCATENATE("R",'MAPA DE RIESGOS'!$H216,"C",'MAPA DE RIESGOS'!$AF216),"")</f>
        <v/>
      </c>
      <c r="BW145" s="357" t="str">
        <f>IF(AND('MAPA DE RIESGOS'!$AP217="Muy Baja",'MAPA DE RIESGOS'!$AR217="Mayor"),CONCATENATE("R",'MAPA DE RIESGOS'!$H217,"C",'MAPA DE RIESGOS'!$AF217),"")</f>
        <v/>
      </c>
      <c r="BX145" s="357" t="str">
        <f>IF(AND('MAPA DE RIESGOS'!$AP218="Muy Baja",'MAPA DE RIESGOS'!$AR218="Mayor"),CONCATENATE("R",'MAPA DE RIESGOS'!$H218,"C",'MAPA DE RIESGOS'!$AF218),"")</f>
        <v/>
      </c>
      <c r="BY145" s="357" t="str">
        <f>IF(AND('MAPA DE RIESGOS'!$AP219="Muy Baja",'MAPA DE RIESGOS'!$AR219="Mayor"),CONCATENATE("R",'MAPA DE RIESGOS'!$H219,"C",'MAPA DE RIESGOS'!$AF219),"")</f>
        <v/>
      </c>
      <c r="BZ145" s="357" t="str">
        <f>IF(AND('MAPA DE RIESGOS'!$AP220="Muy Baja",'MAPA DE RIESGOS'!$AR220="Mayor"),CONCATENATE("R",'MAPA DE RIESGOS'!$H220,"C",'MAPA DE RIESGOS'!$AF220),"")</f>
        <v/>
      </c>
      <c r="CA145" s="357" t="str">
        <f>IF(AND('MAPA DE RIESGOS'!$AP221="Muy Baja",'MAPA DE RIESGOS'!$AR221="Mayor"),CONCATENATE("R",'MAPA DE RIESGOS'!$H221,"C",'MAPA DE RIESGOS'!$AF221),"")</f>
        <v/>
      </c>
      <c r="CB145" s="357" t="str">
        <f>IF(AND('MAPA DE RIESGOS'!$AP222="Muy Baja",'MAPA DE RIESGOS'!$AR222="Mayor"),CONCATENATE("R",'MAPA DE RIESGOS'!$H222,"C",'MAPA DE RIESGOS'!$AF222),"")</f>
        <v/>
      </c>
      <c r="CC145" s="358" t="str">
        <f>IF(AND('MAPA DE RIESGOS'!$AP223="Muy Baja",'MAPA DE RIESGOS'!$AR223="Mayor"),CONCATENATE("R",'MAPA DE RIESGOS'!$H223,"C",'MAPA DE RIESGOS'!$AF223),"")</f>
        <v/>
      </c>
      <c r="CD145" s="359" t="str">
        <f>IF(AND('MAPA DE RIESGOS'!$AP206="Muy Baja",'MAPA DE RIESGOS'!$AR206="Catastrófico"),CONCATENATE("R",'MAPA DE RIESGOS'!$H206,"C",'MAPA DE RIESGOS'!$AF206),"")</f>
        <v/>
      </c>
      <c r="CE145" s="359" t="str">
        <f>IF(AND('MAPA DE RIESGOS'!$AP207="Muy Baja",'MAPA DE RIESGOS'!$AR207="Catastrófico"),CONCATENATE("R",'MAPA DE RIESGOS'!$H207,"C",'MAPA DE RIESGOS'!$AF207),"")</f>
        <v/>
      </c>
      <c r="CF145" s="359" t="str">
        <f>IF(AND('MAPA DE RIESGOS'!$AP208="Muy Baja",'MAPA DE RIESGOS'!$AR208="Catastrófico"),CONCATENATE("R",'MAPA DE RIESGOS'!$H208,"C",'MAPA DE RIESGOS'!$AF208),"")</f>
        <v/>
      </c>
      <c r="CG145" s="359" t="str">
        <f>IF(AND('MAPA DE RIESGOS'!$AP209="Muy Baja",'MAPA DE RIESGOS'!$AR209="Catastrófico"),CONCATENATE("R",'MAPA DE RIESGOS'!$H209,"C",'MAPA DE RIESGOS'!$AF209),"")</f>
        <v/>
      </c>
      <c r="CH145" s="359" t="str">
        <f>IF(AND('MAPA DE RIESGOS'!$AP210="Muy Baja",'MAPA DE RIESGOS'!$AR210="Catastrófico"),CONCATENATE("R",'MAPA DE RIESGOS'!$H210,"C",'MAPA DE RIESGOS'!$AF210),"")</f>
        <v/>
      </c>
      <c r="CI145" s="359" t="str">
        <f>IF(AND('MAPA DE RIESGOS'!$AP211="Muy Baja",'MAPA DE RIESGOS'!$AR211="Catastrófico"),CONCATENATE("R",'MAPA DE RIESGOS'!$H211,"C",'MAPA DE RIESGOS'!$AF211),"")</f>
        <v/>
      </c>
      <c r="CJ145" s="359" t="str">
        <f>IF(AND('MAPA DE RIESGOS'!$AP212="Muy Baja",'MAPA DE RIESGOS'!$AR212="Catastrófico"),CONCATENATE("R",'MAPA DE RIESGOS'!$H212,"C",'MAPA DE RIESGOS'!$AF212),"")</f>
        <v/>
      </c>
      <c r="CK145" s="359" t="str">
        <f>IF(AND('MAPA DE RIESGOS'!$AP213="Muy Baja",'MAPA DE RIESGOS'!$AR213="Catastrófico"),CONCATENATE("R",'MAPA DE RIESGOS'!$H213,"C",'MAPA DE RIESGOS'!$AF213),"")</f>
        <v/>
      </c>
      <c r="CL145" s="359" t="str">
        <f>IF(AND('MAPA DE RIESGOS'!$AP214="Muy Baja",'MAPA DE RIESGOS'!$AR214="Catastrófico"),CONCATENATE("R",'MAPA DE RIESGOS'!$H214,"C",'MAPA DE RIESGOS'!$AF214),"")</f>
        <v/>
      </c>
      <c r="CM145" s="359" t="str">
        <f>IF(AND('MAPA DE RIESGOS'!$AP215="Muy Baja",'MAPA DE RIESGOS'!$AR215="Catastrófico"),CONCATENATE("R",'MAPA DE RIESGOS'!$H215,"C",'MAPA DE RIESGOS'!$AF215),"")</f>
        <v/>
      </c>
      <c r="CN145" s="359" t="str">
        <f>IF(AND('MAPA DE RIESGOS'!$AP216="Muy Baja",'MAPA DE RIESGOS'!$AR216="Catastrófico"),CONCATENATE("R",'MAPA DE RIESGOS'!$H216,"C",'MAPA DE RIESGOS'!$AF216),"")</f>
        <v/>
      </c>
      <c r="CO145" s="359" t="str">
        <f>IF(AND('MAPA DE RIESGOS'!$AP217="Muy Baja",'MAPA DE RIESGOS'!$AR217="Catastrófico"),CONCATENATE("R",'MAPA DE RIESGOS'!$H217,"C",'MAPA DE RIESGOS'!$AF217),"")</f>
        <v/>
      </c>
      <c r="CP145" s="359" t="str">
        <f>IF(AND('MAPA DE RIESGOS'!$AP218="Muy Baja",'MAPA DE RIESGOS'!$AR218="Catastrófico"),CONCATENATE("R",'MAPA DE RIESGOS'!$H218,"C",'MAPA DE RIESGOS'!$AF218),"")</f>
        <v/>
      </c>
      <c r="CQ145" s="359" t="str">
        <f>IF(AND('MAPA DE RIESGOS'!$AP219="Muy Baja",'MAPA DE RIESGOS'!$AR219="Catastrófico"),CONCATENATE("R",'MAPA DE RIESGOS'!$H219,"C",'MAPA DE RIESGOS'!$AF219),"")</f>
        <v/>
      </c>
      <c r="CR145" s="359" t="str">
        <f>IF(AND('MAPA DE RIESGOS'!$AP220="Muy Baja",'MAPA DE RIESGOS'!$AR220="Catastrófico"),CONCATENATE("R",'MAPA DE RIESGOS'!$H220,"C",'MAPA DE RIESGOS'!$AF220),"")</f>
        <v/>
      </c>
      <c r="CS145" s="359" t="str">
        <f>IF(AND('MAPA DE RIESGOS'!$AP221="Muy Baja",'MAPA DE RIESGOS'!$AR221="Catastrófico"),CONCATENATE("R",'MAPA DE RIESGOS'!$H221,"C",'MAPA DE RIESGOS'!$AF221),"")</f>
        <v/>
      </c>
      <c r="CT145" s="359" t="str">
        <f>IF(AND('MAPA DE RIESGOS'!$AP222="Muy Baja",'MAPA DE RIESGOS'!$AR222="Catastrófico"),CONCATENATE("R",'MAPA DE RIESGOS'!$H222,"C",'MAPA DE RIESGOS'!$AF222),"")</f>
        <v/>
      </c>
      <c r="CU145" s="360" t="str">
        <f>IF(AND('MAPA DE RIESGOS'!$AP223="Muy Baja",'MAPA DE RIESGOS'!$AR223="Catastrófico"),CONCATENATE("R",'MAPA DE RIESGOS'!$H223,"C",'MAPA DE RIESGOS'!$AF223),"")</f>
        <v/>
      </c>
      <c r="CV145" s="67"/>
    </row>
    <row r="146" spans="2:100" ht="32.5" customHeight="1">
      <c r="B146" s="749"/>
      <c r="C146" s="749"/>
      <c r="D146" s="750"/>
      <c r="E146" s="738"/>
      <c r="F146" s="739"/>
      <c r="G146" s="739"/>
      <c r="H146" s="739"/>
      <c r="I146" s="739"/>
      <c r="J146" s="378" t="str">
        <f>IF(AND('MAPA DE RIESGOS'!$AP224="Muy Baja",'MAPA DE RIESGOS'!$AR224="Leve"),CONCATENATE("R",'MAPA DE RIESGOS'!$H224,"C",'MAPA DE RIESGOS'!$AF224),"")</f>
        <v/>
      </c>
      <c r="K146" s="379" t="str">
        <f>IF(AND('MAPA DE RIESGOS'!$AP225="Muy Baja",'MAPA DE RIESGOS'!$AR225="Leve"),CONCATENATE("R",'MAPA DE RIESGOS'!$H225,"C",'MAPA DE RIESGOS'!$AF225),"")</f>
        <v/>
      </c>
      <c r="L146" s="379" t="str">
        <f>IF(AND('MAPA DE RIESGOS'!$AP226="Muy Baja",'MAPA DE RIESGOS'!$AR226="Leve"),CONCATENATE("R",'MAPA DE RIESGOS'!$H226,"C",'MAPA DE RIESGOS'!$AF226),"")</f>
        <v/>
      </c>
      <c r="M146" s="379" t="str">
        <f>IF(AND('MAPA DE RIESGOS'!$AP227="Muy Baja",'MAPA DE RIESGOS'!$AR227="Leve"),CONCATENATE("R",'MAPA DE RIESGOS'!$H227,"C",'MAPA DE RIESGOS'!$AF227),"")</f>
        <v/>
      </c>
      <c r="N146" s="379" t="str">
        <f>IF(AND('MAPA DE RIESGOS'!$AP228="Muy Baja",'MAPA DE RIESGOS'!$AR228="Leve"),CONCATENATE("R",'MAPA DE RIESGOS'!$H228,"C",'MAPA DE RIESGOS'!$AF228),"")</f>
        <v/>
      </c>
      <c r="O146" s="379" t="str">
        <f>IF(AND('MAPA DE RIESGOS'!$AP229="Muy Baja",'MAPA DE RIESGOS'!$AR229="Leve"),CONCATENATE("R",'MAPA DE RIESGOS'!$H229,"C",'MAPA DE RIESGOS'!$AF229),"")</f>
        <v/>
      </c>
      <c r="P146" s="379" t="str">
        <f>IF(AND('MAPA DE RIESGOS'!$AP230="Muy Baja",'MAPA DE RIESGOS'!$AR230="Leve"),CONCATENATE("R",'MAPA DE RIESGOS'!$H230,"C",'MAPA DE RIESGOS'!$AF230),"")</f>
        <v/>
      </c>
      <c r="Q146" s="379" t="str">
        <f>IF(AND('MAPA DE RIESGOS'!$AP231="Muy Baja",'MAPA DE RIESGOS'!$AR231="Leve"),CONCATENATE("R",'MAPA DE RIESGOS'!$H231,"C",'MAPA DE RIESGOS'!$AF231),"")</f>
        <v/>
      </c>
      <c r="R146" s="379" t="str">
        <f>IF(AND('MAPA DE RIESGOS'!$AP232="Muy Baja",'MAPA DE RIESGOS'!$AR232="Leve"),CONCATENATE("R",'MAPA DE RIESGOS'!$H232,"C",'MAPA DE RIESGOS'!$AF232),"")</f>
        <v/>
      </c>
      <c r="S146" s="379" t="str">
        <f>IF(AND('MAPA DE RIESGOS'!$AP233="Muy Baja",'MAPA DE RIESGOS'!$AR233="Leve"),CONCATENATE("R",'MAPA DE RIESGOS'!$H233,"C",'MAPA DE RIESGOS'!$AF233),"")</f>
        <v/>
      </c>
      <c r="T146" s="379" t="str">
        <f>IF(AND('MAPA DE RIESGOS'!$AP234="Muy Baja",'MAPA DE RIESGOS'!$AR234="Leve"),CONCATENATE("R",'MAPA DE RIESGOS'!$H234,"C",'MAPA DE RIESGOS'!$AF234),"")</f>
        <v/>
      </c>
      <c r="U146" s="379" t="str">
        <f>IF(AND('MAPA DE RIESGOS'!$AP235="Muy Baja",'MAPA DE RIESGOS'!$AR235="Leve"),CONCATENATE("R",'MAPA DE RIESGOS'!$H235,"C",'MAPA DE RIESGOS'!$AF235),"")</f>
        <v/>
      </c>
      <c r="V146" s="379" t="str">
        <f>IF(AND('MAPA DE RIESGOS'!$AP236="Muy Baja",'MAPA DE RIESGOS'!$AR236="Leve"),CONCATENATE("R",'MAPA DE RIESGOS'!$H236,"C",'MAPA DE RIESGOS'!$AF236),"")</f>
        <v/>
      </c>
      <c r="W146" s="379" t="str">
        <f>IF(AND('MAPA DE RIESGOS'!$AP237="Muy Baja",'MAPA DE RIESGOS'!$AR237="Leve"),CONCATENATE("R",'MAPA DE RIESGOS'!$H237,"C",'MAPA DE RIESGOS'!$AF237),"")</f>
        <v/>
      </c>
      <c r="X146" s="379" t="str">
        <f>IF(AND('MAPA DE RIESGOS'!$AP238="Muy Baja",'MAPA DE RIESGOS'!$AR238="Leve"),CONCATENATE("R",'MAPA DE RIESGOS'!$H238,"C",'MAPA DE RIESGOS'!$AF238),"")</f>
        <v/>
      </c>
      <c r="Y146" s="379" t="str">
        <f>IF(AND('MAPA DE RIESGOS'!$AP239="Muy Baja",'MAPA DE RIESGOS'!$AR239="Leve"),CONCATENATE("R",'MAPA DE RIESGOS'!$H239,"C",'MAPA DE RIESGOS'!$AF239),"")</f>
        <v/>
      </c>
      <c r="Z146" s="379" t="str">
        <f>IF(AND('MAPA DE RIESGOS'!$AP240="Muy Baja",'MAPA DE RIESGOS'!$AR240="Leve"),CONCATENATE("R",'MAPA DE RIESGOS'!$H240,"C",'MAPA DE RIESGOS'!$AF240),"")</f>
        <v/>
      </c>
      <c r="AA146" s="380" t="str">
        <f>IF(AND('MAPA DE RIESGOS'!$AP241="Muy Baja",'MAPA DE RIESGOS'!$AR241="Leve"),CONCATENATE("R",'MAPA DE RIESGOS'!$H241,"C",'MAPA DE RIESGOS'!$AF241),"")</f>
        <v/>
      </c>
      <c r="AB146" s="378" t="str">
        <f>IF(AND('MAPA DE RIESGOS'!$AP224="Muy Baja",'MAPA DE RIESGOS'!$AR224="Menor"),CONCATENATE("R",'MAPA DE RIESGOS'!$H224,"C",'MAPA DE RIESGOS'!$AF224),"")</f>
        <v/>
      </c>
      <c r="AC146" s="379" t="str">
        <f>IF(AND('MAPA DE RIESGOS'!$AP225="Muy Baja",'MAPA DE RIESGOS'!$AR225="Menor"),CONCATENATE("R",'MAPA DE RIESGOS'!$H225,"C",'MAPA DE RIESGOS'!$AF225),"")</f>
        <v/>
      </c>
      <c r="AD146" s="379" t="str">
        <f>IF(AND('MAPA DE RIESGOS'!$AP226="Muy Baja",'MAPA DE RIESGOS'!$AR226="Menor"),CONCATENATE("R",'MAPA DE RIESGOS'!$H226,"C",'MAPA DE RIESGOS'!$AF226),"")</f>
        <v/>
      </c>
      <c r="AE146" s="379" t="str">
        <f>IF(AND('MAPA DE RIESGOS'!$AP227="Muy Baja",'MAPA DE RIESGOS'!$AR227="Menor"),CONCATENATE("R",'MAPA DE RIESGOS'!$H227,"C",'MAPA DE RIESGOS'!$AF227),"")</f>
        <v/>
      </c>
      <c r="AF146" s="379" t="str">
        <f>IF(AND('MAPA DE RIESGOS'!$AP228="Muy Baja",'MAPA DE RIESGOS'!$AR228="Menor"),CONCATENATE("R",'MAPA DE RIESGOS'!$H228,"C",'MAPA DE RIESGOS'!$AF228),"")</f>
        <v/>
      </c>
      <c r="AG146" s="379" t="str">
        <f>IF(AND('MAPA DE RIESGOS'!$AP229="Muy Baja",'MAPA DE RIESGOS'!$AR229="Menor"),CONCATENATE("R",'MAPA DE RIESGOS'!$H229,"C",'MAPA DE RIESGOS'!$AF229),"")</f>
        <v/>
      </c>
      <c r="AH146" s="379" t="str">
        <f>IF(AND('MAPA DE RIESGOS'!$AP230="Muy Baja",'MAPA DE RIESGOS'!$AR230="Menor"),CONCATENATE("R",'MAPA DE RIESGOS'!$H230,"C",'MAPA DE RIESGOS'!$AF230),"")</f>
        <v/>
      </c>
      <c r="AI146" s="379" t="str">
        <f>IF(AND('MAPA DE RIESGOS'!$AP231="Muy Baja",'MAPA DE RIESGOS'!$AR231="Menor"),CONCATENATE("R",'MAPA DE RIESGOS'!$H231,"C",'MAPA DE RIESGOS'!$AF231),"")</f>
        <v/>
      </c>
      <c r="AJ146" s="379" t="str">
        <f>IF(AND('MAPA DE RIESGOS'!$AP232="Muy Baja",'MAPA DE RIESGOS'!$AR232="Menor"),CONCATENATE("R",'MAPA DE RIESGOS'!$H232,"C",'MAPA DE RIESGOS'!$AF232),"")</f>
        <v/>
      </c>
      <c r="AK146" s="379" t="str">
        <f>IF(AND('MAPA DE RIESGOS'!$AP233="Muy Baja",'MAPA DE RIESGOS'!$AR233="Menor"),CONCATENATE("R",'MAPA DE RIESGOS'!$H233,"C",'MAPA DE RIESGOS'!$AF233),"")</f>
        <v/>
      </c>
      <c r="AL146" s="379" t="str">
        <f>IF(AND('MAPA DE RIESGOS'!$AP234="Muy Baja",'MAPA DE RIESGOS'!$AR234="Menor"),CONCATENATE("R",'MAPA DE RIESGOS'!$H234,"C",'MAPA DE RIESGOS'!$AF234),"")</f>
        <v/>
      </c>
      <c r="AM146" s="379" t="str">
        <f>IF(AND('MAPA DE RIESGOS'!$AP235="Muy Baja",'MAPA DE RIESGOS'!$AR235="Menor"),CONCATENATE("R",'MAPA DE RIESGOS'!$H235,"C",'MAPA DE RIESGOS'!$AF235),"")</f>
        <v/>
      </c>
      <c r="AN146" s="379" t="str">
        <f>IF(AND('MAPA DE RIESGOS'!$AP236="Muy Baja",'MAPA DE RIESGOS'!$AR236="Menor"),CONCATENATE("R",'MAPA DE RIESGOS'!$H236,"C",'MAPA DE RIESGOS'!$AF236),"")</f>
        <v/>
      </c>
      <c r="AO146" s="379" t="str">
        <f>IF(AND('MAPA DE RIESGOS'!$AP237="Muy Baja",'MAPA DE RIESGOS'!$AR237="Menor"),CONCATENATE("R",'MAPA DE RIESGOS'!$H237,"C",'MAPA DE RIESGOS'!$AF237),"")</f>
        <v/>
      </c>
      <c r="AP146" s="379" t="str">
        <f>IF(AND('MAPA DE RIESGOS'!$AP238="Muy Baja",'MAPA DE RIESGOS'!$AR238="Menor"),CONCATENATE("R",'MAPA DE RIESGOS'!$H238,"C",'MAPA DE RIESGOS'!$AF238),"")</f>
        <v/>
      </c>
      <c r="AQ146" s="379" t="str">
        <f>IF(AND('MAPA DE RIESGOS'!$AP239="Muy Baja",'MAPA DE RIESGOS'!$AR239="Menor"),CONCATENATE("R",'MAPA DE RIESGOS'!$H239,"C",'MAPA DE RIESGOS'!$AF239),"")</f>
        <v/>
      </c>
      <c r="AR146" s="379" t="str">
        <f>IF(AND('MAPA DE RIESGOS'!$AP240="Muy Baja",'MAPA DE RIESGOS'!$AR240="Menor"),CONCATENATE("R",'MAPA DE RIESGOS'!$H240,"C",'MAPA DE RIESGOS'!$AF240),"")</f>
        <v/>
      </c>
      <c r="AS146" s="380" t="str">
        <f>IF(AND('MAPA DE RIESGOS'!$AP241="Muy Baja",'MAPA DE RIESGOS'!$AR241="Menor"),CONCATENATE("R",'MAPA DE RIESGOS'!$H241,"C",'MAPA DE RIESGOS'!$AF241),"")</f>
        <v/>
      </c>
      <c r="AT146" s="369" t="str">
        <f>IF(AND('MAPA DE RIESGOS'!$AP224="Muy Baja",'MAPA DE RIESGOS'!$AR224="Moderado"),CONCATENATE("R",'MAPA DE RIESGOS'!$H224,"C",'MAPA DE RIESGOS'!$AF224),"")</f>
        <v/>
      </c>
      <c r="AU146" s="370" t="str">
        <f>IF(AND('MAPA DE RIESGOS'!$AP225="Muy Baja",'MAPA DE RIESGOS'!$AR225="Moderado"),CONCATENATE("R",'MAPA DE RIESGOS'!$H225,"C",'MAPA DE RIESGOS'!$AF225),"")</f>
        <v/>
      </c>
      <c r="AV146" s="370" t="str">
        <f>IF(AND('MAPA DE RIESGOS'!$AP226="Muy Baja",'MAPA DE RIESGOS'!$AR226="Moderado"),CONCATENATE("R",'MAPA DE RIESGOS'!$H226,"C",'MAPA DE RIESGOS'!$AF226),"")</f>
        <v/>
      </c>
      <c r="AW146" s="370" t="str">
        <f>IF(AND('MAPA DE RIESGOS'!$AP227="Muy Baja",'MAPA DE RIESGOS'!$AR227="Moderado"),CONCATENATE("R",'MAPA DE RIESGOS'!$H227,"C",'MAPA DE RIESGOS'!$AF227),"")</f>
        <v>R36C2</v>
      </c>
      <c r="AX146" s="370" t="str">
        <f>IF(AND('MAPA DE RIESGOS'!$AP228="Muy Baja",'MAPA DE RIESGOS'!$AR228="Moderado"),CONCATENATE("R",'MAPA DE RIESGOS'!$H228,"C",'MAPA DE RIESGOS'!$AF228),"")</f>
        <v>R36C3</v>
      </c>
      <c r="AY146" s="370" t="str">
        <f>IF(AND('MAPA DE RIESGOS'!$AP229="Muy Baja",'MAPA DE RIESGOS'!$AR229="Moderado"),CONCATENATE("R",'MAPA DE RIESGOS'!$H229,"C",'MAPA DE RIESGOS'!$AF229),"")</f>
        <v>R36C4</v>
      </c>
      <c r="AZ146" s="370" t="str">
        <f>IF(AND('MAPA DE RIESGOS'!$AP230="Muy Baja",'MAPA DE RIESGOS'!$AR230="Moderado"),CONCATENATE("R",'MAPA DE RIESGOS'!$H230,"C",'MAPA DE RIESGOS'!$AF230),"")</f>
        <v>R36C5</v>
      </c>
      <c r="BA146" s="370" t="str">
        <f>IF(AND('MAPA DE RIESGOS'!$AP231="Muy Baja",'MAPA DE RIESGOS'!$AR231="Moderado"),CONCATENATE("R",'MAPA DE RIESGOS'!$H231,"C",'MAPA DE RIESGOS'!$AF231),"")</f>
        <v/>
      </c>
      <c r="BB146" s="370" t="str">
        <f>IF(AND('MAPA DE RIESGOS'!$AP232="Muy Baja",'MAPA DE RIESGOS'!$AR232="Moderado"),CONCATENATE("R",'MAPA DE RIESGOS'!$H232,"C",'MAPA DE RIESGOS'!$AF232),"")</f>
        <v/>
      </c>
      <c r="BC146" s="370" t="str">
        <f>IF(AND('MAPA DE RIESGOS'!$AP233="Muy Baja",'MAPA DE RIESGOS'!$AR233="Moderado"),CONCATENATE("R",'MAPA DE RIESGOS'!$H233,"C",'MAPA DE RIESGOS'!$AF233),"")</f>
        <v/>
      </c>
      <c r="BD146" s="370" t="str">
        <f>IF(AND('MAPA DE RIESGOS'!$AP234="Muy Baja",'MAPA DE RIESGOS'!$AR234="Moderado"),CONCATENATE("R",'MAPA DE RIESGOS'!$H234,"C",'MAPA DE RIESGOS'!$AF234),"")</f>
        <v/>
      </c>
      <c r="BE146" s="370" t="str">
        <f>IF(AND('MAPA DE RIESGOS'!$AP235="Muy Baja",'MAPA DE RIESGOS'!$AR235="Moderado"),CONCATENATE("R",'MAPA DE RIESGOS'!$H235,"C",'MAPA DE RIESGOS'!$AF235),"")</f>
        <v/>
      </c>
      <c r="BF146" s="370" t="str">
        <f>IF(AND('MAPA DE RIESGOS'!$AP236="Muy Baja",'MAPA DE RIESGOS'!$AR236="Moderado"),CONCATENATE("R",'MAPA DE RIESGOS'!$H236,"C",'MAPA DE RIESGOS'!$AF236),"")</f>
        <v/>
      </c>
      <c r="BG146" s="370" t="str">
        <f>IF(AND('MAPA DE RIESGOS'!$AP237="Muy Baja",'MAPA DE RIESGOS'!$AR237="Moderado"),CONCATENATE("R",'MAPA DE RIESGOS'!$H237,"C",'MAPA DE RIESGOS'!$AF237),"")</f>
        <v/>
      </c>
      <c r="BH146" s="370" t="str">
        <f>IF(AND('MAPA DE RIESGOS'!$AP238="Muy Baja",'MAPA DE RIESGOS'!$AR238="Moderado"),CONCATENATE("R",'MAPA DE RIESGOS'!$H238,"C",'MAPA DE RIESGOS'!$AF238),"")</f>
        <v/>
      </c>
      <c r="BI146" s="370" t="str">
        <f>IF(AND('MAPA DE RIESGOS'!$AP239="Muy Baja",'MAPA DE RIESGOS'!$AR239="Moderado"),CONCATENATE("R",'MAPA DE RIESGOS'!$H239,"C",'MAPA DE RIESGOS'!$AF239),"")</f>
        <v/>
      </c>
      <c r="BJ146" s="370" t="str">
        <f>IF(AND('MAPA DE RIESGOS'!$AP240="Muy Baja",'MAPA DE RIESGOS'!$AR240="Moderado"),CONCATENATE("R",'MAPA DE RIESGOS'!$H240,"C",'MAPA DE RIESGOS'!$AF240),"")</f>
        <v>R38C3</v>
      </c>
      <c r="BK146" s="371" t="str">
        <f>IF(AND('MAPA DE RIESGOS'!$AP241="Muy Baja",'MAPA DE RIESGOS'!$AR241="Moderado"),CONCATENATE("R",'MAPA DE RIESGOS'!$H241,"C",'MAPA DE RIESGOS'!$AF241),"")</f>
        <v/>
      </c>
      <c r="BL146" s="357" t="str">
        <f>IF(AND('MAPA DE RIESGOS'!$AP224="Muy Baja",'MAPA DE RIESGOS'!$AR224="Mayor"),CONCATENATE("R",'MAPA DE RIESGOS'!$H224,"C",'MAPA DE RIESGOS'!$AF224),"")</f>
        <v/>
      </c>
      <c r="BM146" s="357" t="str">
        <f>IF(AND('MAPA DE RIESGOS'!$AP225="Muy Baja",'MAPA DE RIESGOS'!$AR225="Mayor"),CONCATENATE("R",'MAPA DE RIESGOS'!$H225,"C",'MAPA DE RIESGOS'!$AF225),"")</f>
        <v/>
      </c>
      <c r="BN146" s="357" t="str">
        <f>IF(AND('MAPA DE RIESGOS'!$AP226="Muy Baja",'MAPA DE RIESGOS'!$AR226="Mayor"),CONCATENATE("R",'MAPA DE RIESGOS'!$H226,"C",'MAPA DE RIESGOS'!$AF226),"")</f>
        <v/>
      </c>
      <c r="BO146" s="357" t="str">
        <f>IF(AND('MAPA DE RIESGOS'!$AP227="Muy Baja",'MAPA DE RIESGOS'!$AR227="Mayor"),CONCATENATE("R",'MAPA DE RIESGOS'!$H227,"C",'MAPA DE RIESGOS'!$AF227),"")</f>
        <v/>
      </c>
      <c r="BP146" s="357" t="str">
        <f>IF(AND('MAPA DE RIESGOS'!$AP228="Muy Baja",'MAPA DE RIESGOS'!$AR228="Mayor"),CONCATENATE("R",'MAPA DE RIESGOS'!$H228,"C",'MAPA DE RIESGOS'!$AF228),"")</f>
        <v/>
      </c>
      <c r="BQ146" s="357" t="str">
        <f>IF(AND('MAPA DE RIESGOS'!$AP229="Muy Baja",'MAPA DE RIESGOS'!$AR229="Mayor"),CONCATENATE("R",'MAPA DE RIESGOS'!$H229,"C",'MAPA DE RIESGOS'!$AF229),"")</f>
        <v/>
      </c>
      <c r="BR146" s="357" t="str">
        <f>IF(AND('MAPA DE RIESGOS'!$AP230="Muy Baja",'MAPA DE RIESGOS'!$AR230="Mayor"),CONCATENATE("R",'MAPA DE RIESGOS'!$H230,"C",'MAPA DE RIESGOS'!$AF230),"")</f>
        <v/>
      </c>
      <c r="BS146" s="357" t="str">
        <f>IF(AND('MAPA DE RIESGOS'!$AP231="Muy Baja",'MAPA DE RIESGOS'!$AR231="Mayor"),CONCATENATE("R",'MAPA DE RIESGOS'!$H231,"C",'MAPA DE RIESGOS'!$AF231),"")</f>
        <v/>
      </c>
      <c r="BT146" s="357" t="str">
        <f>IF(AND('MAPA DE RIESGOS'!$AP232="Muy Baja",'MAPA DE RIESGOS'!$AR232="Mayor"),CONCATENATE("R",'MAPA DE RIESGOS'!$H232,"C",'MAPA DE RIESGOS'!$AF232),"")</f>
        <v/>
      </c>
      <c r="BU146" s="357" t="str">
        <f>IF(AND('MAPA DE RIESGOS'!$AP233="Muy Baja",'MAPA DE RIESGOS'!$AR233="Mayor"),CONCATENATE("R",'MAPA DE RIESGOS'!$H233,"C",'MAPA DE RIESGOS'!$AF233),"")</f>
        <v/>
      </c>
      <c r="BV146" s="357" t="str">
        <f>IF(AND('MAPA DE RIESGOS'!$AP234="Muy Baja",'MAPA DE RIESGOS'!$AR234="Mayor"),CONCATENATE("R",'MAPA DE RIESGOS'!$H234,"C",'MAPA DE RIESGOS'!$AF234),"")</f>
        <v/>
      </c>
      <c r="BW146" s="357" t="str">
        <f>IF(AND('MAPA DE RIESGOS'!$AP235="Muy Baja",'MAPA DE RIESGOS'!$AR235="Mayor"),CONCATENATE("R",'MAPA DE RIESGOS'!$H235,"C",'MAPA DE RIESGOS'!$AF235),"")</f>
        <v/>
      </c>
      <c r="BX146" s="357" t="str">
        <f>IF(AND('MAPA DE RIESGOS'!$AP236="Muy Baja",'MAPA DE RIESGOS'!$AR236="Mayor"),CONCATENATE("R",'MAPA DE RIESGOS'!$H236,"C",'MAPA DE RIESGOS'!$AF236),"")</f>
        <v/>
      </c>
      <c r="BY146" s="357" t="str">
        <f>IF(AND('MAPA DE RIESGOS'!$AP237="Muy Baja",'MAPA DE RIESGOS'!$AR237="Mayor"),CONCATENATE("R",'MAPA DE RIESGOS'!$H237,"C",'MAPA DE RIESGOS'!$AF237),"")</f>
        <v/>
      </c>
      <c r="BZ146" s="357" t="str">
        <f>IF(AND('MAPA DE RIESGOS'!$AP238="Muy Baja",'MAPA DE RIESGOS'!$AR238="Mayor"),CONCATENATE("R",'MAPA DE RIESGOS'!$H238,"C",'MAPA DE RIESGOS'!$AF238),"")</f>
        <v/>
      </c>
      <c r="CA146" s="357" t="str">
        <f>IF(AND('MAPA DE RIESGOS'!$AP239="Muy Baja",'MAPA DE RIESGOS'!$AR239="Mayor"),CONCATENATE("R",'MAPA DE RIESGOS'!$H239,"C",'MAPA DE RIESGOS'!$AF239),"")</f>
        <v/>
      </c>
      <c r="CB146" s="357" t="str">
        <f>IF(AND('MAPA DE RIESGOS'!$AP240="Muy Baja",'MAPA DE RIESGOS'!$AR240="Mayor"),CONCATENATE("R",'MAPA DE RIESGOS'!$H240,"C",'MAPA DE RIESGOS'!$AF240),"")</f>
        <v/>
      </c>
      <c r="CC146" s="358" t="str">
        <f>IF(AND('MAPA DE RIESGOS'!$AP241="Muy Baja",'MAPA DE RIESGOS'!$AR241="Mayor"),CONCATENATE("R",'MAPA DE RIESGOS'!$H241,"C",'MAPA DE RIESGOS'!$AF241),"")</f>
        <v/>
      </c>
      <c r="CD146" s="359" t="str">
        <f>IF(AND('MAPA DE RIESGOS'!$AP224="Muy Baja",'MAPA DE RIESGOS'!$AR224="Catastrófico"),CONCATENATE("R",'MAPA DE RIESGOS'!$H224,"C",'MAPA DE RIESGOS'!$AF224),"")</f>
        <v/>
      </c>
      <c r="CE146" s="359" t="str">
        <f>IF(AND('MAPA DE RIESGOS'!$AP225="Muy Baja",'MAPA DE RIESGOS'!$AR225="Catastrófico"),CONCATENATE("R",'MAPA DE RIESGOS'!$H225,"C",'MAPA DE RIESGOS'!$AF225),"")</f>
        <v/>
      </c>
      <c r="CF146" s="359" t="str">
        <f>IF(AND('MAPA DE RIESGOS'!$AP226="Muy Baja",'MAPA DE RIESGOS'!$AR226="Catastrófico"),CONCATENATE("R",'MAPA DE RIESGOS'!$H226,"C",'MAPA DE RIESGOS'!$AF226),"")</f>
        <v/>
      </c>
      <c r="CG146" s="359" t="str">
        <f>IF(AND('MAPA DE RIESGOS'!$AP227="Muy Baja",'MAPA DE RIESGOS'!$AR227="Catastrófico"),CONCATENATE("R",'MAPA DE RIESGOS'!$H227,"C",'MAPA DE RIESGOS'!$AF227),"")</f>
        <v/>
      </c>
      <c r="CH146" s="359" t="str">
        <f>IF(AND('MAPA DE RIESGOS'!$AP228="Muy Baja",'MAPA DE RIESGOS'!$AR228="Catastrófico"),CONCATENATE("R",'MAPA DE RIESGOS'!$H228,"C",'MAPA DE RIESGOS'!$AF228),"")</f>
        <v/>
      </c>
      <c r="CI146" s="359" t="str">
        <f>IF(AND('MAPA DE RIESGOS'!$AP229="Muy Baja",'MAPA DE RIESGOS'!$AR229="Catastrófico"),CONCATENATE("R",'MAPA DE RIESGOS'!$H229,"C",'MAPA DE RIESGOS'!$AF229),"")</f>
        <v/>
      </c>
      <c r="CJ146" s="359" t="str">
        <f>IF(AND('MAPA DE RIESGOS'!$AP230="Muy Baja",'MAPA DE RIESGOS'!$AR230="Catastrófico"),CONCATENATE("R",'MAPA DE RIESGOS'!$H230,"C",'MAPA DE RIESGOS'!$AF230),"")</f>
        <v/>
      </c>
      <c r="CK146" s="359" t="str">
        <f>IF(AND('MAPA DE RIESGOS'!$AP231="Muy Baja",'MAPA DE RIESGOS'!$AR231="Catastrófico"),CONCATENATE("R",'MAPA DE RIESGOS'!$H231,"C",'MAPA DE RIESGOS'!$AF231),"")</f>
        <v/>
      </c>
      <c r="CL146" s="359" t="str">
        <f>IF(AND('MAPA DE RIESGOS'!$AP232="Muy Baja",'MAPA DE RIESGOS'!$AR232="Catastrófico"),CONCATENATE("R",'MAPA DE RIESGOS'!$H232,"C",'MAPA DE RIESGOS'!$AF232),"")</f>
        <v/>
      </c>
      <c r="CM146" s="359" t="str">
        <f>IF(AND('MAPA DE RIESGOS'!$AP233="Muy Baja",'MAPA DE RIESGOS'!$AR233="Catastrófico"),CONCATENATE("R",'MAPA DE RIESGOS'!$H233,"C",'MAPA DE RIESGOS'!$AF233),"")</f>
        <v/>
      </c>
      <c r="CN146" s="359" t="str">
        <f>IF(AND('MAPA DE RIESGOS'!$AP234="Muy Baja",'MAPA DE RIESGOS'!$AR234="Catastrófico"),CONCATENATE("R",'MAPA DE RIESGOS'!$H234,"C",'MAPA DE RIESGOS'!$AF234),"")</f>
        <v/>
      </c>
      <c r="CO146" s="359" t="str">
        <f>IF(AND('MAPA DE RIESGOS'!$AP235="Muy Baja",'MAPA DE RIESGOS'!$AR235="Catastrófico"),CONCATENATE("R",'MAPA DE RIESGOS'!$H235,"C",'MAPA DE RIESGOS'!$AF235),"")</f>
        <v/>
      </c>
      <c r="CP146" s="359" t="str">
        <f>IF(AND('MAPA DE RIESGOS'!$AP236="Muy Baja",'MAPA DE RIESGOS'!$AR236="Catastrófico"),CONCATENATE("R",'MAPA DE RIESGOS'!$H236,"C",'MAPA DE RIESGOS'!$AF236),"")</f>
        <v/>
      </c>
      <c r="CQ146" s="359" t="str">
        <f>IF(AND('MAPA DE RIESGOS'!$AP237="Muy Baja",'MAPA DE RIESGOS'!$AR237="Catastrófico"),CONCATENATE("R",'MAPA DE RIESGOS'!$H237,"C",'MAPA DE RIESGOS'!$AF237),"")</f>
        <v/>
      </c>
      <c r="CR146" s="359" t="str">
        <f>IF(AND('MAPA DE RIESGOS'!$AP238="Muy Baja",'MAPA DE RIESGOS'!$AR238="Catastrófico"),CONCATENATE("R",'MAPA DE RIESGOS'!$H238,"C",'MAPA DE RIESGOS'!$AF238),"")</f>
        <v/>
      </c>
      <c r="CS146" s="359" t="str">
        <f>IF(AND('MAPA DE RIESGOS'!$AP239="Muy Baja",'MAPA DE RIESGOS'!$AR239="Catastrófico"),CONCATENATE("R",'MAPA DE RIESGOS'!$H239,"C",'MAPA DE RIESGOS'!$AF239),"")</f>
        <v/>
      </c>
      <c r="CT146" s="359" t="str">
        <f>IF(AND('MAPA DE RIESGOS'!$AP240="Muy Baja",'MAPA DE RIESGOS'!$AR240="Catastrófico"),CONCATENATE("R",'MAPA DE RIESGOS'!$H240,"C",'MAPA DE RIESGOS'!$AF240),"")</f>
        <v/>
      </c>
      <c r="CU146" s="360" t="str">
        <f>IF(AND('MAPA DE RIESGOS'!$AP241="Muy Baja",'MAPA DE RIESGOS'!$AR241="Catastrófico"),CONCATENATE("R",'MAPA DE RIESGOS'!$H241,"C",'MAPA DE RIESGOS'!$AF241),"")</f>
        <v/>
      </c>
      <c r="CV146" s="67"/>
    </row>
    <row r="147" spans="2:100" ht="32.5" customHeight="1">
      <c r="B147" s="749"/>
      <c r="C147" s="749"/>
      <c r="D147" s="750"/>
      <c r="E147" s="738"/>
      <c r="F147" s="739"/>
      <c r="G147" s="739"/>
      <c r="H147" s="739"/>
      <c r="I147" s="739"/>
      <c r="J147" s="378" t="str">
        <f>IF(AND('MAPA DE RIESGOS'!$AP242="Muy Baja",'MAPA DE RIESGOS'!$AR242="Leve"),CONCATENATE("R",'MAPA DE RIESGOS'!$H242,"C",'MAPA DE RIESGOS'!$AF242),"")</f>
        <v/>
      </c>
      <c r="K147" s="379" t="str">
        <f>IF(AND('MAPA DE RIESGOS'!$AP243="Muy Baja",'MAPA DE RIESGOS'!$AR243="Leve"),CONCATENATE("R",'MAPA DE RIESGOS'!$H243,"C",'MAPA DE RIESGOS'!$AF243),"")</f>
        <v/>
      </c>
      <c r="L147" s="379" t="str">
        <f>IF(AND('MAPA DE RIESGOS'!$AP244="Muy Baja",'MAPA DE RIESGOS'!$AR244="Leve"),CONCATENATE("R",'MAPA DE RIESGOS'!$H244,"C",'MAPA DE RIESGOS'!$AF244),"")</f>
        <v/>
      </c>
      <c r="M147" s="379" t="str">
        <f>IF(AND('MAPA DE RIESGOS'!$AP245="Muy Baja",'MAPA DE RIESGOS'!$AR245="Leve"),CONCATENATE("R",'MAPA DE RIESGOS'!$H245,"C",'MAPA DE RIESGOS'!$AF245),"")</f>
        <v/>
      </c>
      <c r="N147" s="379" t="str">
        <f>IF(AND('MAPA DE RIESGOS'!$AP246="Muy Baja",'MAPA DE RIESGOS'!$AR246="Leve"),CONCATENATE("R",'MAPA DE RIESGOS'!$H246,"C",'MAPA DE RIESGOS'!$AF246),"")</f>
        <v/>
      </c>
      <c r="O147" s="379" t="str">
        <f>IF(AND('MAPA DE RIESGOS'!$AP247="Muy Baja",'MAPA DE RIESGOS'!$AR247="Leve"),CONCATENATE("R",'MAPA DE RIESGOS'!$H247,"C",'MAPA DE RIESGOS'!$AF247),"")</f>
        <v/>
      </c>
      <c r="P147" s="379" t="str">
        <f>IF(AND('MAPA DE RIESGOS'!$AP248="Muy Baja",'MAPA DE RIESGOS'!$AR248="Leve"),CONCATENATE("R",'MAPA DE RIESGOS'!$H248,"C",'MAPA DE RIESGOS'!$AF248),"")</f>
        <v/>
      </c>
      <c r="Q147" s="379" t="str">
        <f>IF(AND('MAPA DE RIESGOS'!$AP249="Muy Baja",'MAPA DE RIESGOS'!$AR249="Leve"),CONCATENATE("R",'MAPA DE RIESGOS'!$H249,"C",'MAPA DE RIESGOS'!$AF249),"")</f>
        <v/>
      </c>
      <c r="R147" s="379" t="str">
        <f>IF(AND('MAPA DE RIESGOS'!$AP250="Muy Baja",'MAPA DE RIESGOS'!$AR250="Leve"),CONCATENATE("R",'MAPA DE RIESGOS'!$H250,"C",'MAPA DE RIESGOS'!$AF250),"")</f>
        <v/>
      </c>
      <c r="S147" s="379" t="str">
        <f>IF(AND('MAPA DE RIESGOS'!$AP251="Muy Baja",'MAPA DE RIESGOS'!$AR251="Leve"),CONCATENATE("R",'MAPA DE RIESGOS'!$H251,"C",'MAPA DE RIESGOS'!$AF251),"")</f>
        <v/>
      </c>
      <c r="T147" s="379" t="str">
        <f>IF(AND('MAPA DE RIESGOS'!$AP252="Muy Baja",'MAPA DE RIESGOS'!$AR252="Leve"),CONCATENATE("R",'MAPA DE RIESGOS'!$H252,"C",'MAPA DE RIESGOS'!$AF252),"")</f>
        <v/>
      </c>
      <c r="U147" s="379" t="str">
        <f>IF(AND('MAPA DE RIESGOS'!$AP253="Muy Baja",'MAPA DE RIESGOS'!$AR253="Leve"),CONCATENATE("R",'MAPA DE RIESGOS'!$H253,"C",'MAPA DE RIESGOS'!$AF253),"")</f>
        <v/>
      </c>
      <c r="V147" s="379" t="str">
        <f>IF(AND('MAPA DE RIESGOS'!$AP254="Muy Baja",'MAPA DE RIESGOS'!$AR254="Leve"),CONCATENATE("R",'MAPA DE RIESGOS'!$H254,"C",'MAPA DE RIESGOS'!$AF254),"")</f>
        <v/>
      </c>
      <c r="W147" s="379" t="str">
        <f>IF(AND('MAPA DE RIESGOS'!$AP255="Muy Baja",'MAPA DE RIESGOS'!$AR255="Leve"),CONCATENATE("R",'MAPA DE RIESGOS'!$H255,"C",'MAPA DE RIESGOS'!$AF255),"")</f>
        <v/>
      </c>
      <c r="X147" s="379" t="str">
        <f>IF(AND('MAPA DE RIESGOS'!$AP256="Muy Baja",'MAPA DE RIESGOS'!$AR256="Leve"),CONCATENATE("R",'MAPA DE RIESGOS'!$H256,"C",'MAPA DE RIESGOS'!$AF256),"")</f>
        <v/>
      </c>
      <c r="Y147" s="379" t="str">
        <f>IF(AND('MAPA DE RIESGOS'!$AP257="Muy Baja",'MAPA DE RIESGOS'!$AR257="Leve"),CONCATENATE("R",'MAPA DE RIESGOS'!$H257,"C",'MAPA DE RIESGOS'!$AF257),"")</f>
        <v/>
      </c>
      <c r="Z147" s="379" t="str">
        <f>IF(AND('MAPA DE RIESGOS'!$AP258="Muy Baja",'MAPA DE RIESGOS'!$AR258="Leve"),CONCATENATE("R",'MAPA DE RIESGOS'!$H258,"C",'MAPA DE RIESGOS'!$AF258),"")</f>
        <v/>
      </c>
      <c r="AA147" s="380" t="str">
        <f>IF(AND('MAPA DE RIESGOS'!$AP259="Muy Baja",'MAPA DE RIESGOS'!$AR259="Leve"),CONCATENATE("R",'MAPA DE RIESGOS'!$H259,"C",'MAPA DE RIESGOS'!$AF259),"")</f>
        <v/>
      </c>
      <c r="AB147" s="378" t="str">
        <f>IF(AND('MAPA DE RIESGOS'!$AP242="Muy Baja",'MAPA DE RIESGOS'!$AR242="Menor"),CONCATENATE("R",'MAPA DE RIESGOS'!$H242,"C",'MAPA DE RIESGOS'!$AF242),"")</f>
        <v/>
      </c>
      <c r="AC147" s="379" t="str">
        <f>IF(AND('MAPA DE RIESGOS'!$AP243="Muy Baja",'MAPA DE RIESGOS'!$AR243="Menor"),CONCATENATE("R",'MAPA DE RIESGOS'!$H243,"C",'MAPA DE RIESGOS'!$AF243),"")</f>
        <v/>
      </c>
      <c r="AD147" s="379" t="str">
        <f>IF(AND('MAPA DE RIESGOS'!$AP244="Muy Baja",'MAPA DE RIESGOS'!$AR244="Menor"),CONCATENATE("R",'MAPA DE RIESGOS'!$H244,"C",'MAPA DE RIESGOS'!$AF244),"")</f>
        <v/>
      </c>
      <c r="AE147" s="379" t="str">
        <f>IF(AND('MAPA DE RIESGOS'!$AP245="Muy Baja",'MAPA DE RIESGOS'!$AR245="Menor"),CONCATENATE("R",'MAPA DE RIESGOS'!$H245,"C",'MAPA DE RIESGOS'!$AF245),"")</f>
        <v/>
      </c>
      <c r="AF147" s="379" t="str">
        <f>IF(AND('MAPA DE RIESGOS'!$AP246="Muy Baja",'MAPA DE RIESGOS'!$AR246="Menor"),CONCATENATE("R",'MAPA DE RIESGOS'!$H246,"C",'MAPA DE RIESGOS'!$AF246),"")</f>
        <v/>
      </c>
      <c r="AG147" s="379" t="str">
        <f>IF(AND('MAPA DE RIESGOS'!$AP247="Muy Baja",'MAPA DE RIESGOS'!$AR247="Menor"),CONCATENATE("R",'MAPA DE RIESGOS'!$H247,"C",'MAPA DE RIESGOS'!$AF247),"")</f>
        <v/>
      </c>
      <c r="AH147" s="379" t="str">
        <f>IF(AND('MAPA DE RIESGOS'!$AP248="Muy Baja",'MAPA DE RIESGOS'!$AR248="Menor"),CONCATENATE("R",'MAPA DE RIESGOS'!$H248,"C",'MAPA DE RIESGOS'!$AF248),"")</f>
        <v/>
      </c>
      <c r="AI147" s="379" t="str">
        <f>IF(AND('MAPA DE RIESGOS'!$AP249="Muy Baja",'MAPA DE RIESGOS'!$AR249="Menor"),CONCATENATE("R",'MAPA DE RIESGOS'!$H249,"C",'MAPA DE RIESGOS'!$AF249),"")</f>
        <v/>
      </c>
      <c r="AJ147" s="379" t="str">
        <f>IF(AND('MAPA DE RIESGOS'!$AP250="Muy Baja",'MAPA DE RIESGOS'!$AR250="Menor"),CONCATENATE("R",'MAPA DE RIESGOS'!$H250,"C",'MAPA DE RIESGOS'!$AF250),"")</f>
        <v/>
      </c>
      <c r="AK147" s="379" t="str">
        <f>IF(AND('MAPA DE RIESGOS'!$AP251="Muy Baja",'MAPA DE RIESGOS'!$AR251="Menor"),CONCATENATE("R",'MAPA DE RIESGOS'!$H251,"C",'MAPA DE RIESGOS'!$AF251),"")</f>
        <v/>
      </c>
      <c r="AL147" s="379" t="str">
        <f>IF(AND('MAPA DE RIESGOS'!$AP252="Muy Baja",'MAPA DE RIESGOS'!$AR252="Menor"),CONCATENATE("R",'MAPA DE RIESGOS'!$H252,"C",'MAPA DE RIESGOS'!$AF252),"")</f>
        <v/>
      </c>
      <c r="AM147" s="379" t="str">
        <f>IF(AND('MAPA DE RIESGOS'!$AP253="Muy Baja",'MAPA DE RIESGOS'!$AR253="Menor"),CONCATENATE("R",'MAPA DE RIESGOS'!$H253,"C",'MAPA DE RIESGOS'!$AF253),"")</f>
        <v/>
      </c>
      <c r="AN147" s="379" t="str">
        <f>IF(AND('MAPA DE RIESGOS'!$AP254="Muy Baja",'MAPA DE RIESGOS'!$AR254="Menor"),CONCATENATE("R",'MAPA DE RIESGOS'!$H254,"C",'MAPA DE RIESGOS'!$AF254),"")</f>
        <v/>
      </c>
      <c r="AO147" s="379" t="str">
        <f>IF(AND('MAPA DE RIESGOS'!$AP255="Muy Baja",'MAPA DE RIESGOS'!$AR255="Menor"),CONCATENATE("R",'MAPA DE RIESGOS'!$H255,"C",'MAPA DE RIESGOS'!$AF255),"")</f>
        <v/>
      </c>
      <c r="AP147" s="379" t="str">
        <f>IF(AND('MAPA DE RIESGOS'!$AP256="Muy Baja",'MAPA DE RIESGOS'!$AR256="Menor"),CONCATENATE("R",'MAPA DE RIESGOS'!$H256,"C",'MAPA DE RIESGOS'!$AF256),"")</f>
        <v/>
      </c>
      <c r="AQ147" s="379" t="str">
        <f>IF(AND('MAPA DE RIESGOS'!$AP257="Muy Baja",'MAPA DE RIESGOS'!$AR257="Menor"),CONCATENATE("R",'MAPA DE RIESGOS'!$H257,"C",'MAPA DE RIESGOS'!$AF257),"")</f>
        <v/>
      </c>
      <c r="AR147" s="379" t="str">
        <f>IF(AND('MAPA DE RIESGOS'!$AP258="Muy Baja",'MAPA DE RIESGOS'!$AR258="Menor"),CONCATENATE("R",'MAPA DE RIESGOS'!$H258,"C",'MAPA DE RIESGOS'!$AF258),"")</f>
        <v/>
      </c>
      <c r="AS147" s="380" t="str">
        <f>IF(AND('MAPA DE RIESGOS'!$AP259="Muy Baja",'MAPA DE RIESGOS'!$AR259="Menor"),CONCATENATE("R",'MAPA DE RIESGOS'!$H259,"C",'MAPA DE RIESGOS'!$AF259),"")</f>
        <v/>
      </c>
      <c r="AT147" s="369" t="str">
        <f>IF(AND('MAPA DE RIESGOS'!$AP242="Muy Baja",'MAPA DE RIESGOS'!$AR242="Moderado"),CONCATENATE("R",'MAPA DE RIESGOS'!$H242,"C",'MAPA DE RIESGOS'!$AF242),"")</f>
        <v/>
      </c>
      <c r="AU147" s="370" t="str">
        <f>IF(AND('MAPA DE RIESGOS'!$AP243="Muy Baja",'MAPA DE RIESGOS'!$AR243="Moderado"),CONCATENATE("R",'MAPA DE RIESGOS'!$H243,"C",'MAPA DE RIESGOS'!$AF243),"")</f>
        <v/>
      </c>
      <c r="AV147" s="370" t="str">
        <f>IF(AND('MAPA DE RIESGOS'!$AP244="Muy Baja",'MAPA DE RIESGOS'!$AR244="Moderado"),CONCATENATE("R",'MAPA DE RIESGOS'!$H244,"C",'MAPA DE RIESGOS'!$AF244),"")</f>
        <v/>
      </c>
      <c r="AW147" s="370" t="str">
        <f>IF(AND('MAPA DE RIESGOS'!$AP245="Muy Baja",'MAPA DE RIESGOS'!$AR245="Moderado"),CONCATENATE("R",'MAPA DE RIESGOS'!$H245,"C",'MAPA DE RIESGOS'!$AF245),"")</f>
        <v/>
      </c>
      <c r="AX147" s="370" t="str">
        <f>IF(AND('MAPA DE RIESGOS'!$AP246="Muy Baja",'MAPA DE RIESGOS'!$AR246="Moderado"),CONCATENATE("R",'MAPA DE RIESGOS'!$H246,"C",'MAPA DE RIESGOS'!$AF246),"")</f>
        <v>R39C3</v>
      </c>
      <c r="AY147" s="370" t="str">
        <f>IF(AND('MAPA DE RIESGOS'!$AP247="Muy Baja",'MAPA DE RIESGOS'!$AR247="Moderado"),CONCATENATE("R",'MAPA DE RIESGOS'!$H247,"C",'MAPA DE RIESGOS'!$AF247),"")</f>
        <v>R39C4</v>
      </c>
      <c r="AZ147" s="370" t="str">
        <f>IF(AND('MAPA DE RIESGOS'!$AP248="Muy Baja",'MAPA DE RIESGOS'!$AR248="Moderado"),CONCATENATE("R",'MAPA DE RIESGOS'!$H248,"C",'MAPA DE RIESGOS'!$AF248),"")</f>
        <v/>
      </c>
      <c r="BA147" s="370" t="str">
        <f>IF(AND('MAPA DE RIESGOS'!$AP249="Muy Baja",'MAPA DE RIESGOS'!$AR249="Moderado"),CONCATENATE("R",'MAPA DE RIESGOS'!$H249,"C",'MAPA DE RIESGOS'!$AF249),"")</f>
        <v/>
      </c>
      <c r="BB147" s="370" t="str">
        <f>IF(AND('MAPA DE RIESGOS'!$AP250="Muy Baja",'MAPA DE RIESGOS'!$AR250="Moderado"),CONCATENATE("R",'MAPA DE RIESGOS'!$H250,"C",'MAPA DE RIESGOS'!$AF250),"")</f>
        <v/>
      </c>
      <c r="BC147" s="370" t="str">
        <f>IF(AND('MAPA DE RIESGOS'!$AP251="Muy Baja",'MAPA DE RIESGOS'!$AR251="Moderado"),CONCATENATE("R",'MAPA DE RIESGOS'!$H251,"C",'MAPA DE RIESGOS'!$AF251),"")</f>
        <v/>
      </c>
      <c r="BD147" s="370" t="str">
        <f>IF(AND('MAPA DE RIESGOS'!$AP252="Muy Baja",'MAPA DE RIESGOS'!$AR252="Moderado"),CONCATENATE("R",'MAPA DE RIESGOS'!$H252,"C",'MAPA DE RIESGOS'!$AF252),"")</f>
        <v>R40C3</v>
      </c>
      <c r="BE147" s="370" t="str">
        <f>IF(AND('MAPA DE RIESGOS'!$AP253="Muy Baja",'MAPA DE RIESGOS'!$AR253="Moderado"),CONCATENATE("R",'MAPA DE RIESGOS'!$H253,"C",'MAPA DE RIESGOS'!$AF253),"")</f>
        <v/>
      </c>
      <c r="BF147" s="370" t="str">
        <f>IF(AND('MAPA DE RIESGOS'!$AP254="Muy Baja",'MAPA DE RIESGOS'!$AR254="Moderado"),CONCATENATE("R",'MAPA DE RIESGOS'!$H254,"C",'MAPA DE RIESGOS'!$AF254),"")</f>
        <v/>
      </c>
      <c r="BG147" s="370" t="str">
        <f>IF(AND('MAPA DE RIESGOS'!$AP255="Muy Baja",'MAPA DE RIESGOS'!$AR255="Moderado"),CONCATENATE("R",'MAPA DE RIESGOS'!$H255,"C",'MAPA DE RIESGOS'!$AF255),"")</f>
        <v/>
      </c>
      <c r="BH147" s="370" t="str">
        <f>IF(AND('MAPA DE RIESGOS'!$AP256="Muy Baja",'MAPA DE RIESGOS'!$AR256="Moderado"),CONCATENATE("R",'MAPA DE RIESGOS'!$H256,"C",'MAPA DE RIESGOS'!$AF256),"")</f>
        <v/>
      </c>
      <c r="BI147" s="370" t="str">
        <f>IF(AND('MAPA DE RIESGOS'!$AP257="Muy Baja",'MAPA DE RIESGOS'!$AR257="Moderado"),CONCATENATE("R",'MAPA DE RIESGOS'!$H257,"C",'MAPA DE RIESGOS'!$AF257),"")</f>
        <v/>
      </c>
      <c r="BJ147" s="370" t="str">
        <f>IF(AND('MAPA DE RIESGOS'!$AP258="Muy Baja",'MAPA DE RIESGOS'!$AR258="Moderado"),CONCATENATE("R",'MAPA DE RIESGOS'!$H258,"C",'MAPA DE RIESGOS'!$AF258),"")</f>
        <v>R41C3</v>
      </c>
      <c r="BK147" s="371" t="str">
        <f>IF(AND('MAPA DE RIESGOS'!$AP259="Muy Baja",'MAPA DE RIESGOS'!$AR259="Moderado"),CONCATENATE("R",'MAPA DE RIESGOS'!$H259,"C",'MAPA DE RIESGOS'!$AF259),"")</f>
        <v/>
      </c>
      <c r="BL147" s="357" t="str">
        <f>IF(AND('MAPA DE RIESGOS'!$AP242="Muy Baja",'MAPA DE RIESGOS'!$AR242="Mayor"),CONCATENATE("R",'MAPA DE RIESGOS'!$H242,"C",'MAPA DE RIESGOS'!$AF242),"")</f>
        <v/>
      </c>
      <c r="BM147" s="357" t="str">
        <f>IF(AND('MAPA DE RIESGOS'!$AP243="Muy Baja",'MAPA DE RIESGOS'!$AR243="Mayor"),CONCATENATE("R",'MAPA DE RIESGOS'!$H243,"C",'MAPA DE RIESGOS'!$AF243),"")</f>
        <v/>
      </c>
      <c r="BN147" s="357" t="str">
        <f>IF(AND('MAPA DE RIESGOS'!$AP244="Muy Baja",'MAPA DE RIESGOS'!$AR244="Mayor"),CONCATENATE("R",'MAPA DE RIESGOS'!$H244,"C",'MAPA DE RIESGOS'!$AF244),"")</f>
        <v/>
      </c>
      <c r="BO147" s="357" t="str">
        <f>IF(AND('MAPA DE RIESGOS'!$AP245="Muy Baja",'MAPA DE RIESGOS'!$AR245="Mayor"),CONCATENATE("R",'MAPA DE RIESGOS'!$H245,"C",'MAPA DE RIESGOS'!$AF245),"")</f>
        <v/>
      </c>
      <c r="BP147" s="357" t="str">
        <f>IF(AND('MAPA DE RIESGOS'!$AP246="Muy Baja",'MAPA DE RIESGOS'!$AR246="Mayor"),CONCATENATE("R",'MAPA DE RIESGOS'!$H246,"C",'MAPA DE RIESGOS'!$AF246),"")</f>
        <v/>
      </c>
      <c r="BQ147" s="357" t="str">
        <f>IF(AND('MAPA DE RIESGOS'!$AP247="Muy Baja",'MAPA DE RIESGOS'!$AR247="Mayor"),CONCATENATE("R",'MAPA DE RIESGOS'!$H247,"C",'MAPA DE RIESGOS'!$AF247),"")</f>
        <v/>
      </c>
      <c r="BR147" s="357" t="str">
        <f>IF(AND('MAPA DE RIESGOS'!$AP248="Muy Baja",'MAPA DE RIESGOS'!$AR248="Mayor"),CONCATENATE("R",'MAPA DE RIESGOS'!$H248,"C",'MAPA DE RIESGOS'!$AF248),"")</f>
        <v/>
      </c>
      <c r="BS147" s="357" t="str">
        <f>IF(AND('MAPA DE RIESGOS'!$AP249="Muy Baja",'MAPA DE RIESGOS'!$AR249="Mayor"),CONCATENATE("R",'MAPA DE RIESGOS'!$H249,"C",'MAPA DE RIESGOS'!$AF249),"")</f>
        <v/>
      </c>
      <c r="BT147" s="357" t="str">
        <f>IF(AND('MAPA DE RIESGOS'!$AP250="Muy Baja",'MAPA DE RIESGOS'!$AR250="Mayor"),CONCATENATE("R",'MAPA DE RIESGOS'!$H250,"C",'MAPA DE RIESGOS'!$AF250),"")</f>
        <v/>
      </c>
      <c r="BU147" s="357" t="str">
        <f>IF(AND('MAPA DE RIESGOS'!$AP251="Muy Baja",'MAPA DE RIESGOS'!$AR251="Mayor"),CONCATENATE("R",'MAPA DE RIESGOS'!$H251,"C",'MAPA DE RIESGOS'!$AF251),"")</f>
        <v/>
      </c>
      <c r="BV147" s="357" t="str">
        <f>IF(AND('MAPA DE RIESGOS'!$AP252="Muy Baja",'MAPA DE RIESGOS'!$AR252="Mayor"),CONCATENATE("R",'MAPA DE RIESGOS'!$H252,"C",'MAPA DE RIESGOS'!$AF252),"")</f>
        <v/>
      </c>
      <c r="BW147" s="357" t="str">
        <f>IF(AND('MAPA DE RIESGOS'!$AP253="Muy Baja",'MAPA DE RIESGOS'!$AR253="Mayor"),CONCATENATE("R",'MAPA DE RIESGOS'!$H253,"C",'MAPA DE RIESGOS'!$AF253),"")</f>
        <v/>
      </c>
      <c r="BX147" s="357" t="str">
        <f>IF(AND('MAPA DE RIESGOS'!$AP254="Muy Baja",'MAPA DE RIESGOS'!$AR254="Mayor"),CONCATENATE("R",'MAPA DE RIESGOS'!$H254,"C",'MAPA DE RIESGOS'!$AF254),"")</f>
        <v/>
      </c>
      <c r="BY147" s="357" t="str">
        <f>IF(AND('MAPA DE RIESGOS'!$AP255="Muy Baja",'MAPA DE RIESGOS'!$AR255="Mayor"),CONCATENATE("R",'MAPA DE RIESGOS'!$H255,"C",'MAPA DE RIESGOS'!$AF255),"")</f>
        <v/>
      </c>
      <c r="BZ147" s="357" t="str">
        <f>IF(AND('MAPA DE RIESGOS'!$AP256="Muy Baja",'MAPA DE RIESGOS'!$AR256="Mayor"),CONCATENATE("R",'MAPA DE RIESGOS'!$H256,"C",'MAPA DE RIESGOS'!$AF256),"")</f>
        <v/>
      </c>
      <c r="CA147" s="357" t="str">
        <f>IF(AND('MAPA DE RIESGOS'!$AP257="Muy Baja",'MAPA DE RIESGOS'!$AR257="Mayor"),CONCATENATE("R",'MAPA DE RIESGOS'!$H257,"C",'MAPA DE RIESGOS'!$AF257),"")</f>
        <v/>
      </c>
      <c r="CB147" s="357" t="str">
        <f>IF(AND('MAPA DE RIESGOS'!$AP258="Muy Baja",'MAPA DE RIESGOS'!$AR258="Mayor"),CONCATENATE("R",'MAPA DE RIESGOS'!$H258,"C",'MAPA DE RIESGOS'!$AF258),"")</f>
        <v/>
      </c>
      <c r="CC147" s="358" t="str">
        <f>IF(AND('MAPA DE RIESGOS'!$AP259="Muy Baja",'MAPA DE RIESGOS'!$AR259="Mayor"),CONCATENATE("R",'MAPA DE RIESGOS'!$H259,"C",'MAPA DE RIESGOS'!$AF259),"")</f>
        <v/>
      </c>
      <c r="CD147" s="359" t="str">
        <f>IF(AND('MAPA DE RIESGOS'!$AP242="Muy Baja",'MAPA DE RIESGOS'!$AR242="Catastrófico"),CONCATENATE("R",'MAPA DE RIESGOS'!$H242,"C",'MAPA DE RIESGOS'!$AF242),"")</f>
        <v/>
      </c>
      <c r="CE147" s="359" t="str">
        <f>IF(AND('MAPA DE RIESGOS'!$AP243="Muy Baja",'MAPA DE RIESGOS'!$AR243="Catastrófico"),CONCATENATE("R",'MAPA DE RIESGOS'!$H243,"C",'MAPA DE RIESGOS'!$AF243),"")</f>
        <v/>
      </c>
      <c r="CF147" s="359" t="str">
        <f>IF(AND('MAPA DE RIESGOS'!$AP244="Muy Baja",'MAPA DE RIESGOS'!$AR244="Catastrófico"),CONCATENATE("R",'MAPA DE RIESGOS'!$H244,"C",'MAPA DE RIESGOS'!$AF244),"")</f>
        <v/>
      </c>
      <c r="CG147" s="359" t="str">
        <f>IF(AND('MAPA DE RIESGOS'!$AP245="Muy Baja",'MAPA DE RIESGOS'!$AR245="Catastrófico"),CONCATENATE("R",'MAPA DE RIESGOS'!$H245,"C",'MAPA DE RIESGOS'!$AF245),"")</f>
        <v/>
      </c>
      <c r="CH147" s="359" t="str">
        <f>IF(AND('MAPA DE RIESGOS'!$AP246="Muy Baja",'MAPA DE RIESGOS'!$AR246="Catastrófico"),CONCATENATE("R",'MAPA DE RIESGOS'!$H246,"C",'MAPA DE RIESGOS'!$AF246),"")</f>
        <v/>
      </c>
      <c r="CI147" s="359" t="str">
        <f>IF(AND('MAPA DE RIESGOS'!$AP247="Muy Baja",'MAPA DE RIESGOS'!$AR247="Catastrófico"),CONCATENATE("R",'MAPA DE RIESGOS'!$H247,"C",'MAPA DE RIESGOS'!$AF247),"")</f>
        <v/>
      </c>
      <c r="CJ147" s="359" t="str">
        <f>IF(AND('MAPA DE RIESGOS'!$AP248="Muy Baja",'MAPA DE RIESGOS'!$AR248="Catastrófico"),CONCATENATE("R",'MAPA DE RIESGOS'!$H248,"C",'MAPA DE RIESGOS'!$AF248),"")</f>
        <v/>
      </c>
      <c r="CK147" s="359" t="str">
        <f>IF(AND('MAPA DE RIESGOS'!$AP249="Muy Baja",'MAPA DE RIESGOS'!$AR249="Catastrófico"),CONCATENATE("R",'MAPA DE RIESGOS'!$H249,"C",'MAPA DE RIESGOS'!$AF249),"")</f>
        <v/>
      </c>
      <c r="CL147" s="359" t="str">
        <f>IF(AND('MAPA DE RIESGOS'!$AP250="Muy Baja",'MAPA DE RIESGOS'!$AR250="Catastrófico"),CONCATENATE("R",'MAPA DE RIESGOS'!$H250,"C",'MAPA DE RIESGOS'!$AF250),"")</f>
        <v/>
      </c>
      <c r="CM147" s="359" t="str">
        <f>IF(AND('MAPA DE RIESGOS'!$AP251="Muy Baja",'MAPA DE RIESGOS'!$AR251="Catastrófico"),CONCATENATE("R",'MAPA DE RIESGOS'!$H251,"C",'MAPA DE RIESGOS'!$AF251),"")</f>
        <v/>
      </c>
      <c r="CN147" s="359" t="str">
        <f>IF(AND('MAPA DE RIESGOS'!$AP252="Muy Baja",'MAPA DE RIESGOS'!$AR252="Catastrófico"),CONCATENATE("R",'MAPA DE RIESGOS'!$H252,"C",'MAPA DE RIESGOS'!$AF252),"")</f>
        <v/>
      </c>
      <c r="CO147" s="359" t="str">
        <f>IF(AND('MAPA DE RIESGOS'!$AP253="Muy Baja",'MAPA DE RIESGOS'!$AR253="Catastrófico"),CONCATENATE("R",'MAPA DE RIESGOS'!$H253,"C",'MAPA DE RIESGOS'!$AF253),"")</f>
        <v/>
      </c>
      <c r="CP147" s="359" t="str">
        <f>IF(AND('MAPA DE RIESGOS'!$AP254="Muy Baja",'MAPA DE RIESGOS'!$AR254="Catastrófico"),CONCATENATE("R",'MAPA DE RIESGOS'!$H254,"C",'MAPA DE RIESGOS'!$AF254),"")</f>
        <v/>
      </c>
      <c r="CQ147" s="359" t="str">
        <f>IF(AND('MAPA DE RIESGOS'!$AP255="Muy Baja",'MAPA DE RIESGOS'!$AR255="Catastrófico"),CONCATENATE("R",'MAPA DE RIESGOS'!$H255,"C",'MAPA DE RIESGOS'!$AF255),"")</f>
        <v/>
      </c>
      <c r="CR147" s="359" t="str">
        <f>IF(AND('MAPA DE RIESGOS'!$AP256="Muy Baja",'MAPA DE RIESGOS'!$AR256="Catastrófico"),CONCATENATE("R",'MAPA DE RIESGOS'!$H256,"C",'MAPA DE RIESGOS'!$AF256),"")</f>
        <v/>
      </c>
      <c r="CS147" s="359" t="str">
        <f>IF(AND('MAPA DE RIESGOS'!$AP257="Muy Baja",'MAPA DE RIESGOS'!$AR257="Catastrófico"),CONCATENATE("R",'MAPA DE RIESGOS'!$H257,"C",'MAPA DE RIESGOS'!$AF257),"")</f>
        <v/>
      </c>
      <c r="CT147" s="359" t="str">
        <f>IF(AND('MAPA DE RIESGOS'!$AP258="Muy Baja",'MAPA DE RIESGOS'!$AR258="Catastrófico"),CONCATENATE("R",'MAPA DE RIESGOS'!$H258,"C",'MAPA DE RIESGOS'!$AF258),"")</f>
        <v/>
      </c>
      <c r="CU147" s="360" t="str">
        <f>IF(AND('MAPA DE RIESGOS'!$AP259="Muy Baja",'MAPA DE RIESGOS'!$AR259="Catastrófico"),CONCATENATE("R",'MAPA DE RIESGOS'!$H259,"C",'MAPA DE RIESGOS'!$AF259),"")</f>
        <v/>
      </c>
      <c r="CV147" s="67"/>
    </row>
    <row r="148" spans="2:100" ht="32.5" customHeight="1">
      <c r="B148" s="749"/>
      <c r="C148" s="749"/>
      <c r="D148" s="750"/>
      <c r="E148" s="738"/>
      <c r="F148" s="739"/>
      <c r="G148" s="739"/>
      <c r="H148" s="739"/>
      <c r="I148" s="739"/>
      <c r="J148" s="378" t="str">
        <f>IF(AND('MAPA DE RIESGOS'!$AP260="Muy Baja",'MAPA DE RIESGOS'!$AR260="Leve"),CONCATENATE("R",'MAPA DE RIESGOS'!$H260,"C",'MAPA DE RIESGOS'!$AF260),"")</f>
        <v/>
      </c>
      <c r="K148" s="379" t="str">
        <f>IF(AND('MAPA DE RIESGOS'!$AP261="Muy Baja",'MAPA DE RIESGOS'!$AR261="Leve"),CONCATENATE("R",'MAPA DE RIESGOS'!$H261,"C",'MAPA DE RIESGOS'!$AF261),"")</f>
        <v/>
      </c>
      <c r="L148" s="379" t="str">
        <f>IF(AND('MAPA DE RIESGOS'!$AP262="Muy Baja",'MAPA DE RIESGOS'!$AR262="Leve"),CONCATENATE("R",'MAPA DE RIESGOS'!$H262,"C",'MAPA DE RIESGOS'!$AF262),"")</f>
        <v/>
      </c>
      <c r="M148" s="379" t="str">
        <f>IF(AND('MAPA DE RIESGOS'!$AP263="Muy Baja",'MAPA DE RIESGOS'!$AR263="Leve"),CONCATENATE("R",'MAPA DE RIESGOS'!$H263,"C",'MAPA DE RIESGOS'!$AF263),"")</f>
        <v/>
      </c>
      <c r="N148" s="379" t="str">
        <f>IF(AND('MAPA DE RIESGOS'!$AP264="Muy Baja",'MAPA DE RIESGOS'!$AR264="Leve"),CONCATENATE("R",'MAPA DE RIESGOS'!$H264,"C",'MAPA DE RIESGOS'!$AF264),"")</f>
        <v/>
      </c>
      <c r="O148" s="379" t="str">
        <f>IF(AND('MAPA DE RIESGOS'!$AP265="Muy Baja",'MAPA DE RIESGOS'!$AR265="Leve"),CONCATENATE("R",'MAPA DE RIESGOS'!$H265,"C",'MAPA DE RIESGOS'!$AF265),"")</f>
        <v/>
      </c>
      <c r="P148" s="379" t="str">
        <f>IF(AND('MAPA DE RIESGOS'!$AP266="Muy Baja",'MAPA DE RIESGOS'!$AR266="Leve"),CONCATENATE("R",'MAPA DE RIESGOS'!$H266,"C",'MAPA DE RIESGOS'!$AF266),"")</f>
        <v/>
      </c>
      <c r="Q148" s="379" t="str">
        <f>IF(AND('MAPA DE RIESGOS'!$AP267="Muy Baja",'MAPA DE RIESGOS'!$AR267="Leve"),CONCATENATE("R",'MAPA DE RIESGOS'!$H267,"C",'MAPA DE RIESGOS'!$AF267),"")</f>
        <v/>
      </c>
      <c r="R148" s="379" t="str">
        <f>IF(AND('MAPA DE RIESGOS'!$AP268="Muy Baja",'MAPA DE RIESGOS'!$AR268="Leve"),CONCATENATE("R",'MAPA DE RIESGOS'!$H268,"C",'MAPA DE RIESGOS'!$AF268),"")</f>
        <v/>
      </c>
      <c r="S148" s="379" t="str">
        <f>IF(AND('MAPA DE RIESGOS'!$AP269="Muy Baja",'MAPA DE RIESGOS'!$AR269="Leve"),CONCATENATE("R",'MAPA DE RIESGOS'!$H269,"C",'MAPA DE RIESGOS'!$AF269),"")</f>
        <v/>
      </c>
      <c r="T148" s="379" t="str">
        <f>IF(AND('MAPA DE RIESGOS'!$AP270="Muy Baja",'MAPA DE RIESGOS'!$AR270="Leve"),CONCATENATE("R",'MAPA DE RIESGOS'!$H270,"C",'MAPA DE RIESGOS'!$AF270),"")</f>
        <v/>
      </c>
      <c r="U148" s="379" t="str">
        <f>IF(AND('MAPA DE RIESGOS'!$AP271="Muy Baja",'MAPA DE RIESGOS'!$AR271="Leve"),CONCATENATE("R",'MAPA DE RIESGOS'!$H271,"C",'MAPA DE RIESGOS'!$AF271),"")</f>
        <v/>
      </c>
      <c r="V148" s="379" t="str">
        <f>IF(AND('MAPA DE RIESGOS'!$AP272="Muy Baja",'MAPA DE RIESGOS'!$AR272="Leve"),CONCATENATE("R",'MAPA DE RIESGOS'!$H272,"C",'MAPA DE RIESGOS'!$AF272),"")</f>
        <v/>
      </c>
      <c r="W148" s="379" t="str">
        <f>IF(AND('MAPA DE RIESGOS'!$AP273="Muy Baja",'MAPA DE RIESGOS'!$AR273="Leve"),CONCATENATE("R",'MAPA DE RIESGOS'!$H273,"C",'MAPA DE RIESGOS'!$AF273),"")</f>
        <v/>
      </c>
      <c r="X148" s="379" t="str">
        <f>IF(AND('MAPA DE RIESGOS'!$AP274="Muy Baja",'MAPA DE RIESGOS'!$AR274="Leve"),CONCATENATE("R",'MAPA DE RIESGOS'!$H274,"C",'MAPA DE RIESGOS'!$AF274),"")</f>
        <v/>
      </c>
      <c r="Y148" s="379" t="str">
        <f>IF(AND('MAPA DE RIESGOS'!$AP275="Muy Baja",'MAPA DE RIESGOS'!$AR275="Leve"),CONCATENATE("R",'MAPA DE RIESGOS'!$H275,"C",'MAPA DE RIESGOS'!$AF275),"")</f>
        <v/>
      </c>
      <c r="Z148" s="379" t="str">
        <f>IF(AND('MAPA DE RIESGOS'!$AP276="Muy Baja",'MAPA DE RIESGOS'!$AR276="Leve"),CONCATENATE("R",'MAPA DE RIESGOS'!$H276,"C",'MAPA DE RIESGOS'!$AF276),"")</f>
        <v/>
      </c>
      <c r="AA148" s="380" t="str">
        <f>IF(AND('MAPA DE RIESGOS'!$AP277="Muy Baja",'MAPA DE RIESGOS'!$AR277="Leve"),CONCATENATE("R",'MAPA DE RIESGOS'!$H277,"C",'MAPA DE RIESGOS'!$AF277),"")</f>
        <v/>
      </c>
      <c r="AB148" s="378" t="str">
        <f>IF(AND('MAPA DE RIESGOS'!$AP260="Muy Baja",'MAPA DE RIESGOS'!$AR260="Menor"),CONCATENATE("R",'MAPA DE RIESGOS'!$H260,"C",'MAPA DE RIESGOS'!$AF260),"")</f>
        <v/>
      </c>
      <c r="AC148" s="379" t="str">
        <f>IF(AND('MAPA DE RIESGOS'!$AP261="Muy Baja",'MAPA DE RIESGOS'!$AR261="Menor"),CONCATENATE("R",'MAPA DE RIESGOS'!$H261,"C",'MAPA DE RIESGOS'!$AF261),"")</f>
        <v/>
      </c>
      <c r="AD148" s="379" t="str">
        <f>IF(AND('MAPA DE RIESGOS'!$AP262="Muy Baja",'MAPA DE RIESGOS'!$AR262="Menor"),CONCATENATE("R",'MAPA DE RIESGOS'!$H262,"C",'MAPA DE RIESGOS'!$AF262),"")</f>
        <v/>
      </c>
      <c r="AE148" s="379" t="str">
        <f>IF(AND('MAPA DE RIESGOS'!$AP263="Muy Baja",'MAPA DE RIESGOS'!$AR263="Menor"),CONCATENATE("R",'MAPA DE RIESGOS'!$H263,"C",'MAPA DE RIESGOS'!$AF263),"")</f>
        <v/>
      </c>
      <c r="AF148" s="379" t="str">
        <f>IF(AND('MAPA DE RIESGOS'!$AP264="Muy Baja",'MAPA DE RIESGOS'!$AR264="Menor"),CONCATENATE("R",'MAPA DE RIESGOS'!$H264,"C",'MAPA DE RIESGOS'!$AF264),"")</f>
        <v/>
      </c>
      <c r="AG148" s="379" t="str">
        <f>IF(AND('MAPA DE RIESGOS'!$AP265="Muy Baja",'MAPA DE RIESGOS'!$AR265="Menor"),CONCATENATE("R",'MAPA DE RIESGOS'!$H265,"C",'MAPA DE RIESGOS'!$AF265),"")</f>
        <v/>
      </c>
      <c r="AH148" s="379" t="str">
        <f>IF(AND('MAPA DE RIESGOS'!$AP266="Muy Baja",'MAPA DE RIESGOS'!$AR266="Menor"),CONCATENATE("R",'MAPA DE RIESGOS'!$H266,"C",'MAPA DE RIESGOS'!$AF266),"")</f>
        <v/>
      </c>
      <c r="AI148" s="379" t="str">
        <f>IF(AND('MAPA DE RIESGOS'!$AP267="Muy Baja",'MAPA DE RIESGOS'!$AR267="Menor"),CONCATENATE("R",'MAPA DE RIESGOS'!$H267,"C",'MAPA DE RIESGOS'!$AF267),"")</f>
        <v/>
      </c>
      <c r="AJ148" s="379" t="str">
        <f>IF(AND('MAPA DE RIESGOS'!$AP268="Muy Baja",'MAPA DE RIESGOS'!$AR268="Menor"),CONCATENATE("R",'MAPA DE RIESGOS'!$H268,"C",'MAPA DE RIESGOS'!$AF268),"")</f>
        <v/>
      </c>
      <c r="AK148" s="379" t="str">
        <f>IF(AND('MAPA DE RIESGOS'!$AP269="Muy Baja",'MAPA DE RIESGOS'!$AR269="Menor"),CONCATENATE("R",'MAPA DE RIESGOS'!$H269,"C",'MAPA DE RIESGOS'!$AF269),"")</f>
        <v/>
      </c>
      <c r="AL148" s="379" t="str">
        <f>IF(AND('MAPA DE RIESGOS'!$AP270="Muy Baja",'MAPA DE RIESGOS'!$AR270="Menor"),CONCATENATE("R",'MAPA DE RIESGOS'!$H270,"C",'MAPA DE RIESGOS'!$AF270),"")</f>
        <v/>
      </c>
      <c r="AM148" s="379" t="str">
        <f>IF(AND('MAPA DE RIESGOS'!$AP271="Muy Baja",'MAPA DE RIESGOS'!$AR271="Menor"),CONCATENATE("R",'MAPA DE RIESGOS'!$H271,"C",'MAPA DE RIESGOS'!$AF271),"")</f>
        <v/>
      </c>
      <c r="AN148" s="379" t="str">
        <f>IF(AND('MAPA DE RIESGOS'!$AP272="Muy Baja",'MAPA DE RIESGOS'!$AR272="Menor"),CONCATENATE("R",'MAPA DE RIESGOS'!$H272,"C",'MAPA DE RIESGOS'!$AF272),"")</f>
        <v/>
      </c>
      <c r="AO148" s="379" t="str">
        <f>IF(AND('MAPA DE RIESGOS'!$AP273="Muy Baja",'MAPA DE RIESGOS'!$AR273="Menor"),CONCATENATE("R",'MAPA DE RIESGOS'!$H273,"C",'MAPA DE RIESGOS'!$AF273),"")</f>
        <v/>
      </c>
      <c r="AP148" s="379" t="str">
        <f>IF(AND('MAPA DE RIESGOS'!$AP274="Muy Baja",'MAPA DE RIESGOS'!$AR274="Menor"),CONCATENATE("R",'MAPA DE RIESGOS'!$H274,"C",'MAPA DE RIESGOS'!$AF274),"")</f>
        <v/>
      </c>
      <c r="AQ148" s="379" t="str">
        <f>IF(AND('MAPA DE RIESGOS'!$AP275="Muy Baja",'MAPA DE RIESGOS'!$AR275="Menor"),CONCATENATE("R",'MAPA DE RIESGOS'!$H275,"C",'MAPA DE RIESGOS'!$AF275),"")</f>
        <v/>
      </c>
      <c r="AR148" s="379" t="str">
        <f>IF(AND('MAPA DE RIESGOS'!$AP276="Muy Baja",'MAPA DE RIESGOS'!$AR276="Menor"),CONCATENATE("R",'MAPA DE RIESGOS'!$H276,"C",'MAPA DE RIESGOS'!$AF276),"")</f>
        <v/>
      </c>
      <c r="AS148" s="380" t="str">
        <f>IF(AND('MAPA DE RIESGOS'!$AP277="Muy Baja",'MAPA DE RIESGOS'!$AR277="Menor"),CONCATENATE("R",'MAPA DE RIESGOS'!$H277,"C",'MAPA DE RIESGOS'!$AF277),"")</f>
        <v/>
      </c>
      <c r="AT148" s="369" t="str">
        <f>IF(AND('MAPA DE RIESGOS'!$AP260="Muy Baja",'MAPA DE RIESGOS'!$AR260="Moderado"),CONCATENATE("R",'MAPA DE RIESGOS'!$H260,"C",'MAPA DE RIESGOS'!$AF260),"")</f>
        <v/>
      </c>
      <c r="AU148" s="370" t="str">
        <f>IF(AND('MAPA DE RIESGOS'!$AP261="Muy Baja",'MAPA DE RIESGOS'!$AR261="Moderado"),CONCATENATE("R",'MAPA DE RIESGOS'!$H261,"C",'MAPA DE RIESGOS'!$AF261),"")</f>
        <v/>
      </c>
      <c r="AV148" s="370" t="str">
        <f>IF(AND('MAPA DE RIESGOS'!$AP262="Muy Baja",'MAPA DE RIESGOS'!$AR262="Moderado"),CONCATENATE("R",'MAPA DE RIESGOS'!$H262,"C",'MAPA DE RIESGOS'!$AF262),"")</f>
        <v/>
      </c>
      <c r="AW148" s="370" t="str">
        <f>IF(AND('MAPA DE RIESGOS'!$AP263="Muy Baja",'MAPA DE RIESGOS'!$AR263="Moderado"),CONCATENATE("R",'MAPA DE RIESGOS'!$H263,"C",'MAPA DE RIESGOS'!$AF263),"")</f>
        <v/>
      </c>
      <c r="AX148" s="370" t="str">
        <f>IF(AND('MAPA DE RIESGOS'!$AP264="Muy Baja",'MAPA DE RIESGOS'!$AR264="Moderado"),CONCATENATE("R",'MAPA DE RIESGOS'!$H264,"C",'MAPA DE RIESGOS'!$AF264),"")</f>
        <v>R42C3</v>
      </c>
      <c r="AY148" s="370" t="str">
        <f>IF(AND('MAPA DE RIESGOS'!$AP265="Muy Baja",'MAPA DE RIESGOS'!$AR265="Moderado"),CONCATENATE("R",'MAPA DE RIESGOS'!$H265,"C",'MAPA DE RIESGOS'!$AF265),"")</f>
        <v>R42C4</v>
      </c>
      <c r="AZ148" s="370" t="str">
        <f>IF(AND('MAPA DE RIESGOS'!$AP266="Muy Baja",'MAPA DE RIESGOS'!$AR266="Moderado"),CONCATENATE("R",'MAPA DE RIESGOS'!$H266,"C",'MAPA DE RIESGOS'!$AF266),"")</f>
        <v/>
      </c>
      <c r="BA148" s="370" t="str">
        <f>IF(AND('MAPA DE RIESGOS'!$AP267="Muy Baja",'MAPA DE RIESGOS'!$AR267="Moderado"),CONCATENATE("R",'MAPA DE RIESGOS'!$H267,"C",'MAPA DE RIESGOS'!$AF267),"")</f>
        <v/>
      </c>
      <c r="BB148" s="370" t="str">
        <f>IF(AND('MAPA DE RIESGOS'!$AP268="Muy Baja",'MAPA DE RIESGOS'!$AR268="Moderado"),CONCATENATE("R",'MAPA DE RIESGOS'!$H268,"C",'MAPA DE RIESGOS'!$AF268),"")</f>
        <v/>
      </c>
      <c r="BC148" s="370" t="str">
        <f>IF(AND('MAPA DE RIESGOS'!$AP269="Muy Baja",'MAPA DE RIESGOS'!$AR269="Moderado"),CONCATENATE("R",'MAPA DE RIESGOS'!$H269,"C",'MAPA DE RIESGOS'!$AF269),"")</f>
        <v/>
      </c>
      <c r="BD148" s="370" t="str">
        <f>IF(AND('MAPA DE RIESGOS'!$AP270="Muy Baja",'MAPA DE RIESGOS'!$AR270="Moderado"),CONCATENATE("R",'MAPA DE RIESGOS'!$H270,"C",'MAPA DE RIESGOS'!$AF270),"")</f>
        <v>R43C3</v>
      </c>
      <c r="BE148" s="370" t="str">
        <f>IF(AND('MAPA DE RIESGOS'!$AP271="Muy Baja",'MAPA DE RIESGOS'!$AR271="Moderado"),CONCATENATE("R",'MAPA DE RIESGOS'!$H271,"C",'MAPA DE RIESGOS'!$AF271),"")</f>
        <v>R43C4</v>
      </c>
      <c r="BF148" s="370" t="str">
        <f>IF(AND('MAPA DE RIESGOS'!$AP272="Muy Baja",'MAPA DE RIESGOS'!$AR272="Moderado"),CONCATENATE("R",'MAPA DE RIESGOS'!$H272,"C",'MAPA DE RIESGOS'!$AF272),"")</f>
        <v/>
      </c>
      <c r="BG148" s="370" t="str">
        <f>IF(AND('MAPA DE RIESGOS'!$AP273="Muy Baja",'MAPA DE RIESGOS'!$AR273="Moderado"),CONCATENATE("R",'MAPA DE RIESGOS'!$H273,"C",'MAPA DE RIESGOS'!$AF273),"")</f>
        <v/>
      </c>
      <c r="BH148" s="370" t="str">
        <f>IF(AND('MAPA DE RIESGOS'!$AP274="Muy Baja",'MAPA DE RIESGOS'!$AR274="Moderado"),CONCATENATE("R",'MAPA DE RIESGOS'!$H274,"C",'MAPA DE RIESGOS'!$AF274),"")</f>
        <v/>
      </c>
      <c r="BI148" s="370" t="str">
        <f>IF(AND('MAPA DE RIESGOS'!$AP275="Muy Baja",'MAPA DE RIESGOS'!$AR275="Moderado"),CONCATENATE("R",'MAPA DE RIESGOS'!$H275,"C",'MAPA DE RIESGOS'!$AF275),"")</f>
        <v/>
      </c>
      <c r="BJ148" s="370" t="str">
        <f>IF(AND('MAPA DE RIESGOS'!$AP276="Muy Baja",'MAPA DE RIESGOS'!$AR276="Moderado"),CONCATENATE("R",'MAPA DE RIESGOS'!$H276,"C",'MAPA DE RIESGOS'!$AF276),"")</f>
        <v>R44C3</v>
      </c>
      <c r="BK148" s="371" t="str">
        <f>IF(AND('MAPA DE RIESGOS'!$AP277="Muy Baja",'MAPA DE RIESGOS'!$AR277="Moderado"),CONCATENATE("R",'MAPA DE RIESGOS'!$H277,"C",'MAPA DE RIESGOS'!$AF277),"")</f>
        <v/>
      </c>
      <c r="BL148" s="357" t="str">
        <f>IF(AND('MAPA DE RIESGOS'!$AP260="Muy Baja",'MAPA DE RIESGOS'!$AR260="Mayor"),CONCATENATE("R",'MAPA DE RIESGOS'!$H260,"C",'MAPA DE RIESGOS'!$AF260),"")</f>
        <v/>
      </c>
      <c r="BM148" s="357" t="str">
        <f>IF(AND('MAPA DE RIESGOS'!$AP261="Muy Baja",'MAPA DE RIESGOS'!$AR261="Mayor"),CONCATENATE("R",'MAPA DE RIESGOS'!$H261,"C",'MAPA DE RIESGOS'!$AF261),"")</f>
        <v/>
      </c>
      <c r="BN148" s="357" t="str">
        <f>IF(AND('MAPA DE RIESGOS'!$AP262="Muy Baja",'MAPA DE RIESGOS'!$AR262="Mayor"),CONCATENATE("R",'MAPA DE RIESGOS'!$H262,"C",'MAPA DE RIESGOS'!$AF262),"")</f>
        <v/>
      </c>
      <c r="BO148" s="357" t="str">
        <f>IF(AND('MAPA DE RIESGOS'!$AP263="Muy Baja",'MAPA DE RIESGOS'!$AR263="Mayor"),CONCATENATE("R",'MAPA DE RIESGOS'!$H263,"C",'MAPA DE RIESGOS'!$AF263),"")</f>
        <v/>
      </c>
      <c r="BP148" s="357" t="str">
        <f>IF(AND('MAPA DE RIESGOS'!$AP264="Muy Baja",'MAPA DE RIESGOS'!$AR264="Mayor"),CONCATENATE("R",'MAPA DE RIESGOS'!$H264,"C",'MAPA DE RIESGOS'!$AF264),"")</f>
        <v/>
      </c>
      <c r="BQ148" s="357" t="str">
        <f>IF(AND('MAPA DE RIESGOS'!$AP265="Muy Baja",'MAPA DE RIESGOS'!$AR265="Mayor"),CONCATENATE("R",'MAPA DE RIESGOS'!$H265,"C",'MAPA DE RIESGOS'!$AF265),"")</f>
        <v/>
      </c>
      <c r="BR148" s="357" t="str">
        <f>IF(AND('MAPA DE RIESGOS'!$AP266="Muy Baja",'MAPA DE RIESGOS'!$AR266="Mayor"),CONCATENATE("R",'MAPA DE RIESGOS'!$H266,"C",'MAPA DE RIESGOS'!$AF266),"")</f>
        <v/>
      </c>
      <c r="BS148" s="357" t="str">
        <f>IF(AND('MAPA DE RIESGOS'!$AP267="Muy Baja",'MAPA DE RIESGOS'!$AR267="Mayor"),CONCATENATE("R",'MAPA DE RIESGOS'!$H267,"C",'MAPA DE RIESGOS'!$AF267),"")</f>
        <v/>
      </c>
      <c r="BT148" s="357" t="str">
        <f>IF(AND('MAPA DE RIESGOS'!$AP268="Muy Baja",'MAPA DE RIESGOS'!$AR268="Mayor"),CONCATENATE("R",'MAPA DE RIESGOS'!$H268,"C",'MAPA DE RIESGOS'!$AF268),"")</f>
        <v/>
      </c>
      <c r="BU148" s="357" t="str">
        <f>IF(AND('MAPA DE RIESGOS'!$AP269="Muy Baja",'MAPA DE RIESGOS'!$AR269="Mayor"),CONCATENATE("R",'MAPA DE RIESGOS'!$H269,"C",'MAPA DE RIESGOS'!$AF269),"")</f>
        <v/>
      </c>
      <c r="BV148" s="357" t="str">
        <f>IF(AND('MAPA DE RIESGOS'!$AP270="Muy Baja",'MAPA DE RIESGOS'!$AR270="Mayor"),CONCATENATE("R",'MAPA DE RIESGOS'!$H270,"C",'MAPA DE RIESGOS'!$AF270),"")</f>
        <v/>
      </c>
      <c r="BW148" s="357" t="str">
        <f>IF(AND('MAPA DE RIESGOS'!$AP271="Muy Baja",'MAPA DE RIESGOS'!$AR271="Mayor"),CONCATENATE("R",'MAPA DE RIESGOS'!$H271,"C",'MAPA DE RIESGOS'!$AF271),"")</f>
        <v/>
      </c>
      <c r="BX148" s="357" t="str">
        <f>IF(AND('MAPA DE RIESGOS'!$AP272="Muy Baja",'MAPA DE RIESGOS'!$AR272="Mayor"),CONCATENATE("R",'MAPA DE RIESGOS'!$H272,"C",'MAPA DE RIESGOS'!$AF272),"")</f>
        <v/>
      </c>
      <c r="BY148" s="357" t="str">
        <f>IF(AND('MAPA DE RIESGOS'!$AP273="Muy Baja",'MAPA DE RIESGOS'!$AR273="Mayor"),CONCATENATE("R",'MAPA DE RIESGOS'!$H273,"C",'MAPA DE RIESGOS'!$AF273),"")</f>
        <v/>
      </c>
      <c r="BZ148" s="357" t="str">
        <f>IF(AND('MAPA DE RIESGOS'!$AP274="Muy Baja",'MAPA DE RIESGOS'!$AR274="Mayor"),CONCATENATE("R",'MAPA DE RIESGOS'!$H274,"C",'MAPA DE RIESGOS'!$AF274),"")</f>
        <v/>
      </c>
      <c r="CA148" s="357" t="str">
        <f>IF(AND('MAPA DE RIESGOS'!$AP275="Muy Baja",'MAPA DE RIESGOS'!$AR275="Mayor"),CONCATENATE("R",'MAPA DE RIESGOS'!$H275,"C",'MAPA DE RIESGOS'!$AF275),"")</f>
        <v/>
      </c>
      <c r="CB148" s="357" t="str">
        <f>IF(AND('MAPA DE RIESGOS'!$AP276="Muy Baja",'MAPA DE RIESGOS'!$AR276="Mayor"),CONCATENATE("R",'MAPA DE RIESGOS'!$H276,"C",'MAPA DE RIESGOS'!$AF276),"")</f>
        <v/>
      </c>
      <c r="CC148" s="358" t="str">
        <f>IF(AND('MAPA DE RIESGOS'!$AP277="Muy Baja",'MAPA DE RIESGOS'!$AR277="Mayor"),CONCATENATE("R",'MAPA DE RIESGOS'!$H277,"C",'MAPA DE RIESGOS'!$AF277),"")</f>
        <v/>
      </c>
      <c r="CD148" s="359" t="str">
        <f>IF(AND('MAPA DE RIESGOS'!$AP260="Muy Baja",'MAPA DE RIESGOS'!$AR260="Catastrófico"),CONCATENATE("R",'MAPA DE RIESGOS'!$H260,"C",'MAPA DE RIESGOS'!$AF260),"")</f>
        <v/>
      </c>
      <c r="CE148" s="359" t="str">
        <f>IF(AND('MAPA DE RIESGOS'!$AP261="Muy Baja",'MAPA DE RIESGOS'!$AR261="Catastrófico"),CONCATENATE("R",'MAPA DE RIESGOS'!$H261,"C",'MAPA DE RIESGOS'!$AF261),"")</f>
        <v/>
      </c>
      <c r="CF148" s="359" t="str">
        <f>IF(AND('MAPA DE RIESGOS'!$AP262="Muy Baja",'MAPA DE RIESGOS'!$AR262="Catastrófico"),CONCATENATE("R",'MAPA DE RIESGOS'!$H262,"C",'MAPA DE RIESGOS'!$AF262),"")</f>
        <v/>
      </c>
      <c r="CG148" s="359" t="str">
        <f>IF(AND('MAPA DE RIESGOS'!$AP263="Muy Baja",'MAPA DE RIESGOS'!$AR263="Catastrófico"),CONCATENATE("R",'MAPA DE RIESGOS'!$H263,"C",'MAPA DE RIESGOS'!$AF263),"")</f>
        <v/>
      </c>
      <c r="CH148" s="359" t="str">
        <f>IF(AND('MAPA DE RIESGOS'!$AP264="Muy Baja",'MAPA DE RIESGOS'!$AR264="Catastrófico"),CONCATENATE("R",'MAPA DE RIESGOS'!$H264,"C",'MAPA DE RIESGOS'!$AF264),"")</f>
        <v/>
      </c>
      <c r="CI148" s="359" t="str">
        <f>IF(AND('MAPA DE RIESGOS'!$AP265="Muy Baja",'MAPA DE RIESGOS'!$AR265="Catastrófico"),CONCATENATE("R",'MAPA DE RIESGOS'!$H265,"C",'MAPA DE RIESGOS'!$AF265),"")</f>
        <v/>
      </c>
      <c r="CJ148" s="359" t="str">
        <f>IF(AND('MAPA DE RIESGOS'!$AP266="Muy Baja",'MAPA DE RIESGOS'!$AR266="Catastrófico"),CONCATENATE("R",'MAPA DE RIESGOS'!$H266,"C",'MAPA DE RIESGOS'!$AF266),"")</f>
        <v/>
      </c>
      <c r="CK148" s="359" t="str">
        <f>IF(AND('MAPA DE RIESGOS'!$AP267="Muy Baja",'MAPA DE RIESGOS'!$AR267="Catastrófico"),CONCATENATE("R",'MAPA DE RIESGOS'!$H267,"C",'MAPA DE RIESGOS'!$AF267),"")</f>
        <v/>
      </c>
      <c r="CL148" s="359" t="str">
        <f>IF(AND('MAPA DE RIESGOS'!$AP268="Muy Baja",'MAPA DE RIESGOS'!$AR268="Catastrófico"),CONCATENATE("R",'MAPA DE RIESGOS'!$H268,"C",'MAPA DE RIESGOS'!$AF268),"")</f>
        <v/>
      </c>
      <c r="CM148" s="359" t="str">
        <f>IF(AND('MAPA DE RIESGOS'!$AP269="Muy Baja",'MAPA DE RIESGOS'!$AR269="Catastrófico"),CONCATENATE("R",'MAPA DE RIESGOS'!$H269,"C",'MAPA DE RIESGOS'!$AF269),"")</f>
        <v/>
      </c>
      <c r="CN148" s="359" t="str">
        <f>IF(AND('MAPA DE RIESGOS'!$AP270="Muy Baja",'MAPA DE RIESGOS'!$AR270="Catastrófico"),CONCATENATE("R",'MAPA DE RIESGOS'!$H270,"C",'MAPA DE RIESGOS'!$AF270),"")</f>
        <v/>
      </c>
      <c r="CO148" s="359" t="str">
        <f>IF(AND('MAPA DE RIESGOS'!$AP271="Muy Baja",'MAPA DE RIESGOS'!$AR271="Catastrófico"),CONCATENATE("R",'MAPA DE RIESGOS'!$H271,"C",'MAPA DE RIESGOS'!$AF271),"")</f>
        <v/>
      </c>
      <c r="CP148" s="359" t="str">
        <f>IF(AND('MAPA DE RIESGOS'!$AP272="Muy Baja",'MAPA DE RIESGOS'!$AR272="Catastrófico"),CONCATENATE("R",'MAPA DE RIESGOS'!$H272,"C",'MAPA DE RIESGOS'!$AF272),"")</f>
        <v/>
      </c>
      <c r="CQ148" s="359" t="str">
        <f>IF(AND('MAPA DE RIESGOS'!$AP273="Muy Baja",'MAPA DE RIESGOS'!$AR273="Catastrófico"),CONCATENATE("R",'MAPA DE RIESGOS'!$H273,"C",'MAPA DE RIESGOS'!$AF273),"")</f>
        <v/>
      </c>
      <c r="CR148" s="359" t="str">
        <f>IF(AND('MAPA DE RIESGOS'!$AP274="Muy Baja",'MAPA DE RIESGOS'!$AR274="Catastrófico"),CONCATENATE("R",'MAPA DE RIESGOS'!$H274,"C",'MAPA DE RIESGOS'!$AF274),"")</f>
        <v/>
      </c>
      <c r="CS148" s="359" t="str">
        <f>IF(AND('MAPA DE RIESGOS'!$AP275="Muy Baja",'MAPA DE RIESGOS'!$AR275="Catastrófico"),CONCATENATE("R",'MAPA DE RIESGOS'!$H275,"C",'MAPA DE RIESGOS'!$AF275),"")</f>
        <v/>
      </c>
      <c r="CT148" s="359" t="str">
        <f>IF(AND('MAPA DE RIESGOS'!$AP276="Muy Baja",'MAPA DE RIESGOS'!$AR276="Catastrófico"),CONCATENATE("R",'MAPA DE RIESGOS'!$H276,"C",'MAPA DE RIESGOS'!$AF276),"")</f>
        <v/>
      </c>
      <c r="CU148" s="360" t="str">
        <f>IF(AND('MAPA DE RIESGOS'!$AP277="Muy Baja",'MAPA DE RIESGOS'!$AR277="Catastrófico"),CONCATENATE("R",'MAPA DE RIESGOS'!$H277,"C",'MAPA DE RIESGOS'!$AF277),"")</f>
        <v/>
      </c>
      <c r="CV148" s="67"/>
    </row>
    <row r="149" spans="2:100" ht="32.5" customHeight="1">
      <c r="B149" s="749"/>
      <c r="C149" s="749"/>
      <c r="D149" s="750"/>
      <c r="E149" s="738"/>
      <c r="F149" s="739"/>
      <c r="G149" s="739"/>
      <c r="H149" s="739"/>
      <c r="I149" s="739"/>
      <c r="J149" s="378" t="str">
        <f>IF(AND('MAPA DE RIESGOS'!$AP278="Muy Baja",'MAPA DE RIESGOS'!$AR278="Leve"),CONCATENATE("R",'MAPA DE RIESGOS'!$H278,"C",'MAPA DE RIESGOS'!$AF278),"")</f>
        <v/>
      </c>
      <c r="K149" s="379" t="str">
        <f>IF(AND('MAPA DE RIESGOS'!$AP279="Muy Baja",'MAPA DE RIESGOS'!$AR279="Leve"),CONCATENATE("R",'MAPA DE RIESGOS'!$H279,"C",'MAPA DE RIESGOS'!$AF279),"")</f>
        <v/>
      </c>
      <c r="L149" s="379" t="str">
        <f>IF(AND('MAPA DE RIESGOS'!$AP280="Muy Baja",'MAPA DE RIESGOS'!$AR280="Leve"),CONCATENATE("R",'MAPA DE RIESGOS'!$H280,"C",'MAPA DE RIESGOS'!$AF280),"")</f>
        <v/>
      </c>
      <c r="M149" s="379" t="str">
        <f>IF(AND('MAPA DE RIESGOS'!$AP281="Muy Baja",'MAPA DE RIESGOS'!$AR281="Leve"),CONCATENATE("R",'MAPA DE RIESGOS'!$H281,"C",'MAPA DE RIESGOS'!$AF281),"")</f>
        <v/>
      </c>
      <c r="N149" s="379" t="str">
        <f>IF(AND('MAPA DE RIESGOS'!$AP282="Muy Baja",'MAPA DE RIESGOS'!$AR282="Leve"),CONCATENATE("R",'MAPA DE RIESGOS'!$H282,"C",'MAPA DE RIESGOS'!$AF282),"")</f>
        <v/>
      </c>
      <c r="O149" s="379" t="str">
        <f>IF(AND('MAPA DE RIESGOS'!$AP283="Muy Baja",'MAPA DE RIESGOS'!$AR283="Leve"),CONCATENATE("R",'MAPA DE RIESGOS'!$H283,"C",'MAPA DE RIESGOS'!$AF283),"")</f>
        <v/>
      </c>
      <c r="P149" s="379" t="str">
        <f>IF(AND('MAPA DE RIESGOS'!$AP284="Muy Baja",'MAPA DE RIESGOS'!$AR284="Leve"),CONCATENATE("R",'MAPA DE RIESGOS'!$H284,"C",'MAPA DE RIESGOS'!$AF284),"")</f>
        <v/>
      </c>
      <c r="Q149" s="379" t="str">
        <f>IF(AND('MAPA DE RIESGOS'!$AP285="Muy Baja",'MAPA DE RIESGOS'!$AR285="Leve"),CONCATENATE("R",'MAPA DE RIESGOS'!$H285,"C",'MAPA DE RIESGOS'!$AF285),"")</f>
        <v/>
      </c>
      <c r="R149" s="379" t="str">
        <f>IF(AND('MAPA DE RIESGOS'!$AP286="Muy Baja",'MAPA DE RIESGOS'!$AR286="Leve"),CONCATENATE("R",'MAPA DE RIESGOS'!$H286,"C",'MAPA DE RIESGOS'!$AF286),"")</f>
        <v/>
      </c>
      <c r="S149" s="379" t="str">
        <f>IF(AND('MAPA DE RIESGOS'!$AP287="Muy Baja",'MAPA DE RIESGOS'!$AR287="Leve"),CONCATENATE("R",'MAPA DE RIESGOS'!$H287,"C",'MAPA DE RIESGOS'!$AF287),"")</f>
        <v/>
      </c>
      <c r="T149" s="379" t="str">
        <f>IF(AND('MAPA DE RIESGOS'!$AP288="Muy Baja",'MAPA DE RIESGOS'!$AR288="Leve"),CONCATENATE("R",'MAPA DE RIESGOS'!$H288,"C",'MAPA DE RIESGOS'!$AF288),"")</f>
        <v/>
      </c>
      <c r="U149" s="379" t="str">
        <f>IF(AND('MAPA DE RIESGOS'!$AP289="Muy Baja",'MAPA DE RIESGOS'!$AR289="Leve"),CONCATENATE("R",'MAPA DE RIESGOS'!$H289,"C",'MAPA DE RIESGOS'!$AF289),"")</f>
        <v/>
      </c>
      <c r="V149" s="379" t="str">
        <f>IF(AND('MAPA DE RIESGOS'!$AP290="Muy Baja",'MAPA DE RIESGOS'!$AR290="Leve"),CONCATENATE("R",'MAPA DE RIESGOS'!$H290,"C",'MAPA DE RIESGOS'!$AF290),"")</f>
        <v/>
      </c>
      <c r="W149" s="379" t="str">
        <f>IF(AND('MAPA DE RIESGOS'!$AP291="Muy Baja",'MAPA DE RIESGOS'!$AR291="Leve"),CONCATENATE("R",'MAPA DE RIESGOS'!$H291,"C",'MAPA DE RIESGOS'!$AF291),"")</f>
        <v/>
      </c>
      <c r="X149" s="379" t="str">
        <f>IF(AND('MAPA DE RIESGOS'!$AP292="Muy Baja",'MAPA DE RIESGOS'!$AR292="Leve"),CONCATENATE("R",'MAPA DE RIESGOS'!$H292,"C",'MAPA DE RIESGOS'!$AF292),"")</f>
        <v/>
      </c>
      <c r="Y149" s="379" t="str">
        <f>IF(AND('MAPA DE RIESGOS'!$AP293="Muy Baja",'MAPA DE RIESGOS'!$AR293="Leve"),CONCATENATE("R",'MAPA DE RIESGOS'!$H293,"C",'MAPA DE RIESGOS'!$AF293),"")</f>
        <v/>
      </c>
      <c r="Z149" s="379" t="str">
        <f>IF(AND('MAPA DE RIESGOS'!$AP294="Muy Baja",'MAPA DE RIESGOS'!$AR294="Leve"),CONCATENATE("R",'MAPA DE RIESGOS'!$H294,"C",'MAPA DE RIESGOS'!$AF294),"")</f>
        <v/>
      </c>
      <c r="AA149" s="380" t="str">
        <f>IF(AND('MAPA DE RIESGOS'!$AP295="Muy Baja",'MAPA DE RIESGOS'!$AR295="Leve"),CONCATENATE("R",'MAPA DE RIESGOS'!$H295,"C",'MAPA DE RIESGOS'!$AF295),"")</f>
        <v/>
      </c>
      <c r="AB149" s="378" t="str">
        <f>IF(AND('MAPA DE RIESGOS'!$AP278="Muy Baja",'MAPA DE RIESGOS'!$AR278="Menor"),CONCATENATE("R",'MAPA DE RIESGOS'!$H278,"C",'MAPA DE RIESGOS'!$AF278),"")</f>
        <v/>
      </c>
      <c r="AC149" s="379" t="str">
        <f>IF(AND('MAPA DE RIESGOS'!$AP279="Muy Baja",'MAPA DE RIESGOS'!$AR279="Menor"),CONCATENATE("R",'MAPA DE RIESGOS'!$H279,"C",'MAPA DE RIESGOS'!$AF279),"")</f>
        <v/>
      </c>
      <c r="AD149" s="379" t="str">
        <f>IF(AND('MAPA DE RIESGOS'!$AP280="Muy Baja",'MAPA DE RIESGOS'!$AR280="Menor"),CONCATENATE("R",'MAPA DE RIESGOS'!$H280,"C",'MAPA DE RIESGOS'!$AF280),"")</f>
        <v/>
      </c>
      <c r="AE149" s="379" t="str">
        <f>IF(AND('MAPA DE RIESGOS'!$AP281="Muy Baja",'MAPA DE RIESGOS'!$AR281="Menor"),CONCATENATE("R",'MAPA DE RIESGOS'!$H281,"C",'MAPA DE RIESGOS'!$AF281),"")</f>
        <v/>
      </c>
      <c r="AF149" s="379" t="str">
        <f>IF(AND('MAPA DE RIESGOS'!$AP282="Muy Baja",'MAPA DE RIESGOS'!$AR282="Menor"),CONCATENATE("R",'MAPA DE RIESGOS'!$H282,"C",'MAPA DE RIESGOS'!$AF282),"")</f>
        <v/>
      </c>
      <c r="AG149" s="379" t="str">
        <f>IF(AND('MAPA DE RIESGOS'!$AP283="Muy Baja",'MAPA DE RIESGOS'!$AR283="Menor"),CONCATENATE("R",'MAPA DE RIESGOS'!$H283,"C",'MAPA DE RIESGOS'!$AF283),"")</f>
        <v/>
      </c>
      <c r="AH149" s="379" t="str">
        <f>IF(AND('MAPA DE RIESGOS'!$AP284="Muy Baja",'MAPA DE RIESGOS'!$AR284="Menor"),CONCATENATE("R",'MAPA DE RIESGOS'!$H284,"C",'MAPA DE RIESGOS'!$AF284),"")</f>
        <v/>
      </c>
      <c r="AI149" s="379" t="str">
        <f>IF(AND('MAPA DE RIESGOS'!$AP285="Muy Baja",'MAPA DE RIESGOS'!$AR285="Menor"),CONCATENATE("R",'MAPA DE RIESGOS'!$H285,"C",'MAPA DE RIESGOS'!$AF285),"")</f>
        <v/>
      </c>
      <c r="AJ149" s="379" t="str">
        <f>IF(AND('MAPA DE RIESGOS'!$AP286="Muy Baja",'MAPA DE RIESGOS'!$AR286="Menor"),CONCATENATE("R",'MAPA DE RIESGOS'!$H286,"C",'MAPA DE RIESGOS'!$AF286),"")</f>
        <v/>
      </c>
      <c r="AK149" s="379" t="str">
        <f>IF(AND('MAPA DE RIESGOS'!$AP287="Muy Baja",'MAPA DE RIESGOS'!$AR287="Menor"),CONCATENATE("R",'MAPA DE RIESGOS'!$H287,"C",'MAPA DE RIESGOS'!$AF287),"")</f>
        <v/>
      </c>
      <c r="AL149" s="379" t="str">
        <f>IF(AND('MAPA DE RIESGOS'!$AP288="Muy Baja",'MAPA DE RIESGOS'!$AR288="Menor"),CONCATENATE("R",'MAPA DE RIESGOS'!$H288,"C",'MAPA DE RIESGOS'!$AF288),"")</f>
        <v/>
      </c>
      <c r="AM149" s="379" t="str">
        <f>IF(AND('MAPA DE RIESGOS'!$AP289="Muy Baja",'MAPA DE RIESGOS'!$AR289="Menor"),CONCATENATE("R",'MAPA DE RIESGOS'!$H289,"C",'MAPA DE RIESGOS'!$AF289),"")</f>
        <v/>
      </c>
      <c r="AN149" s="379" t="str">
        <f>IF(AND('MAPA DE RIESGOS'!$AP290="Muy Baja",'MAPA DE RIESGOS'!$AR290="Menor"),CONCATENATE("R",'MAPA DE RIESGOS'!$H290,"C",'MAPA DE RIESGOS'!$AF290),"")</f>
        <v/>
      </c>
      <c r="AO149" s="379" t="str">
        <f>IF(AND('MAPA DE RIESGOS'!$AP291="Muy Baja",'MAPA DE RIESGOS'!$AR291="Menor"),CONCATENATE("R",'MAPA DE RIESGOS'!$H291,"C",'MAPA DE RIESGOS'!$AF291),"")</f>
        <v/>
      </c>
      <c r="AP149" s="379" t="str">
        <f>IF(AND('MAPA DE RIESGOS'!$AP292="Muy Baja",'MAPA DE RIESGOS'!$AR292="Menor"),CONCATENATE("R",'MAPA DE RIESGOS'!$H292,"C",'MAPA DE RIESGOS'!$AF292),"")</f>
        <v/>
      </c>
      <c r="AQ149" s="379" t="str">
        <f>IF(AND('MAPA DE RIESGOS'!$AP293="Muy Baja",'MAPA DE RIESGOS'!$AR293="Menor"),CONCATENATE("R",'MAPA DE RIESGOS'!$H293,"C",'MAPA DE RIESGOS'!$AF293),"")</f>
        <v/>
      </c>
      <c r="AR149" s="379" t="str">
        <f>IF(AND('MAPA DE RIESGOS'!$AP294="Muy Baja",'MAPA DE RIESGOS'!$AR294="Menor"),CONCATENATE("R",'MAPA DE RIESGOS'!$H294,"C",'MAPA DE RIESGOS'!$AF294),"")</f>
        <v/>
      </c>
      <c r="AS149" s="380" t="str">
        <f>IF(AND('MAPA DE RIESGOS'!$AP295="Muy Baja",'MAPA DE RIESGOS'!$AR295="Menor"),CONCATENATE("R",'MAPA DE RIESGOS'!$H295,"C",'MAPA DE RIESGOS'!$AF295),"")</f>
        <v/>
      </c>
      <c r="AT149" s="369" t="str">
        <f>IF(AND('MAPA DE RIESGOS'!$AP278="Muy Baja",'MAPA DE RIESGOS'!$AR278="Moderado"),CONCATENATE("R",'MAPA DE RIESGOS'!$H278,"C",'MAPA DE RIESGOS'!$AF278),"")</f>
        <v/>
      </c>
      <c r="AU149" s="370" t="str">
        <f>IF(AND('MAPA DE RIESGOS'!$AP279="Muy Baja",'MAPA DE RIESGOS'!$AR279="Moderado"),CONCATENATE("R",'MAPA DE RIESGOS'!$H279,"C",'MAPA DE RIESGOS'!$AF279),"")</f>
        <v/>
      </c>
      <c r="AV149" s="370" t="str">
        <f>IF(AND('MAPA DE RIESGOS'!$AP280="Muy Baja",'MAPA DE RIESGOS'!$AR280="Moderado"),CONCATENATE("R",'MAPA DE RIESGOS'!$H280,"C",'MAPA DE RIESGOS'!$AF280),"")</f>
        <v/>
      </c>
      <c r="AW149" s="370" t="str">
        <f>IF(AND('MAPA DE RIESGOS'!$AP281="Muy Baja",'MAPA DE RIESGOS'!$AR281="Moderado"),CONCATENATE("R",'MAPA DE RIESGOS'!$H281,"C",'MAPA DE RIESGOS'!$AF281),"")</f>
        <v/>
      </c>
      <c r="AX149" s="370" t="str">
        <f>IF(AND('MAPA DE RIESGOS'!$AP282="Muy Baja",'MAPA DE RIESGOS'!$AR282="Moderado"),CONCATENATE("R",'MAPA DE RIESGOS'!$H282,"C",'MAPA DE RIESGOS'!$AF282),"")</f>
        <v/>
      </c>
      <c r="AY149" s="370" t="str">
        <f>IF(AND('MAPA DE RIESGOS'!$AP283="Muy Baja",'MAPA DE RIESGOS'!$AR283="Moderado"),CONCATENATE("R",'MAPA DE RIESGOS'!$H283,"C",'MAPA DE RIESGOS'!$AF283),"")</f>
        <v/>
      </c>
      <c r="AZ149" s="370" t="str">
        <f>IF(AND('MAPA DE RIESGOS'!$AP284="Muy Baja",'MAPA DE RIESGOS'!$AR284="Moderado"),CONCATENATE("R",'MAPA DE RIESGOS'!$H284,"C",'MAPA DE RIESGOS'!$AF284),"")</f>
        <v/>
      </c>
      <c r="BA149" s="370" t="str">
        <f>IF(AND('MAPA DE RIESGOS'!$AP285="Muy Baja",'MAPA DE RIESGOS'!$AR285="Moderado"),CONCATENATE("R",'MAPA DE RIESGOS'!$H285,"C",'MAPA DE RIESGOS'!$AF285),"")</f>
        <v/>
      </c>
      <c r="BB149" s="370" t="str">
        <f>IF(AND('MAPA DE RIESGOS'!$AP286="Muy Baja",'MAPA DE RIESGOS'!$AR286="Moderado"),CONCATENATE("R",'MAPA DE RIESGOS'!$H286,"C",'MAPA DE RIESGOS'!$AF286),"")</f>
        <v>R46C1</v>
      </c>
      <c r="BC149" s="370" t="str">
        <f>IF(AND('MAPA DE RIESGOS'!$AP287="Muy Baja",'MAPA DE RIESGOS'!$AR287="Moderado"),CONCATENATE("R",'MAPA DE RIESGOS'!$H287,"C",'MAPA DE RIESGOS'!$AF287),"")</f>
        <v/>
      </c>
      <c r="BD149" s="370" t="str">
        <f>IF(AND('MAPA DE RIESGOS'!$AP288="Muy Baja",'MAPA DE RIESGOS'!$AR288="Moderado"),CONCATENATE("R",'MAPA DE RIESGOS'!$H288,"C",'MAPA DE RIESGOS'!$AF288),"")</f>
        <v/>
      </c>
      <c r="BE149" s="370" t="str">
        <f>IF(AND('MAPA DE RIESGOS'!$AP289="Muy Baja",'MAPA DE RIESGOS'!$AR289="Moderado"),CONCATENATE("R",'MAPA DE RIESGOS'!$H289,"C",'MAPA DE RIESGOS'!$AF289),"")</f>
        <v/>
      </c>
      <c r="BF149" s="370" t="str">
        <f>IF(AND('MAPA DE RIESGOS'!$AP290="Muy Baja",'MAPA DE RIESGOS'!$AR290="Moderado"),CONCATENATE("R",'MAPA DE RIESGOS'!$H290,"C",'MAPA DE RIESGOS'!$AF290),"")</f>
        <v/>
      </c>
      <c r="BG149" s="370" t="str">
        <f>IF(AND('MAPA DE RIESGOS'!$AP291="Muy Baja",'MAPA DE RIESGOS'!$AR291="Moderado"),CONCATENATE("R",'MAPA DE RIESGOS'!$H291,"C",'MAPA DE RIESGOS'!$AF291),"")</f>
        <v/>
      </c>
      <c r="BH149" s="370" t="str">
        <f>IF(AND('MAPA DE RIESGOS'!$AP292="Muy Baja",'MAPA DE RIESGOS'!$AR292="Moderado"),CONCATENATE("R",'MAPA DE RIESGOS'!$H292,"C",'MAPA DE RIESGOS'!$AF292),"")</f>
        <v/>
      </c>
      <c r="BI149" s="370" t="str">
        <f>IF(AND('MAPA DE RIESGOS'!$AP293="Muy Baja",'MAPA DE RIESGOS'!$AR293="Moderado"),CONCATENATE("R",'MAPA DE RIESGOS'!$H293,"C",'MAPA DE RIESGOS'!$AF293),"")</f>
        <v/>
      </c>
      <c r="BJ149" s="370" t="str">
        <f>IF(AND('MAPA DE RIESGOS'!$AP294="Muy Baja",'MAPA DE RIESGOS'!$AR294="Moderado"),CONCATENATE("R",'MAPA DE RIESGOS'!$H294,"C",'MAPA DE RIESGOS'!$AF294),"")</f>
        <v/>
      </c>
      <c r="BK149" s="371" t="str">
        <f>IF(AND('MAPA DE RIESGOS'!$AP295="Muy Baja",'MAPA DE RIESGOS'!$AR295="Moderado"),CONCATENATE("R",'MAPA DE RIESGOS'!$H295,"C",'MAPA DE RIESGOS'!$AF295),"")</f>
        <v/>
      </c>
      <c r="BL149" s="357" t="str">
        <f>IF(AND('MAPA DE RIESGOS'!$AP278="Muy Baja",'MAPA DE RIESGOS'!$AR278="Mayor"),CONCATENATE("R",'MAPA DE RIESGOS'!$H278,"C",'MAPA DE RIESGOS'!$AF278),"")</f>
        <v/>
      </c>
      <c r="BM149" s="357" t="str">
        <f>IF(AND('MAPA DE RIESGOS'!$AP279="Muy Baja",'MAPA DE RIESGOS'!$AR279="Mayor"),CONCATENATE("R",'MAPA DE RIESGOS'!$H279,"C",'MAPA DE RIESGOS'!$AF279),"")</f>
        <v/>
      </c>
      <c r="BN149" s="357" t="str">
        <f>IF(AND('MAPA DE RIESGOS'!$AP280="Muy Baja",'MAPA DE RIESGOS'!$AR280="Mayor"),CONCATENATE("R",'MAPA DE RIESGOS'!$H280,"C",'MAPA DE RIESGOS'!$AF280),"")</f>
        <v/>
      </c>
      <c r="BO149" s="357" t="str">
        <f>IF(AND('MAPA DE RIESGOS'!$AP281="Muy Baja",'MAPA DE RIESGOS'!$AR281="Mayor"),CONCATENATE("R",'MAPA DE RIESGOS'!$H281,"C",'MAPA DE RIESGOS'!$AF281),"")</f>
        <v/>
      </c>
      <c r="BP149" s="357" t="str">
        <f>IF(AND('MAPA DE RIESGOS'!$AP282="Muy Baja",'MAPA DE RIESGOS'!$AR282="Mayor"),CONCATENATE("R",'MAPA DE RIESGOS'!$H282,"C",'MAPA DE RIESGOS'!$AF282),"")</f>
        <v/>
      </c>
      <c r="BQ149" s="357" t="str">
        <f>IF(AND('MAPA DE RIESGOS'!$AP283="Muy Baja",'MAPA DE RIESGOS'!$AR283="Mayor"),CONCATENATE("R",'MAPA DE RIESGOS'!$H283,"C",'MAPA DE RIESGOS'!$AF283),"")</f>
        <v/>
      </c>
      <c r="BR149" s="357" t="str">
        <f>IF(AND('MAPA DE RIESGOS'!$AP284="Muy Baja",'MAPA DE RIESGOS'!$AR284="Mayor"),CONCATENATE("R",'MAPA DE RIESGOS'!$H284,"C",'MAPA DE RIESGOS'!$AF284),"")</f>
        <v/>
      </c>
      <c r="BS149" s="357" t="str">
        <f>IF(AND('MAPA DE RIESGOS'!$AP285="Muy Baja",'MAPA DE RIESGOS'!$AR285="Mayor"),CONCATENATE("R",'MAPA DE RIESGOS'!$H285,"C",'MAPA DE RIESGOS'!$AF285),"")</f>
        <v/>
      </c>
      <c r="BT149" s="357" t="str">
        <f>IF(AND('MAPA DE RIESGOS'!$AP286="Muy Baja",'MAPA DE RIESGOS'!$AR286="Mayor"),CONCATENATE("R",'MAPA DE RIESGOS'!$H286,"C",'MAPA DE RIESGOS'!$AF286),"")</f>
        <v/>
      </c>
      <c r="BU149" s="357" t="str">
        <f>IF(AND('MAPA DE RIESGOS'!$AP287="Muy Baja",'MAPA DE RIESGOS'!$AR287="Mayor"),CONCATENATE("R",'MAPA DE RIESGOS'!$H287,"C",'MAPA DE RIESGOS'!$AF287),"")</f>
        <v/>
      </c>
      <c r="BV149" s="357" t="str">
        <f>IF(AND('MAPA DE RIESGOS'!$AP288="Muy Baja",'MAPA DE RIESGOS'!$AR288="Mayor"),CONCATENATE("R",'MAPA DE RIESGOS'!$H288,"C",'MAPA DE RIESGOS'!$AF288),"")</f>
        <v/>
      </c>
      <c r="BW149" s="357" t="str">
        <f>IF(AND('MAPA DE RIESGOS'!$AP289="Muy Baja",'MAPA DE RIESGOS'!$AR289="Mayor"),CONCATENATE("R",'MAPA DE RIESGOS'!$H289,"C",'MAPA DE RIESGOS'!$AF289),"")</f>
        <v/>
      </c>
      <c r="BX149" s="357" t="str">
        <f>IF(AND('MAPA DE RIESGOS'!$AP290="Muy Baja",'MAPA DE RIESGOS'!$AR290="Mayor"),CONCATENATE("R",'MAPA DE RIESGOS'!$H290,"C",'MAPA DE RIESGOS'!$AF290),"")</f>
        <v/>
      </c>
      <c r="BY149" s="357" t="str">
        <f>IF(AND('MAPA DE RIESGOS'!$AP291="Muy Baja",'MAPA DE RIESGOS'!$AR291="Mayor"),CONCATENATE("R",'MAPA DE RIESGOS'!$H291,"C",'MAPA DE RIESGOS'!$AF291),"")</f>
        <v/>
      </c>
      <c r="BZ149" s="357" t="str">
        <f>IF(AND('MAPA DE RIESGOS'!$AP292="Muy Baja",'MAPA DE RIESGOS'!$AR292="Mayor"),CONCATENATE("R",'MAPA DE RIESGOS'!$H292,"C",'MAPA DE RIESGOS'!$AF292),"")</f>
        <v/>
      </c>
      <c r="CA149" s="357" t="str">
        <f>IF(AND('MAPA DE RIESGOS'!$AP293="Muy Baja",'MAPA DE RIESGOS'!$AR293="Mayor"),CONCATENATE("R",'MAPA DE RIESGOS'!$H293,"C",'MAPA DE RIESGOS'!$AF293),"")</f>
        <v/>
      </c>
      <c r="CB149" s="357" t="str">
        <f>IF(AND('MAPA DE RIESGOS'!$AP294="Muy Baja",'MAPA DE RIESGOS'!$AR294="Mayor"),CONCATENATE("R",'MAPA DE RIESGOS'!$H294,"C",'MAPA DE RIESGOS'!$AF294),"")</f>
        <v/>
      </c>
      <c r="CC149" s="358" t="str">
        <f>IF(AND('MAPA DE RIESGOS'!$AP295="Muy Baja",'MAPA DE RIESGOS'!$AR295="Mayor"),CONCATENATE("R",'MAPA DE RIESGOS'!$H295,"C",'MAPA DE RIESGOS'!$AF295),"")</f>
        <v/>
      </c>
      <c r="CD149" s="359" t="str">
        <f>IF(AND('MAPA DE RIESGOS'!$AP278="Muy Baja",'MAPA DE RIESGOS'!$AR278="Catastrófico"),CONCATENATE("R",'MAPA DE RIESGOS'!$H278,"C",'MAPA DE RIESGOS'!$AF278),"")</f>
        <v/>
      </c>
      <c r="CE149" s="359" t="str">
        <f>IF(AND('MAPA DE RIESGOS'!$AP279="Muy Baja",'MAPA DE RIESGOS'!$AR279="Catastrófico"),CONCATENATE("R",'MAPA DE RIESGOS'!$H279,"C",'MAPA DE RIESGOS'!$AF279),"")</f>
        <v/>
      </c>
      <c r="CF149" s="359" t="str">
        <f>IF(AND('MAPA DE RIESGOS'!$AP280="Muy Baja",'MAPA DE RIESGOS'!$AR280="Catastrófico"),CONCATENATE("R",'MAPA DE RIESGOS'!$H280,"C",'MAPA DE RIESGOS'!$AF280),"")</f>
        <v/>
      </c>
      <c r="CG149" s="359" t="str">
        <f>IF(AND('MAPA DE RIESGOS'!$AP281="Muy Baja",'MAPA DE RIESGOS'!$AR281="Catastrófico"),CONCATENATE("R",'MAPA DE RIESGOS'!$H281,"C",'MAPA DE RIESGOS'!$AF281),"")</f>
        <v/>
      </c>
      <c r="CH149" s="359" t="str">
        <f>IF(AND('MAPA DE RIESGOS'!$AP282="Muy Baja",'MAPA DE RIESGOS'!$AR282="Catastrófico"),CONCATENATE("R",'MAPA DE RIESGOS'!$H282,"C",'MAPA DE RIESGOS'!$AF282),"")</f>
        <v/>
      </c>
      <c r="CI149" s="359" t="str">
        <f>IF(AND('MAPA DE RIESGOS'!$AP283="Muy Baja",'MAPA DE RIESGOS'!$AR283="Catastrófico"),CONCATENATE("R",'MAPA DE RIESGOS'!$H283,"C",'MAPA DE RIESGOS'!$AF283),"")</f>
        <v/>
      </c>
      <c r="CJ149" s="359" t="str">
        <f>IF(AND('MAPA DE RIESGOS'!$AP284="Muy Baja",'MAPA DE RIESGOS'!$AR284="Catastrófico"),CONCATENATE("R",'MAPA DE RIESGOS'!$H284,"C",'MAPA DE RIESGOS'!$AF284),"")</f>
        <v/>
      </c>
      <c r="CK149" s="359" t="str">
        <f>IF(AND('MAPA DE RIESGOS'!$AP285="Muy Baja",'MAPA DE RIESGOS'!$AR285="Catastrófico"),CONCATENATE("R",'MAPA DE RIESGOS'!$H285,"C",'MAPA DE RIESGOS'!$AF285),"")</f>
        <v/>
      </c>
      <c r="CL149" s="359" t="str">
        <f>IF(AND('MAPA DE RIESGOS'!$AP286="Muy Baja",'MAPA DE RIESGOS'!$AR286="Catastrófico"),CONCATENATE("R",'MAPA DE RIESGOS'!$H286,"C",'MAPA DE RIESGOS'!$AF286),"")</f>
        <v/>
      </c>
      <c r="CM149" s="359" t="str">
        <f>IF(AND('MAPA DE RIESGOS'!$AP287="Muy Baja",'MAPA DE RIESGOS'!$AR287="Catastrófico"),CONCATENATE("R",'MAPA DE RIESGOS'!$H287,"C",'MAPA DE RIESGOS'!$AF287),"")</f>
        <v/>
      </c>
      <c r="CN149" s="359" t="str">
        <f>IF(AND('MAPA DE RIESGOS'!$AP288="Muy Baja",'MAPA DE RIESGOS'!$AR288="Catastrófico"),CONCATENATE("R",'MAPA DE RIESGOS'!$H288,"C",'MAPA DE RIESGOS'!$AF288),"")</f>
        <v/>
      </c>
      <c r="CO149" s="359" t="str">
        <f>IF(AND('MAPA DE RIESGOS'!$AP289="Muy Baja",'MAPA DE RIESGOS'!$AR289="Catastrófico"),CONCATENATE("R",'MAPA DE RIESGOS'!$H289,"C",'MAPA DE RIESGOS'!$AF289),"")</f>
        <v/>
      </c>
      <c r="CP149" s="359" t="str">
        <f>IF(AND('MAPA DE RIESGOS'!$AP290="Muy Baja",'MAPA DE RIESGOS'!$AR290="Catastrófico"),CONCATENATE("R",'MAPA DE RIESGOS'!$H290,"C",'MAPA DE RIESGOS'!$AF290),"")</f>
        <v/>
      </c>
      <c r="CQ149" s="359" t="str">
        <f>IF(AND('MAPA DE RIESGOS'!$AP291="Muy Baja",'MAPA DE RIESGOS'!$AR291="Catastrófico"),CONCATENATE("R",'MAPA DE RIESGOS'!$H291,"C",'MAPA DE RIESGOS'!$AF291),"")</f>
        <v/>
      </c>
      <c r="CR149" s="359" t="str">
        <f>IF(AND('MAPA DE RIESGOS'!$AP292="Muy Baja",'MAPA DE RIESGOS'!$AR292="Catastrófico"),CONCATENATE("R",'MAPA DE RIESGOS'!$H292,"C",'MAPA DE RIESGOS'!$AF292),"")</f>
        <v/>
      </c>
      <c r="CS149" s="359" t="str">
        <f>IF(AND('MAPA DE RIESGOS'!$AP293="Muy Baja",'MAPA DE RIESGOS'!$AR293="Catastrófico"),CONCATENATE("R",'MAPA DE RIESGOS'!$H293,"C",'MAPA DE RIESGOS'!$AF293),"")</f>
        <v/>
      </c>
      <c r="CT149" s="359" t="str">
        <f>IF(AND('MAPA DE RIESGOS'!$AP294="Muy Baja",'MAPA DE RIESGOS'!$AR294="Catastrófico"),CONCATENATE("R",'MAPA DE RIESGOS'!$H294,"C",'MAPA DE RIESGOS'!$AF294),"")</f>
        <v/>
      </c>
      <c r="CU149" s="360" t="str">
        <f>IF(AND('MAPA DE RIESGOS'!$AP295="Muy Baja",'MAPA DE RIESGOS'!$AR295="Catastrófico"),CONCATENATE("R",'MAPA DE RIESGOS'!$H295,"C",'MAPA DE RIESGOS'!$AF295),"")</f>
        <v/>
      </c>
      <c r="CV149" s="67"/>
    </row>
    <row r="150" spans="2:100" ht="32.5" customHeight="1">
      <c r="B150" s="749"/>
      <c r="C150" s="749"/>
      <c r="D150" s="750"/>
      <c r="E150" s="738"/>
      <c r="F150" s="739"/>
      <c r="G150" s="739"/>
      <c r="H150" s="739"/>
      <c r="I150" s="739"/>
      <c r="J150" s="378" t="str">
        <f>IF(AND('MAPA DE RIESGOS'!$AP296="Muy Baja",'MAPA DE RIESGOS'!$AR296="Leve"),CONCATENATE("R",'MAPA DE RIESGOS'!$H296,"C",'MAPA DE RIESGOS'!$AF296),"")</f>
        <v/>
      </c>
      <c r="K150" s="379" t="str">
        <f>IF(AND('MAPA DE RIESGOS'!$AP297="Muy Baja",'MAPA DE RIESGOS'!$AR297="Leve"),CONCATENATE("R",'MAPA DE RIESGOS'!$H297,"C",'MAPA DE RIESGOS'!$AF297),"")</f>
        <v/>
      </c>
      <c r="L150" s="379" t="str">
        <f>IF(AND('MAPA DE RIESGOS'!$AP298="Muy Baja",'MAPA DE RIESGOS'!$AR298="Leve"),CONCATENATE("R",'MAPA DE RIESGOS'!$H298,"C",'MAPA DE RIESGOS'!$AF298),"")</f>
        <v/>
      </c>
      <c r="M150" s="379" t="str">
        <f>IF(AND('MAPA DE RIESGOS'!$AP299="Muy Baja",'MAPA DE RIESGOS'!$AR299="Leve"),CONCATENATE("R",'MAPA DE RIESGOS'!$H299,"C",'MAPA DE RIESGOS'!$AF299),"")</f>
        <v/>
      </c>
      <c r="N150" s="379" t="str">
        <f>IF(AND('MAPA DE RIESGOS'!$AP300="Muy Baja",'MAPA DE RIESGOS'!$AR300="Leve"),CONCATENATE("R",'MAPA DE RIESGOS'!$H300,"C",'MAPA DE RIESGOS'!$AF300),"")</f>
        <v/>
      </c>
      <c r="O150" s="379" t="str">
        <f>IF(AND('MAPA DE RIESGOS'!$AP301="Muy Baja",'MAPA DE RIESGOS'!$AR301="Leve"),CONCATENATE("R",'MAPA DE RIESGOS'!$H301,"C",'MAPA DE RIESGOS'!$AF301),"")</f>
        <v/>
      </c>
      <c r="P150" s="379" t="str">
        <f>IF(AND('MAPA DE RIESGOS'!$AP302="Muy Baja",'MAPA DE RIESGOS'!$AR302="Leve"),CONCATENATE("R",'MAPA DE RIESGOS'!$H302,"C",'MAPA DE RIESGOS'!$AF302),"")</f>
        <v/>
      </c>
      <c r="Q150" s="379" t="str">
        <f>IF(AND('MAPA DE RIESGOS'!$AP303="Muy Baja",'MAPA DE RIESGOS'!$AR303="Leve"),CONCATENATE("R",'MAPA DE RIESGOS'!$H303,"C",'MAPA DE RIESGOS'!$AF303),"")</f>
        <v/>
      </c>
      <c r="R150" s="379" t="str">
        <f>IF(AND('MAPA DE RIESGOS'!$AP304="Muy Baja",'MAPA DE RIESGOS'!$AR304="Leve"),CONCATENATE("R",'MAPA DE RIESGOS'!$H304,"C",'MAPA DE RIESGOS'!$AF304),"")</f>
        <v/>
      </c>
      <c r="S150" s="379" t="str">
        <f>IF(AND('MAPA DE RIESGOS'!$AP305="Muy Baja",'MAPA DE RIESGOS'!$AR305="Leve"),CONCATENATE("R",'MAPA DE RIESGOS'!$H305,"C",'MAPA DE RIESGOS'!$AF305),"")</f>
        <v/>
      </c>
      <c r="T150" s="379" t="str">
        <f>IF(AND('MAPA DE RIESGOS'!$AP306="Muy Baja",'MAPA DE RIESGOS'!$AR306="Leve"),CONCATENATE("R",'MAPA DE RIESGOS'!$H306,"C",'MAPA DE RIESGOS'!$AF306),"")</f>
        <v/>
      </c>
      <c r="U150" s="379" t="str">
        <f>IF(AND('MAPA DE RIESGOS'!$AP307="Muy Baja",'MAPA DE RIESGOS'!$AR307="Leve"),CONCATENATE("R",'MAPA DE RIESGOS'!$H307,"C",'MAPA DE RIESGOS'!$AF307),"")</f>
        <v/>
      </c>
      <c r="V150" s="379" t="str">
        <f>IF(AND('MAPA DE RIESGOS'!$AP308="Muy Baja",'MAPA DE RIESGOS'!$AR308="Leve"),CONCATENATE("R",'MAPA DE RIESGOS'!$H308,"C",'MAPA DE RIESGOS'!$AF308),"")</f>
        <v/>
      </c>
      <c r="W150" s="379" t="str">
        <f>IF(AND('MAPA DE RIESGOS'!$AP309="Muy Baja",'MAPA DE RIESGOS'!$AR309="Leve"),CONCATENATE("R",'MAPA DE RIESGOS'!$H309,"C",'MAPA DE RIESGOS'!$AF309),"")</f>
        <v/>
      </c>
      <c r="X150" s="379" t="str">
        <f>IF(AND('MAPA DE RIESGOS'!$AP310="Muy Baja",'MAPA DE RIESGOS'!$AR310="Leve"),CONCATENATE("R",'MAPA DE RIESGOS'!$H310,"C",'MAPA DE RIESGOS'!$AF310),"")</f>
        <v/>
      </c>
      <c r="Y150" s="379" t="str">
        <f>IF(AND('MAPA DE RIESGOS'!$AP311="Muy Baja",'MAPA DE RIESGOS'!$AR311="Leve"),CONCATENATE("R",'MAPA DE RIESGOS'!$H311,"C",'MAPA DE RIESGOS'!$AF311),"")</f>
        <v/>
      </c>
      <c r="Z150" s="379" t="str">
        <f>IF(AND('MAPA DE RIESGOS'!$AP312="Muy Baja",'MAPA DE RIESGOS'!$AR312="Leve"),CONCATENATE("R",'MAPA DE RIESGOS'!$H312,"C",'MAPA DE RIESGOS'!$AF312),"")</f>
        <v/>
      </c>
      <c r="AA150" s="380" t="str">
        <f>IF(AND('MAPA DE RIESGOS'!$AP313="Muy Baja",'MAPA DE RIESGOS'!$AR313="Leve"),CONCATENATE("R",'MAPA DE RIESGOS'!$H313,"C",'MAPA DE RIESGOS'!$AF313),"")</f>
        <v/>
      </c>
      <c r="AB150" s="378" t="str">
        <f>IF(AND('MAPA DE RIESGOS'!$AP296="Muy Baja",'MAPA DE RIESGOS'!$AR296="Menor"),CONCATENATE("R",'MAPA DE RIESGOS'!$H296,"C",'MAPA DE RIESGOS'!$AF296),"")</f>
        <v/>
      </c>
      <c r="AC150" s="379" t="str">
        <f>IF(AND('MAPA DE RIESGOS'!$AP297="Muy Baja",'MAPA DE RIESGOS'!$AR297="Menor"),CONCATENATE("R",'MAPA DE RIESGOS'!$H297,"C",'MAPA DE RIESGOS'!$AF297),"")</f>
        <v/>
      </c>
      <c r="AD150" s="379" t="str">
        <f>IF(AND('MAPA DE RIESGOS'!$AP298="Muy Baja",'MAPA DE RIESGOS'!$AR298="Menor"),CONCATENATE("R",'MAPA DE RIESGOS'!$H298,"C",'MAPA DE RIESGOS'!$AF298),"")</f>
        <v/>
      </c>
      <c r="AE150" s="379" t="str">
        <f>IF(AND('MAPA DE RIESGOS'!$AP299="Muy Baja",'MAPA DE RIESGOS'!$AR299="Menor"),CONCATENATE("R",'MAPA DE RIESGOS'!$H299,"C",'MAPA DE RIESGOS'!$AF299),"")</f>
        <v/>
      </c>
      <c r="AF150" s="379" t="str">
        <f>IF(AND('MAPA DE RIESGOS'!$AP300="Muy Baja",'MAPA DE RIESGOS'!$AR300="Menor"),CONCATENATE("R",'MAPA DE RIESGOS'!$H300,"C",'MAPA DE RIESGOS'!$AF300),"")</f>
        <v/>
      </c>
      <c r="AG150" s="379" t="str">
        <f>IF(AND('MAPA DE RIESGOS'!$AP301="Muy Baja",'MAPA DE RIESGOS'!$AR301="Menor"),CONCATENATE("R",'MAPA DE RIESGOS'!$H301,"C",'MAPA DE RIESGOS'!$AF301),"")</f>
        <v/>
      </c>
      <c r="AH150" s="379" t="str">
        <f>IF(AND('MAPA DE RIESGOS'!$AP302="Muy Baja",'MAPA DE RIESGOS'!$AR302="Menor"),CONCATENATE("R",'MAPA DE RIESGOS'!$H302,"C",'MAPA DE RIESGOS'!$AF302),"")</f>
        <v/>
      </c>
      <c r="AI150" s="379" t="str">
        <f>IF(AND('MAPA DE RIESGOS'!$AP303="Muy Baja",'MAPA DE RIESGOS'!$AR303="Menor"),CONCATENATE("R",'MAPA DE RIESGOS'!$H303,"C",'MAPA DE RIESGOS'!$AF303),"")</f>
        <v/>
      </c>
      <c r="AJ150" s="379" t="str">
        <f>IF(AND('MAPA DE RIESGOS'!$AP304="Muy Baja",'MAPA DE RIESGOS'!$AR304="Menor"),CONCATENATE("R",'MAPA DE RIESGOS'!$H304,"C",'MAPA DE RIESGOS'!$AF304),"")</f>
        <v/>
      </c>
      <c r="AK150" s="379" t="str">
        <f>IF(AND('MAPA DE RIESGOS'!$AP305="Muy Baja",'MAPA DE RIESGOS'!$AR305="Menor"),CONCATENATE("R",'MAPA DE RIESGOS'!$H305,"C",'MAPA DE RIESGOS'!$AF305),"")</f>
        <v/>
      </c>
      <c r="AL150" s="379" t="str">
        <f>IF(AND('MAPA DE RIESGOS'!$AP306="Muy Baja",'MAPA DE RIESGOS'!$AR306="Menor"),CONCATENATE("R",'MAPA DE RIESGOS'!$H306,"C",'MAPA DE RIESGOS'!$AF306),"")</f>
        <v/>
      </c>
      <c r="AM150" s="379" t="str">
        <f>IF(AND('MAPA DE RIESGOS'!$AP307="Muy Baja",'MAPA DE RIESGOS'!$AR307="Menor"),CONCATENATE("R",'MAPA DE RIESGOS'!$H307,"C",'MAPA DE RIESGOS'!$AF307),"")</f>
        <v/>
      </c>
      <c r="AN150" s="379" t="str">
        <f>IF(AND('MAPA DE RIESGOS'!$AP308="Muy Baja",'MAPA DE RIESGOS'!$AR308="Menor"),CONCATENATE("R",'MAPA DE RIESGOS'!$H308,"C",'MAPA DE RIESGOS'!$AF308),"")</f>
        <v/>
      </c>
      <c r="AO150" s="379" t="str">
        <f>IF(AND('MAPA DE RIESGOS'!$AP309="Muy Baja",'MAPA DE RIESGOS'!$AR309="Menor"),CONCATENATE("R",'MAPA DE RIESGOS'!$H309,"C",'MAPA DE RIESGOS'!$AF309),"")</f>
        <v/>
      </c>
      <c r="AP150" s="379" t="str">
        <f>IF(AND('MAPA DE RIESGOS'!$AP310="Muy Baja",'MAPA DE RIESGOS'!$AR310="Menor"),CONCATENATE("R",'MAPA DE RIESGOS'!$H310,"C",'MAPA DE RIESGOS'!$AF310),"")</f>
        <v/>
      </c>
      <c r="AQ150" s="379" t="str">
        <f>IF(AND('MAPA DE RIESGOS'!$AP311="Muy Baja",'MAPA DE RIESGOS'!$AR311="Menor"),CONCATENATE("R",'MAPA DE RIESGOS'!$H311,"C",'MAPA DE RIESGOS'!$AF311),"")</f>
        <v/>
      </c>
      <c r="AR150" s="379" t="str">
        <f>IF(AND('MAPA DE RIESGOS'!$AP312="Muy Baja",'MAPA DE RIESGOS'!$AR312="Menor"),CONCATENATE("R",'MAPA DE RIESGOS'!$H312,"C",'MAPA DE RIESGOS'!$AF312),"")</f>
        <v/>
      </c>
      <c r="AS150" s="380" t="str">
        <f>IF(AND('MAPA DE RIESGOS'!$AP313="Muy Baja",'MAPA DE RIESGOS'!$AR313="Menor"),CONCATENATE("R",'MAPA DE RIESGOS'!$H313,"C",'MAPA DE RIESGOS'!$AF313),"")</f>
        <v/>
      </c>
      <c r="AT150" s="369" t="str">
        <f>IF(AND('MAPA DE RIESGOS'!$AP296="Muy Baja",'MAPA DE RIESGOS'!$AR296="Moderado"),CONCATENATE("R",'MAPA DE RIESGOS'!$H296,"C",'MAPA DE RIESGOS'!$AF296),"")</f>
        <v/>
      </c>
      <c r="AU150" s="370" t="str">
        <f>IF(AND('MAPA DE RIESGOS'!$AP297="Muy Baja",'MAPA DE RIESGOS'!$AR297="Moderado"),CONCATENATE("R",'MAPA DE RIESGOS'!$H297,"C",'MAPA DE RIESGOS'!$AF297),"")</f>
        <v/>
      </c>
      <c r="AV150" s="370" t="str">
        <f>IF(AND('MAPA DE RIESGOS'!$AP298="Muy Baja",'MAPA DE RIESGOS'!$AR298="Moderado"),CONCATENATE("R",'MAPA DE RIESGOS'!$H298,"C",'MAPA DE RIESGOS'!$AF298),"")</f>
        <v/>
      </c>
      <c r="AW150" s="370" t="str">
        <f>IF(AND('MAPA DE RIESGOS'!$AP299="Muy Baja",'MAPA DE RIESGOS'!$AR299="Moderado"),CONCATENATE("R",'MAPA DE RIESGOS'!$H299,"C",'MAPA DE RIESGOS'!$AF299),"")</f>
        <v/>
      </c>
      <c r="AX150" s="370" t="str">
        <f>IF(AND('MAPA DE RIESGOS'!$AP300="Muy Baja",'MAPA DE RIESGOS'!$AR300="Moderado"),CONCATENATE("R",'MAPA DE RIESGOS'!$H300,"C",'MAPA DE RIESGOS'!$AF300),"")</f>
        <v/>
      </c>
      <c r="AY150" s="370" t="str">
        <f>IF(AND('MAPA DE RIESGOS'!$AP301="Muy Baja",'MAPA DE RIESGOS'!$AR301="Moderado"),CONCATENATE("R",'MAPA DE RIESGOS'!$H301,"C",'MAPA DE RIESGOS'!$AF301),"")</f>
        <v/>
      </c>
      <c r="AZ150" s="370" t="str">
        <f>IF(AND('MAPA DE RIESGOS'!$AP302="Muy Baja",'MAPA DE RIESGOS'!$AR302="Moderado"),CONCATENATE("R",'MAPA DE RIESGOS'!$H302,"C",'MAPA DE RIESGOS'!$AF302),"")</f>
        <v/>
      </c>
      <c r="BA150" s="370" t="str">
        <f>IF(AND('MAPA DE RIESGOS'!$AP303="Muy Baja",'MAPA DE RIESGOS'!$AR303="Moderado"),CONCATENATE("R",'MAPA DE RIESGOS'!$H303,"C",'MAPA DE RIESGOS'!$AF303),"")</f>
        <v/>
      </c>
      <c r="BB150" s="370" t="str">
        <f>IF(AND('MAPA DE RIESGOS'!$AP304="Muy Baja",'MAPA DE RIESGOS'!$AR304="Moderado"),CONCATENATE("R",'MAPA DE RIESGOS'!$H304,"C",'MAPA DE RIESGOS'!$AF304),"")</f>
        <v/>
      </c>
      <c r="BC150" s="370" t="str">
        <f>IF(AND('MAPA DE RIESGOS'!$AP305="Muy Baja",'MAPA DE RIESGOS'!$AR305="Moderado"),CONCATENATE("R",'MAPA DE RIESGOS'!$H305,"C",'MAPA DE RIESGOS'!$AF305),"")</f>
        <v/>
      </c>
      <c r="BD150" s="370" t="str">
        <f>IF(AND('MAPA DE RIESGOS'!$AP306="Muy Baja",'MAPA DE RIESGOS'!$AR306="Moderado"),CONCATENATE("R",'MAPA DE RIESGOS'!$H306,"C",'MAPA DE RIESGOS'!$AF306),"")</f>
        <v/>
      </c>
      <c r="BE150" s="370" t="str">
        <f>IF(AND('MAPA DE RIESGOS'!$AP307="Muy Baja",'MAPA DE RIESGOS'!$AR307="Moderado"),CONCATENATE("R",'MAPA DE RIESGOS'!$H307,"C",'MAPA DE RIESGOS'!$AF307),"")</f>
        <v/>
      </c>
      <c r="BF150" s="370" t="str">
        <f>IF(AND('MAPA DE RIESGOS'!$AP308="Muy Baja",'MAPA DE RIESGOS'!$AR308="Moderado"),CONCATENATE("R",'MAPA DE RIESGOS'!$H308,"C",'MAPA DE RIESGOS'!$AF308),"")</f>
        <v/>
      </c>
      <c r="BG150" s="370" t="str">
        <f>IF(AND('MAPA DE RIESGOS'!$AP309="Muy Baja",'MAPA DE RIESGOS'!$AR309="Moderado"),CONCATENATE("R",'MAPA DE RIESGOS'!$H309,"C",'MAPA DE RIESGOS'!$AF309),"")</f>
        <v/>
      </c>
      <c r="BH150" s="370" t="str">
        <f>IF(AND('MAPA DE RIESGOS'!$AP310="Muy Baja",'MAPA DE RIESGOS'!$AR310="Moderado"),CONCATENATE("R",'MAPA DE RIESGOS'!$H310,"C",'MAPA DE RIESGOS'!$AF310),"")</f>
        <v/>
      </c>
      <c r="BI150" s="370" t="str">
        <f>IF(AND('MAPA DE RIESGOS'!$AP311="Muy Baja",'MAPA DE RIESGOS'!$AR311="Moderado"),CONCATENATE("R",'MAPA DE RIESGOS'!$H311,"C",'MAPA DE RIESGOS'!$AF311),"")</f>
        <v/>
      </c>
      <c r="BJ150" s="370" t="str">
        <f>IF(AND('MAPA DE RIESGOS'!$AP312="Muy Baja",'MAPA DE RIESGOS'!$AR312="Moderado"),CONCATENATE("R",'MAPA DE RIESGOS'!$H312,"C",'MAPA DE RIESGOS'!$AF312),"")</f>
        <v/>
      </c>
      <c r="BK150" s="371" t="str">
        <f>IF(AND('MAPA DE RIESGOS'!$AP313="Muy Baja",'MAPA DE RIESGOS'!$AR313="Moderado"),CONCATENATE("R",'MAPA DE RIESGOS'!$H313,"C",'MAPA DE RIESGOS'!$AF313),"")</f>
        <v/>
      </c>
      <c r="BL150" s="357" t="str">
        <f>IF(AND('MAPA DE RIESGOS'!$AP296="Muy Baja",'MAPA DE RIESGOS'!$AR296="Mayor"),CONCATENATE("R",'MAPA DE RIESGOS'!$H296,"C",'MAPA DE RIESGOS'!$AF296),"")</f>
        <v/>
      </c>
      <c r="BM150" s="357" t="str">
        <f>IF(AND('MAPA DE RIESGOS'!$AP297="Muy Baja",'MAPA DE RIESGOS'!$AR297="Mayor"),CONCATENATE("R",'MAPA DE RIESGOS'!$H297,"C",'MAPA DE RIESGOS'!$AF297),"")</f>
        <v/>
      </c>
      <c r="BN150" s="357" t="str">
        <f>IF(AND('MAPA DE RIESGOS'!$AP298="Muy Baja",'MAPA DE RIESGOS'!$AR298="Mayor"),CONCATENATE("R",'MAPA DE RIESGOS'!$H298,"C",'MAPA DE RIESGOS'!$AF298),"")</f>
        <v/>
      </c>
      <c r="BO150" s="357" t="str">
        <f>IF(AND('MAPA DE RIESGOS'!$AP299="Muy Baja",'MAPA DE RIESGOS'!$AR299="Mayor"),CONCATENATE("R",'MAPA DE RIESGOS'!$H299,"C",'MAPA DE RIESGOS'!$AF299),"")</f>
        <v/>
      </c>
      <c r="BP150" s="357" t="str">
        <f>IF(AND('MAPA DE RIESGOS'!$AP300="Muy Baja",'MAPA DE RIESGOS'!$AR300="Mayor"),CONCATENATE("R",'MAPA DE RIESGOS'!$H300,"C",'MAPA DE RIESGOS'!$AF300),"")</f>
        <v/>
      </c>
      <c r="BQ150" s="357" t="str">
        <f>IF(AND('MAPA DE RIESGOS'!$AP301="Muy Baja",'MAPA DE RIESGOS'!$AR301="Mayor"),CONCATENATE("R",'MAPA DE RIESGOS'!$H301,"C",'MAPA DE RIESGOS'!$AF301),"")</f>
        <v/>
      </c>
      <c r="BR150" s="357" t="str">
        <f>IF(AND('MAPA DE RIESGOS'!$AP302="Muy Baja",'MAPA DE RIESGOS'!$AR302="Mayor"),CONCATENATE("R",'MAPA DE RIESGOS'!$H302,"C",'MAPA DE RIESGOS'!$AF302),"")</f>
        <v/>
      </c>
      <c r="BS150" s="357" t="str">
        <f>IF(AND('MAPA DE RIESGOS'!$AP303="Muy Baja",'MAPA DE RIESGOS'!$AR303="Mayor"),CONCATENATE("R",'MAPA DE RIESGOS'!$H303,"C",'MAPA DE RIESGOS'!$AF303),"")</f>
        <v/>
      </c>
      <c r="BT150" s="357" t="str">
        <f>IF(AND('MAPA DE RIESGOS'!$AP304="Muy Baja",'MAPA DE RIESGOS'!$AR304="Mayor"),CONCATENATE("R",'MAPA DE RIESGOS'!$H304,"C",'MAPA DE RIESGOS'!$AF304),"")</f>
        <v/>
      </c>
      <c r="BU150" s="357" t="str">
        <f>IF(AND('MAPA DE RIESGOS'!$AP305="Muy Baja",'MAPA DE RIESGOS'!$AR305="Mayor"),CONCATENATE("R",'MAPA DE RIESGOS'!$H305,"C",'MAPA DE RIESGOS'!$AF305),"")</f>
        <v/>
      </c>
      <c r="BV150" s="357" t="str">
        <f>IF(AND('MAPA DE RIESGOS'!$AP306="Muy Baja",'MAPA DE RIESGOS'!$AR306="Mayor"),CONCATENATE("R",'MAPA DE RIESGOS'!$H306,"C",'MAPA DE RIESGOS'!$AF306),"")</f>
        <v/>
      </c>
      <c r="BW150" s="357" t="str">
        <f>IF(AND('MAPA DE RIESGOS'!$AP307="Muy Baja",'MAPA DE RIESGOS'!$AR307="Mayor"),CONCATENATE("R",'MAPA DE RIESGOS'!$H307,"C",'MAPA DE RIESGOS'!$AF307),"")</f>
        <v/>
      </c>
      <c r="BX150" s="357" t="str">
        <f>IF(AND('MAPA DE RIESGOS'!$AP308="Muy Baja",'MAPA DE RIESGOS'!$AR308="Mayor"),CONCATENATE("R",'MAPA DE RIESGOS'!$H308,"C",'MAPA DE RIESGOS'!$AF308),"")</f>
        <v/>
      </c>
      <c r="BY150" s="357" t="str">
        <f>IF(AND('MAPA DE RIESGOS'!$AP309="Muy Baja",'MAPA DE RIESGOS'!$AR309="Mayor"),CONCATENATE("R",'MAPA DE RIESGOS'!$H309,"C",'MAPA DE RIESGOS'!$AF309),"")</f>
        <v/>
      </c>
      <c r="BZ150" s="357" t="str">
        <f>IF(AND('MAPA DE RIESGOS'!$AP310="Muy Baja",'MAPA DE RIESGOS'!$AR310="Mayor"),CONCATENATE("R",'MAPA DE RIESGOS'!$H310,"C",'MAPA DE RIESGOS'!$AF310),"")</f>
        <v/>
      </c>
      <c r="CA150" s="357" t="str">
        <f>IF(AND('MAPA DE RIESGOS'!$AP311="Muy Baja",'MAPA DE RIESGOS'!$AR311="Mayor"),CONCATENATE("R",'MAPA DE RIESGOS'!$H311,"C",'MAPA DE RIESGOS'!$AF311),"")</f>
        <v/>
      </c>
      <c r="CB150" s="357" t="str">
        <f>IF(AND('MAPA DE RIESGOS'!$AP312="Muy Baja",'MAPA DE RIESGOS'!$AR312="Mayor"),CONCATENATE("R",'MAPA DE RIESGOS'!$H312,"C",'MAPA DE RIESGOS'!$AF312),"")</f>
        <v/>
      </c>
      <c r="CC150" s="358" t="str">
        <f>IF(AND('MAPA DE RIESGOS'!$AP313="Muy Baja",'MAPA DE RIESGOS'!$AR313="Mayor"),CONCATENATE("R",'MAPA DE RIESGOS'!$H313,"C",'MAPA DE RIESGOS'!$AF313),"")</f>
        <v/>
      </c>
      <c r="CD150" s="359" t="str">
        <f>IF(AND('MAPA DE RIESGOS'!$AP296="Muy Baja",'MAPA DE RIESGOS'!$AR296="Catastrófico"),CONCATENATE("R",'MAPA DE RIESGOS'!$H296,"C",'MAPA DE RIESGOS'!$AF296),"")</f>
        <v/>
      </c>
      <c r="CE150" s="359" t="str">
        <f>IF(AND('MAPA DE RIESGOS'!$AP297="Muy Baja",'MAPA DE RIESGOS'!$AR297="Catastrófico"),CONCATENATE("R",'MAPA DE RIESGOS'!$H297,"C",'MAPA DE RIESGOS'!$AF297),"")</f>
        <v/>
      </c>
      <c r="CF150" s="359" t="str">
        <f>IF(AND('MAPA DE RIESGOS'!$AP298="Muy Baja",'MAPA DE RIESGOS'!$AR298="Catastrófico"),CONCATENATE("R",'MAPA DE RIESGOS'!$H298,"C",'MAPA DE RIESGOS'!$AF298),"")</f>
        <v/>
      </c>
      <c r="CG150" s="359" t="str">
        <f>IF(AND('MAPA DE RIESGOS'!$AP299="Muy Baja",'MAPA DE RIESGOS'!$AR299="Catastrófico"),CONCATENATE("R",'MAPA DE RIESGOS'!$H299,"C",'MAPA DE RIESGOS'!$AF299),"")</f>
        <v/>
      </c>
      <c r="CH150" s="359" t="str">
        <f>IF(AND('MAPA DE RIESGOS'!$AP300="Muy Baja",'MAPA DE RIESGOS'!$AR300="Catastrófico"),CONCATENATE("R",'MAPA DE RIESGOS'!$H300,"C",'MAPA DE RIESGOS'!$AF300),"")</f>
        <v/>
      </c>
      <c r="CI150" s="359" t="str">
        <f>IF(AND('MAPA DE RIESGOS'!$AP301="Muy Baja",'MAPA DE RIESGOS'!$AR301="Catastrófico"),CONCATENATE("R",'MAPA DE RIESGOS'!$H301,"C",'MAPA DE RIESGOS'!$AF301),"")</f>
        <v/>
      </c>
      <c r="CJ150" s="359" t="str">
        <f>IF(AND('MAPA DE RIESGOS'!$AP302="Muy Baja",'MAPA DE RIESGOS'!$AR302="Catastrófico"),CONCATENATE("R",'MAPA DE RIESGOS'!$H302,"C",'MAPA DE RIESGOS'!$AF302),"")</f>
        <v/>
      </c>
      <c r="CK150" s="359" t="str">
        <f>IF(AND('MAPA DE RIESGOS'!$AP303="Muy Baja",'MAPA DE RIESGOS'!$AR303="Catastrófico"),CONCATENATE("R",'MAPA DE RIESGOS'!$H303,"C",'MAPA DE RIESGOS'!$AF303),"")</f>
        <v/>
      </c>
      <c r="CL150" s="359" t="str">
        <f>IF(AND('MAPA DE RIESGOS'!$AP304="Muy Baja",'MAPA DE RIESGOS'!$AR304="Catastrófico"),CONCATENATE("R",'MAPA DE RIESGOS'!$H304,"C",'MAPA DE RIESGOS'!$AF304),"")</f>
        <v/>
      </c>
      <c r="CM150" s="359" t="str">
        <f>IF(AND('MAPA DE RIESGOS'!$AP305="Muy Baja",'MAPA DE RIESGOS'!$AR305="Catastrófico"),CONCATENATE("R",'MAPA DE RIESGOS'!$H305,"C",'MAPA DE RIESGOS'!$AF305),"")</f>
        <v/>
      </c>
      <c r="CN150" s="359" t="str">
        <f>IF(AND('MAPA DE RIESGOS'!$AP306="Muy Baja",'MAPA DE RIESGOS'!$AR306="Catastrófico"),CONCATENATE("R",'MAPA DE RIESGOS'!$H306,"C",'MAPA DE RIESGOS'!$AF306),"")</f>
        <v/>
      </c>
      <c r="CO150" s="359" t="str">
        <f>IF(AND('MAPA DE RIESGOS'!$AP307="Muy Baja",'MAPA DE RIESGOS'!$AR307="Catastrófico"),CONCATENATE("R",'MAPA DE RIESGOS'!$H307,"C",'MAPA DE RIESGOS'!$AF307),"")</f>
        <v/>
      </c>
      <c r="CP150" s="359" t="str">
        <f>IF(AND('MAPA DE RIESGOS'!$AP308="Muy Baja",'MAPA DE RIESGOS'!$AR308="Catastrófico"),CONCATENATE("R",'MAPA DE RIESGOS'!$H308,"C",'MAPA DE RIESGOS'!$AF308),"")</f>
        <v/>
      </c>
      <c r="CQ150" s="359" t="str">
        <f>IF(AND('MAPA DE RIESGOS'!$AP309="Muy Baja",'MAPA DE RIESGOS'!$AR309="Catastrófico"),CONCATENATE("R",'MAPA DE RIESGOS'!$H309,"C",'MAPA DE RIESGOS'!$AF309),"")</f>
        <v/>
      </c>
      <c r="CR150" s="359" t="str">
        <f>IF(AND('MAPA DE RIESGOS'!$AP310="Muy Baja",'MAPA DE RIESGOS'!$AR310="Catastrófico"),CONCATENATE("R",'MAPA DE RIESGOS'!$H310,"C",'MAPA DE RIESGOS'!$AF310),"")</f>
        <v/>
      </c>
      <c r="CS150" s="359" t="str">
        <f>IF(AND('MAPA DE RIESGOS'!$AP311="Muy Baja",'MAPA DE RIESGOS'!$AR311="Catastrófico"),CONCATENATE("R",'MAPA DE RIESGOS'!$H311,"C",'MAPA DE RIESGOS'!$AF311),"")</f>
        <v/>
      </c>
      <c r="CT150" s="359" t="str">
        <f>IF(AND('MAPA DE RIESGOS'!$AP312="Muy Baja",'MAPA DE RIESGOS'!$AR312="Catastrófico"),CONCATENATE("R",'MAPA DE RIESGOS'!$H312,"C",'MAPA DE RIESGOS'!$AF312),"")</f>
        <v/>
      </c>
      <c r="CU150" s="360" t="str">
        <f>IF(AND('MAPA DE RIESGOS'!$AP313="Muy Baja",'MAPA DE RIESGOS'!$AR313="Catastrófico"),CONCATENATE("R",'MAPA DE RIESGOS'!$H313,"C",'MAPA DE RIESGOS'!$AF313),"")</f>
        <v/>
      </c>
      <c r="CV150" s="67"/>
    </row>
    <row r="151" spans="2:100" ht="32.5" customHeight="1">
      <c r="B151" s="749"/>
      <c r="C151" s="749"/>
      <c r="D151" s="750"/>
      <c r="E151" s="738"/>
      <c r="F151" s="739"/>
      <c r="G151" s="739"/>
      <c r="H151" s="739"/>
      <c r="I151" s="739"/>
      <c r="J151" s="378" t="str">
        <f>IF(AND('MAPA DE RIESGOS'!$AP314="Muy Baja",'MAPA DE RIESGOS'!$AR314="Leve"),CONCATENATE("R",'MAPA DE RIESGOS'!$H314,"C",'MAPA DE RIESGOS'!$AF314),"")</f>
        <v/>
      </c>
      <c r="K151" s="379" t="str">
        <f>IF(AND('MAPA DE RIESGOS'!$AP315="Muy Baja",'MAPA DE RIESGOS'!$AR315="Leve"),CONCATENATE("R",'MAPA DE RIESGOS'!$H315,"C",'MAPA DE RIESGOS'!$AF315),"")</f>
        <v/>
      </c>
      <c r="L151" s="379" t="str">
        <f>IF(AND('MAPA DE RIESGOS'!$AP316="Muy Baja",'MAPA DE RIESGOS'!$AR316="Leve"),CONCATENATE("R",'MAPA DE RIESGOS'!$H316,"C",'MAPA DE RIESGOS'!$AF316),"")</f>
        <v/>
      </c>
      <c r="M151" s="379" t="str">
        <f>IF(AND('MAPA DE RIESGOS'!$AP317="Muy Baja",'MAPA DE RIESGOS'!$AR317="Leve"),CONCATENATE("R",'MAPA DE RIESGOS'!$H317,"C",'MAPA DE RIESGOS'!$AF317),"")</f>
        <v/>
      </c>
      <c r="N151" s="379" t="str">
        <f>IF(AND('MAPA DE RIESGOS'!$AP318="Muy Baja",'MAPA DE RIESGOS'!$AR318="Leve"),CONCATENATE("R",'MAPA DE RIESGOS'!$H318,"C",'MAPA DE RIESGOS'!$AF318),"")</f>
        <v/>
      </c>
      <c r="O151" s="379" t="str">
        <f>IF(AND('MAPA DE RIESGOS'!$AP319="Muy Baja",'MAPA DE RIESGOS'!$AR319="Leve"),CONCATENATE("R",'MAPA DE RIESGOS'!$H319,"C",'MAPA DE RIESGOS'!$AF319),"")</f>
        <v/>
      </c>
      <c r="P151" s="379" t="str">
        <f>IF(AND('MAPA DE RIESGOS'!$AP320="Muy Baja",'MAPA DE RIESGOS'!$AR320="Leve"),CONCATENATE("R",'MAPA DE RIESGOS'!$H320,"C",'MAPA DE RIESGOS'!$AF320),"")</f>
        <v/>
      </c>
      <c r="Q151" s="379" t="str">
        <f>IF(AND('MAPA DE RIESGOS'!$AP321="Muy Baja",'MAPA DE RIESGOS'!$AR321="Leve"),CONCATENATE("R",'MAPA DE RIESGOS'!$H321,"C",'MAPA DE RIESGOS'!$AF321),"")</f>
        <v/>
      </c>
      <c r="R151" s="379" t="str">
        <f>IF(AND('MAPA DE RIESGOS'!$AP322="Muy Baja",'MAPA DE RIESGOS'!$AR322="Leve"),CONCATENATE("R",'MAPA DE RIESGOS'!$H322,"C",'MAPA DE RIESGOS'!$AF322),"")</f>
        <v/>
      </c>
      <c r="S151" s="379" t="str">
        <f>IF(AND('MAPA DE RIESGOS'!$AP323="Muy Baja",'MAPA DE RIESGOS'!$AR323="Leve"),CONCATENATE("R",'MAPA DE RIESGOS'!$H323,"C",'MAPA DE RIESGOS'!$AF323),"")</f>
        <v/>
      </c>
      <c r="T151" s="379" t="str">
        <f>IF(AND('MAPA DE RIESGOS'!$AP324="Muy Baja",'MAPA DE RIESGOS'!$AR324="Leve"),CONCATENATE("R",'MAPA DE RIESGOS'!$H324,"C",'MAPA DE RIESGOS'!$AF324),"")</f>
        <v/>
      </c>
      <c r="U151" s="379" t="str">
        <f>IF(AND('MAPA DE RIESGOS'!$AP325="Muy Baja",'MAPA DE RIESGOS'!$AR325="Leve"),CONCATENATE("R",'MAPA DE RIESGOS'!$H325,"C",'MAPA DE RIESGOS'!$AF325),"")</f>
        <v/>
      </c>
      <c r="V151" s="379" t="str">
        <f>IF(AND('MAPA DE RIESGOS'!$AP326="Muy Baja",'MAPA DE RIESGOS'!$AR326="Leve"),CONCATENATE("R",'MAPA DE RIESGOS'!$H326,"C",'MAPA DE RIESGOS'!$AF326),"")</f>
        <v/>
      </c>
      <c r="W151" s="379" t="str">
        <f>IF(AND('MAPA DE RIESGOS'!$AP327="Muy Baja",'MAPA DE RIESGOS'!$AR327="Leve"),CONCATENATE("R",'MAPA DE RIESGOS'!$H327,"C",'MAPA DE RIESGOS'!$AF327),"")</f>
        <v/>
      </c>
      <c r="X151" s="379" t="str">
        <f>IF(AND('MAPA DE RIESGOS'!$AP328="Muy Baja",'MAPA DE RIESGOS'!$AR328="Leve"),CONCATENATE("R",'MAPA DE RIESGOS'!$H328,"C",'MAPA DE RIESGOS'!$AF328),"")</f>
        <v/>
      </c>
      <c r="Y151" s="379" t="str">
        <f>IF(AND('MAPA DE RIESGOS'!$AP329="Muy Baja",'MAPA DE RIESGOS'!$AR329="Leve"),CONCATENATE("R",'MAPA DE RIESGOS'!$H329,"C",'MAPA DE RIESGOS'!$AF329),"")</f>
        <v/>
      </c>
      <c r="Z151" s="379" t="str">
        <f>IF(AND('MAPA DE RIESGOS'!$AP330="Muy Baja",'MAPA DE RIESGOS'!$AR330="Leve"),CONCATENATE("R",'MAPA DE RIESGOS'!$H330,"C",'MAPA DE RIESGOS'!$AF330),"")</f>
        <v/>
      </c>
      <c r="AA151" s="380" t="str">
        <f>IF(AND('MAPA DE RIESGOS'!$AP331="Muy Baja",'MAPA DE RIESGOS'!$AR331="Leve"),CONCATENATE("R",'MAPA DE RIESGOS'!$H331,"C",'MAPA DE RIESGOS'!$AF331),"")</f>
        <v/>
      </c>
      <c r="AB151" s="378" t="str">
        <f>IF(AND('MAPA DE RIESGOS'!$AP314="Muy Baja",'MAPA DE RIESGOS'!$AR314="Menor"),CONCATENATE("R",'MAPA DE RIESGOS'!$H314,"C",'MAPA DE RIESGOS'!$AF314),"")</f>
        <v/>
      </c>
      <c r="AC151" s="379" t="str">
        <f>IF(AND('MAPA DE RIESGOS'!$AP315="Muy Baja",'MAPA DE RIESGOS'!$AR315="Menor"),CONCATENATE("R",'MAPA DE RIESGOS'!$H315,"C",'MAPA DE RIESGOS'!$AF315),"")</f>
        <v/>
      </c>
      <c r="AD151" s="379" t="str">
        <f>IF(AND('MAPA DE RIESGOS'!$AP316="Muy Baja",'MAPA DE RIESGOS'!$AR316="Menor"),CONCATENATE("R",'MAPA DE RIESGOS'!$H316,"C",'MAPA DE RIESGOS'!$AF316),"")</f>
        <v/>
      </c>
      <c r="AE151" s="379" t="str">
        <f>IF(AND('MAPA DE RIESGOS'!$AP317="Muy Baja",'MAPA DE RIESGOS'!$AR317="Menor"),CONCATENATE("R",'MAPA DE RIESGOS'!$H317,"C",'MAPA DE RIESGOS'!$AF317),"")</f>
        <v/>
      </c>
      <c r="AF151" s="379" t="str">
        <f>IF(AND('MAPA DE RIESGOS'!$AP318="Muy Baja",'MAPA DE RIESGOS'!$AR318="Menor"),CONCATENATE("R",'MAPA DE RIESGOS'!$H318,"C",'MAPA DE RIESGOS'!$AF318),"")</f>
        <v/>
      </c>
      <c r="AG151" s="379" t="str">
        <f>IF(AND('MAPA DE RIESGOS'!$AP319="Muy Baja",'MAPA DE RIESGOS'!$AR319="Menor"),CONCATENATE("R",'MAPA DE RIESGOS'!$H319,"C",'MAPA DE RIESGOS'!$AF319),"")</f>
        <v/>
      </c>
      <c r="AH151" s="379" t="str">
        <f>IF(AND('MAPA DE RIESGOS'!$AP320="Muy Baja",'MAPA DE RIESGOS'!$AR320="Menor"),CONCATENATE("R",'MAPA DE RIESGOS'!$H320,"C",'MAPA DE RIESGOS'!$AF320),"")</f>
        <v/>
      </c>
      <c r="AI151" s="379" t="str">
        <f>IF(AND('MAPA DE RIESGOS'!$AP321="Muy Baja",'MAPA DE RIESGOS'!$AR321="Menor"),CONCATENATE("R",'MAPA DE RIESGOS'!$H321,"C",'MAPA DE RIESGOS'!$AF321),"")</f>
        <v/>
      </c>
      <c r="AJ151" s="379" t="str">
        <f>IF(AND('MAPA DE RIESGOS'!$AP322="Muy Baja",'MAPA DE RIESGOS'!$AR322="Menor"),CONCATENATE("R",'MAPA DE RIESGOS'!$H322,"C",'MAPA DE RIESGOS'!$AF322),"")</f>
        <v/>
      </c>
      <c r="AK151" s="379" t="str">
        <f>IF(AND('MAPA DE RIESGOS'!$AP323="Muy Baja",'MAPA DE RIESGOS'!$AR323="Menor"),CONCATENATE("R",'MAPA DE RIESGOS'!$H323,"C",'MAPA DE RIESGOS'!$AF323),"")</f>
        <v/>
      </c>
      <c r="AL151" s="379" t="str">
        <f>IF(AND('MAPA DE RIESGOS'!$AP324="Muy Baja",'MAPA DE RIESGOS'!$AR324="Menor"),CONCATENATE("R",'MAPA DE RIESGOS'!$H324,"C",'MAPA DE RIESGOS'!$AF324),"")</f>
        <v/>
      </c>
      <c r="AM151" s="379" t="str">
        <f>IF(AND('MAPA DE RIESGOS'!$AP325="Muy Baja",'MAPA DE RIESGOS'!$AR325="Menor"),CONCATENATE("R",'MAPA DE RIESGOS'!$H325,"C",'MAPA DE RIESGOS'!$AF325),"")</f>
        <v/>
      </c>
      <c r="AN151" s="379" t="str">
        <f>IF(AND('MAPA DE RIESGOS'!$AP326="Muy Baja",'MAPA DE RIESGOS'!$AR326="Menor"),CONCATENATE("R",'MAPA DE RIESGOS'!$H326,"C",'MAPA DE RIESGOS'!$AF326),"")</f>
        <v/>
      </c>
      <c r="AO151" s="379" t="str">
        <f>IF(AND('MAPA DE RIESGOS'!$AP327="Muy Baja",'MAPA DE RIESGOS'!$AR327="Menor"),CONCATENATE("R",'MAPA DE RIESGOS'!$H327,"C",'MAPA DE RIESGOS'!$AF327),"")</f>
        <v/>
      </c>
      <c r="AP151" s="379" t="str">
        <f>IF(AND('MAPA DE RIESGOS'!$AP328="Muy Baja",'MAPA DE RIESGOS'!$AR328="Menor"),CONCATENATE("R",'MAPA DE RIESGOS'!$H328,"C",'MAPA DE RIESGOS'!$AF328),"")</f>
        <v/>
      </c>
      <c r="AQ151" s="379" t="str">
        <f>IF(AND('MAPA DE RIESGOS'!$AP329="Muy Baja",'MAPA DE RIESGOS'!$AR329="Menor"),CONCATENATE("R",'MAPA DE RIESGOS'!$H329,"C",'MAPA DE RIESGOS'!$AF329),"")</f>
        <v/>
      </c>
      <c r="AR151" s="379" t="str">
        <f>IF(AND('MAPA DE RIESGOS'!$AP330="Muy Baja",'MAPA DE RIESGOS'!$AR330="Menor"),CONCATENATE("R",'MAPA DE RIESGOS'!$H330,"C",'MAPA DE RIESGOS'!$AF330),"")</f>
        <v/>
      </c>
      <c r="AS151" s="380" t="str">
        <f>IF(AND('MAPA DE RIESGOS'!$AP331="Muy Baja",'MAPA DE RIESGOS'!$AR331="Menor"),CONCATENATE("R",'MAPA DE RIESGOS'!$H331,"C",'MAPA DE RIESGOS'!$AF331),"")</f>
        <v/>
      </c>
      <c r="AT151" s="369" t="str">
        <f>IF(AND('MAPA DE RIESGOS'!$AP314="Muy Baja",'MAPA DE RIESGOS'!$AR314="Moderado"),CONCATENATE("R",'MAPA DE RIESGOS'!$H314,"C",'MAPA DE RIESGOS'!$AF314),"")</f>
        <v/>
      </c>
      <c r="AU151" s="370" t="str">
        <f>IF(AND('MAPA DE RIESGOS'!$AP315="Muy Baja",'MAPA DE RIESGOS'!$AR315="Moderado"),CONCATENATE("R",'MAPA DE RIESGOS'!$H315,"C",'MAPA DE RIESGOS'!$AF315),"")</f>
        <v/>
      </c>
      <c r="AV151" s="370" t="str">
        <f>IF(AND('MAPA DE RIESGOS'!$AP316="Muy Baja",'MAPA DE RIESGOS'!$AR316="Moderado"),CONCATENATE("R",'MAPA DE RIESGOS'!$H316,"C",'MAPA DE RIESGOS'!$AF316),"")</f>
        <v/>
      </c>
      <c r="AW151" s="370" t="str">
        <f>IF(AND('MAPA DE RIESGOS'!$AP317="Muy Baja",'MAPA DE RIESGOS'!$AR317="Moderado"),CONCATENATE("R",'MAPA DE RIESGOS'!$H317,"C",'MAPA DE RIESGOS'!$AF317),"")</f>
        <v/>
      </c>
      <c r="AX151" s="370" t="str">
        <f>IF(AND('MAPA DE RIESGOS'!$AP318="Muy Baja",'MAPA DE RIESGOS'!$AR318="Moderado"),CONCATENATE("R",'MAPA DE RIESGOS'!$H318,"C",'MAPA DE RIESGOS'!$AF318),"")</f>
        <v/>
      </c>
      <c r="AY151" s="370" t="str">
        <f>IF(AND('MAPA DE RIESGOS'!$AP319="Muy Baja",'MAPA DE RIESGOS'!$AR319="Moderado"),CONCATENATE("R",'MAPA DE RIESGOS'!$H319,"C",'MAPA DE RIESGOS'!$AF319),"")</f>
        <v/>
      </c>
      <c r="AZ151" s="370" t="str">
        <f>IF(AND('MAPA DE RIESGOS'!$AP320="Muy Baja",'MAPA DE RIESGOS'!$AR320="Moderado"),CONCATENATE("R",'MAPA DE RIESGOS'!$H320,"C",'MAPA DE RIESGOS'!$AF320),"")</f>
        <v/>
      </c>
      <c r="BA151" s="370" t="str">
        <f>IF(AND('MAPA DE RIESGOS'!$AP321="Muy Baja",'MAPA DE RIESGOS'!$AR321="Moderado"),CONCATENATE("R",'MAPA DE RIESGOS'!$H321,"C",'MAPA DE RIESGOS'!$AF321),"")</f>
        <v/>
      </c>
      <c r="BB151" s="370" t="str">
        <f>IF(AND('MAPA DE RIESGOS'!$AP322="Muy Baja",'MAPA DE RIESGOS'!$AR322="Moderado"),CONCATENATE("R",'MAPA DE RIESGOS'!$H322,"C",'MAPA DE RIESGOS'!$AF322),"")</f>
        <v/>
      </c>
      <c r="BC151" s="370" t="str">
        <f>IF(AND('MAPA DE RIESGOS'!$AP323="Muy Baja",'MAPA DE RIESGOS'!$AR323="Moderado"),CONCATENATE("R",'MAPA DE RIESGOS'!$H323,"C",'MAPA DE RIESGOS'!$AF323),"")</f>
        <v/>
      </c>
      <c r="BD151" s="370" t="str">
        <f>IF(AND('MAPA DE RIESGOS'!$AP324="Muy Baja",'MAPA DE RIESGOS'!$AR324="Moderado"),CONCATENATE("R",'MAPA DE RIESGOS'!$H324,"C",'MAPA DE RIESGOS'!$AF324),"")</f>
        <v/>
      </c>
      <c r="BE151" s="370" t="str">
        <f>IF(AND('MAPA DE RIESGOS'!$AP325="Muy Baja",'MAPA DE RIESGOS'!$AR325="Moderado"),CONCATENATE("R",'MAPA DE RIESGOS'!$H325,"C",'MAPA DE RIESGOS'!$AF325),"")</f>
        <v/>
      </c>
      <c r="BF151" s="370" t="str">
        <f>IF(AND('MAPA DE RIESGOS'!$AP326="Muy Baja",'MAPA DE RIESGOS'!$AR326="Moderado"),CONCATENATE("R",'MAPA DE RIESGOS'!$H326,"C",'MAPA DE RIESGOS'!$AF326),"")</f>
        <v/>
      </c>
      <c r="BG151" s="370" t="str">
        <f>IF(AND('MAPA DE RIESGOS'!$AP327="Muy Baja",'MAPA DE RIESGOS'!$AR327="Moderado"),CONCATENATE("R",'MAPA DE RIESGOS'!$H327,"C",'MAPA DE RIESGOS'!$AF327),"")</f>
        <v/>
      </c>
      <c r="BH151" s="370" t="str">
        <f>IF(AND('MAPA DE RIESGOS'!$AP328="Muy Baja",'MAPA DE RIESGOS'!$AR328="Moderado"),CONCATENATE("R",'MAPA DE RIESGOS'!$H328,"C",'MAPA DE RIESGOS'!$AF328),"")</f>
        <v/>
      </c>
      <c r="BI151" s="370" t="str">
        <f>IF(AND('MAPA DE RIESGOS'!$AP329="Muy Baja",'MAPA DE RIESGOS'!$AR329="Moderado"),CONCATENATE("R",'MAPA DE RIESGOS'!$H329,"C",'MAPA DE RIESGOS'!$AF329),"")</f>
        <v/>
      </c>
      <c r="BJ151" s="370" t="str">
        <f>IF(AND('MAPA DE RIESGOS'!$AP330="Muy Baja",'MAPA DE RIESGOS'!$AR330="Moderado"),CONCATENATE("R",'MAPA DE RIESGOS'!$H330,"C",'MAPA DE RIESGOS'!$AF330),"")</f>
        <v/>
      </c>
      <c r="BK151" s="371" t="str">
        <f>IF(AND('MAPA DE RIESGOS'!$AP331="Muy Baja",'MAPA DE RIESGOS'!$AR331="Moderado"),CONCATENATE("R",'MAPA DE RIESGOS'!$H331,"C",'MAPA DE RIESGOS'!$AF331),"")</f>
        <v/>
      </c>
      <c r="BL151" s="357" t="str">
        <f>IF(AND('MAPA DE RIESGOS'!$AP314="Muy Baja",'MAPA DE RIESGOS'!$AR314="Mayor"),CONCATENATE("R",'MAPA DE RIESGOS'!$H314,"C",'MAPA DE RIESGOS'!$AF314),"")</f>
        <v/>
      </c>
      <c r="BM151" s="357" t="str">
        <f>IF(AND('MAPA DE RIESGOS'!$AP315="Muy Baja",'MAPA DE RIESGOS'!$AR315="Mayor"),CONCATENATE("R",'MAPA DE RIESGOS'!$H315,"C",'MAPA DE RIESGOS'!$AF315),"")</f>
        <v/>
      </c>
      <c r="BN151" s="357" t="str">
        <f>IF(AND('MAPA DE RIESGOS'!$AP316="Muy Baja",'MAPA DE RIESGOS'!$AR316="Mayor"),CONCATENATE("R",'MAPA DE RIESGOS'!$H316,"C",'MAPA DE RIESGOS'!$AF316),"")</f>
        <v/>
      </c>
      <c r="BO151" s="357" t="str">
        <f>IF(AND('MAPA DE RIESGOS'!$AP317="Muy Baja",'MAPA DE RIESGOS'!$AR317="Mayor"),CONCATENATE("R",'MAPA DE RIESGOS'!$H317,"C",'MAPA DE RIESGOS'!$AF317),"")</f>
        <v/>
      </c>
      <c r="BP151" s="357" t="str">
        <f>IF(AND('MAPA DE RIESGOS'!$AP318="Muy Baja",'MAPA DE RIESGOS'!$AR318="Mayor"),CONCATENATE("R",'MAPA DE RIESGOS'!$H318,"C",'MAPA DE RIESGOS'!$AF318),"")</f>
        <v/>
      </c>
      <c r="BQ151" s="357" t="str">
        <f>IF(AND('MAPA DE RIESGOS'!$AP319="Muy Baja",'MAPA DE RIESGOS'!$AR319="Mayor"),CONCATENATE("R",'MAPA DE RIESGOS'!$H319,"C",'MAPA DE RIESGOS'!$AF319),"")</f>
        <v/>
      </c>
      <c r="BR151" s="357" t="str">
        <f>IF(AND('MAPA DE RIESGOS'!$AP320="Muy Baja",'MAPA DE RIESGOS'!$AR320="Mayor"),CONCATENATE("R",'MAPA DE RIESGOS'!$H320,"C",'MAPA DE RIESGOS'!$AF320),"")</f>
        <v/>
      </c>
      <c r="BS151" s="357" t="str">
        <f>IF(AND('MAPA DE RIESGOS'!$AP321="Muy Baja",'MAPA DE RIESGOS'!$AR321="Mayor"),CONCATENATE("R",'MAPA DE RIESGOS'!$H321,"C",'MAPA DE RIESGOS'!$AF321),"")</f>
        <v/>
      </c>
      <c r="BT151" s="357" t="str">
        <f>IF(AND('MAPA DE RIESGOS'!$AP322="Muy Baja",'MAPA DE RIESGOS'!$AR322="Mayor"),CONCATENATE("R",'MAPA DE RIESGOS'!$H322,"C",'MAPA DE RIESGOS'!$AF322),"")</f>
        <v/>
      </c>
      <c r="BU151" s="357" t="str">
        <f>IF(AND('MAPA DE RIESGOS'!$AP323="Muy Baja",'MAPA DE RIESGOS'!$AR323="Mayor"),CONCATENATE("R",'MAPA DE RIESGOS'!$H323,"C",'MAPA DE RIESGOS'!$AF323),"")</f>
        <v/>
      </c>
      <c r="BV151" s="357" t="str">
        <f>IF(AND('MAPA DE RIESGOS'!$AP324="Muy Baja",'MAPA DE RIESGOS'!$AR324="Mayor"),CONCATENATE("R",'MAPA DE RIESGOS'!$H324,"C",'MAPA DE RIESGOS'!$AF324),"")</f>
        <v/>
      </c>
      <c r="BW151" s="357" t="str">
        <f>IF(AND('MAPA DE RIESGOS'!$AP325="Muy Baja",'MAPA DE RIESGOS'!$AR325="Mayor"),CONCATENATE("R",'MAPA DE RIESGOS'!$H325,"C",'MAPA DE RIESGOS'!$AF325),"")</f>
        <v/>
      </c>
      <c r="BX151" s="357" t="str">
        <f>IF(AND('MAPA DE RIESGOS'!$AP326="Muy Baja",'MAPA DE RIESGOS'!$AR326="Mayor"),CONCATENATE("R",'MAPA DE RIESGOS'!$H326,"C",'MAPA DE RIESGOS'!$AF326),"")</f>
        <v/>
      </c>
      <c r="BY151" s="357" t="str">
        <f>IF(AND('MAPA DE RIESGOS'!$AP327="Muy Baja",'MAPA DE RIESGOS'!$AR327="Mayor"),CONCATENATE("R",'MAPA DE RIESGOS'!$H327,"C",'MAPA DE RIESGOS'!$AF327),"")</f>
        <v/>
      </c>
      <c r="BZ151" s="357" t="str">
        <f>IF(AND('MAPA DE RIESGOS'!$AP328="Muy Baja",'MAPA DE RIESGOS'!$AR328="Mayor"),CONCATENATE("R",'MAPA DE RIESGOS'!$H328,"C",'MAPA DE RIESGOS'!$AF328),"")</f>
        <v/>
      </c>
      <c r="CA151" s="357" t="str">
        <f>IF(AND('MAPA DE RIESGOS'!$AP329="Muy Baja",'MAPA DE RIESGOS'!$AR329="Mayor"),CONCATENATE("R",'MAPA DE RIESGOS'!$H329,"C",'MAPA DE RIESGOS'!$AF329),"")</f>
        <v/>
      </c>
      <c r="CB151" s="357" t="str">
        <f>IF(AND('MAPA DE RIESGOS'!$AP330="Muy Baja",'MAPA DE RIESGOS'!$AR330="Mayor"),CONCATENATE("R",'MAPA DE RIESGOS'!$H330,"C",'MAPA DE RIESGOS'!$AF330),"")</f>
        <v/>
      </c>
      <c r="CC151" s="358" t="str">
        <f>IF(AND('MAPA DE RIESGOS'!$AP331="Muy Baja",'MAPA DE RIESGOS'!$AR331="Mayor"),CONCATENATE("R",'MAPA DE RIESGOS'!$H331,"C",'MAPA DE RIESGOS'!$AF331),"")</f>
        <v/>
      </c>
      <c r="CD151" s="359" t="str">
        <f>IF(AND('MAPA DE RIESGOS'!$AP314="Muy Baja",'MAPA DE RIESGOS'!$AR314="Catastrófico"),CONCATENATE("R",'MAPA DE RIESGOS'!$H314,"C",'MAPA DE RIESGOS'!$AF314),"")</f>
        <v/>
      </c>
      <c r="CE151" s="359" t="str">
        <f>IF(AND('MAPA DE RIESGOS'!$AP315="Muy Baja",'MAPA DE RIESGOS'!$AR315="Catastrófico"),CONCATENATE("R",'MAPA DE RIESGOS'!$H315,"C",'MAPA DE RIESGOS'!$AF315),"")</f>
        <v/>
      </c>
      <c r="CF151" s="359" t="str">
        <f>IF(AND('MAPA DE RIESGOS'!$AP316="Muy Baja",'MAPA DE RIESGOS'!$AR316="Catastrófico"),CONCATENATE("R",'MAPA DE RIESGOS'!$H316,"C",'MAPA DE RIESGOS'!$AF316),"")</f>
        <v/>
      </c>
      <c r="CG151" s="359" t="str">
        <f>IF(AND('MAPA DE RIESGOS'!$AP317="Muy Baja",'MAPA DE RIESGOS'!$AR317="Catastrófico"),CONCATENATE("R",'MAPA DE RIESGOS'!$H317,"C",'MAPA DE RIESGOS'!$AF317),"")</f>
        <v/>
      </c>
      <c r="CH151" s="359" t="str">
        <f>IF(AND('MAPA DE RIESGOS'!$AP318="Muy Baja",'MAPA DE RIESGOS'!$AR318="Catastrófico"),CONCATENATE("R",'MAPA DE RIESGOS'!$H318,"C",'MAPA DE RIESGOS'!$AF318),"")</f>
        <v/>
      </c>
      <c r="CI151" s="359" t="str">
        <f>IF(AND('MAPA DE RIESGOS'!$AP319="Muy Baja",'MAPA DE RIESGOS'!$AR319="Catastrófico"),CONCATENATE("R",'MAPA DE RIESGOS'!$H319,"C",'MAPA DE RIESGOS'!$AF319),"")</f>
        <v/>
      </c>
      <c r="CJ151" s="359" t="str">
        <f>IF(AND('MAPA DE RIESGOS'!$AP320="Muy Baja",'MAPA DE RIESGOS'!$AR320="Catastrófico"),CONCATENATE("R",'MAPA DE RIESGOS'!$H320,"C",'MAPA DE RIESGOS'!$AF320),"")</f>
        <v/>
      </c>
      <c r="CK151" s="359" t="str">
        <f>IF(AND('MAPA DE RIESGOS'!$AP321="Muy Baja",'MAPA DE RIESGOS'!$AR321="Catastrófico"),CONCATENATE("R",'MAPA DE RIESGOS'!$H321,"C",'MAPA DE RIESGOS'!$AF321),"")</f>
        <v/>
      </c>
      <c r="CL151" s="359" t="str">
        <f>IF(AND('MAPA DE RIESGOS'!$AP322="Muy Baja",'MAPA DE RIESGOS'!$AR322="Catastrófico"),CONCATENATE("R",'MAPA DE RIESGOS'!$H322,"C",'MAPA DE RIESGOS'!$AF322),"")</f>
        <v/>
      </c>
      <c r="CM151" s="359" t="str">
        <f>IF(AND('MAPA DE RIESGOS'!$AP323="Muy Baja",'MAPA DE RIESGOS'!$AR323="Catastrófico"),CONCATENATE("R",'MAPA DE RIESGOS'!$H323,"C",'MAPA DE RIESGOS'!$AF323),"")</f>
        <v/>
      </c>
      <c r="CN151" s="359" t="str">
        <f>IF(AND('MAPA DE RIESGOS'!$AP324="Muy Baja",'MAPA DE RIESGOS'!$AR324="Catastrófico"),CONCATENATE("R",'MAPA DE RIESGOS'!$H324,"C",'MAPA DE RIESGOS'!$AF324),"")</f>
        <v/>
      </c>
      <c r="CO151" s="359" t="str">
        <f>IF(AND('MAPA DE RIESGOS'!$AP325="Muy Baja",'MAPA DE RIESGOS'!$AR325="Catastrófico"),CONCATENATE("R",'MAPA DE RIESGOS'!$H325,"C",'MAPA DE RIESGOS'!$AF325),"")</f>
        <v/>
      </c>
      <c r="CP151" s="359" t="str">
        <f>IF(AND('MAPA DE RIESGOS'!$AP326="Muy Baja",'MAPA DE RIESGOS'!$AR326="Catastrófico"),CONCATENATE("R",'MAPA DE RIESGOS'!$H326,"C",'MAPA DE RIESGOS'!$AF326),"")</f>
        <v/>
      </c>
      <c r="CQ151" s="359" t="str">
        <f>IF(AND('MAPA DE RIESGOS'!$AP327="Muy Baja",'MAPA DE RIESGOS'!$AR327="Catastrófico"),CONCATENATE("R",'MAPA DE RIESGOS'!$H327,"C",'MAPA DE RIESGOS'!$AF327),"")</f>
        <v/>
      </c>
      <c r="CR151" s="359" t="str">
        <f>IF(AND('MAPA DE RIESGOS'!$AP328="Muy Baja",'MAPA DE RIESGOS'!$AR328="Catastrófico"),CONCATENATE("R",'MAPA DE RIESGOS'!$H328,"C",'MAPA DE RIESGOS'!$AF328),"")</f>
        <v/>
      </c>
      <c r="CS151" s="359" t="str">
        <f>IF(AND('MAPA DE RIESGOS'!$AP329="Muy Baja",'MAPA DE RIESGOS'!$AR329="Catastrófico"),CONCATENATE("R",'MAPA DE RIESGOS'!$H329,"C",'MAPA DE RIESGOS'!$AF329),"")</f>
        <v/>
      </c>
      <c r="CT151" s="359" t="str">
        <f>IF(AND('MAPA DE RIESGOS'!$AP330="Muy Baja",'MAPA DE RIESGOS'!$AR330="Catastrófico"),CONCATENATE("R",'MAPA DE RIESGOS'!$H330,"C",'MAPA DE RIESGOS'!$AF330),"")</f>
        <v/>
      </c>
      <c r="CU151" s="360" t="str">
        <f>IF(AND('MAPA DE RIESGOS'!$AP331="Muy Baja",'MAPA DE RIESGOS'!$AR331="Catastrófico"),CONCATENATE("R",'MAPA DE RIESGOS'!$H331,"C",'MAPA DE RIESGOS'!$AF331),"")</f>
        <v/>
      </c>
      <c r="CV151" s="67"/>
    </row>
    <row r="152" spans="2:100" ht="32.5" customHeight="1">
      <c r="B152" s="749"/>
      <c r="C152" s="749"/>
      <c r="D152" s="750"/>
      <c r="E152" s="738"/>
      <c r="F152" s="739"/>
      <c r="G152" s="739"/>
      <c r="H152" s="739"/>
      <c r="I152" s="739"/>
      <c r="J152" s="378" t="str">
        <f>IF(AND('MAPA DE RIESGOS'!$AP332="Muy Baja",'MAPA DE RIESGOS'!$AR332="Leve"),CONCATENATE("R",'MAPA DE RIESGOS'!$H332,"C",'MAPA DE RIESGOS'!$AF332),"")</f>
        <v/>
      </c>
      <c r="K152" s="379" t="str">
        <f>IF(AND('MAPA DE RIESGOS'!$AP333="Muy Baja",'MAPA DE RIESGOS'!$AR333="Leve"),CONCATENATE("R",'MAPA DE RIESGOS'!$H333,"C",'MAPA DE RIESGOS'!$AF333),"")</f>
        <v/>
      </c>
      <c r="L152" s="379" t="str">
        <f>IF(AND('MAPA DE RIESGOS'!$AP334="Muy Baja",'MAPA DE RIESGOS'!$AR334="Leve"),CONCATENATE("R",'MAPA DE RIESGOS'!$H334,"C",'MAPA DE RIESGOS'!$AF334),"")</f>
        <v/>
      </c>
      <c r="M152" s="379" t="str">
        <f>IF(AND('MAPA DE RIESGOS'!$AP335="Muy Baja",'MAPA DE RIESGOS'!$AR335="Leve"),CONCATENATE("R",'MAPA DE RIESGOS'!$H335,"C",'MAPA DE RIESGOS'!$AF335),"")</f>
        <v/>
      </c>
      <c r="N152" s="379" t="str">
        <f>IF(AND('MAPA DE RIESGOS'!$AP336="Muy Baja",'MAPA DE RIESGOS'!$AR336="Leve"),CONCATENATE("R",'MAPA DE RIESGOS'!$H336,"C",'MAPA DE RIESGOS'!$AF336),"")</f>
        <v/>
      </c>
      <c r="O152" s="379" t="str">
        <f>IF(AND('MAPA DE RIESGOS'!$AP337="Muy Baja",'MAPA DE RIESGOS'!$AR337="Leve"),CONCATENATE("R",'MAPA DE RIESGOS'!$H337,"C",'MAPA DE RIESGOS'!$AF337),"")</f>
        <v/>
      </c>
      <c r="P152" s="379" t="str">
        <f>IF(AND('MAPA DE RIESGOS'!$AP338="Muy Baja",'MAPA DE RIESGOS'!$AR338="Leve"),CONCATENATE("R",'MAPA DE RIESGOS'!$H338,"C",'MAPA DE RIESGOS'!$AF338),"")</f>
        <v/>
      </c>
      <c r="Q152" s="379" t="str">
        <f>IF(AND('MAPA DE RIESGOS'!$AP339="Muy Baja",'MAPA DE RIESGOS'!$AR339="Leve"),CONCATENATE("R",'MAPA DE RIESGOS'!$H339,"C",'MAPA DE RIESGOS'!$AF339),"")</f>
        <v/>
      </c>
      <c r="R152" s="379" t="str">
        <f>IF(AND('MAPA DE RIESGOS'!$AP340="Muy Baja",'MAPA DE RIESGOS'!$AR340="Leve"),CONCATENATE("R",'MAPA DE RIESGOS'!$H340,"C",'MAPA DE RIESGOS'!$AF340),"")</f>
        <v/>
      </c>
      <c r="S152" s="379" t="str">
        <f>IF(AND('MAPA DE RIESGOS'!$AP341="Muy Baja",'MAPA DE RIESGOS'!$AR341="Leve"),CONCATENATE("R",'MAPA DE RIESGOS'!$H341,"C",'MAPA DE RIESGOS'!$AF341),"")</f>
        <v/>
      </c>
      <c r="T152" s="379" t="str">
        <f>IF(AND('MAPA DE RIESGOS'!$AP342="Muy Baja",'MAPA DE RIESGOS'!$AR342="Leve"),CONCATENATE("R",'MAPA DE RIESGOS'!$H342,"C",'MAPA DE RIESGOS'!$AF342),"")</f>
        <v/>
      </c>
      <c r="U152" s="379" t="str">
        <f>IF(AND('MAPA DE RIESGOS'!$AP343="Muy Baja",'MAPA DE RIESGOS'!$AR343="Leve"),CONCATENATE("R",'MAPA DE RIESGOS'!$H343,"C",'MAPA DE RIESGOS'!$AF343),"")</f>
        <v/>
      </c>
      <c r="V152" s="379" t="str">
        <f>IF(AND('MAPA DE RIESGOS'!$AP344="Muy Baja",'MAPA DE RIESGOS'!$AR344="Leve"),CONCATENATE("R",'MAPA DE RIESGOS'!$H344,"C",'MAPA DE RIESGOS'!$AF344),"")</f>
        <v/>
      </c>
      <c r="W152" s="379" t="str">
        <f>IF(AND('MAPA DE RIESGOS'!$AP345="Muy Baja",'MAPA DE RIESGOS'!$AR345="Leve"),CONCATENATE("R",'MAPA DE RIESGOS'!$H345,"C",'MAPA DE RIESGOS'!$AF345),"")</f>
        <v/>
      </c>
      <c r="X152" s="379" t="str">
        <f>IF(AND('MAPA DE RIESGOS'!$AP346="Muy Baja",'MAPA DE RIESGOS'!$AR346="Leve"),CONCATENATE("R",'MAPA DE RIESGOS'!$H346,"C",'MAPA DE RIESGOS'!$AF346),"")</f>
        <v/>
      </c>
      <c r="Y152" s="379" t="str">
        <f>IF(AND('MAPA DE RIESGOS'!$AP347="Muy Baja",'MAPA DE RIESGOS'!$AR347="Leve"),CONCATENATE("R",'MAPA DE RIESGOS'!$H347,"C",'MAPA DE RIESGOS'!$AF347),"")</f>
        <v/>
      </c>
      <c r="Z152" s="379" t="str">
        <f>IF(AND('MAPA DE RIESGOS'!$AP348="Muy Baja",'MAPA DE RIESGOS'!$AR348="Leve"),CONCATENATE("R",'MAPA DE RIESGOS'!$H348,"C",'MAPA DE RIESGOS'!$AF348),"")</f>
        <v/>
      </c>
      <c r="AA152" s="380" t="str">
        <f>IF(AND('MAPA DE RIESGOS'!$AP349="Muy Baja",'MAPA DE RIESGOS'!$AR349="Leve"),CONCATENATE("R",'MAPA DE RIESGOS'!$H349,"C",'MAPA DE RIESGOS'!$AF349),"")</f>
        <v/>
      </c>
      <c r="AB152" s="378" t="str">
        <f>IF(AND('MAPA DE RIESGOS'!$AP332="Muy Baja",'MAPA DE RIESGOS'!$AR332="Menor"),CONCATENATE("R",'MAPA DE RIESGOS'!$H332,"C",'MAPA DE RIESGOS'!$AF332),"")</f>
        <v/>
      </c>
      <c r="AC152" s="379" t="str">
        <f>IF(AND('MAPA DE RIESGOS'!$AP333="Muy Baja",'MAPA DE RIESGOS'!$AR333="Menor"),CONCATENATE("R",'MAPA DE RIESGOS'!$H333,"C",'MAPA DE RIESGOS'!$AF333),"")</f>
        <v/>
      </c>
      <c r="AD152" s="379" t="str">
        <f>IF(AND('MAPA DE RIESGOS'!$AP334="Muy Baja",'MAPA DE RIESGOS'!$AR334="Menor"),CONCATENATE("R",'MAPA DE RIESGOS'!$H334,"C",'MAPA DE RIESGOS'!$AF334),"")</f>
        <v/>
      </c>
      <c r="AE152" s="379" t="str">
        <f>IF(AND('MAPA DE RIESGOS'!$AP335="Muy Baja",'MAPA DE RIESGOS'!$AR335="Menor"),CONCATENATE("R",'MAPA DE RIESGOS'!$H335,"C",'MAPA DE RIESGOS'!$AF335),"")</f>
        <v/>
      </c>
      <c r="AF152" s="379" t="str">
        <f>IF(AND('MAPA DE RIESGOS'!$AP336="Muy Baja",'MAPA DE RIESGOS'!$AR336="Menor"),CONCATENATE("R",'MAPA DE RIESGOS'!$H336,"C",'MAPA DE RIESGOS'!$AF336),"")</f>
        <v/>
      </c>
      <c r="AG152" s="379" t="str">
        <f>IF(AND('MAPA DE RIESGOS'!$AP337="Muy Baja",'MAPA DE RIESGOS'!$AR337="Menor"),CONCATENATE("R",'MAPA DE RIESGOS'!$H337,"C",'MAPA DE RIESGOS'!$AF337),"")</f>
        <v/>
      </c>
      <c r="AH152" s="379" t="str">
        <f>IF(AND('MAPA DE RIESGOS'!$AP338="Muy Baja",'MAPA DE RIESGOS'!$AR338="Menor"),CONCATENATE("R",'MAPA DE RIESGOS'!$H338,"C",'MAPA DE RIESGOS'!$AF338),"")</f>
        <v/>
      </c>
      <c r="AI152" s="379" t="str">
        <f>IF(AND('MAPA DE RIESGOS'!$AP339="Muy Baja",'MAPA DE RIESGOS'!$AR339="Menor"),CONCATENATE("R",'MAPA DE RIESGOS'!$H339,"C",'MAPA DE RIESGOS'!$AF339),"")</f>
        <v/>
      </c>
      <c r="AJ152" s="379" t="str">
        <f>IF(AND('MAPA DE RIESGOS'!$AP340="Muy Baja",'MAPA DE RIESGOS'!$AR340="Menor"),CONCATENATE("R",'MAPA DE RIESGOS'!$H340,"C",'MAPA DE RIESGOS'!$AF340),"")</f>
        <v/>
      </c>
      <c r="AK152" s="379" t="str">
        <f>IF(AND('MAPA DE RIESGOS'!$AP341="Muy Baja",'MAPA DE RIESGOS'!$AR341="Menor"),CONCATENATE("R",'MAPA DE RIESGOS'!$H341,"C",'MAPA DE RIESGOS'!$AF341),"")</f>
        <v/>
      </c>
      <c r="AL152" s="379" t="str">
        <f>IF(AND('MAPA DE RIESGOS'!$AP342="Muy Baja",'MAPA DE RIESGOS'!$AR342="Menor"),CONCATENATE("R",'MAPA DE RIESGOS'!$H342,"C",'MAPA DE RIESGOS'!$AF342),"")</f>
        <v/>
      </c>
      <c r="AM152" s="379" t="str">
        <f>IF(AND('MAPA DE RIESGOS'!$AP343="Muy Baja",'MAPA DE RIESGOS'!$AR343="Menor"),CONCATENATE("R",'MAPA DE RIESGOS'!$H343,"C",'MAPA DE RIESGOS'!$AF343),"")</f>
        <v/>
      </c>
      <c r="AN152" s="379" t="str">
        <f>IF(AND('MAPA DE RIESGOS'!$AP344="Muy Baja",'MAPA DE RIESGOS'!$AR344="Menor"),CONCATENATE("R",'MAPA DE RIESGOS'!$H344,"C",'MAPA DE RIESGOS'!$AF344),"")</f>
        <v/>
      </c>
      <c r="AO152" s="379" t="str">
        <f>IF(AND('MAPA DE RIESGOS'!$AP345="Muy Baja",'MAPA DE RIESGOS'!$AR345="Menor"),CONCATENATE("R",'MAPA DE RIESGOS'!$H345,"C",'MAPA DE RIESGOS'!$AF345),"")</f>
        <v/>
      </c>
      <c r="AP152" s="379" t="str">
        <f>IF(AND('MAPA DE RIESGOS'!$AP346="Muy Baja",'MAPA DE RIESGOS'!$AR346="Menor"),CONCATENATE("R",'MAPA DE RIESGOS'!$H346,"C",'MAPA DE RIESGOS'!$AF346),"")</f>
        <v/>
      </c>
      <c r="AQ152" s="379" t="str">
        <f>IF(AND('MAPA DE RIESGOS'!$AP347="Muy Baja",'MAPA DE RIESGOS'!$AR347="Menor"),CONCATENATE("R",'MAPA DE RIESGOS'!$H347,"C",'MAPA DE RIESGOS'!$AF347),"")</f>
        <v/>
      </c>
      <c r="AR152" s="379" t="str">
        <f>IF(AND('MAPA DE RIESGOS'!$AP348="Muy Baja",'MAPA DE RIESGOS'!$AR348="Menor"),CONCATENATE("R",'MAPA DE RIESGOS'!$H348,"C",'MAPA DE RIESGOS'!$AF348),"")</f>
        <v/>
      </c>
      <c r="AS152" s="380" t="str">
        <f>IF(AND('MAPA DE RIESGOS'!$AP349="Muy Baja",'MAPA DE RIESGOS'!$AR349="Menor"),CONCATENATE("R",'MAPA DE RIESGOS'!$H349,"C",'MAPA DE RIESGOS'!$AF349),"")</f>
        <v/>
      </c>
      <c r="AT152" s="369" t="str">
        <f>IF(AND('MAPA DE RIESGOS'!$AP332="Muy Baja",'MAPA DE RIESGOS'!$AR332="Moderado"),CONCATENATE("R",'MAPA DE RIESGOS'!$H332,"C",'MAPA DE RIESGOS'!$AF332),"")</f>
        <v/>
      </c>
      <c r="AU152" s="370" t="str">
        <f>IF(AND('MAPA DE RIESGOS'!$AP333="Muy Baja",'MAPA DE RIESGOS'!$AR333="Moderado"),CONCATENATE("R",'MAPA DE RIESGOS'!$H333,"C",'MAPA DE RIESGOS'!$AF333),"")</f>
        <v/>
      </c>
      <c r="AV152" s="370" t="str">
        <f>IF(AND('MAPA DE RIESGOS'!$AP334="Muy Baja",'MAPA DE RIESGOS'!$AR334="Moderado"),CONCATENATE("R",'MAPA DE RIESGOS'!$H334,"C",'MAPA DE RIESGOS'!$AF334),"")</f>
        <v/>
      </c>
      <c r="AW152" s="370" t="str">
        <f>IF(AND('MAPA DE RIESGOS'!$AP335="Muy Baja",'MAPA DE RIESGOS'!$AR335="Moderado"),CONCATENATE("R",'MAPA DE RIESGOS'!$H335,"C",'MAPA DE RIESGOS'!$AF335),"")</f>
        <v/>
      </c>
      <c r="AX152" s="370" t="str">
        <f>IF(AND('MAPA DE RIESGOS'!$AP336="Muy Baja",'MAPA DE RIESGOS'!$AR336="Moderado"),CONCATENATE("R",'MAPA DE RIESGOS'!$H336,"C",'MAPA DE RIESGOS'!$AF336),"")</f>
        <v/>
      </c>
      <c r="AY152" s="370" t="str">
        <f>IF(AND('MAPA DE RIESGOS'!$AP337="Muy Baja",'MAPA DE RIESGOS'!$AR337="Moderado"),CONCATENATE("R",'MAPA DE RIESGOS'!$H337,"C",'MAPA DE RIESGOS'!$AF337),"")</f>
        <v/>
      </c>
      <c r="AZ152" s="370" t="str">
        <f>IF(AND('MAPA DE RIESGOS'!$AP338="Muy Baja",'MAPA DE RIESGOS'!$AR338="Moderado"),CONCATENATE("R",'MAPA DE RIESGOS'!$H338,"C",'MAPA DE RIESGOS'!$AF338),"")</f>
        <v/>
      </c>
      <c r="BA152" s="370" t="str">
        <f>IF(AND('MAPA DE RIESGOS'!$AP339="Muy Baja",'MAPA DE RIESGOS'!$AR339="Moderado"),CONCATENATE("R",'MAPA DE RIESGOS'!$H339,"C",'MAPA DE RIESGOS'!$AF339),"")</f>
        <v/>
      </c>
      <c r="BB152" s="370" t="str">
        <f>IF(AND('MAPA DE RIESGOS'!$AP340="Muy Baja",'MAPA DE RIESGOS'!$AR340="Moderado"),CONCATENATE("R",'MAPA DE RIESGOS'!$H340,"C",'MAPA DE RIESGOS'!$AF340),"")</f>
        <v/>
      </c>
      <c r="BC152" s="370" t="str">
        <f>IF(AND('MAPA DE RIESGOS'!$AP341="Muy Baja",'MAPA DE RIESGOS'!$AR341="Moderado"),CONCATENATE("R",'MAPA DE RIESGOS'!$H341,"C",'MAPA DE RIESGOS'!$AF341),"")</f>
        <v/>
      </c>
      <c r="BD152" s="370" t="str">
        <f>IF(AND('MAPA DE RIESGOS'!$AP342="Muy Baja",'MAPA DE RIESGOS'!$AR342="Moderado"),CONCATENATE("R",'MAPA DE RIESGOS'!$H342,"C",'MAPA DE RIESGOS'!$AF342),"")</f>
        <v/>
      </c>
      <c r="BE152" s="370" t="str">
        <f>IF(AND('MAPA DE RIESGOS'!$AP343="Muy Baja",'MAPA DE RIESGOS'!$AR343="Moderado"),CONCATENATE("R",'MAPA DE RIESGOS'!$H343,"C",'MAPA DE RIESGOS'!$AF343),"")</f>
        <v/>
      </c>
      <c r="BF152" s="370" t="str">
        <f>IF(AND('MAPA DE RIESGOS'!$AP344="Muy Baja",'MAPA DE RIESGOS'!$AR344="Moderado"),CONCATENATE("R",'MAPA DE RIESGOS'!$H344,"C",'MAPA DE RIESGOS'!$AF344),"")</f>
        <v/>
      </c>
      <c r="BG152" s="370" t="str">
        <f>IF(AND('MAPA DE RIESGOS'!$AP345="Muy Baja",'MAPA DE RIESGOS'!$AR345="Moderado"),CONCATENATE("R",'MAPA DE RIESGOS'!$H345,"C",'MAPA DE RIESGOS'!$AF345),"")</f>
        <v/>
      </c>
      <c r="BH152" s="370" t="str">
        <f>IF(AND('MAPA DE RIESGOS'!$AP346="Muy Baja",'MAPA DE RIESGOS'!$AR346="Moderado"),CONCATENATE("R",'MAPA DE RIESGOS'!$H346,"C",'MAPA DE RIESGOS'!$AF346),"")</f>
        <v/>
      </c>
      <c r="BI152" s="370" t="str">
        <f>IF(AND('MAPA DE RIESGOS'!$AP347="Muy Baja",'MAPA DE RIESGOS'!$AR347="Moderado"),CONCATENATE("R",'MAPA DE RIESGOS'!$H347,"C",'MAPA DE RIESGOS'!$AF347),"")</f>
        <v/>
      </c>
      <c r="BJ152" s="370" t="str">
        <f>IF(AND('MAPA DE RIESGOS'!$AP348="Muy Baja",'MAPA DE RIESGOS'!$AR348="Moderado"),CONCATENATE("R",'MAPA DE RIESGOS'!$H348,"C",'MAPA DE RIESGOS'!$AF348),"")</f>
        <v/>
      </c>
      <c r="BK152" s="371" t="str">
        <f>IF(AND('MAPA DE RIESGOS'!$AP349="Muy Baja",'MAPA DE RIESGOS'!$AR349="Moderado"),CONCATENATE("R",'MAPA DE RIESGOS'!$H349,"C",'MAPA DE RIESGOS'!$AF349),"")</f>
        <v/>
      </c>
      <c r="BL152" s="357" t="str">
        <f>IF(AND('MAPA DE RIESGOS'!$AP332="Muy Baja",'MAPA DE RIESGOS'!$AR332="Mayor"),CONCATENATE("R",'MAPA DE RIESGOS'!$H332,"C",'MAPA DE RIESGOS'!$AF332),"")</f>
        <v/>
      </c>
      <c r="BM152" s="357" t="str">
        <f>IF(AND('MAPA DE RIESGOS'!$AP333="Muy Baja",'MAPA DE RIESGOS'!$AR333="Mayor"),CONCATENATE("R",'MAPA DE RIESGOS'!$H333,"C",'MAPA DE RIESGOS'!$AF333),"")</f>
        <v/>
      </c>
      <c r="BN152" s="357" t="str">
        <f>IF(AND('MAPA DE RIESGOS'!$AP334="Muy Baja",'MAPA DE RIESGOS'!$AR334="Mayor"),CONCATENATE("R",'MAPA DE RIESGOS'!$H334,"C",'MAPA DE RIESGOS'!$AF334),"")</f>
        <v/>
      </c>
      <c r="BO152" s="357" t="str">
        <f>IF(AND('MAPA DE RIESGOS'!$AP335="Muy Baja",'MAPA DE RIESGOS'!$AR335="Mayor"),CONCATENATE("R",'MAPA DE RIESGOS'!$H335,"C",'MAPA DE RIESGOS'!$AF335),"")</f>
        <v/>
      </c>
      <c r="BP152" s="357" t="str">
        <f>IF(AND('MAPA DE RIESGOS'!$AP336="Muy Baja",'MAPA DE RIESGOS'!$AR336="Mayor"),CONCATENATE("R",'MAPA DE RIESGOS'!$H336,"C",'MAPA DE RIESGOS'!$AF336),"")</f>
        <v/>
      </c>
      <c r="BQ152" s="357" t="str">
        <f>IF(AND('MAPA DE RIESGOS'!$AP337="Muy Baja",'MAPA DE RIESGOS'!$AR337="Mayor"),CONCATENATE("R",'MAPA DE RIESGOS'!$H337,"C",'MAPA DE RIESGOS'!$AF337),"")</f>
        <v/>
      </c>
      <c r="BR152" s="357" t="str">
        <f>IF(AND('MAPA DE RIESGOS'!$AP338="Muy Baja",'MAPA DE RIESGOS'!$AR338="Mayor"),CONCATENATE("R",'MAPA DE RIESGOS'!$H338,"C",'MAPA DE RIESGOS'!$AF338),"")</f>
        <v/>
      </c>
      <c r="BS152" s="357" t="str">
        <f>IF(AND('MAPA DE RIESGOS'!$AP339="Muy Baja",'MAPA DE RIESGOS'!$AR339="Mayor"),CONCATENATE("R",'MAPA DE RIESGOS'!$H339,"C",'MAPA DE RIESGOS'!$AF339),"")</f>
        <v/>
      </c>
      <c r="BT152" s="357" t="str">
        <f>IF(AND('MAPA DE RIESGOS'!$AP340="Muy Baja",'MAPA DE RIESGOS'!$AR340="Mayor"),CONCATENATE("R",'MAPA DE RIESGOS'!$H340,"C",'MAPA DE RIESGOS'!$AF340),"")</f>
        <v/>
      </c>
      <c r="BU152" s="357" t="str">
        <f>IF(AND('MAPA DE RIESGOS'!$AP341="Muy Baja",'MAPA DE RIESGOS'!$AR341="Mayor"),CONCATENATE("R",'MAPA DE RIESGOS'!$H341,"C",'MAPA DE RIESGOS'!$AF341),"")</f>
        <v/>
      </c>
      <c r="BV152" s="357" t="str">
        <f>IF(AND('MAPA DE RIESGOS'!$AP342="Muy Baja",'MAPA DE RIESGOS'!$AR342="Mayor"),CONCATENATE("R",'MAPA DE RIESGOS'!$H342,"C",'MAPA DE RIESGOS'!$AF342),"")</f>
        <v/>
      </c>
      <c r="BW152" s="357" t="str">
        <f>IF(AND('MAPA DE RIESGOS'!$AP343="Muy Baja",'MAPA DE RIESGOS'!$AR343="Mayor"),CONCATENATE("R",'MAPA DE RIESGOS'!$H343,"C",'MAPA DE RIESGOS'!$AF343),"")</f>
        <v/>
      </c>
      <c r="BX152" s="357" t="str">
        <f>IF(AND('MAPA DE RIESGOS'!$AP344="Muy Baja",'MAPA DE RIESGOS'!$AR344="Mayor"),CONCATENATE("R",'MAPA DE RIESGOS'!$H344,"C",'MAPA DE RIESGOS'!$AF344),"")</f>
        <v/>
      </c>
      <c r="BY152" s="357" t="str">
        <f>IF(AND('MAPA DE RIESGOS'!$AP345="Muy Baja",'MAPA DE RIESGOS'!$AR345="Mayor"),CONCATENATE("R",'MAPA DE RIESGOS'!$H345,"C",'MAPA DE RIESGOS'!$AF345),"")</f>
        <v/>
      </c>
      <c r="BZ152" s="357" t="str">
        <f>IF(AND('MAPA DE RIESGOS'!$AP346="Muy Baja",'MAPA DE RIESGOS'!$AR346="Mayor"),CONCATENATE("R",'MAPA DE RIESGOS'!$H346,"C",'MAPA DE RIESGOS'!$AF346),"")</f>
        <v/>
      </c>
      <c r="CA152" s="357" t="str">
        <f>IF(AND('MAPA DE RIESGOS'!$AP347="Muy Baja",'MAPA DE RIESGOS'!$AR347="Mayor"),CONCATENATE("R",'MAPA DE RIESGOS'!$H347,"C",'MAPA DE RIESGOS'!$AF347),"")</f>
        <v/>
      </c>
      <c r="CB152" s="357" t="str">
        <f>IF(AND('MAPA DE RIESGOS'!$AP348="Muy Baja",'MAPA DE RIESGOS'!$AR348="Mayor"),CONCATENATE("R",'MAPA DE RIESGOS'!$H348,"C",'MAPA DE RIESGOS'!$AF348),"")</f>
        <v/>
      </c>
      <c r="CC152" s="358" t="str">
        <f>IF(AND('MAPA DE RIESGOS'!$AP349="Muy Baja",'MAPA DE RIESGOS'!$AR349="Mayor"),CONCATENATE("R",'MAPA DE RIESGOS'!$H349,"C",'MAPA DE RIESGOS'!$AF349),"")</f>
        <v/>
      </c>
      <c r="CD152" s="359" t="str">
        <f>IF(AND('MAPA DE RIESGOS'!$AP332="Muy Baja",'MAPA DE RIESGOS'!$AR332="Catastrófico"),CONCATENATE("R",'MAPA DE RIESGOS'!$H332,"C",'MAPA DE RIESGOS'!$AF332),"")</f>
        <v/>
      </c>
      <c r="CE152" s="359" t="str">
        <f>IF(AND('MAPA DE RIESGOS'!$AP333="Muy Baja",'MAPA DE RIESGOS'!$AR333="Catastrófico"),CONCATENATE("R",'MAPA DE RIESGOS'!$H333,"C",'MAPA DE RIESGOS'!$AF333),"")</f>
        <v/>
      </c>
      <c r="CF152" s="359" t="str">
        <f>IF(AND('MAPA DE RIESGOS'!$AP334="Muy Baja",'MAPA DE RIESGOS'!$AR334="Catastrófico"),CONCATENATE("R",'MAPA DE RIESGOS'!$H334,"C",'MAPA DE RIESGOS'!$AF334),"")</f>
        <v/>
      </c>
      <c r="CG152" s="359" t="str">
        <f>IF(AND('MAPA DE RIESGOS'!$AP335="Muy Baja",'MAPA DE RIESGOS'!$AR335="Catastrófico"),CONCATENATE("R",'MAPA DE RIESGOS'!$H335,"C",'MAPA DE RIESGOS'!$AF335),"")</f>
        <v/>
      </c>
      <c r="CH152" s="359" t="str">
        <f>IF(AND('MAPA DE RIESGOS'!$AP336="Muy Baja",'MAPA DE RIESGOS'!$AR336="Catastrófico"),CONCATENATE("R",'MAPA DE RIESGOS'!$H336,"C",'MAPA DE RIESGOS'!$AF336),"")</f>
        <v/>
      </c>
      <c r="CI152" s="359" t="str">
        <f>IF(AND('MAPA DE RIESGOS'!$AP337="Muy Baja",'MAPA DE RIESGOS'!$AR337="Catastrófico"),CONCATENATE("R",'MAPA DE RIESGOS'!$H337,"C",'MAPA DE RIESGOS'!$AF337),"")</f>
        <v/>
      </c>
      <c r="CJ152" s="359" t="str">
        <f>IF(AND('MAPA DE RIESGOS'!$AP338="Muy Baja",'MAPA DE RIESGOS'!$AR338="Catastrófico"),CONCATENATE("R",'MAPA DE RIESGOS'!$H338,"C",'MAPA DE RIESGOS'!$AF338),"")</f>
        <v/>
      </c>
      <c r="CK152" s="359" t="str">
        <f>IF(AND('MAPA DE RIESGOS'!$AP339="Muy Baja",'MAPA DE RIESGOS'!$AR339="Catastrófico"),CONCATENATE("R",'MAPA DE RIESGOS'!$H339,"C",'MAPA DE RIESGOS'!$AF339),"")</f>
        <v/>
      </c>
      <c r="CL152" s="359" t="str">
        <f>IF(AND('MAPA DE RIESGOS'!$AP340="Muy Baja",'MAPA DE RIESGOS'!$AR340="Catastrófico"),CONCATENATE("R",'MAPA DE RIESGOS'!$H340,"C",'MAPA DE RIESGOS'!$AF340),"")</f>
        <v/>
      </c>
      <c r="CM152" s="359" t="str">
        <f>IF(AND('MAPA DE RIESGOS'!$AP341="Muy Baja",'MAPA DE RIESGOS'!$AR341="Catastrófico"),CONCATENATE("R",'MAPA DE RIESGOS'!$H341,"C",'MAPA DE RIESGOS'!$AF341),"")</f>
        <v/>
      </c>
      <c r="CN152" s="359" t="str">
        <f>IF(AND('MAPA DE RIESGOS'!$AP342="Muy Baja",'MAPA DE RIESGOS'!$AR342="Catastrófico"),CONCATENATE("R",'MAPA DE RIESGOS'!$H342,"C",'MAPA DE RIESGOS'!$AF342),"")</f>
        <v/>
      </c>
      <c r="CO152" s="359" t="str">
        <f>IF(AND('MAPA DE RIESGOS'!$AP343="Muy Baja",'MAPA DE RIESGOS'!$AR343="Catastrófico"),CONCATENATE("R",'MAPA DE RIESGOS'!$H343,"C",'MAPA DE RIESGOS'!$AF343),"")</f>
        <v/>
      </c>
      <c r="CP152" s="359" t="str">
        <f>IF(AND('MAPA DE RIESGOS'!$AP344="Muy Baja",'MAPA DE RIESGOS'!$AR344="Catastrófico"),CONCATENATE("R",'MAPA DE RIESGOS'!$H344,"C",'MAPA DE RIESGOS'!$AF344),"")</f>
        <v/>
      </c>
      <c r="CQ152" s="359" t="str">
        <f>IF(AND('MAPA DE RIESGOS'!$AP345="Muy Baja",'MAPA DE RIESGOS'!$AR345="Catastrófico"),CONCATENATE("R",'MAPA DE RIESGOS'!$H345,"C",'MAPA DE RIESGOS'!$AF345),"")</f>
        <v/>
      </c>
      <c r="CR152" s="359" t="str">
        <f>IF(AND('MAPA DE RIESGOS'!$AP346="Muy Baja",'MAPA DE RIESGOS'!$AR346="Catastrófico"),CONCATENATE("R",'MAPA DE RIESGOS'!$H346,"C",'MAPA DE RIESGOS'!$AF346),"")</f>
        <v/>
      </c>
      <c r="CS152" s="359" t="str">
        <f>IF(AND('MAPA DE RIESGOS'!$AP347="Muy Baja",'MAPA DE RIESGOS'!$AR347="Catastrófico"),CONCATENATE("R",'MAPA DE RIESGOS'!$H347,"C",'MAPA DE RIESGOS'!$AF347),"")</f>
        <v/>
      </c>
      <c r="CT152" s="359" t="str">
        <f>IF(AND('MAPA DE RIESGOS'!$AP348="Muy Baja",'MAPA DE RIESGOS'!$AR348="Catastrófico"),CONCATENATE("R",'MAPA DE RIESGOS'!$H348,"C",'MAPA DE RIESGOS'!$AF348),"")</f>
        <v/>
      </c>
      <c r="CU152" s="360" t="str">
        <f>IF(AND('MAPA DE RIESGOS'!$AP349="Muy Baja",'MAPA DE RIESGOS'!$AR349="Catastrófico"),CONCATENATE("R",'MAPA DE RIESGOS'!$H349,"C",'MAPA DE RIESGOS'!$AF349),"")</f>
        <v/>
      </c>
      <c r="CV152" s="67"/>
    </row>
    <row r="153" spans="2:100" ht="32.5" customHeight="1">
      <c r="B153" s="749"/>
      <c r="C153" s="749"/>
      <c r="D153" s="750"/>
      <c r="E153" s="738"/>
      <c r="F153" s="739"/>
      <c r="G153" s="739"/>
      <c r="H153" s="739"/>
      <c r="I153" s="739"/>
      <c r="J153" s="378" t="str">
        <f>IF(AND('MAPA DE RIESGOS'!$AP350="Muy Baja",'MAPA DE RIESGOS'!$AR350="Leve"),CONCATENATE("R",'MAPA DE RIESGOS'!$H350,"C",'MAPA DE RIESGOS'!$AF350),"")</f>
        <v/>
      </c>
      <c r="K153" s="379" t="str">
        <f>IF(AND('MAPA DE RIESGOS'!$AP351="Muy Baja",'MAPA DE RIESGOS'!$AR351="Leve"),CONCATENATE("R",'MAPA DE RIESGOS'!$H351,"C",'MAPA DE RIESGOS'!$AF351),"")</f>
        <v/>
      </c>
      <c r="L153" s="379" t="str">
        <f>IF(AND('MAPA DE RIESGOS'!$AP352="Muy Baja",'MAPA DE RIESGOS'!$AR352="Leve"),CONCATENATE("R",'MAPA DE RIESGOS'!$H352,"C",'MAPA DE RIESGOS'!$AF352),"")</f>
        <v/>
      </c>
      <c r="M153" s="379" t="str">
        <f>IF(AND('MAPA DE RIESGOS'!$AP353="Muy Baja",'MAPA DE RIESGOS'!$AR353="Leve"),CONCATENATE("R",'MAPA DE RIESGOS'!$H353,"C",'MAPA DE RIESGOS'!$AF353),"")</f>
        <v/>
      </c>
      <c r="N153" s="379" t="str">
        <f>IF(AND('MAPA DE RIESGOS'!$AP354="Muy Baja",'MAPA DE RIESGOS'!$AR354="Leve"),CONCATENATE("R",'MAPA DE RIESGOS'!$H354,"C",'MAPA DE RIESGOS'!$AF354),"")</f>
        <v/>
      </c>
      <c r="O153" s="379" t="str">
        <f>IF(AND('MAPA DE RIESGOS'!$AP355="Muy Baja",'MAPA DE RIESGOS'!$AR355="Leve"),CONCATENATE("R",'MAPA DE RIESGOS'!$H355,"C",'MAPA DE RIESGOS'!$AF355),"")</f>
        <v/>
      </c>
      <c r="P153" s="379" t="str">
        <f>IF(AND('MAPA DE RIESGOS'!$AP356="Muy Baja",'MAPA DE RIESGOS'!$AR356="Leve"),CONCATENATE("R",'MAPA DE RIESGOS'!$H356,"C",'MAPA DE RIESGOS'!$AF356),"")</f>
        <v/>
      </c>
      <c r="Q153" s="379" t="str">
        <f>IF(AND('MAPA DE RIESGOS'!$AP357="Muy Baja",'MAPA DE RIESGOS'!$AR357="Leve"),CONCATENATE("R",'MAPA DE RIESGOS'!$H357,"C",'MAPA DE RIESGOS'!$AF357),"")</f>
        <v/>
      </c>
      <c r="R153" s="379" t="str">
        <f>IF(AND('MAPA DE RIESGOS'!$AP358="Muy Baja",'MAPA DE RIESGOS'!$AR358="Leve"),CONCATENATE("R",'MAPA DE RIESGOS'!$H358,"C",'MAPA DE RIESGOS'!$AF358),"")</f>
        <v/>
      </c>
      <c r="S153" s="379" t="str">
        <f>IF(AND('MAPA DE RIESGOS'!$AP359="Muy Baja",'MAPA DE RIESGOS'!$AR359="Leve"),CONCATENATE("R",'MAPA DE RIESGOS'!$H359,"C",'MAPA DE RIESGOS'!$AF359),"")</f>
        <v/>
      </c>
      <c r="T153" s="379" t="str">
        <f>IF(AND('MAPA DE RIESGOS'!$AP360="Muy Baja",'MAPA DE RIESGOS'!$AR360="Leve"),CONCATENATE("R",'MAPA DE RIESGOS'!$H360,"C",'MAPA DE RIESGOS'!$AF360),"")</f>
        <v/>
      </c>
      <c r="U153" s="379" t="str">
        <f>IF(AND('MAPA DE RIESGOS'!$AP361="Muy Baja",'MAPA DE RIESGOS'!$AR361="Leve"),CONCATENATE("R",'MAPA DE RIESGOS'!$H361,"C",'MAPA DE RIESGOS'!$AF361),"")</f>
        <v/>
      </c>
      <c r="V153" s="379" t="str">
        <f>IF(AND('MAPA DE RIESGOS'!$AP362="Muy Baja",'MAPA DE RIESGOS'!$AR362="Leve"),CONCATENATE("R",'MAPA DE RIESGOS'!$H362,"C",'MAPA DE RIESGOS'!$AF362),"")</f>
        <v/>
      </c>
      <c r="W153" s="379" t="str">
        <f>IF(AND('MAPA DE RIESGOS'!$AP363="Muy Baja",'MAPA DE RIESGOS'!$AR363="Leve"),CONCATENATE("R",'MAPA DE RIESGOS'!$H363,"C",'MAPA DE RIESGOS'!$AF363),"")</f>
        <v/>
      </c>
      <c r="X153" s="379" t="str">
        <f>IF(AND('MAPA DE RIESGOS'!$AP364="Muy Baja",'MAPA DE RIESGOS'!$AR364="Leve"),CONCATENATE("R",'MAPA DE RIESGOS'!$H364,"C",'MAPA DE RIESGOS'!$AF364),"")</f>
        <v/>
      </c>
      <c r="Y153" s="379" t="str">
        <f>IF(AND('MAPA DE RIESGOS'!$AP365="Muy Baja",'MAPA DE RIESGOS'!$AR365="Leve"),CONCATENATE("R",'MAPA DE RIESGOS'!$H365,"C",'MAPA DE RIESGOS'!$AF365),"")</f>
        <v/>
      </c>
      <c r="Z153" s="379" t="str">
        <f>IF(AND('MAPA DE RIESGOS'!$AP366="Muy Baja",'MAPA DE RIESGOS'!$AR366="Leve"),CONCATENATE("R",'MAPA DE RIESGOS'!$H366,"C",'MAPA DE RIESGOS'!$AF366),"")</f>
        <v/>
      </c>
      <c r="AA153" s="380" t="str">
        <f>IF(AND('MAPA DE RIESGOS'!$AP367="Muy Baja",'MAPA DE RIESGOS'!$AR367="Leve"),CONCATENATE("R",'MAPA DE RIESGOS'!$H367,"C",'MAPA DE RIESGOS'!$AF367),"")</f>
        <v/>
      </c>
      <c r="AB153" s="378" t="str">
        <f>IF(AND('MAPA DE RIESGOS'!$AP350="Muy Baja",'MAPA DE RIESGOS'!$AR350="Menor"),CONCATENATE("R",'MAPA DE RIESGOS'!$H350,"C",'MAPA DE RIESGOS'!$AF350),"")</f>
        <v/>
      </c>
      <c r="AC153" s="379" t="str">
        <f>IF(AND('MAPA DE RIESGOS'!$AP351="Muy Baja",'MAPA DE RIESGOS'!$AR351="Menor"),CONCATENATE("R",'MAPA DE RIESGOS'!$H351,"C",'MAPA DE RIESGOS'!$AF351),"")</f>
        <v/>
      </c>
      <c r="AD153" s="379" t="str">
        <f>IF(AND('MAPA DE RIESGOS'!$AP352="Muy Baja",'MAPA DE RIESGOS'!$AR352="Menor"),CONCATENATE("R",'MAPA DE RIESGOS'!$H352,"C",'MAPA DE RIESGOS'!$AF352),"")</f>
        <v/>
      </c>
      <c r="AE153" s="379" t="str">
        <f>IF(AND('MAPA DE RIESGOS'!$AP353="Muy Baja",'MAPA DE RIESGOS'!$AR353="Menor"),CONCATENATE("R",'MAPA DE RIESGOS'!$H353,"C",'MAPA DE RIESGOS'!$AF353),"")</f>
        <v/>
      </c>
      <c r="AF153" s="379" t="str">
        <f>IF(AND('MAPA DE RIESGOS'!$AP354="Muy Baja",'MAPA DE RIESGOS'!$AR354="Menor"),CONCATENATE("R",'MAPA DE RIESGOS'!$H354,"C",'MAPA DE RIESGOS'!$AF354),"")</f>
        <v/>
      </c>
      <c r="AG153" s="379" t="str">
        <f>IF(AND('MAPA DE RIESGOS'!$AP355="Muy Baja",'MAPA DE RIESGOS'!$AR355="Menor"),CONCATENATE("R",'MAPA DE RIESGOS'!$H355,"C",'MAPA DE RIESGOS'!$AF355),"")</f>
        <v/>
      </c>
      <c r="AH153" s="379" t="str">
        <f>IF(AND('MAPA DE RIESGOS'!$AP356="Muy Baja",'MAPA DE RIESGOS'!$AR356="Menor"),CONCATENATE("R",'MAPA DE RIESGOS'!$H356,"C",'MAPA DE RIESGOS'!$AF356),"")</f>
        <v/>
      </c>
      <c r="AI153" s="379" t="str">
        <f>IF(AND('MAPA DE RIESGOS'!$AP357="Muy Baja",'MAPA DE RIESGOS'!$AR357="Menor"),CONCATENATE("R",'MAPA DE RIESGOS'!$H357,"C",'MAPA DE RIESGOS'!$AF357),"")</f>
        <v/>
      </c>
      <c r="AJ153" s="379" t="str">
        <f>IF(AND('MAPA DE RIESGOS'!$AP358="Muy Baja",'MAPA DE RIESGOS'!$AR358="Menor"),CONCATENATE("R",'MAPA DE RIESGOS'!$H358,"C",'MAPA DE RIESGOS'!$AF358),"")</f>
        <v/>
      </c>
      <c r="AK153" s="379" t="str">
        <f>IF(AND('MAPA DE RIESGOS'!$AP359="Muy Baja",'MAPA DE RIESGOS'!$AR359="Menor"),CONCATENATE("R",'MAPA DE RIESGOS'!$H359,"C",'MAPA DE RIESGOS'!$AF359),"")</f>
        <v/>
      </c>
      <c r="AL153" s="379" t="str">
        <f>IF(AND('MAPA DE RIESGOS'!$AP360="Muy Baja",'MAPA DE RIESGOS'!$AR360="Menor"),CONCATENATE("R",'MAPA DE RIESGOS'!$H360,"C",'MAPA DE RIESGOS'!$AF360),"")</f>
        <v/>
      </c>
      <c r="AM153" s="379" t="str">
        <f>IF(AND('MAPA DE RIESGOS'!$AP361="Muy Baja",'MAPA DE RIESGOS'!$AR361="Menor"),CONCATENATE("R",'MAPA DE RIESGOS'!$H361,"C",'MAPA DE RIESGOS'!$AF361),"")</f>
        <v/>
      </c>
      <c r="AN153" s="379" t="str">
        <f>IF(AND('MAPA DE RIESGOS'!$AP362="Muy Baja",'MAPA DE RIESGOS'!$AR362="Menor"),CONCATENATE("R",'MAPA DE RIESGOS'!$H362,"C",'MAPA DE RIESGOS'!$AF362),"")</f>
        <v/>
      </c>
      <c r="AO153" s="379" t="str">
        <f>IF(AND('MAPA DE RIESGOS'!$AP363="Muy Baja",'MAPA DE RIESGOS'!$AR363="Menor"),CONCATENATE("R",'MAPA DE RIESGOS'!$H363,"C",'MAPA DE RIESGOS'!$AF363),"")</f>
        <v/>
      </c>
      <c r="AP153" s="379" t="str">
        <f>IF(AND('MAPA DE RIESGOS'!$AP364="Muy Baja",'MAPA DE RIESGOS'!$AR364="Menor"),CONCATENATE("R",'MAPA DE RIESGOS'!$H364,"C",'MAPA DE RIESGOS'!$AF364),"")</f>
        <v/>
      </c>
      <c r="AQ153" s="379" t="str">
        <f>IF(AND('MAPA DE RIESGOS'!$AP365="Muy Baja",'MAPA DE RIESGOS'!$AR365="Menor"),CONCATENATE("R",'MAPA DE RIESGOS'!$H365,"C",'MAPA DE RIESGOS'!$AF365),"")</f>
        <v/>
      </c>
      <c r="AR153" s="379" t="str">
        <f>IF(AND('MAPA DE RIESGOS'!$AP366="Muy Baja",'MAPA DE RIESGOS'!$AR366="Menor"),CONCATENATE("R",'MAPA DE RIESGOS'!$H366,"C",'MAPA DE RIESGOS'!$AF366),"")</f>
        <v/>
      </c>
      <c r="AS153" s="380" t="str">
        <f>IF(AND('MAPA DE RIESGOS'!$AP367="Muy Baja",'MAPA DE RIESGOS'!$AR367="Menor"),CONCATENATE("R",'MAPA DE RIESGOS'!$H367,"C",'MAPA DE RIESGOS'!$AF367),"")</f>
        <v/>
      </c>
      <c r="AT153" s="369" t="str">
        <f>IF(AND('MAPA DE RIESGOS'!$AP350="Muy Baja",'MAPA DE RIESGOS'!$AR350="Moderado"),CONCATENATE("R",'MAPA DE RIESGOS'!$H350,"C",'MAPA DE RIESGOS'!$AF350),"")</f>
        <v/>
      </c>
      <c r="AU153" s="370" t="str">
        <f>IF(AND('MAPA DE RIESGOS'!$AP351="Muy Baja",'MAPA DE RIESGOS'!$AR351="Moderado"),CONCATENATE("R",'MAPA DE RIESGOS'!$H351,"C",'MAPA DE RIESGOS'!$AF351),"")</f>
        <v/>
      </c>
      <c r="AV153" s="370" t="str">
        <f>IF(AND('MAPA DE RIESGOS'!$AP352="Muy Baja",'MAPA DE RIESGOS'!$AR352="Moderado"),CONCATENATE("R",'MAPA DE RIESGOS'!$H352,"C",'MAPA DE RIESGOS'!$AF352),"")</f>
        <v/>
      </c>
      <c r="AW153" s="370" t="str">
        <f>IF(AND('MAPA DE RIESGOS'!$AP353="Muy Baja",'MAPA DE RIESGOS'!$AR353="Moderado"),CONCATENATE("R",'MAPA DE RIESGOS'!$H353,"C",'MAPA DE RIESGOS'!$AF353),"")</f>
        <v/>
      </c>
      <c r="AX153" s="370" t="str">
        <f>IF(AND('MAPA DE RIESGOS'!$AP354="Muy Baja",'MAPA DE RIESGOS'!$AR354="Moderado"),CONCATENATE("R",'MAPA DE RIESGOS'!$H354,"C",'MAPA DE RIESGOS'!$AF354),"")</f>
        <v/>
      </c>
      <c r="AY153" s="370" t="str">
        <f>IF(AND('MAPA DE RIESGOS'!$AP355="Muy Baja",'MAPA DE RIESGOS'!$AR355="Moderado"),CONCATENATE("R",'MAPA DE RIESGOS'!$H355,"C",'MAPA DE RIESGOS'!$AF355),"")</f>
        <v/>
      </c>
      <c r="AZ153" s="370" t="str">
        <f>IF(AND('MAPA DE RIESGOS'!$AP356="Muy Baja",'MAPA DE RIESGOS'!$AR356="Moderado"),CONCATENATE("R",'MAPA DE RIESGOS'!$H356,"C",'MAPA DE RIESGOS'!$AF356),"")</f>
        <v/>
      </c>
      <c r="BA153" s="370" t="str">
        <f>IF(AND('MAPA DE RIESGOS'!$AP357="Muy Baja",'MAPA DE RIESGOS'!$AR357="Moderado"),CONCATENATE("R",'MAPA DE RIESGOS'!$H357,"C",'MAPA DE RIESGOS'!$AF357),"")</f>
        <v/>
      </c>
      <c r="BB153" s="370" t="str">
        <f>IF(AND('MAPA DE RIESGOS'!$AP358="Muy Baja",'MAPA DE RIESGOS'!$AR358="Moderado"),CONCATENATE("R",'MAPA DE RIESGOS'!$H358,"C",'MAPA DE RIESGOS'!$AF358),"")</f>
        <v/>
      </c>
      <c r="BC153" s="370" t="str">
        <f>IF(AND('MAPA DE RIESGOS'!$AP359="Muy Baja",'MAPA DE RIESGOS'!$AR359="Moderado"),CONCATENATE("R",'MAPA DE RIESGOS'!$H359,"C",'MAPA DE RIESGOS'!$AF359),"")</f>
        <v/>
      </c>
      <c r="BD153" s="370" t="str">
        <f>IF(AND('MAPA DE RIESGOS'!$AP360="Muy Baja",'MAPA DE RIESGOS'!$AR360="Moderado"),CONCATENATE("R",'MAPA DE RIESGOS'!$H360,"C",'MAPA DE RIESGOS'!$AF360),"")</f>
        <v/>
      </c>
      <c r="BE153" s="370" t="str">
        <f>IF(AND('MAPA DE RIESGOS'!$AP361="Muy Baja",'MAPA DE RIESGOS'!$AR361="Moderado"),CONCATENATE("R",'MAPA DE RIESGOS'!$H361,"C",'MAPA DE RIESGOS'!$AF361),"")</f>
        <v/>
      </c>
      <c r="BF153" s="370" t="str">
        <f>IF(AND('MAPA DE RIESGOS'!$AP362="Muy Baja",'MAPA DE RIESGOS'!$AR362="Moderado"),CONCATENATE("R",'MAPA DE RIESGOS'!$H362,"C",'MAPA DE RIESGOS'!$AF362),"")</f>
        <v/>
      </c>
      <c r="BG153" s="370" t="str">
        <f>IF(AND('MAPA DE RIESGOS'!$AP363="Muy Baja",'MAPA DE RIESGOS'!$AR363="Moderado"),CONCATENATE("R",'MAPA DE RIESGOS'!$H363,"C",'MAPA DE RIESGOS'!$AF363),"")</f>
        <v/>
      </c>
      <c r="BH153" s="370" t="str">
        <f>IF(AND('MAPA DE RIESGOS'!$AP364="Muy Baja",'MAPA DE RIESGOS'!$AR364="Moderado"),CONCATENATE("R",'MAPA DE RIESGOS'!$H364,"C",'MAPA DE RIESGOS'!$AF364),"")</f>
        <v/>
      </c>
      <c r="BI153" s="370" t="str">
        <f>IF(AND('MAPA DE RIESGOS'!$AP365="Muy Baja",'MAPA DE RIESGOS'!$AR365="Moderado"),CONCATENATE("R",'MAPA DE RIESGOS'!$H365,"C",'MAPA DE RIESGOS'!$AF365),"")</f>
        <v/>
      </c>
      <c r="BJ153" s="370" t="str">
        <f>IF(AND('MAPA DE RIESGOS'!$AP366="Muy Baja",'MAPA DE RIESGOS'!$AR366="Moderado"),CONCATENATE("R",'MAPA DE RIESGOS'!$H366,"C",'MAPA DE RIESGOS'!$AF366),"")</f>
        <v/>
      </c>
      <c r="BK153" s="371" t="str">
        <f>IF(AND('MAPA DE RIESGOS'!$AP367="Muy Baja",'MAPA DE RIESGOS'!$AR367="Moderado"),CONCATENATE("R",'MAPA DE RIESGOS'!$H367,"C",'MAPA DE RIESGOS'!$AF367),"")</f>
        <v/>
      </c>
      <c r="BL153" s="357" t="str">
        <f>IF(AND('MAPA DE RIESGOS'!$AP350="Muy Baja",'MAPA DE RIESGOS'!$AR350="Mayor"),CONCATENATE("R",'MAPA DE RIESGOS'!$H350,"C",'MAPA DE RIESGOS'!$AF350),"")</f>
        <v/>
      </c>
      <c r="BM153" s="357" t="str">
        <f>IF(AND('MAPA DE RIESGOS'!$AP351="Muy Baja",'MAPA DE RIESGOS'!$AR351="Mayor"),CONCATENATE("R",'MAPA DE RIESGOS'!$H351,"C",'MAPA DE RIESGOS'!$AF351),"")</f>
        <v/>
      </c>
      <c r="BN153" s="357" t="str">
        <f>IF(AND('MAPA DE RIESGOS'!$AP352="Muy Baja",'MAPA DE RIESGOS'!$AR352="Mayor"),CONCATENATE("R",'MAPA DE RIESGOS'!$H352,"C",'MAPA DE RIESGOS'!$AF352),"")</f>
        <v/>
      </c>
      <c r="BO153" s="357" t="str">
        <f>IF(AND('MAPA DE RIESGOS'!$AP353="Muy Baja",'MAPA DE RIESGOS'!$AR353="Mayor"),CONCATENATE("R",'MAPA DE RIESGOS'!$H353,"C",'MAPA DE RIESGOS'!$AF353),"")</f>
        <v/>
      </c>
      <c r="BP153" s="357" t="str">
        <f>IF(AND('MAPA DE RIESGOS'!$AP354="Muy Baja",'MAPA DE RIESGOS'!$AR354="Mayor"),CONCATENATE("R",'MAPA DE RIESGOS'!$H354,"C",'MAPA DE RIESGOS'!$AF354),"")</f>
        <v/>
      </c>
      <c r="BQ153" s="357" t="str">
        <f>IF(AND('MAPA DE RIESGOS'!$AP355="Muy Baja",'MAPA DE RIESGOS'!$AR355="Mayor"),CONCATENATE("R",'MAPA DE RIESGOS'!$H355,"C",'MAPA DE RIESGOS'!$AF355),"")</f>
        <v/>
      </c>
      <c r="BR153" s="357" t="str">
        <f>IF(AND('MAPA DE RIESGOS'!$AP356="Muy Baja",'MAPA DE RIESGOS'!$AR356="Mayor"),CONCATENATE("R",'MAPA DE RIESGOS'!$H356,"C",'MAPA DE RIESGOS'!$AF356),"")</f>
        <v/>
      </c>
      <c r="BS153" s="357" t="str">
        <f>IF(AND('MAPA DE RIESGOS'!$AP357="Muy Baja",'MAPA DE RIESGOS'!$AR357="Mayor"),CONCATENATE("R",'MAPA DE RIESGOS'!$H357,"C",'MAPA DE RIESGOS'!$AF357),"")</f>
        <v/>
      </c>
      <c r="BT153" s="357" t="str">
        <f>IF(AND('MAPA DE RIESGOS'!$AP358="Muy Baja",'MAPA DE RIESGOS'!$AR358="Mayor"),CONCATENATE("R",'MAPA DE RIESGOS'!$H358,"C",'MAPA DE RIESGOS'!$AF358),"")</f>
        <v/>
      </c>
      <c r="BU153" s="357" t="str">
        <f>IF(AND('MAPA DE RIESGOS'!$AP359="Muy Baja",'MAPA DE RIESGOS'!$AR359="Mayor"),CONCATENATE("R",'MAPA DE RIESGOS'!$H359,"C",'MAPA DE RIESGOS'!$AF359),"")</f>
        <v/>
      </c>
      <c r="BV153" s="357" t="str">
        <f>IF(AND('MAPA DE RIESGOS'!$AP360="Muy Baja",'MAPA DE RIESGOS'!$AR360="Mayor"),CONCATENATE("R",'MAPA DE RIESGOS'!$H360,"C",'MAPA DE RIESGOS'!$AF360),"")</f>
        <v/>
      </c>
      <c r="BW153" s="357" t="str">
        <f>IF(AND('MAPA DE RIESGOS'!$AP361="Muy Baja",'MAPA DE RIESGOS'!$AR361="Mayor"),CONCATENATE("R",'MAPA DE RIESGOS'!$H361,"C",'MAPA DE RIESGOS'!$AF361),"")</f>
        <v/>
      </c>
      <c r="BX153" s="357" t="str">
        <f>IF(AND('MAPA DE RIESGOS'!$AP362="Muy Baja",'MAPA DE RIESGOS'!$AR362="Mayor"),CONCATENATE("R",'MAPA DE RIESGOS'!$H362,"C",'MAPA DE RIESGOS'!$AF362),"")</f>
        <v/>
      </c>
      <c r="BY153" s="357" t="str">
        <f>IF(AND('MAPA DE RIESGOS'!$AP363="Muy Baja",'MAPA DE RIESGOS'!$AR363="Mayor"),CONCATENATE("R",'MAPA DE RIESGOS'!$H363,"C",'MAPA DE RIESGOS'!$AF363),"")</f>
        <v/>
      </c>
      <c r="BZ153" s="357" t="str">
        <f>IF(AND('MAPA DE RIESGOS'!$AP364="Muy Baja",'MAPA DE RIESGOS'!$AR364="Mayor"),CONCATENATE("R",'MAPA DE RIESGOS'!$H364,"C",'MAPA DE RIESGOS'!$AF364),"")</f>
        <v/>
      </c>
      <c r="CA153" s="357" t="str">
        <f>IF(AND('MAPA DE RIESGOS'!$AP365="Muy Baja",'MAPA DE RIESGOS'!$AR365="Mayor"),CONCATENATE("R",'MAPA DE RIESGOS'!$H365,"C",'MAPA DE RIESGOS'!$AF365),"")</f>
        <v/>
      </c>
      <c r="CB153" s="357" t="str">
        <f>IF(AND('MAPA DE RIESGOS'!$AP366="Muy Baja",'MAPA DE RIESGOS'!$AR366="Mayor"),CONCATENATE("R",'MAPA DE RIESGOS'!$H366,"C",'MAPA DE RIESGOS'!$AF366),"")</f>
        <v/>
      </c>
      <c r="CC153" s="358" t="str">
        <f>IF(AND('MAPA DE RIESGOS'!$AP367="Muy Baja",'MAPA DE RIESGOS'!$AR367="Mayor"),CONCATENATE("R",'MAPA DE RIESGOS'!$H367,"C",'MAPA DE RIESGOS'!$AF367),"")</f>
        <v/>
      </c>
      <c r="CD153" s="359" t="str">
        <f>IF(AND('MAPA DE RIESGOS'!$AP350="Muy Baja",'MAPA DE RIESGOS'!$AR350="Catastrófico"),CONCATENATE("R",'MAPA DE RIESGOS'!$H350,"C",'MAPA DE RIESGOS'!$AF350),"")</f>
        <v/>
      </c>
      <c r="CE153" s="359" t="str">
        <f>IF(AND('MAPA DE RIESGOS'!$AP351="Muy Baja",'MAPA DE RIESGOS'!$AR351="Catastrófico"),CONCATENATE("R",'MAPA DE RIESGOS'!$H351,"C",'MAPA DE RIESGOS'!$AF351),"")</f>
        <v/>
      </c>
      <c r="CF153" s="359" t="str">
        <f>IF(AND('MAPA DE RIESGOS'!$AP352="Muy Baja",'MAPA DE RIESGOS'!$AR352="Catastrófico"),CONCATENATE("R",'MAPA DE RIESGOS'!$H352,"C",'MAPA DE RIESGOS'!$AF352),"")</f>
        <v/>
      </c>
      <c r="CG153" s="359" t="str">
        <f>IF(AND('MAPA DE RIESGOS'!$AP353="Muy Baja",'MAPA DE RIESGOS'!$AR353="Catastrófico"),CONCATENATE("R",'MAPA DE RIESGOS'!$H353,"C",'MAPA DE RIESGOS'!$AF353),"")</f>
        <v/>
      </c>
      <c r="CH153" s="359" t="str">
        <f>IF(AND('MAPA DE RIESGOS'!$AP354="Muy Baja",'MAPA DE RIESGOS'!$AR354="Catastrófico"),CONCATENATE("R",'MAPA DE RIESGOS'!$H354,"C",'MAPA DE RIESGOS'!$AF354),"")</f>
        <v/>
      </c>
      <c r="CI153" s="359" t="str">
        <f>IF(AND('MAPA DE RIESGOS'!$AP355="Muy Baja",'MAPA DE RIESGOS'!$AR355="Catastrófico"),CONCATENATE("R",'MAPA DE RIESGOS'!$H355,"C",'MAPA DE RIESGOS'!$AF355),"")</f>
        <v/>
      </c>
      <c r="CJ153" s="359" t="str">
        <f>IF(AND('MAPA DE RIESGOS'!$AP356="Muy Baja",'MAPA DE RIESGOS'!$AR356="Catastrófico"),CONCATENATE("R",'MAPA DE RIESGOS'!$H356,"C",'MAPA DE RIESGOS'!$AF356),"")</f>
        <v/>
      </c>
      <c r="CK153" s="359" t="str">
        <f>IF(AND('MAPA DE RIESGOS'!$AP357="Muy Baja",'MAPA DE RIESGOS'!$AR357="Catastrófico"),CONCATENATE("R",'MAPA DE RIESGOS'!$H357,"C",'MAPA DE RIESGOS'!$AF357),"")</f>
        <v/>
      </c>
      <c r="CL153" s="359" t="str">
        <f>IF(AND('MAPA DE RIESGOS'!$AP358="Muy Baja",'MAPA DE RIESGOS'!$AR358="Catastrófico"),CONCATENATE("R",'MAPA DE RIESGOS'!$H358,"C",'MAPA DE RIESGOS'!$AF358),"")</f>
        <v/>
      </c>
      <c r="CM153" s="359" t="str">
        <f>IF(AND('MAPA DE RIESGOS'!$AP359="Muy Baja",'MAPA DE RIESGOS'!$AR359="Catastrófico"),CONCATENATE("R",'MAPA DE RIESGOS'!$H359,"C",'MAPA DE RIESGOS'!$AF359),"")</f>
        <v/>
      </c>
      <c r="CN153" s="359" t="str">
        <f>IF(AND('MAPA DE RIESGOS'!$AP360="Muy Baja",'MAPA DE RIESGOS'!$AR360="Catastrófico"),CONCATENATE("R",'MAPA DE RIESGOS'!$H360,"C",'MAPA DE RIESGOS'!$AF360),"")</f>
        <v/>
      </c>
      <c r="CO153" s="359" t="str">
        <f>IF(AND('MAPA DE RIESGOS'!$AP361="Muy Baja",'MAPA DE RIESGOS'!$AR361="Catastrófico"),CONCATENATE("R",'MAPA DE RIESGOS'!$H361,"C",'MAPA DE RIESGOS'!$AF361),"")</f>
        <v/>
      </c>
      <c r="CP153" s="359" t="str">
        <f>IF(AND('MAPA DE RIESGOS'!$AP362="Muy Baja",'MAPA DE RIESGOS'!$AR362="Catastrófico"),CONCATENATE("R",'MAPA DE RIESGOS'!$H362,"C",'MAPA DE RIESGOS'!$AF362),"")</f>
        <v/>
      </c>
      <c r="CQ153" s="359" t="str">
        <f>IF(AND('MAPA DE RIESGOS'!$AP363="Muy Baja",'MAPA DE RIESGOS'!$AR363="Catastrófico"),CONCATENATE("R",'MAPA DE RIESGOS'!$H363,"C",'MAPA DE RIESGOS'!$AF363),"")</f>
        <v/>
      </c>
      <c r="CR153" s="359" t="str">
        <f>IF(AND('MAPA DE RIESGOS'!$AP364="Muy Baja",'MAPA DE RIESGOS'!$AR364="Catastrófico"),CONCATENATE("R",'MAPA DE RIESGOS'!$H364,"C",'MAPA DE RIESGOS'!$AF364),"")</f>
        <v/>
      </c>
      <c r="CS153" s="359" t="str">
        <f>IF(AND('MAPA DE RIESGOS'!$AP365="Muy Baja",'MAPA DE RIESGOS'!$AR365="Catastrófico"),CONCATENATE("R",'MAPA DE RIESGOS'!$H365,"C",'MAPA DE RIESGOS'!$AF365),"")</f>
        <v/>
      </c>
      <c r="CT153" s="359" t="str">
        <f>IF(AND('MAPA DE RIESGOS'!$AP366="Muy Baja",'MAPA DE RIESGOS'!$AR366="Catastrófico"),CONCATENATE("R",'MAPA DE RIESGOS'!$H366,"C",'MAPA DE RIESGOS'!$AF366),"")</f>
        <v/>
      </c>
      <c r="CU153" s="360" t="str">
        <f>IF(AND('MAPA DE RIESGOS'!$AP367="Muy Baja",'MAPA DE RIESGOS'!$AR367="Catastrófico"),CONCATENATE("R",'MAPA DE RIESGOS'!$H367,"C",'MAPA DE RIESGOS'!$AF367),"")</f>
        <v/>
      </c>
      <c r="CV153" s="67"/>
    </row>
    <row r="154" spans="2:100" ht="32.5" customHeight="1">
      <c r="B154" s="749"/>
      <c r="C154" s="749"/>
      <c r="D154" s="750"/>
      <c r="E154" s="738"/>
      <c r="F154" s="739"/>
      <c r="G154" s="739"/>
      <c r="H154" s="739"/>
      <c r="I154" s="739"/>
      <c r="J154" s="378" t="str">
        <f>IF(AND('MAPA DE RIESGOS'!$AP368="Muy Baja",'MAPA DE RIESGOS'!$AR368="Leve"),CONCATENATE("R",'MAPA DE RIESGOS'!$H368,"C",'MAPA DE RIESGOS'!$AF368),"")</f>
        <v/>
      </c>
      <c r="K154" s="379" t="str">
        <f>IF(AND('MAPA DE RIESGOS'!$AP369="Muy Baja",'MAPA DE RIESGOS'!$AR369="Leve"),CONCATENATE("R",'MAPA DE RIESGOS'!$H369,"C",'MAPA DE RIESGOS'!$AF369),"")</f>
        <v/>
      </c>
      <c r="L154" s="379" t="str">
        <f>IF(AND('MAPA DE RIESGOS'!$AP370="Muy Baja",'MAPA DE RIESGOS'!$AR370="Leve"),CONCATENATE("R",'MAPA DE RIESGOS'!$H370,"C",'MAPA DE RIESGOS'!$AF370),"")</f>
        <v/>
      </c>
      <c r="M154" s="379" t="str">
        <f>IF(AND('MAPA DE RIESGOS'!$AP371="Muy Baja",'MAPA DE RIESGOS'!$AR371="Leve"),CONCATENATE("R",'MAPA DE RIESGOS'!$H371,"C",'MAPA DE RIESGOS'!$AF371),"")</f>
        <v/>
      </c>
      <c r="N154" s="379" t="str">
        <f>IF(AND('MAPA DE RIESGOS'!$AP372="Muy Baja",'MAPA DE RIESGOS'!$AR372="Leve"),CONCATENATE("R",'MAPA DE RIESGOS'!$H372,"C",'MAPA DE RIESGOS'!$AF372),"")</f>
        <v/>
      </c>
      <c r="O154" s="379" t="str">
        <f>IF(AND('MAPA DE RIESGOS'!$AP373="Muy Baja",'MAPA DE RIESGOS'!$AR373="Leve"),CONCATENATE("R",'MAPA DE RIESGOS'!$H373,"C",'MAPA DE RIESGOS'!$AF373),"")</f>
        <v/>
      </c>
      <c r="P154" s="379" t="str">
        <f>IF(AND('MAPA DE RIESGOS'!$AP374="Muy Baja",'MAPA DE RIESGOS'!$AR374="Leve"),CONCATENATE("R",'MAPA DE RIESGOS'!$H374,"C",'MAPA DE RIESGOS'!$AF374),"")</f>
        <v/>
      </c>
      <c r="Q154" s="379" t="str">
        <f>IF(AND('MAPA DE RIESGOS'!$AP375="Muy Baja",'MAPA DE RIESGOS'!$AR375="Leve"),CONCATENATE("R",'MAPA DE RIESGOS'!$H375,"C",'MAPA DE RIESGOS'!$AF375),"")</f>
        <v/>
      </c>
      <c r="R154" s="379" t="str">
        <f>IF(AND('MAPA DE RIESGOS'!$AP376="Muy Baja",'MAPA DE RIESGOS'!$AR376="Leve"),CONCATENATE("R",'MAPA DE RIESGOS'!$H376,"C",'MAPA DE RIESGOS'!$AF376),"")</f>
        <v/>
      </c>
      <c r="S154" s="379" t="str">
        <f>IF(AND('MAPA DE RIESGOS'!$AP377="Muy Baja",'MAPA DE RIESGOS'!$AR377="Leve"),CONCATENATE("R",'MAPA DE RIESGOS'!$H377,"C",'MAPA DE RIESGOS'!$AF377),"")</f>
        <v/>
      </c>
      <c r="T154" s="379" t="str">
        <f>IF(AND('MAPA DE RIESGOS'!$AP378="Muy Baja",'MAPA DE RIESGOS'!$AR378="Leve"),CONCATENATE("R",'MAPA DE RIESGOS'!$H378,"C",'MAPA DE RIESGOS'!$AF378),"")</f>
        <v/>
      </c>
      <c r="U154" s="379" t="str">
        <f>IF(AND('MAPA DE RIESGOS'!$AP379="Muy Baja",'MAPA DE RIESGOS'!$AR379="Leve"),CONCATENATE("R",'MAPA DE RIESGOS'!$H379,"C",'MAPA DE RIESGOS'!$AF379),"")</f>
        <v/>
      </c>
      <c r="V154" s="379" t="str">
        <f>IF(AND('MAPA DE RIESGOS'!$AP380="Muy Baja",'MAPA DE RIESGOS'!$AR380="Leve"),CONCATENATE("R",'MAPA DE RIESGOS'!$H380,"C",'MAPA DE RIESGOS'!$AF380),"")</f>
        <v/>
      </c>
      <c r="W154" s="379" t="str">
        <f>IF(AND('MAPA DE RIESGOS'!$AP381="Muy Baja",'MAPA DE RIESGOS'!$AR381="Leve"),CONCATENATE("R",'MAPA DE RIESGOS'!$H381,"C",'MAPA DE RIESGOS'!$AF381),"")</f>
        <v/>
      </c>
      <c r="X154" s="379" t="str">
        <f>IF(AND('MAPA DE RIESGOS'!$AP382="Muy Baja",'MAPA DE RIESGOS'!$AR382="Leve"),CONCATENATE("R",'MAPA DE RIESGOS'!$H382,"C",'MAPA DE RIESGOS'!$AF382),"")</f>
        <v/>
      </c>
      <c r="Y154" s="379" t="str">
        <f>IF(AND('MAPA DE RIESGOS'!$AP383="Muy Baja",'MAPA DE RIESGOS'!$AR383="Leve"),CONCATENATE("R",'MAPA DE RIESGOS'!$H383,"C",'MAPA DE RIESGOS'!$AF383),"")</f>
        <v/>
      </c>
      <c r="Z154" s="379" t="str">
        <f>IF(AND('MAPA DE RIESGOS'!$AP384="Muy Baja",'MAPA DE RIESGOS'!$AR384="Leve"),CONCATENATE("R",'MAPA DE RIESGOS'!$H384,"C",'MAPA DE RIESGOS'!$AF384),"")</f>
        <v/>
      </c>
      <c r="AA154" s="380" t="str">
        <f>IF(AND('MAPA DE RIESGOS'!$AP385="Muy Baja",'MAPA DE RIESGOS'!$AR385="Leve"),CONCATENATE("R",'MAPA DE RIESGOS'!$H385,"C",'MAPA DE RIESGOS'!$AF385),"")</f>
        <v/>
      </c>
      <c r="AB154" s="378" t="str">
        <f>IF(AND('MAPA DE RIESGOS'!$AP368="Muy Baja",'MAPA DE RIESGOS'!$AR368="Menor"),CONCATENATE("R",'MAPA DE RIESGOS'!$H368,"C",'MAPA DE RIESGOS'!$AF368),"")</f>
        <v/>
      </c>
      <c r="AC154" s="379" t="str">
        <f>IF(AND('MAPA DE RIESGOS'!$AP369="Muy Baja",'MAPA DE RIESGOS'!$AR369="Menor"),CONCATENATE("R",'MAPA DE RIESGOS'!$H369,"C",'MAPA DE RIESGOS'!$AF369),"")</f>
        <v/>
      </c>
      <c r="AD154" s="379" t="str">
        <f>IF(AND('MAPA DE RIESGOS'!$AP370="Muy Baja",'MAPA DE RIESGOS'!$AR370="Menor"),CONCATENATE("R",'MAPA DE RIESGOS'!$H370,"C",'MAPA DE RIESGOS'!$AF370),"")</f>
        <v/>
      </c>
      <c r="AE154" s="379" t="str">
        <f>IF(AND('MAPA DE RIESGOS'!$AP371="Muy Baja",'MAPA DE RIESGOS'!$AR371="Menor"),CONCATENATE("R",'MAPA DE RIESGOS'!$H371,"C",'MAPA DE RIESGOS'!$AF371),"")</f>
        <v/>
      </c>
      <c r="AF154" s="379" t="str">
        <f>IF(AND('MAPA DE RIESGOS'!$AP372="Muy Baja",'MAPA DE RIESGOS'!$AR372="Menor"),CONCATENATE("R",'MAPA DE RIESGOS'!$H372,"C",'MAPA DE RIESGOS'!$AF372),"")</f>
        <v/>
      </c>
      <c r="AG154" s="379" t="str">
        <f>IF(AND('MAPA DE RIESGOS'!$AP373="Muy Baja",'MAPA DE RIESGOS'!$AR373="Menor"),CONCATENATE("R",'MAPA DE RIESGOS'!$H373,"C",'MAPA DE RIESGOS'!$AF373),"")</f>
        <v/>
      </c>
      <c r="AH154" s="379" t="str">
        <f>IF(AND('MAPA DE RIESGOS'!$AP374="Muy Baja",'MAPA DE RIESGOS'!$AR374="Menor"),CONCATENATE("R",'MAPA DE RIESGOS'!$H374,"C",'MAPA DE RIESGOS'!$AF374),"")</f>
        <v/>
      </c>
      <c r="AI154" s="379" t="str">
        <f>IF(AND('MAPA DE RIESGOS'!$AP375="Muy Baja",'MAPA DE RIESGOS'!$AR375="Menor"),CONCATENATE("R",'MAPA DE RIESGOS'!$H375,"C",'MAPA DE RIESGOS'!$AF375),"")</f>
        <v/>
      </c>
      <c r="AJ154" s="379" t="str">
        <f>IF(AND('MAPA DE RIESGOS'!$AP376="Muy Baja",'MAPA DE RIESGOS'!$AR376="Menor"),CONCATENATE("R",'MAPA DE RIESGOS'!$H376,"C",'MAPA DE RIESGOS'!$AF376),"")</f>
        <v/>
      </c>
      <c r="AK154" s="379" t="str">
        <f>IF(AND('MAPA DE RIESGOS'!$AP377="Muy Baja",'MAPA DE RIESGOS'!$AR377="Menor"),CONCATENATE("R",'MAPA DE RIESGOS'!$H377,"C",'MAPA DE RIESGOS'!$AF377),"")</f>
        <v/>
      </c>
      <c r="AL154" s="379" t="str">
        <f>IF(AND('MAPA DE RIESGOS'!$AP378="Muy Baja",'MAPA DE RIESGOS'!$AR378="Menor"),CONCATENATE("R",'MAPA DE RIESGOS'!$H378,"C",'MAPA DE RIESGOS'!$AF378),"")</f>
        <v/>
      </c>
      <c r="AM154" s="379" t="str">
        <f>IF(AND('MAPA DE RIESGOS'!$AP379="Muy Baja",'MAPA DE RIESGOS'!$AR379="Menor"),CONCATENATE("R",'MAPA DE RIESGOS'!$H379,"C",'MAPA DE RIESGOS'!$AF379),"")</f>
        <v/>
      </c>
      <c r="AN154" s="379" t="str">
        <f>IF(AND('MAPA DE RIESGOS'!$AP380="Muy Baja",'MAPA DE RIESGOS'!$AR380="Menor"),CONCATENATE("R",'MAPA DE RIESGOS'!$H380,"C",'MAPA DE RIESGOS'!$AF380),"")</f>
        <v/>
      </c>
      <c r="AO154" s="379" t="str">
        <f>IF(AND('MAPA DE RIESGOS'!$AP381="Muy Baja",'MAPA DE RIESGOS'!$AR381="Menor"),CONCATENATE("R",'MAPA DE RIESGOS'!$H381,"C",'MAPA DE RIESGOS'!$AF381),"")</f>
        <v/>
      </c>
      <c r="AP154" s="379" t="str">
        <f>IF(AND('MAPA DE RIESGOS'!$AP382="Muy Baja",'MAPA DE RIESGOS'!$AR382="Menor"),CONCATENATE("R",'MAPA DE RIESGOS'!$H382,"C",'MAPA DE RIESGOS'!$AF382),"")</f>
        <v/>
      </c>
      <c r="AQ154" s="379" t="str">
        <f>IF(AND('MAPA DE RIESGOS'!$AP383="Muy Baja",'MAPA DE RIESGOS'!$AR383="Menor"),CONCATENATE("R",'MAPA DE RIESGOS'!$H383,"C",'MAPA DE RIESGOS'!$AF383),"")</f>
        <v/>
      </c>
      <c r="AR154" s="379" t="str">
        <f>IF(AND('MAPA DE RIESGOS'!$AP384="Muy Baja",'MAPA DE RIESGOS'!$AR384="Menor"),CONCATENATE("R",'MAPA DE RIESGOS'!$H384,"C",'MAPA DE RIESGOS'!$AF384),"")</f>
        <v/>
      </c>
      <c r="AS154" s="380" t="str">
        <f>IF(AND('MAPA DE RIESGOS'!$AP385="Muy Baja",'MAPA DE RIESGOS'!$AR385="Menor"),CONCATENATE("R",'MAPA DE RIESGOS'!$H385,"C",'MAPA DE RIESGOS'!$AF385),"")</f>
        <v/>
      </c>
      <c r="AT154" s="369" t="str">
        <f>IF(AND('MAPA DE RIESGOS'!$AP368="Muy Baja",'MAPA DE RIESGOS'!$AR368="Moderado"),CONCATENATE("R",'MAPA DE RIESGOS'!$H368,"C",'MAPA DE RIESGOS'!$AF368),"")</f>
        <v/>
      </c>
      <c r="AU154" s="370" t="str">
        <f>IF(AND('MAPA DE RIESGOS'!$AP369="Muy Baja",'MAPA DE RIESGOS'!$AR369="Moderado"),CONCATENATE("R",'MAPA DE RIESGOS'!$H369,"C",'MAPA DE RIESGOS'!$AF369),"")</f>
        <v/>
      </c>
      <c r="AV154" s="370" t="str">
        <f>IF(AND('MAPA DE RIESGOS'!$AP370="Muy Baja",'MAPA DE RIESGOS'!$AR370="Moderado"),CONCATENATE("R",'MAPA DE RIESGOS'!$H370,"C",'MAPA DE RIESGOS'!$AF370),"")</f>
        <v/>
      </c>
      <c r="AW154" s="370" t="str">
        <f>IF(AND('MAPA DE RIESGOS'!$AP371="Muy Baja",'MAPA DE RIESGOS'!$AR371="Moderado"),CONCATENATE("R",'MAPA DE RIESGOS'!$H371,"C",'MAPA DE RIESGOS'!$AF371),"")</f>
        <v/>
      </c>
      <c r="AX154" s="370" t="str">
        <f>IF(AND('MAPA DE RIESGOS'!$AP372="Muy Baja",'MAPA DE RIESGOS'!$AR372="Moderado"),CONCATENATE("R",'MAPA DE RIESGOS'!$H372,"C",'MAPA DE RIESGOS'!$AF372),"")</f>
        <v>R60C3</v>
      </c>
      <c r="AY154" s="370" t="str">
        <f>IF(AND('MAPA DE RIESGOS'!$AP373="Muy Baja",'MAPA DE RIESGOS'!$AR373="Moderado"),CONCATENATE("R",'MAPA DE RIESGOS'!$H373,"C",'MAPA DE RIESGOS'!$AF373),"")</f>
        <v>R60C4</v>
      </c>
      <c r="AZ154" s="370" t="str">
        <f>IF(AND('MAPA DE RIESGOS'!$AP374="Muy Baja",'MAPA DE RIESGOS'!$AR374="Moderado"),CONCATENATE("R",'MAPA DE RIESGOS'!$H374,"C",'MAPA DE RIESGOS'!$AF374),"")</f>
        <v/>
      </c>
      <c r="BA154" s="370" t="str">
        <f>IF(AND('MAPA DE RIESGOS'!$AP375="Muy Baja",'MAPA DE RIESGOS'!$AR375="Moderado"),CONCATENATE("R",'MAPA DE RIESGOS'!$H375,"C",'MAPA DE RIESGOS'!$AF375),"")</f>
        <v/>
      </c>
      <c r="BB154" s="370" t="str">
        <f>IF(AND('MAPA DE RIESGOS'!$AP376="Muy Baja",'MAPA DE RIESGOS'!$AR376="Moderado"),CONCATENATE("R",'MAPA DE RIESGOS'!$H376,"C",'MAPA DE RIESGOS'!$AF376),"")</f>
        <v/>
      </c>
      <c r="BC154" s="370" t="str">
        <f>IF(AND('MAPA DE RIESGOS'!$AP377="Muy Baja",'MAPA DE RIESGOS'!$AR377="Moderado"),CONCATENATE("R",'MAPA DE RIESGOS'!$H377,"C",'MAPA DE RIESGOS'!$AF377),"")</f>
        <v/>
      </c>
      <c r="BD154" s="370" t="str">
        <f>IF(AND('MAPA DE RIESGOS'!$AP378="Muy Baja",'MAPA DE RIESGOS'!$AR378="Moderado"),CONCATENATE("R",'MAPA DE RIESGOS'!$H378,"C",'MAPA DE RIESGOS'!$AF378),"")</f>
        <v>R61C3</v>
      </c>
      <c r="BE154" s="370" t="str">
        <f>IF(AND('MAPA DE RIESGOS'!$AP379="Muy Baja",'MAPA DE RIESGOS'!$AR379="Moderado"),CONCATENATE("R",'MAPA DE RIESGOS'!$H379,"C",'MAPA DE RIESGOS'!$AF379),"")</f>
        <v/>
      </c>
      <c r="BF154" s="370" t="str">
        <f>IF(AND('MAPA DE RIESGOS'!$AP380="Muy Baja",'MAPA DE RIESGOS'!$AR380="Moderado"),CONCATENATE("R",'MAPA DE RIESGOS'!$H380,"C",'MAPA DE RIESGOS'!$AF380),"")</f>
        <v/>
      </c>
      <c r="BG154" s="370" t="str">
        <f>IF(AND('MAPA DE RIESGOS'!$AP381="Muy Baja",'MAPA DE RIESGOS'!$AR381="Moderado"),CONCATENATE("R",'MAPA DE RIESGOS'!$H381,"C",'MAPA DE RIESGOS'!$AF381),"")</f>
        <v/>
      </c>
      <c r="BH154" s="370" t="str">
        <f>IF(AND('MAPA DE RIESGOS'!$AP382="Muy Baja",'MAPA DE RIESGOS'!$AR382="Moderado"),CONCATENATE("R",'MAPA DE RIESGOS'!$H382,"C",'MAPA DE RIESGOS'!$AF382),"")</f>
        <v/>
      </c>
      <c r="BI154" s="370" t="str">
        <f>IF(AND('MAPA DE RIESGOS'!$AP383="Muy Baja",'MAPA DE RIESGOS'!$AR383="Moderado"),CONCATENATE("R",'MAPA DE RIESGOS'!$H383,"C",'MAPA DE RIESGOS'!$AF383),"")</f>
        <v>R62C2</v>
      </c>
      <c r="BJ154" s="370" t="str">
        <f>IF(AND('MAPA DE RIESGOS'!$AP384="Muy Baja",'MAPA DE RIESGOS'!$AR384="Moderado"),CONCATENATE("R",'MAPA DE RIESGOS'!$H384,"C",'MAPA DE RIESGOS'!$AF384),"")</f>
        <v>R62C3</v>
      </c>
      <c r="BK154" s="371" t="str">
        <f>IF(AND('MAPA DE RIESGOS'!$AP385="Muy Baja",'MAPA DE RIESGOS'!$AR385="Moderado"),CONCATENATE("R",'MAPA DE RIESGOS'!$H385,"C",'MAPA DE RIESGOS'!$AF385),"")</f>
        <v/>
      </c>
      <c r="BL154" s="357" t="str">
        <f>IF(AND('MAPA DE RIESGOS'!$AP368="Muy Baja",'MAPA DE RIESGOS'!$AR368="Mayor"),CONCATENATE("R",'MAPA DE RIESGOS'!$H368,"C",'MAPA DE RIESGOS'!$AF368),"")</f>
        <v/>
      </c>
      <c r="BM154" s="357" t="str">
        <f>IF(AND('MAPA DE RIESGOS'!$AP369="Muy Baja",'MAPA DE RIESGOS'!$AR369="Mayor"),CONCATENATE("R",'MAPA DE RIESGOS'!$H369,"C",'MAPA DE RIESGOS'!$AF369),"")</f>
        <v/>
      </c>
      <c r="BN154" s="357" t="str">
        <f>IF(AND('MAPA DE RIESGOS'!$AP370="Muy Baja",'MAPA DE RIESGOS'!$AR370="Mayor"),CONCATENATE("R",'MAPA DE RIESGOS'!$H370,"C",'MAPA DE RIESGOS'!$AF370),"")</f>
        <v/>
      </c>
      <c r="BO154" s="357" t="str">
        <f>IF(AND('MAPA DE RIESGOS'!$AP371="Muy Baja",'MAPA DE RIESGOS'!$AR371="Mayor"),CONCATENATE("R",'MAPA DE RIESGOS'!$H371,"C",'MAPA DE RIESGOS'!$AF371),"")</f>
        <v/>
      </c>
      <c r="BP154" s="357" t="str">
        <f>IF(AND('MAPA DE RIESGOS'!$AP372="Muy Baja",'MAPA DE RIESGOS'!$AR372="Mayor"),CONCATENATE("R",'MAPA DE RIESGOS'!$H372,"C",'MAPA DE RIESGOS'!$AF372),"")</f>
        <v/>
      </c>
      <c r="BQ154" s="357" t="str">
        <f>IF(AND('MAPA DE RIESGOS'!$AP373="Muy Baja",'MAPA DE RIESGOS'!$AR373="Mayor"),CONCATENATE("R",'MAPA DE RIESGOS'!$H373,"C",'MAPA DE RIESGOS'!$AF373),"")</f>
        <v/>
      </c>
      <c r="BR154" s="357" t="str">
        <f>IF(AND('MAPA DE RIESGOS'!$AP374="Muy Baja",'MAPA DE RIESGOS'!$AR374="Mayor"),CONCATENATE("R",'MAPA DE RIESGOS'!$H374,"C",'MAPA DE RIESGOS'!$AF374),"")</f>
        <v/>
      </c>
      <c r="BS154" s="357" t="str">
        <f>IF(AND('MAPA DE RIESGOS'!$AP375="Muy Baja",'MAPA DE RIESGOS'!$AR375="Mayor"),CONCATENATE("R",'MAPA DE RIESGOS'!$H375,"C",'MAPA DE RIESGOS'!$AF375),"")</f>
        <v/>
      </c>
      <c r="BT154" s="357" t="str">
        <f>IF(AND('MAPA DE RIESGOS'!$AP376="Muy Baja",'MAPA DE RIESGOS'!$AR376="Mayor"),CONCATENATE("R",'MAPA DE RIESGOS'!$H376,"C",'MAPA DE RIESGOS'!$AF376),"")</f>
        <v/>
      </c>
      <c r="BU154" s="357" t="str">
        <f>IF(AND('MAPA DE RIESGOS'!$AP377="Muy Baja",'MAPA DE RIESGOS'!$AR377="Mayor"),CONCATENATE("R",'MAPA DE RIESGOS'!$H377,"C",'MAPA DE RIESGOS'!$AF377),"")</f>
        <v/>
      </c>
      <c r="BV154" s="357" t="str">
        <f>IF(AND('MAPA DE RIESGOS'!$AP378="Muy Baja",'MAPA DE RIESGOS'!$AR378="Mayor"),CONCATENATE("R",'MAPA DE RIESGOS'!$H378,"C",'MAPA DE RIESGOS'!$AF378),"")</f>
        <v/>
      </c>
      <c r="BW154" s="357" t="str">
        <f>IF(AND('MAPA DE RIESGOS'!$AP379="Muy Baja",'MAPA DE RIESGOS'!$AR379="Mayor"),CONCATENATE("R",'MAPA DE RIESGOS'!$H379,"C",'MAPA DE RIESGOS'!$AF379),"")</f>
        <v/>
      </c>
      <c r="BX154" s="357" t="str">
        <f>IF(AND('MAPA DE RIESGOS'!$AP380="Muy Baja",'MAPA DE RIESGOS'!$AR380="Mayor"),CONCATENATE("R",'MAPA DE RIESGOS'!$H380,"C",'MAPA DE RIESGOS'!$AF380),"")</f>
        <v/>
      </c>
      <c r="BY154" s="357" t="str">
        <f>IF(AND('MAPA DE RIESGOS'!$AP381="Muy Baja",'MAPA DE RIESGOS'!$AR381="Mayor"),CONCATENATE("R",'MAPA DE RIESGOS'!$H381,"C",'MAPA DE RIESGOS'!$AF381),"")</f>
        <v/>
      </c>
      <c r="BZ154" s="357" t="str">
        <f>IF(AND('MAPA DE RIESGOS'!$AP382="Muy Baja",'MAPA DE RIESGOS'!$AR382="Mayor"),CONCATENATE("R",'MAPA DE RIESGOS'!$H382,"C",'MAPA DE RIESGOS'!$AF382),"")</f>
        <v/>
      </c>
      <c r="CA154" s="357" t="str">
        <f>IF(AND('MAPA DE RIESGOS'!$AP383="Muy Baja",'MAPA DE RIESGOS'!$AR383="Mayor"),CONCATENATE("R",'MAPA DE RIESGOS'!$H383,"C",'MAPA DE RIESGOS'!$AF383),"")</f>
        <v/>
      </c>
      <c r="CB154" s="357" t="str">
        <f>IF(AND('MAPA DE RIESGOS'!$AP384="Muy Baja",'MAPA DE RIESGOS'!$AR384="Mayor"),CONCATENATE("R",'MAPA DE RIESGOS'!$H384,"C",'MAPA DE RIESGOS'!$AF384),"")</f>
        <v/>
      </c>
      <c r="CC154" s="358" t="str">
        <f>IF(AND('MAPA DE RIESGOS'!$AP385="Muy Baja",'MAPA DE RIESGOS'!$AR385="Mayor"),CONCATENATE("R",'MAPA DE RIESGOS'!$H385,"C",'MAPA DE RIESGOS'!$AF385),"")</f>
        <v/>
      </c>
      <c r="CD154" s="359" t="str">
        <f>IF(AND('MAPA DE RIESGOS'!$AP368="Muy Baja",'MAPA DE RIESGOS'!$AR368="Catastrófico"),CONCATENATE("R",'MAPA DE RIESGOS'!$H368,"C",'MAPA DE RIESGOS'!$AF368),"")</f>
        <v/>
      </c>
      <c r="CE154" s="359" t="str">
        <f>IF(AND('MAPA DE RIESGOS'!$AP369="Muy Baja",'MAPA DE RIESGOS'!$AR369="Catastrófico"),CONCATENATE("R",'MAPA DE RIESGOS'!$H369,"C",'MAPA DE RIESGOS'!$AF369),"")</f>
        <v/>
      </c>
      <c r="CF154" s="359" t="str">
        <f>IF(AND('MAPA DE RIESGOS'!$AP370="Muy Baja",'MAPA DE RIESGOS'!$AR370="Catastrófico"),CONCATENATE("R",'MAPA DE RIESGOS'!$H370,"C",'MAPA DE RIESGOS'!$AF370),"")</f>
        <v/>
      </c>
      <c r="CG154" s="359" t="str">
        <f>IF(AND('MAPA DE RIESGOS'!$AP371="Muy Baja",'MAPA DE RIESGOS'!$AR371="Catastrófico"),CONCATENATE("R",'MAPA DE RIESGOS'!$H371,"C",'MAPA DE RIESGOS'!$AF371),"")</f>
        <v/>
      </c>
      <c r="CH154" s="359" t="str">
        <f>IF(AND('MAPA DE RIESGOS'!$AP372="Muy Baja",'MAPA DE RIESGOS'!$AR372="Catastrófico"),CONCATENATE("R",'MAPA DE RIESGOS'!$H372,"C",'MAPA DE RIESGOS'!$AF372),"")</f>
        <v/>
      </c>
      <c r="CI154" s="359" t="str">
        <f>IF(AND('MAPA DE RIESGOS'!$AP373="Muy Baja",'MAPA DE RIESGOS'!$AR373="Catastrófico"),CONCATENATE("R",'MAPA DE RIESGOS'!$H373,"C",'MAPA DE RIESGOS'!$AF373),"")</f>
        <v/>
      </c>
      <c r="CJ154" s="359" t="str">
        <f>IF(AND('MAPA DE RIESGOS'!$AP374="Muy Baja",'MAPA DE RIESGOS'!$AR374="Catastrófico"),CONCATENATE("R",'MAPA DE RIESGOS'!$H374,"C",'MAPA DE RIESGOS'!$AF374),"")</f>
        <v/>
      </c>
      <c r="CK154" s="359" t="str">
        <f>IF(AND('MAPA DE RIESGOS'!$AP375="Muy Baja",'MAPA DE RIESGOS'!$AR375="Catastrófico"),CONCATENATE("R",'MAPA DE RIESGOS'!$H375,"C",'MAPA DE RIESGOS'!$AF375),"")</f>
        <v/>
      </c>
      <c r="CL154" s="359" t="str">
        <f>IF(AND('MAPA DE RIESGOS'!$AP376="Muy Baja",'MAPA DE RIESGOS'!$AR376="Catastrófico"),CONCATENATE("R",'MAPA DE RIESGOS'!$H376,"C",'MAPA DE RIESGOS'!$AF376),"")</f>
        <v/>
      </c>
      <c r="CM154" s="359" t="str">
        <f>IF(AND('MAPA DE RIESGOS'!$AP377="Muy Baja",'MAPA DE RIESGOS'!$AR377="Catastrófico"),CONCATENATE("R",'MAPA DE RIESGOS'!$H377,"C",'MAPA DE RIESGOS'!$AF377),"")</f>
        <v/>
      </c>
      <c r="CN154" s="359" t="str">
        <f>IF(AND('MAPA DE RIESGOS'!$AP378="Muy Baja",'MAPA DE RIESGOS'!$AR378="Catastrófico"),CONCATENATE("R",'MAPA DE RIESGOS'!$H378,"C",'MAPA DE RIESGOS'!$AF378),"")</f>
        <v/>
      </c>
      <c r="CO154" s="359" t="str">
        <f>IF(AND('MAPA DE RIESGOS'!$AP379="Muy Baja",'MAPA DE RIESGOS'!$AR379="Catastrófico"),CONCATENATE("R",'MAPA DE RIESGOS'!$H379,"C",'MAPA DE RIESGOS'!$AF379),"")</f>
        <v/>
      </c>
      <c r="CP154" s="359" t="str">
        <f>IF(AND('MAPA DE RIESGOS'!$AP380="Muy Baja",'MAPA DE RIESGOS'!$AR380="Catastrófico"),CONCATENATE("R",'MAPA DE RIESGOS'!$H380,"C",'MAPA DE RIESGOS'!$AF380),"")</f>
        <v/>
      </c>
      <c r="CQ154" s="359" t="str">
        <f>IF(AND('MAPA DE RIESGOS'!$AP381="Muy Baja",'MAPA DE RIESGOS'!$AR381="Catastrófico"),CONCATENATE("R",'MAPA DE RIESGOS'!$H381,"C",'MAPA DE RIESGOS'!$AF381),"")</f>
        <v/>
      </c>
      <c r="CR154" s="359" t="str">
        <f>IF(AND('MAPA DE RIESGOS'!$AP382="Muy Baja",'MAPA DE RIESGOS'!$AR382="Catastrófico"),CONCATENATE("R",'MAPA DE RIESGOS'!$H382,"C",'MAPA DE RIESGOS'!$AF382),"")</f>
        <v/>
      </c>
      <c r="CS154" s="359" t="str">
        <f>IF(AND('MAPA DE RIESGOS'!$AP383="Muy Baja",'MAPA DE RIESGOS'!$AR383="Catastrófico"),CONCATENATE("R",'MAPA DE RIESGOS'!$H383,"C",'MAPA DE RIESGOS'!$AF383),"")</f>
        <v/>
      </c>
      <c r="CT154" s="359" t="str">
        <f>IF(AND('MAPA DE RIESGOS'!$AP384="Muy Baja",'MAPA DE RIESGOS'!$AR384="Catastrófico"),CONCATENATE("R",'MAPA DE RIESGOS'!$H384,"C",'MAPA DE RIESGOS'!$AF384),"")</f>
        <v/>
      </c>
      <c r="CU154" s="360" t="str">
        <f>IF(AND('MAPA DE RIESGOS'!$AP385="Muy Baja",'MAPA DE RIESGOS'!$AR385="Catastrófico"),CONCATENATE("R",'MAPA DE RIESGOS'!$H385,"C",'MAPA DE RIESGOS'!$AF385),"")</f>
        <v/>
      </c>
      <c r="CV154" s="67"/>
    </row>
    <row r="155" spans="2:100" ht="32.5" customHeight="1">
      <c r="B155" s="749"/>
      <c r="C155" s="749"/>
      <c r="D155" s="750"/>
      <c r="E155" s="738"/>
      <c r="F155" s="739"/>
      <c r="G155" s="739"/>
      <c r="H155" s="739"/>
      <c r="I155" s="739"/>
      <c r="J155" s="378" t="str">
        <f>IF(AND('MAPA DE RIESGOS'!$AP386="Muy Baja",'MAPA DE RIESGOS'!$AR386="Leve"),CONCATENATE("R",'MAPA DE RIESGOS'!$H386,"C",'MAPA DE RIESGOS'!$AF386),"")</f>
        <v/>
      </c>
      <c r="K155" s="379" t="str">
        <f>IF(AND('MAPA DE RIESGOS'!$AP387="Muy Baja",'MAPA DE RIESGOS'!$AR387="Leve"),CONCATENATE("R",'MAPA DE RIESGOS'!$H387,"C",'MAPA DE RIESGOS'!$AF387),"")</f>
        <v/>
      </c>
      <c r="L155" s="379" t="str">
        <f>IF(AND('MAPA DE RIESGOS'!$AP388="Muy Baja",'MAPA DE RIESGOS'!$AR388="Leve"),CONCATENATE("R",'MAPA DE RIESGOS'!$H388,"C",'MAPA DE RIESGOS'!$AF388),"")</f>
        <v/>
      </c>
      <c r="M155" s="379" t="str">
        <f>IF(AND('MAPA DE RIESGOS'!$AP389="Muy Baja",'MAPA DE RIESGOS'!$AR389="Leve"),CONCATENATE("R",'MAPA DE RIESGOS'!$H389,"C",'MAPA DE RIESGOS'!$AF389),"")</f>
        <v/>
      </c>
      <c r="N155" s="379" t="str">
        <f>IF(AND('MAPA DE RIESGOS'!$AP390="Muy Baja",'MAPA DE RIESGOS'!$AR390="Leve"),CONCATENATE("R",'MAPA DE RIESGOS'!$H390,"C",'MAPA DE RIESGOS'!$AF390),"")</f>
        <v/>
      </c>
      <c r="O155" s="379" t="str">
        <f>IF(AND('MAPA DE RIESGOS'!$AP391="Muy Baja",'MAPA DE RIESGOS'!$AR391="Leve"),CONCATENATE("R",'MAPA DE RIESGOS'!$H391,"C",'MAPA DE RIESGOS'!$AF391),"")</f>
        <v/>
      </c>
      <c r="P155" s="379" t="str">
        <f>IF(AND('MAPA DE RIESGOS'!$AP392="Muy Baja",'MAPA DE RIESGOS'!$AR392="Leve"),CONCATENATE("R",'MAPA DE RIESGOS'!$H392,"C",'MAPA DE RIESGOS'!$AF392),"")</f>
        <v/>
      </c>
      <c r="Q155" s="379" t="str">
        <f>IF(AND('MAPA DE RIESGOS'!$AP393="Muy Baja",'MAPA DE RIESGOS'!$AR393="Leve"),CONCATENATE("R",'MAPA DE RIESGOS'!$H393,"C",'MAPA DE RIESGOS'!$AF393),"")</f>
        <v/>
      </c>
      <c r="R155" s="379" t="str">
        <f>IF(AND('MAPA DE RIESGOS'!$AP394="Muy Baja",'MAPA DE RIESGOS'!$AR394="Leve"),CONCATENATE("R",'MAPA DE RIESGOS'!$H394,"C",'MAPA DE RIESGOS'!$AF394),"")</f>
        <v/>
      </c>
      <c r="S155" s="379" t="str">
        <f>IF(AND('MAPA DE RIESGOS'!$AP395="Muy Baja",'MAPA DE RIESGOS'!$AR395="Leve"),CONCATENATE("R",'MAPA DE RIESGOS'!$H395,"C",'MAPA DE RIESGOS'!$AF395),"")</f>
        <v/>
      </c>
      <c r="T155" s="379" t="str">
        <f>IF(AND('MAPA DE RIESGOS'!$AP396="Muy Baja",'MAPA DE RIESGOS'!$AR396="Leve"),CONCATENATE("R",'MAPA DE RIESGOS'!$H396,"C",'MAPA DE RIESGOS'!$AF396),"")</f>
        <v/>
      </c>
      <c r="U155" s="379" t="str">
        <f>IF(AND('MAPA DE RIESGOS'!$AP397="Muy Baja",'MAPA DE RIESGOS'!$AR397="Leve"),CONCATENATE("R",'MAPA DE RIESGOS'!$H397,"C",'MAPA DE RIESGOS'!$AF397),"")</f>
        <v/>
      </c>
      <c r="V155" s="379" t="str">
        <f>IF(AND('MAPA DE RIESGOS'!$AP398="Muy Baja",'MAPA DE RIESGOS'!$AR398="Leve"),CONCATENATE("R",'MAPA DE RIESGOS'!$H398,"C",'MAPA DE RIESGOS'!$AF398),"")</f>
        <v/>
      </c>
      <c r="W155" s="379" t="str">
        <f>IF(AND('MAPA DE RIESGOS'!$AP399="Muy Baja",'MAPA DE RIESGOS'!$AR399="Leve"),CONCATENATE("R",'MAPA DE RIESGOS'!$H399,"C",'MAPA DE RIESGOS'!$AF399),"")</f>
        <v/>
      </c>
      <c r="X155" s="379" t="str">
        <f>IF(AND('MAPA DE RIESGOS'!$AP400="Muy Baja",'MAPA DE RIESGOS'!$AR400="Leve"),CONCATENATE("R",'MAPA DE RIESGOS'!$H400,"C",'MAPA DE RIESGOS'!$AF400),"")</f>
        <v/>
      </c>
      <c r="Y155" s="379" t="str">
        <f>IF(AND('MAPA DE RIESGOS'!$AP401="Muy Baja",'MAPA DE RIESGOS'!$AR401="Leve"),CONCATENATE("R",'MAPA DE RIESGOS'!$H401,"C",'MAPA DE RIESGOS'!$AF401),"")</f>
        <v/>
      </c>
      <c r="Z155" s="379" t="str">
        <f>IF(AND('MAPA DE RIESGOS'!$AP402="Muy Baja",'MAPA DE RIESGOS'!$AR402="Leve"),CONCATENATE("R",'MAPA DE RIESGOS'!$H402,"C",'MAPA DE RIESGOS'!$AF402),"")</f>
        <v/>
      </c>
      <c r="AA155" s="380" t="str">
        <f>IF(AND('MAPA DE RIESGOS'!$AP403="Muy Baja",'MAPA DE RIESGOS'!$AR403="Leve"),CONCATENATE("R",'MAPA DE RIESGOS'!$H403,"C",'MAPA DE RIESGOS'!$AF403),"")</f>
        <v/>
      </c>
      <c r="AB155" s="378" t="str">
        <f>IF(AND('MAPA DE RIESGOS'!$AP386="Muy Baja",'MAPA DE RIESGOS'!$AR386="Menor"),CONCATENATE("R",'MAPA DE RIESGOS'!$H386,"C",'MAPA DE RIESGOS'!$AF386),"")</f>
        <v/>
      </c>
      <c r="AC155" s="379" t="str">
        <f>IF(AND('MAPA DE RIESGOS'!$AP387="Muy Baja",'MAPA DE RIESGOS'!$AR387="Menor"),CONCATENATE("R",'MAPA DE RIESGOS'!$H387,"C",'MAPA DE RIESGOS'!$AF387),"")</f>
        <v/>
      </c>
      <c r="AD155" s="379" t="str">
        <f>IF(AND('MAPA DE RIESGOS'!$AP388="Muy Baja",'MAPA DE RIESGOS'!$AR388="Menor"),CONCATENATE("R",'MAPA DE RIESGOS'!$H388,"C",'MAPA DE RIESGOS'!$AF388),"")</f>
        <v/>
      </c>
      <c r="AE155" s="379" t="str">
        <f>IF(AND('MAPA DE RIESGOS'!$AP389="Muy Baja",'MAPA DE RIESGOS'!$AR389="Menor"),CONCATENATE("R",'MAPA DE RIESGOS'!$H389,"C",'MAPA DE RIESGOS'!$AF389),"")</f>
        <v/>
      </c>
      <c r="AF155" s="379" t="str">
        <f>IF(AND('MAPA DE RIESGOS'!$AP390="Muy Baja",'MAPA DE RIESGOS'!$AR390="Menor"),CONCATENATE("R",'MAPA DE RIESGOS'!$H390,"C",'MAPA DE RIESGOS'!$AF390),"")</f>
        <v/>
      </c>
      <c r="AG155" s="379" t="str">
        <f>IF(AND('MAPA DE RIESGOS'!$AP391="Muy Baja",'MAPA DE RIESGOS'!$AR391="Menor"),CONCATENATE("R",'MAPA DE RIESGOS'!$H391,"C",'MAPA DE RIESGOS'!$AF391),"")</f>
        <v/>
      </c>
      <c r="AH155" s="379" t="str">
        <f>IF(AND('MAPA DE RIESGOS'!$AP392="Muy Baja",'MAPA DE RIESGOS'!$AR392="Menor"),CONCATENATE("R",'MAPA DE RIESGOS'!$H392,"C",'MAPA DE RIESGOS'!$AF392),"")</f>
        <v/>
      </c>
      <c r="AI155" s="379" t="str">
        <f>IF(AND('MAPA DE RIESGOS'!$AP393="Muy Baja",'MAPA DE RIESGOS'!$AR393="Menor"),CONCATENATE("R",'MAPA DE RIESGOS'!$H393,"C",'MAPA DE RIESGOS'!$AF393),"")</f>
        <v/>
      </c>
      <c r="AJ155" s="379" t="str">
        <f>IF(AND('MAPA DE RIESGOS'!$AP394="Muy Baja",'MAPA DE RIESGOS'!$AR394="Menor"),CONCATENATE("R",'MAPA DE RIESGOS'!$H394,"C",'MAPA DE RIESGOS'!$AF394),"")</f>
        <v/>
      </c>
      <c r="AK155" s="379" t="str">
        <f>IF(AND('MAPA DE RIESGOS'!$AP395="Muy Baja",'MAPA DE RIESGOS'!$AR395="Menor"),CONCATENATE("R",'MAPA DE RIESGOS'!$H395,"C",'MAPA DE RIESGOS'!$AF395),"")</f>
        <v/>
      </c>
      <c r="AL155" s="379" t="str">
        <f>IF(AND('MAPA DE RIESGOS'!$AP396="Muy Baja",'MAPA DE RIESGOS'!$AR396="Menor"),CONCATENATE("R",'MAPA DE RIESGOS'!$H396,"C",'MAPA DE RIESGOS'!$AF396),"")</f>
        <v/>
      </c>
      <c r="AM155" s="379" t="str">
        <f>IF(AND('MAPA DE RIESGOS'!$AP397="Muy Baja",'MAPA DE RIESGOS'!$AR397="Menor"),CONCATENATE("R",'MAPA DE RIESGOS'!$H397,"C",'MAPA DE RIESGOS'!$AF397),"")</f>
        <v/>
      </c>
      <c r="AN155" s="379" t="str">
        <f>IF(AND('MAPA DE RIESGOS'!$AP398="Muy Baja",'MAPA DE RIESGOS'!$AR398="Menor"),CONCATENATE("R",'MAPA DE RIESGOS'!$H398,"C",'MAPA DE RIESGOS'!$AF398),"")</f>
        <v/>
      </c>
      <c r="AO155" s="379" t="str">
        <f>IF(AND('MAPA DE RIESGOS'!$AP399="Muy Baja",'MAPA DE RIESGOS'!$AR399="Menor"),CONCATENATE("R",'MAPA DE RIESGOS'!$H399,"C",'MAPA DE RIESGOS'!$AF399),"")</f>
        <v/>
      </c>
      <c r="AP155" s="379" t="str">
        <f>IF(AND('MAPA DE RIESGOS'!$AP400="Muy Baja",'MAPA DE RIESGOS'!$AR400="Menor"),CONCATENATE("R",'MAPA DE RIESGOS'!$H400,"C",'MAPA DE RIESGOS'!$AF400),"")</f>
        <v/>
      </c>
      <c r="AQ155" s="379" t="str">
        <f>IF(AND('MAPA DE RIESGOS'!$AP401="Muy Baja",'MAPA DE RIESGOS'!$AR401="Menor"),CONCATENATE("R",'MAPA DE RIESGOS'!$H401,"C",'MAPA DE RIESGOS'!$AF401),"")</f>
        <v/>
      </c>
      <c r="AR155" s="379" t="str">
        <f>IF(AND('MAPA DE RIESGOS'!$AP402="Muy Baja",'MAPA DE RIESGOS'!$AR402="Menor"),CONCATENATE("R",'MAPA DE RIESGOS'!$H402,"C",'MAPA DE RIESGOS'!$AF402),"")</f>
        <v/>
      </c>
      <c r="AS155" s="380" t="str">
        <f>IF(AND('MAPA DE RIESGOS'!$AP403="Muy Baja",'MAPA DE RIESGOS'!$AR403="Menor"),CONCATENATE("R",'MAPA DE RIESGOS'!$H403,"C",'MAPA DE RIESGOS'!$AF403),"")</f>
        <v/>
      </c>
      <c r="AT155" s="369" t="str">
        <f>IF(AND('MAPA DE RIESGOS'!$AP386="Muy Baja",'MAPA DE RIESGOS'!$AR386="Moderado"),CONCATENATE("R",'MAPA DE RIESGOS'!$H386,"C",'MAPA DE RIESGOS'!$AF386),"")</f>
        <v/>
      </c>
      <c r="AU155" s="370" t="str">
        <f>IF(AND('MAPA DE RIESGOS'!$AP387="Muy Baja",'MAPA DE RIESGOS'!$AR387="Moderado"),CONCATENATE("R",'MAPA DE RIESGOS'!$H387,"C",'MAPA DE RIESGOS'!$AF387),"")</f>
        <v/>
      </c>
      <c r="AV155" s="370" t="str">
        <f>IF(AND('MAPA DE RIESGOS'!$AP388="Muy Baja",'MAPA DE RIESGOS'!$AR388="Moderado"),CONCATENATE("R",'MAPA DE RIESGOS'!$H388,"C",'MAPA DE RIESGOS'!$AF388),"")</f>
        <v/>
      </c>
      <c r="AW155" s="370" t="str">
        <f>IF(AND('MAPA DE RIESGOS'!$AP389="Muy Baja",'MAPA DE RIESGOS'!$AR389="Moderado"),CONCATENATE("R",'MAPA DE RIESGOS'!$H389,"C",'MAPA DE RIESGOS'!$AF389),"")</f>
        <v/>
      </c>
      <c r="AX155" s="370" t="str">
        <f>IF(AND('MAPA DE RIESGOS'!$AP390="Muy Baja",'MAPA DE RIESGOS'!$AR390="Moderado"),CONCATENATE("R",'MAPA DE RIESGOS'!$H390,"C",'MAPA DE RIESGOS'!$AF390),"")</f>
        <v/>
      </c>
      <c r="AY155" s="370" t="str">
        <f>IF(AND('MAPA DE RIESGOS'!$AP391="Muy Baja",'MAPA DE RIESGOS'!$AR391="Moderado"),CONCATENATE("R",'MAPA DE RIESGOS'!$H391,"C",'MAPA DE RIESGOS'!$AF391),"")</f>
        <v/>
      </c>
      <c r="AZ155" s="370" t="str">
        <f>IF(AND('MAPA DE RIESGOS'!$AP392="Muy Baja",'MAPA DE RIESGOS'!$AR392="Moderado"),CONCATENATE("R",'MAPA DE RIESGOS'!$H392,"C",'MAPA DE RIESGOS'!$AF392),"")</f>
        <v/>
      </c>
      <c r="BA155" s="370" t="str">
        <f>IF(AND('MAPA DE RIESGOS'!$AP393="Muy Baja",'MAPA DE RIESGOS'!$AR393="Moderado"),CONCATENATE("R",'MAPA DE RIESGOS'!$H393,"C",'MAPA DE RIESGOS'!$AF393),"")</f>
        <v/>
      </c>
      <c r="BB155" s="370" t="str">
        <f>IF(AND('MAPA DE RIESGOS'!$AP394="Muy Baja",'MAPA DE RIESGOS'!$AR394="Moderado"),CONCATENATE("R",'MAPA DE RIESGOS'!$H394,"C",'MAPA DE RIESGOS'!$AF394),"")</f>
        <v/>
      </c>
      <c r="BC155" s="370" t="str">
        <f>IF(AND('MAPA DE RIESGOS'!$AP395="Muy Baja",'MAPA DE RIESGOS'!$AR395="Moderado"),CONCATENATE("R",'MAPA DE RIESGOS'!$H395,"C",'MAPA DE RIESGOS'!$AF395),"")</f>
        <v/>
      </c>
      <c r="BD155" s="370" t="str">
        <f>IF(AND('MAPA DE RIESGOS'!$AP396="Muy Baja",'MAPA DE RIESGOS'!$AR396="Moderado"),CONCATENATE("R",'MAPA DE RIESGOS'!$H396,"C",'MAPA DE RIESGOS'!$AF396),"")</f>
        <v>R64C3</v>
      </c>
      <c r="BE155" s="370" t="str">
        <f>IF(AND('MAPA DE RIESGOS'!$AP397="Muy Baja",'MAPA DE RIESGOS'!$AR397="Moderado"),CONCATENATE("R",'MAPA DE RIESGOS'!$H397,"C",'MAPA DE RIESGOS'!$AF397),"")</f>
        <v/>
      </c>
      <c r="BF155" s="370" t="str">
        <f>IF(AND('MAPA DE RIESGOS'!$AP398="Muy Baja",'MAPA DE RIESGOS'!$AR398="Moderado"),CONCATENATE("R",'MAPA DE RIESGOS'!$H398,"C",'MAPA DE RIESGOS'!$AF398),"")</f>
        <v/>
      </c>
      <c r="BG155" s="370" t="str">
        <f>IF(AND('MAPA DE RIESGOS'!$AP399="Muy Baja",'MAPA DE RIESGOS'!$AR399="Moderado"),CONCATENATE("R",'MAPA DE RIESGOS'!$H399,"C",'MAPA DE RIESGOS'!$AF399),"")</f>
        <v/>
      </c>
      <c r="BH155" s="370" t="str">
        <f>IF(AND('MAPA DE RIESGOS'!$AP400="Muy Baja",'MAPA DE RIESGOS'!$AR400="Moderado"),CONCATENATE("R",'MAPA DE RIESGOS'!$H400,"C",'MAPA DE RIESGOS'!$AF400),"")</f>
        <v/>
      </c>
      <c r="BI155" s="370" t="str">
        <f>IF(AND('MAPA DE RIESGOS'!$AP401="Muy Baja",'MAPA DE RIESGOS'!$AR401="Moderado"),CONCATENATE("R",'MAPA DE RIESGOS'!$H401,"C",'MAPA DE RIESGOS'!$AF401),"")</f>
        <v/>
      </c>
      <c r="BJ155" s="370" t="str">
        <f>IF(AND('MAPA DE RIESGOS'!$AP402="Muy Baja",'MAPA DE RIESGOS'!$AR402="Moderado"),CONCATENATE("R",'MAPA DE RIESGOS'!$H402,"C",'MAPA DE RIESGOS'!$AF402),"")</f>
        <v>R65C3</v>
      </c>
      <c r="BK155" s="371" t="str">
        <f>IF(AND('MAPA DE RIESGOS'!$AP403="Muy Baja",'MAPA DE RIESGOS'!$AR403="Moderado"),CONCATENATE("R",'MAPA DE RIESGOS'!$H403,"C",'MAPA DE RIESGOS'!$AF403),"")</f>
        <v/>
      </c>
      <c r="BL155" s="357" t="str">
        <f>IF(AND('MAPA DE RIESGOS'!$AP386="Muy Baja",'MAPA DE RIESGOS'!$AR386="Mayor"),CONCATENATE("R",'MAPA DE RIESGOS'!$H386,"C",'MAPA DE RIESGOS'!$AF386),"")</f>
        <v/>
      </c>
      <c r="BM155" s="357" t="str">
        <f>IF(AND('MAPA DE RIESGOS'!$AP387="Muy Baja",'MAPA DE RIESGOS'!$AR387="Mayor"),CONCATENATE("R",'MAPA DE RIESGOS'!$H387,"C",'MAPA DE RIESGOS'!$AF387),"")</f>
        <v/>
      </c>
      <c r="BN155" s="357" t="str">
        <f>IF(AND('MAPA DE RIESGOS'!$AP388="Muy Baja",'MAPA DE RIESGOS'!$AR388="Mayor"),CONCATENATE("R",'MAPA DE RIESGOS'!$H388,"C",'MAPA DE RIESGOS'!$AF388),"")</f>
        <v/>
      </c>
      <c r="BO155" s="357" t="str">
        <f>IF(AND('MAPA DE RIESGOS'!$AP389="Muy Baja",'MAPA DE RIESGOS'!$AR389="Mayor"),CONCATENATE("R",'MAPA DE RIESGOS'!$H389,"C",'MAPA DE RIESGOS'!$AF389),"")</f>
        <v/>
      </c>
      <c r="BP155" s="357" t="str">
        <f>IF(AND('MAPA DE RIESGOS'!$AP390="Muy Baja",'MAPA DE RIESGOS'!$AR390="Mayor"),CONCATENATE("R",'MAPA DE RIESGOS'!$H390,"C",'MAPA DE RIESGOS'!$AF390),"")</f>
        <v/>
      </c>
      <c r="BQ155" s="357" t="str">
        <f>IF(AND('MAPA DE RIESGOS'!$AP391="Muy Baja",'MAPA DE RIESGOS'!$AR391="Mayor"),CONCATENATE("R",'MAPA DE RIESGOS'!$H391,"C",'MAPA DE RIESGOS'!$AF391),"")</f>
        <v/>
      </c>
      <c r="BR155" s="357" t="str">
        <f>IF(AND('MAPA DE RIESGOS'!$AP392="Muy Baja",'MAPA DE RIESGOS'!$AR392="Mayor"),CONCATENATE("R",'MAPA DE RIESGOS'!$H392,"C",'MAPA DE RIESGOS'!$AF392),"")</f>
        <v/>
      </c>
      <c r="BS155" s="357" t="str">
        <f>IF(AND('MAPA DE RIESGOS'!$AP393="Muy Baja",'MAPA DE RIESGOS'!$AR393="Mayor"),CONCATENATE("R",'MAPA DE RIESGOS'!$H393,"C",'MAPA DE RIESGOS'!$AF393),"")</f>
        <v/>
      </c>
      <c r="BT155" s="357" t="str">
        <f>IF(AND('MAPA DE RIESGOS'!$AP394="Muy Baja",'MAPA DE RIESGOS'!$AR394="Mayor"),CONCATENATE("R",'MAPA DE RIESGOS'!$H394,"C",'MAPA DE RIESGOS'!$AF394),"")</f>
        <v/>
      </c>
      <c r="BU155" s="357" t="str">
        <f>IF(AND('MAPA DE RIESGOS'!$AP395="Muy Baja",'MAPA DE RIESGOS'!$AR395="Mayor"),CONCATENATE("R",'MAPA DE RIESGOS'!$H395,"C",'MAPA DE RIESGOS'!$AF395),"")</f>
        <v/>
      </c>
      <c r="BV155" s="357" t="str">
        <f>IF(AND('MAPA DE RIESGOS'!$AP396="Muy Baja",'MAPA DE RIESGOS'!$AR396="Mayor"),CONCATENATE("R",'MAPA DE RIESGOS'!$H396,"C",'MAPA DE RIESGOS'!$AF396),"")</f>
        <v/>
      </c>
      <c r="BW155" s="357" t="str">
        <f>IF(AND('MAPA DE RIESGOS'!$AP397="Muy Baja",'MAPA DE RIESGOS'!$AR397="Mayor"),CONCATENATE("R",'MAPA DE RIESGOS'!$H397,"C",'MAPA DE RIESGOS'!$AF397),"")</f>
        <v/>
      </c>
      <c r="BX155" s="357" t="str">
        <f>IF(AND('MAPA DE RIESGOS'!$AP398="Muy Baja",'MAPA DE RIESGOS'!$AR398="Mayor"),CONCATENATE("R",'MAPA DE RIESGOS'!$H398,"C",'MAPA DE RIESGOS'!$AF398),"")</f>
        <v/>
      </c>
      <c r="BY155" s="357" t="str">
        <f>IF(AND('MAPA DE RIESGOS'!$AP399="Muy Baja",'MAPA DE RIESGOS'!$AR399="Mayor"),CONCATENATE("R",'MAPA DE RIESGOS'!$H399,"C",'MAPA DE RIESGOS'!$AF399),"")</f>
        <v/>
      </c>
      <c r="BZ155" s="357" t="str">
        <f>IF(AND('MAPA DE RIESGOS'!$AP400="Muy Baja",'MAPA DE RIESGOS'!$AR400="Mayor"),CONCATENATE("R",'MAPA DE RIESGOS'!$H400,"C",'MAPA DE RIESGOS'!$AF400),"")</f>
        <v/>
      </c>
      <c r="CA155" s="357" t="str">
        <f>IF(AND('MAPA DE RIESGOS'!$AP401="Muy Baja",'MAPA DE RIESGOS'!$AR401="Mayor"),CONCATENATE("R",'MAPA DE RIESGOS'!$H401,"C",'MAPA DE RIESGOS'!$AF401),"")</f>
        <v/>
      </c>
      <c r="CB155" s="357" t="str">
        <f>IF(AND('MAPA DE RIESGOS'!$AP402="Muy Baja",'MAPA DE RIESGOS'!$AR402="Mayor"),CONCATENATE("R",'MAPA DE RIESGOS'!$H402,"C",'MAPA DE RIESGOS'!$AF402),"")</f>
        <v/>
      </c>
      <c r="CC155" s="358" t="str">
        <f>IF(AND('MAPA DE RIESGOS'!$AP403="Muy Baja",'MAPA DE RIESGOS'!$AR403="Mayor"),CONCATENATE("R",'MAPA DE RIESGOS'!$H403,"C",'MAPA DE RIESGOS'!$AF403),"")</f>
        <v/>
      </c>
      <c r="CD155" s="359" t="str">
        <f>IF(AND('MAPA DE RIESGOS'!$AP386="Muy Baja",'MAPA DE RIESGOS'!$AR386="Catastrófico"),CONCATENATE("R",'MAPA DE RIESGOS'!$H386,"C",'MAPA DE RIESGOS'!$AF386),"")</f>
        <v/>
      </c>
      <c r="CE155" s="359" t="str">
        <f>IF(AND('MAPA DE RIESGOS'!$AP387="Muy Baja",'MAPA DE RIESGOS'!$AR387="Catastrófico"),CONCATENATE("R",'MAPA DE RIESGOS'!$H387,"C",'MAPA DE RIESGOS'!$AF387),"")</f>
        <v/>
      </c>
      <c r="CF155" s="359" t="str">
        <f>IF(AND('MAPA DE RIESGOS'!$AP388="Muy Baja",'MAPA DE RIESGOS'!$AR388="Catastrófico"),CONCATENATE("R",'MAPA DE RIESGOS'!$H388,"C",'MAPA DE RIESGOS'!$AF388),"")</f>
        <v/>
      </c>
      <c r="CG155" s="359" t="str">
        <f>IF(AND('MAPA DE RIESGOS'!$AP389="Muy Baja",'MAPA DE RIESGOS'!$AR389="Catastrófico"),CONCATENATE("R",'MAPA DE RIESGOS'!$H389,"C",'MAPA DE RIESGOS'!$AF389),"")</f>
        <v/>
      </c>
      <c r="CH155" s="359" t="str">
        <f>IF(AND('MAPA DE RIESGOS'!$AP390="Muy Baja",'MAPA DE RIESGOS'!$AR390="Catastrófico"),CONCATENATE("R",'MAPA DE RIESGOS'!$H390,"C",'MAPA DE RIESGOS'!$AF390),"")</f>
        <v/>
      </c>
      <c r="CI155" s="359" t="str">
        <f>IF(AND('MAPA DE RIESGOS'!$AP391="Muy Baja",'MAPA DE RIESGOS'!$AR391="Catastrófico"),CONCATENATE("R",'MAPA DE RIESGOS'!$H391,"C",'MAPA DE RIESGOS'!$AF391),"")</f>
        <v/>
      </c>
      <c r="CJ155" s="359" t="str">
        <f>IF(AND('MAPA DE RIESGOS'!$AP392="Muy Baja",'MAPA DE RIESGOS'!$AR392="Catastrófico"),CONCATENATE("R",'MAPA DE RIESGOS'!$H392,"C",'MAPA DE RIESGOS'!$AF392),"")</f>
        <v/>
      </c>
      <c r="CK155" s="359" t="str">
        <f>IF(AND('MAPA DE RIESGOS'!$AP393="Muy Baja",'MAPA DE RIESGOS'!$AR393="Catastrófico"),CONCATENATE("R",'MAPA DE RIESGOS'!$H393,"C",'MAPA DE RIESGOS'!$AF393),"")</f>
        <v/>
      </c>
      <c r="CL155" s="359" t="str">
        <f>IF(AND('MAPA DE RIESGOS'!$AP394="Muy Baja",'MAPA DE RIESGOS'!$AR394="Catastrófico"),CONCATENATE("R",'MAPA DE RIESGOS'!$H394,"C",'MAPA DE RIESGOS'!$AF394),"")</f>
        <v/>
      </c>
      <c r="CM155" s="359" t="str">
        <f>IF(AND('MAPA DE RIESGOS'!$AP395="Muy Baja",'MAPA DE RIESGOS'!$AR395="Catastrófico"),CONCATENATE("R",'MAPA DE RIESGOS'!$H395,"C",'MAPA DE RIESGOS'!$AF395),"")</f>
        <v/>
      </c>
      <c r="CN155" s="359" t="str">
        <f>IF(AND('MAPA DE RIESGOS'!$AP396="Muy Baja",'MAPA DE RIESGOS'!$AR396="Catastrófico"),CONCATENATE("R",'MAPA DE RIESGOS'!$H396,"C",'MAPA DE RIESGOS'!$AF396),"")</f>
        <v/>
      </c>
      <c r="CO155" s="359" t="str">
        <f>IF(AND('MAPA DE RIESGOS'!$AP397="Muy Baja",'MAPA DE RIESGOS'!$AR397="Catastrófico"),CONCATENATE("R",'MAPA DE RIESGOS'!$H397,"C",'MAPA DE RIESGOS'!$AF397),"")</f>
        <v/>
      </c>
      <c r="CP155" s="359" t="str">
        <f>IF(AND('MAPA DE RIESGOS'!$AP398="Muy Baja",'MAPA DE RIESGOS'!$AR398="Catastrófico"),CONCATENATE("R",'MAPA DE RIESGOS'!$H398,"C",'MAPA DE RIESGOS'!$AF398),"")</f>
        <v/>
      </c>
      <c r="CQ155" s="359" t="str">
        <f>IF(AND('MAPA DE RIESGOS'!$AP399="Muy Baja",'MAPA DE RIESGOS'!$AR399="Catastrófico"),CONCATENATE("R",'MAPA DE RIESGOS'!$H399,"C",'MAPA DE RIESGOS'!$AF399),"")</f>
        <v/>
      </c>
      <c r="CR155" s="359" t="str">
        <f>IF(AND('MAPA DE RIESGOS'!$AP400="Muy Baja",'MAPA DE RIESGOS'!$AR400="Catastrófico"),CONCATENATE("R",'MAPA DE RIESGOS'!$H400,"C",'MAPA DE RIESGOS'!$AF400),"")</f>
        <v/>
      </c>
      <c r="CS155" s="359" t="str">
        <f>IF(AND('MAPA DE RIESGOS'!$AP401="Muy Baja",'MAPA DE RIESGOS'!$AR401="Catastrófico"),CONCATENATE("R",'MAPA DE RIESGOS'!$H401,"C",'MAPA DE RIESGOS'!$AF401),"")</f>
        <v/>
      </c>
      <c r="CT155" s="359" t="str">
        <f>IF(AND('MAPA DE RIESGOS'!$AP402="Muy Baja",'MAPA DE RIESGOS'!$AR402="Catastrófico"),CONCATENATE("R",'MAPA DE RIESGOS'!$H402,"C",'MAPA DE RIESGOS'!$AF402),"")</f>
        <v/>
      </c>
      <c r="CU155" s="360" t="str">
        <f>IF(AND('MAPA DE RIESGOS'!$AP403="Muy Baja",'MAPA DE RIESGOS'!$AR403="Catastrófico"),CONCATENATE("R",'MAPA DE RIESGOS'!$H403,"C",'MAPA DE RIESGOS'!$AF403),"")</f>
        <v/>
      </c>
      <c r="CV155" s="67"/>
    </row>
    <row r="156" spans="2:100" ht="32.5" customHeight="1">
      <c r="B156" s="749"/>
      <c r="C156" s="749"/>
      <c r="D156" s="750"/>
      <c r="E156" s="738"/>
      <c r="F156" s="739"/>
      <c r="G156" s="739"/>
      <c r="H156" s="739"/>
      <c r="I156" s="739"/>
      <c r="J156" s="378" t="str">
        <f>IF(AND('MAPA DE RIESGOS'!$AP404="Muy Baja",'MAPA DE RIESGOS'!$AR404="Leve"),CONCATENATE("R",'MAPA DE RIESGOS'!$H404,"C",'MAPA DE RIESGOS'!$AF404),"")</f>
        <v/>
      </c>
      <c r="K156" s="379" t="str">
        <f>IF(AND('MAPA DE RIESGOS'!$AP405="Muy Baja",'MAPA DE RIESGOS'!$AR405="Leve"),CONCATENATE("R",'MAPA DE RIESGOS'!$H405,"C",'MAPA DE RIESGOS'!$AF405),"")</f>
        <v/>
      </c>
      <c r="L156" s="379" t="str">
        <f>IF(AND('MAPA DE RIESGOS'!$AP406="Muy Baja",'MAPA DE RIESGOS'!$AR406="Leve"),CONCATENATE("R",'MAPA DE RIESGOS'!$H406,"C",'MAPA DE RIESGOS'!$AF406),"")</f>
        <v/>
      </c>
      <c r="M156" s="379" t="str">
        <f>IF(AND('MAPA DE RIESGOS'!$AP407="Muy Baja",'MAPA DE RIESGOS'!$AR407="Leve"),CONCATENATE("R",'MAPA DE RIESGOS'!$H407,"C",'MAPA DE RIESGOS'!$AF407),"")</f>
        <v/>
      </c>
      <c r="N156" s="379" t="str">
        <f>IF(AND('MAPA DE RIESGOS'!$AP408="Muy Baja",'MAPA DE RIESGOS'!$AR408="Leve"),CONCATENATE("R",'MAPA DE RIESGOS'!$H408,"C",'MAPA DE RIESGOS'!$AF408),"")</f>
        <v/>
      </c>
      <c r="O156" s="379" t="str">
        <f>IF(AND('MAPA DE RIESGOS'!$AP409="Muy Baja",'MAPA DE RIESGOS'!$AR409="Leve"),CONCATENATE("R",'MAPA DE RIESGOS'!$H409,"C",'MAPA DE RIESGOS'!$AF409),"")</f>
        <v/>
      </c>
      <c r="P156" s="379" t="str">
        <f>IF(AND('MAPA DE RIESGOS'!$AP410="Muy Baja",'MAPA DE RIESGOS'!$AR410="Leve"),CONCATENATE("R",'MAPA DE RIESGOS'!$H410,"C",'MAPA DE RIESGOS'!$AF410),"")</f>
        <v/>
      </c>
      <c r="Q156" s="379" t="str">
        <f>IF(AND('MAPA DE RIESGOS'!$AP411="Muy Baja",'MAPA DE RIESGOS'!$AR411="Leve"),CONCATENATE("R",'MAPA DE RIESGOS'!$H411,"C",'MAPA DE RIESGOS'!$AF411),"")</f>
        <v/>
      </c>
      <c r="R156" s="379" t="str">
        <f>IF(AND('MAPA DE RIESGOS'!$AP412="Muy Baja",'MAPA DE RIESGOS'!$AR412="Leve"),CONCATENATE("R",'MAPA DE RIESGOS'!$H412,"C",'MAPA DE RIESGOS'!$AF412),"")</f>
        <v/>
      </c>
      <c r="S156" s="379" t="str">
        <f>IF(AND('MAPA DE RIESGOS'!$AP413="Muy Baja",'MAPA DE RIESGOS'!$AR413="Leve"),CONCATENATE("R",'MAPA DE RIESGOS'!$H413,"C",'MAPA DE RIESGOS'!$AF413),"")</f>
        <v/>
      </c>
      <c r="T156" s="379" t="str">
        <f>IF(AND('MAPA DE RIESGOS'!$AP414="Muy Baja",'MAPA DE RIESGOS'!$AR414="Leve"),CONCATENATE("R",'MAPA DE RIESGOS'!$H414,"C",'MAPA DE RIESGOS'!$AF414),"")</f>
        <v/>
      </c>
      <c r="U156" s="379" t="str">
        <f>IF(AND('MAPA DE RIESGOS'!$AP415="Muy Baja",'MAPA DE RIESGOS'!$AR415="Leve"),CONCATENATE("R",'MAPA DE RIESGOS'!$H415,"C",'MAPA DE RIESGOS'!$AF415),"")</f>
        <v/>
      </c>
      <c r="V156" s="379" t="str">
        <f>IF(AND('MAPA DE RIESGOS'!$AP416="Muy Baja",'MAPA DE RIESGOS'!$AR416="Leve"),CONCATENATE("R",'MAPA DE RIESGOS'!$H416,"C",'MAPA DE RIESGOS'!$AF416),"")</f>
        <v/>
      </c>
      <c r="W156" s="379" t="str">
        <f>IF(AND('MAPA DE RIESGOS'!$AP417="Muy Baja",'MAPA DE RIESGOS'!$AR417="Leve"),CONCATENATE("R",'MAPA DE RIESGOS'!$H417,"C",'MAPA DE RIESGOS'!$AF417),"")</f>
        <v/>
      </c>
      <c r="X156" s="379" t="str">
        <f>IF(AND('MAPA DE RIESGOS'!$AP418="Muy Baja",'MAPA DE RIESGOS'!$AR418="Leve"),CONCATENATE("R",'MAPA DE RIESGOS'!$H418,"C",'MAPA DE RIESGOS'!$AF418),"")</f>
        <v/>
      </c>
      <c r="Y156" s="379" t="str">
        <f>IF(AND('MAPA DE RIESGOS'!$AP419="Muy Baja",'MAPA DE RIESGOS'!$AR419="Leve"),CONCATENATE("R",'MAPA DE RIESGOS'!$H419,"C",'MAPA DE RIESGOS'!$AF419),"")</f>
        <v/>
      </c>
      <c r="Z156" s="379" t="str">
        <f>IF(AND('MAPA DE RIESGOS'!$AP420="Muy Baja",'MAPA DE RIESGOS'!$AR420="Leve"),CONCATENATE("R",'MAPA DE RIESGOS'!$H420,"C",'MAPA DE RIESGOS'!$AF420),"")</f>
        <v/>
      </c>
      <c r="AA156" s="380" t="str">
        <f>IF(AND('MAPA DE RIESGOS'!$AP421="Muy Baja",'MAPA DE RIESGOS'!$AR421="Leve"),CONCATENATE("R",'MAPA DE RIESGOS'!$H421,"C",'MAPA DE RIESGOS'!$AF421),"")</f>
        <v/>
      </c>
      <c r="AB156" s="378" t="str">
        <f>IF(AND('MAPA DE RIESGOS'!$AP404="Muy Baja",'MAPA DE RIESGOS'!$AR404="Menor"),CONCATENATE("R",'MAPA DE RIESGOS'!$H404,"C",'MAPA DE RIESGOS'!$AF404),"")</f>
        <v/>
      </c>
      <c r="AC156" s="379" t="str">
        <f>IF(AND('MAPA DE RIESGOS'!$AP405="Muy Baja",'MAPA DE RIESGOS'!$AR405="Menor"),CONCATENATE("R",'MAPA DE RIESGOS'!$H405,"C",'MAPA DE RIESGOS'!$AF405),"")</f>
        <v/>
      </c>
      <c r="AD156" s="379" t="str">
        <f>IF(AND('MAPA DE RIESGOS'!$AP406="Muy Baja",'MAPA DE RIESGOS'!$AR406="Menor"),CONCATENATE("R",'MAPA DE RIESGOS'!$H406,"C",'MAPA DE RIESGOS'!$AF406),"")</f>
        <v/>
      </c>
      <c r="AE156" s="379" t="str">
        <f>IF(AND('MAPA DE RIESGOS'!$AP407="Muy Baja",'MAPA DE RIESGOS'!$AR407="Menor"),CONCATENATE("R",'MAPA DE RIESGOS'!$H407,"C",'MAPA DE RIESGOS'!$AF407),"")</f>
        <v/>
      </c>
      <c r="AF156" s="379" t="str">
        <f>IF(AND('MAPA DE RIESGOS'!$AP408="Muy Baja",'MAPA DE RIESGOS'!$AR408="Menor"),CONCATENATE("R",'MAPA DE RIESGOS'!$H408,"C",'MAPA DE RIESGOS'!$AF408),"")</f>
        <v/>
      </c>
      <c r="AG156" s="379" t="str">
        <f>IF(AND('MAPA DE RIESGOS'!$AP409="Muy Baja",'MAPA DE RIESGOS'!$AR409="Menor"),CONCATENATE("R",'MAPA DE RIESGOS'!$H409,"C",'MAPA DE RIESGOS'!$AF409),"")</f>
        <v/>
      </c>
      <c r="AH156" s="379" t="str">
        <f>IF(AND('MAPA DE RIESGOS'!$AP410="Muy Baja",'MAPA DE RIESGOS'!$AR410="Menor"),CONCATENATE("R",'MAPA DE RIESGOS'!$H410,"C",'MAPA DE RIESGOS'!$AF410),"")</f>
        <v/>
      </c>
      <c r="AI156" s="379" t="str">
        <f>IF(AND('MAPA DE RIESGOS'!$AP411="Muy Baja",'MAPA DE RIESGOS'!$AR411="Menor"),CONCATENATE("R",'MAPA DE RIESGOS'!$H411,"C",'MAPA DE RIESGOS'!$AF411),"")</f>
        <v/>
      </c>
      <c r="AJ156" s="379" t="str">
        <f>IF(AND('MAPA DE RIESGOS'!$AP412="Muy Baja",'MAPA DE RIESGOS'!$AR412="Menor"),CONCATENATE("R",'MAPA DE RIESGOS'!$H412,"C",'MAPA DE RIESGOS'!$AF412),"")</f>
        <v/>
      </c>
      <c r="AK156" s="379" t="str">
        <f>IF(AND('MAPA DE RIESGOS'!$AP413="Muy Baja",'MAPA DE RIESGOS'!$AR413="Menor"),CONCATENATE("R",'MAPA DE RIESGOS'!$H413,"C",'MAPA DE RIESGOS'!$AF413),"")</f>
        <v/>
      </c>
      <c r="AL156" s="379" t="str">
        <f>IF(AND('MAPA DE RIESGOS'!$AP414="Muy Baja",'MAPA DE RIESGOS'!$AR414="Menor"),CONCATENATE("R",'MAPA DE RIESGOS'!$H414,"C",'MAPA DE RIESGOS'!$AF414),"")</f>
        <v/>
      </c>
      <c r="AM156" s="379" t="str">
        <f>IF(AND('MAPA DE RIESGOS'!$AP415="Muy Baja",'MAPA DE RIESGOS'!$AR415="Menor"),CONCATENATE("R",'MAPA DE RIESGOS'!$H415,"C",'MAPA DE RIESGOS'!$AF415),"")</f>
        <v/>
      </c>
      <c r="AN156" s="379" t="str">
        <f>IF(AND('MAPA DE RIESGOS'!$AP416="Muy Baja",'MAPA DE RIESGOS'!$AR416="Menor"),CONCATENATE("R",'MAPA DE RIESGOS'!$H416,"C",'MAPA DE RIESGOS'!$AF416),"")</f>
        <v/>
      </c>
      <c r="AO156" s="379" t="str">
        <f>IF(AND('MAPA DE RIESGOS'!$AP417="Muy Baja",'MAPA DE RIESGOS'!$AR417="Menor"),CONCATENATE("R",'MAPA DE RIESGOS'!$H417,"C",'MAPA DE RIESGOS'!$AF417),"")</f>
        <v/>
      </c>
      <c r="AP156" s="379" t="str">
        <f>IF(AND('MAPA DE RIESGOS'!$AP418="Muy Baja",'MAPA DE RIESGOS'!$AR418="Menor"),CONCATENATE("R",'MAPA DE RIESGOS'!$H418,"C",'MAPA DE RIESGOS'!$AF418),"")</f>
        <v/>
      </c>
      <c r="AQ156" s="379" t="str">
        <f>IF(AND('MAPA DE RIESGOS'!$AP419="Muy Baja",'MAPA DE RIESGOS'!$AR419="Menor"),CONCATENATE("R",'MAPA DE RIESGOS'!$H419,"C",'MAPA DE RIESGOS'!$AF419),"")</f>
        <v/>
      </c>
      <c r="AR156" s="379" t="str">
        <f>IF(AND('MAPA DE RIESGOS'!$AP420="Muy Baja",'MAPA DE RIESGOS'!$AR420="Menor"),CONCATENATE("R",'MAPA DE RIESGOS'!$H420,"C",'MAPA DE RIESGOS'!$AF420),"")</f>
        <v/>
      </c>
      <c r="AS156" s="380" t="str">
        <f>IF(AND('MAPA DE RIESGOS'!$AP421="Muy Baja",'MAPA DE RIESGOS'!$AR421="Menor"),CONCATENATE("R",'MAPA DE RIESGOS'!$H421,"C",'MAPA DE RIESGOS'!$AF421),"")</f>
        <v/>
      </c>
      <c r="AT156" s="369" t="str">
        <f>IF(AND('MAPA DE RIESGOS'!$AP404="Muy Baja",'MAPA DE RIESGOS'!$AR404="Moderado"),CONCATENATE("R",'MAPA DE RIESGOS'!$H404,"C",'MAPA DE RIESGOS'!$AF404),"")</f>
        <v/>
      </c>
      <c r="AU156" s="370" t="str">
        <f>IF(AND('MAPA DE RIESGOS'!$AP405="Muy Baja",'MAPA DE RIESGOS'!$AR405="Moderado"),CONCATENATE("R",'MAPA DE RIESGOS'!$H405,"C",'MAPA DE RIESGOS'!$AF405),"")</f>
        <v/>
      </c>
      <c r="AV156" s="370" t="str">
        <f>IF(AND('MAPA DE RIESGOS'!$AP406="Muy Baja",'MAPA DE RIESGOS'!$AR406="Moderado"),CONCATENATE("R",'MAPA DE RIESGOS'!$H406,"C",'MAPA DE RIESGOS'!$AF406),"")</f>
        <v/>
      </c>
      <c r="AW156" s="370" t="str">
        <f>IF(AND('MAPA DE RIESGOS'!$AP407="Muy Baja",'MAPA DE RIESGOS'!$AR407="Moderado"),CONCATENATE("R",'MAPA DE RIESGOS'!$H407,"C",'MAPA DE RIESGOS'!$AF407),"")</f>
        <v/>
      </c>
      <c r="AX156" s="370" t="str">
        <f>IF(AND('MAPA DE RIESGOS'!$AP408="Muy Baja",'MAPA DE RIESGOS'!$AR408="Moderado"),CONCATENATE("R",'MAPA DE RIESGOS'!$H408,"C",'MAPA DE RIESGOS'!$AF408),"")</f>
        <v/>
      </c>
      <c r="AY156" s="370" t="str">
        <f>IF(AND('MAPA DE RIESGOS'!$AP409="Muy Baja",'MAPA DE RIESGOS'!$AR409="Moderado"),CONCATENATE("R",'MAPA DE RIESGOS'!$H409,"C",'MAPA DE RIESGOS'!$AF409),"")</f>
        <v/>
      </c>
      <c r="AZ156" s="370" t="str">
        <f>IF(AND('MAPA DE RIESGOS'!$AP410="Muy Baja",'MAPA DE RIESGOS'!$AR410="Moderado"),CONCATENATE("R",'MAPA DE RIESGOS'!$H410,"C",'MAPA DE RIESGOS'!$AF410),"")</f>
        <v/>
      </c>
      <c r="BA156" s="370" t="str">
        <f>IF(AND('MAPA DE RIESGOS'!$AP411="Muy Baja",'MAPA DE RIESGOS'!$AR411="Moderado"),CONCATENATE("R",'MAPA DE RIESGOS'!$H411,"C",'MAPA DE RIESGOS'!$AF411),"")</f>
        <v/>
      </c>
      <c r="BB156" s="370" t="str">
        <f>IF(AND('MAPA DE RIESGOS'!$AP412="Muy Baja",'MAPA DE RIESGOS'!$AR412="Moderado"),CONCATENATE("R",'MAPA DE RIESGOS'!$H412,"C",'MAPA DE RIESGOS'!$AF412),"")</f>
        <v/>
      </c>
      <c r="BC156" s="370" t="str">
        <f>IF(AND('MAPA DE RIESGOS'!$AP413="Muy Baja",'MAPA DE RIESGOS'!$AR413="Moderado"),CONCATENATE("R",'MAPA DE RIESGOS'!$H413,"C",'MAPA DE RIESGOS'!$AF413),"")</f>
        <v/>
      </c>
      <c r="BD156" s="370" t="str">
        <f>IF(AND('MAPA DE RIESGOS'!$AP414="Muy Baja",'MAPA DE RIESGOS'!$AR414="Moderado"),CONCATENATE("R",'MAPA DE RIESGOS'!$H414,"C",'MAPA DE RIESGOS'!$AF414),"")</f>
        <v/>
      </c>
      <c r="BE156" s="370" t="str">
        <f>IF(AND('MAPA DE RIESGOS'!$AP415="Muy Baja",'MAPA DE RIESGOS'!$AR415="Moderado"),CONCATENATE("R",'MAPA DE RIESGOS'!$H415,"C",'MAPA DE RIESGOS'!$AF415),"")</f>
        <v/>
      </c>
      <c r="BF156" s="370" t="str">
        <f>IF(AND('MAPA DE RIESGOS'!$AP416="Muy Baja",'MAPA DE RIESGOS'!$AR416="Moderado"),CONCATENATE("R",'MAPA DE RIESGOS'!$H416,"C",'MAPA DE RIESGOS'!$AF416),"")</f>
        <v/>
      </c>
      <c r="BG156" s="370" t="str">
        <f>IF(AND('MAPA DE RIESGOS'!$AP417="Muy Baja",'MAPA DE RIESGOS'!$AR417="Moderado"),CONCATENATE("R",'MAPA DE RIESGOS'!$H417,"C",'MAPA DE RIESGOS'!$AF417),"")</f>
        <v/>
      </c>
      <c r="BH156" s="370" t="str">
        <f>IF(AND('MAPA DE RIESGOS'!$AP418="Muy Baja",'MAPA DE RIESGOS'!$AR418="Moderado"),CONCATENATE("R",'MAPA DE RIESGOS'!$H418,"C",'MAPA DE RIESGOS'!$AF418),"")</f>
        <v/>
      </c>
      <c r="BI156" s="370" t="str">
        <f>IF(AND('MAPA DE RIESGOS'!$AP419="Muy Baja",'MAPA DE RIESGOS'!$AR419="Moderado"),CONCATENATE("R",'MAPA DE RIESGOS'!$H419,"C",'MAPA DE RIESGOS'!$AF419),"")</f>
        <v/>
      </c>
      <c r="BJ156" s="370" t="str">
        <f>IF(AND('MAPA DE RIESGOS'!$AP420="Muy Baja",'MAPA DE RIESGOS'!$AR420="Moderado"),CONCATENATE("R",'MAPA DE RIESGOS'!$H420,"C",'MAPA DE RIESGOS'!$AF420),"")</f>
        <v/>
      </c>
      <c r="BK156" s="371" t="str">
        <f>IF(AND('MAPA DE RIESGOS'!$AP421="Muy Baja",'MAPA DE RIESGOS'!$AR421="Moderado"),CONCATENATE("R",'MAPA DE RIESGOS'!$H421,"C",'MAPA DE RIESGOS'!$AF421),"")</f>
        <v/>
      </c>
      <c r="BL156" s="357" t="str">
        <f>IF(AND('MAPA DE RIESGOS'!$AP404="Muy Baja",'MAPA DE RIESGOS'!$AR404="Mayor"),CONCATENATE("R",'MAPA DE RIESGOS'!$H404,"C",'MAPA DE RIESGOS'!$AF404),"")</f>
        <v/>
      </c>
      <c r="BM156" s="357" t="str">
        <f>IF(AND('MAPA DE RIESGOS'!$AP405="Muy Baja",'MAPA DE RIESGOS'!$AR405="Mayor"),CONCATENATE("R",'MAPA DE RIESGOS'!$H405,"C",'MAPA DE RIESGOS'!$AF405),"")</f>
        <v/>
      </c>
      <c r="BN156" s="357" t="str">
        <f>IF(AND('MAPA DE RIESGOS'!$AP406="Muy Baja",'MAPA DE RIESGOS'!$AR406="Mayor"),CONCATENATE("R",'MAPA DE RIESGOS'!$H406,"C",'MAPA DE RIESGOS'!$AF406),"")</f>
        <v/>
      </c>
      <c r="BO156" s="357" t="str">
        <f>IF(AND('MAPA DE RIESGOS'!$AP407="Muy Baja",'MAPA DE RIESGOS'!$AR407="Mayor"),CONCATENATE("R",'MAPA DE RIESGOS'!$H407,"C",'MAPA DE RIESGOS'!$AF407),"")</f>
        <v/>
      </c>
      <c r="BP156" s="357" t="str">
        <f>IF(AND('MAPA DE RIESGOS'!$AP408="Muy Baja",'MAPA DE RIESGOS'!$AR408="Mayor"),CONCATENATE("R",'MAPA DE RIESGOS'!$H408,"C",'MAPA DE RIESGOS'!$AF408),"")</f>
        <v/>
      </c>
      <c r="BQ156" s="357" t="str">
        <f>IF(AND('MAPA DE RIESGOS'!$AP409="Muy Baja",'MAPA DE RIESGOS'!$AR409="Mayor"),CONCATENATE("R",'MAPA DE RIESGOS'!$H409,"C",'MAPA DE RIESGOS'!$AF409),"")</f>
        <v/>
      </c>
      <c r="BR156" s="357" t="str">
        <f>IF(AND('MAPA DE RIESGOS'!$AP410="Muy Baja",'MAPA DE RIESGOS'!$AR410="Mayor"),CONCATENATE("R",'MAPA DE RIESGOS'!$H410,"C",'MAPA DE RIESGOS'!$AF410),"")</f>
        <v/>
      </c>
      <c r="BS156" s="357" t="str">
        <f>IF(AND('MAPA DE RIESGOS'!$AP411="Muy Baja",'MAPA DE RIESGOS'!$AR411="Mayor"),CONCATENATE("R",'MAPA DE RIESGOS'!$H411,"C",'MAPA DE RIESGOS'!$AF411),"")</f>
        <v/>
      </c>
      <c r="BT156" s="357" t="str">
        <f>IF(AND('MAPA DE RIESGOS'!$AP412="Muy Baja",'MAPA DE RIESGOS'!$AR412="Mayor"),CONCATENATE("R",'MAPA DE RIESGOS'!$H412,"C",'MAPA DE RIESGOS'!$AF412),"")</f>
        <v/>
      </c>
      <c r="BU156" s="357" t="str">
        <f>IF(AND('MAPA DE RIESGOS'!$AP413="Muy Baja",'MAPA DE RIESGOS'!$AR413="Mayor"),CONCATENATE("R",'MAPA DE RIESGOS'!$H413,"C",'MAPA DE RIESGOS'!$AF413),"")</f>
        <v/>
      </c>
      <c r="BV156" s="357" t="str">
        <f>IF(AND('MAPA DE RIESGOS'!$AP414="Muy Baja",'MAPA DE RIESGOS'!$AR414="Mayor"),CONCATENATE("R",'MAPA DE RIESGOS'!$H414,"C",'MAPA DE RIESGOS'!$AF414),"")</f>
        <v/>
      </c>
      <c r="BW156" s="357" t="str">
        <f>IF(AND('MAPA DE RIESGOS'!$AP415="Muy Baja",'MAPA DE RIESGOS'!$AR415="Mayor"),CONCATENATE("R",'MAPA DE RIESGOS'!$H415,"C",'MAPA DE RIESGOS'!$AF415),"")</f>
        <v/>
      </c>
      <c r="BX156" s="357" t="str">
        <f>IF(AND('MAPA DE RIESGOS'!$AP416="Muy Baja",'MAPA DE RIESGOS'!$AR416="Mayor"),CONCATENATE("R",'MAPA DE RIESGOS'!$H416,"C",'MAPA DE RIESGOS'!$AF416),"")</f>
        <v/>
      </c>
      <c r="BY156" s="357" t="str">
        <f>IF(AND('MAPA DE RIESGOS'!$AP417="Muy Baja",'MAPA DE RIESGOS'!$AR417="Mayor"),CONCATENATE("R",'MAPA DE RIESGOS'!$H417,"C",'MAPA DE RIESGOS'!$AF417),"")</f>
        <v/>
      </c>
      <c r="BZ156" s="357" t="str">
        <f>IF(AND('MAPA DE RIESGOS'!$AP418="Muy Baja",'MAPA DE RIESGOS'!$AR418="Mayor"),CONCATENATE("R",'MAPA DE RIESGOS'!$H418,"C",'MAPA DE RIESGOS'!$AF418),"")</f>
        <v/>
      </c>
      <c r="CA156" s="357" t="str">
        <f>IF(AND('MAPA DE RIESGOS'!$AP419="Muy Baja",'MAPA DE RIESGOS'!$AR419="Mayor"),CONCATENATE("R",'MAPA DE RIESGOS'!$H419,"C",'MAPA DE RIESGOS'!$AF419),"")</f>
        <v/>
      </c>
      <c r="CB156" s="357" t="str">
        <f>IF(AND('MAPA DE RIESGOS'!$AP420="Muy Baja",'MAPA DE RIESGOS'!$AR420="Mayor"),CONCATENATE("R",'MAPA DE RIESGOS'!$H420,"C",'MAPA DE RIESGOS'!$AF420),"")</f>
        <v/>
      </c>
      <c r="CC156" s="358" t="str">
        <f>IF(AND('MAPA DE RIESGOS'!$AP421="Muy Baja",'MAPA DE RIESGOS'!$AR421="Mayor"),CONCATENATE("R",'MAPA DE RIESGOS'!$H421,"C",'MAPA DE RIESGOS'!$AF421),"")</f>
        <v/>
      </c>
      <c r="CD156" s="359" t="str">
        <f>IF(AND('MAPA DE RIESGOS'!$AP404="Muy Baja",'MAPA DE RIESGOS'!$AR404="Catastrófico"),CONCATENATE("R",'MAPA DE RIESGOS'!$H404,"C",'MAPA DE RIESGOS'!$AF404),"")</f>
        <v/>
      </c>
      <c r="CE156" s="359" t="str">
        <f>IF(AND('MAPA DE RIESGOS'!$AP405="Muy Baja",'MAPA DE RIESGOS'!$AR405="Catastrófico"),CONCATENATE("R",'MAPA DE RIESGOS'!$H405,"C",'MAPA DE RIESGOS'!$AF405),"")</f>
        <v/>
      </c>
      <c r="CF156" s="359" t="str">
        <f>IF(AND('MAPA DE RIESGOS'!$AP406="Muy Baja",'MAPA DE RIESGOS'!$AR406="Catastrófico"),CONCATENATE("R",'MAPA DE RIESGOS'!$H406,"C",'MAPA DE RIESGOS'!$AF406),"")</f>
        <v/>
      </c>
      <c r="CG156" s="359" t="str">
        <f>IF(AND('MAPA DE RIESGOS'!$AP407="Muy Baja",'MAPA DE RIESGOS'!$AR407="Catastrófico"),CONCATENATE("R",'MAPA DE RIESGOS'!$H407,"C",'MAPA DE RIESGOS'!$AF407),"")</f>
        <v/>
      </c>
      <c r="CH156" s="359" t="str">
        <f>IF(AND('MAPA DE RIESGOS'!$AP408="Muy Baja",'MAPA DE RIESGOS'!$AR408="Catastrófico"),CONCATENATE("R",'MAPA DE RIESGOS'!$H408,"C",'MAPA DE RIESGOS'!$AF408),"")</f>
        <v/>
      </c>
      <c r="CI156" s="359" t="str">
        <f>IF(AND('MAPA DE RIESGOS'!$AP409="Muy Baja",'MAPA DE RIESGOS'!$AR409="Catastrófico"),CONCATENATE("R",'MAPA DE RIESGOS'!$H409,"C",'MAPA DE RIESGOS'!$AF409),"")</f>
        <v/>
      </c>
      <c r="CJ156" s="359" t="str">
        <f>IF(AND('MAPA DE RIESGOS'!$AP410="Muy Baja",'MAPA DE RIESGOS'!$AR410="Catastrófico"),CONCATENATE("R",'MAPA DE RIESGOS'!$H410,"C",'MAPA DE RIESGOS'!$AF410),"")</f>
        <v/>
      </c>
      <c r="CK156" s="359" t="str">
        <f>IF(AND('MAPA DE RIESGOS'!$AP411="Muy Baja",'MAPA DE RIESGOS'!$AR411="Catastrófico"),CONCATENATE("R",'MAPA DE RIESGOS'!$H411,"C",'MAPA DE RIESGOS'!$AF411),"")</f>
        <v/>
      </c>
      <c r="CL156" s="359" t="str">
        <f>IF(AND('MAPA DE RIESGOS'!$AP412="Muy Baja",'MAPA DE RIESGOS'!$AR412="Catastrófico"),CONCATENATE("R",'MAPA DE RIESGOS'!$H412,"C",'MAPA DE RIESGOS'!$AF412),"")</f>
        <v/>
      </c>
      <c r="CM156" s="359" t="str">
        <f>IF(AND('MAPA DE RIESGOS'!$AP413="Muy Baja",'MAPA DE RIESGOS'!$AR413="Catastrófico"),CONCATENATE("R",'MAPA DE RIESGOS'!$H413,"C",'MAPA DE RIESGOS'!$AF413),"")</f>
        <v/>
      </c>
      <c r="CN156" s="359" t="str">
        <f>IF(AND('MAPA DE RIESGOS'!$AP414="Muy Baja",'MAPA DE RIESGOS'!$AR414="Catastrófico"),CONCATENATE("R",'MAPA DE RIESGOS'!$H414,"C",'MAPA DE RIESGOS'!$AF414),"")</f>
        <v/>
      </c>
      <c r="CO156" s="359" t="str">
        <f>IF(AND('MAPA DE RIESGOS'!$AP415="Muy Baja",'MAPA DE RIESGOS'!$AR415="Catastrófico"),CONCATENATE("R",'MAPA DE RIESGOS'!$H415,"C",'MAPA DE RIESGOS'!$AF415),"")</f>
        <v/>
      </c>
      <c r="CP156" s="359" t="str">
        <f>IF(AND('MAPA DE RIESGOS'!$AP416="Muy Baja",'MAPA DE RIESGOS'!$AR416="Catastrófico"),CONCATENATE("R",'MAPA DE RIESGOS'!$H416,"C",'MAPA DE RIESGOS'!$AF416),"")</f>
        <v/>
      </c>
      <c r="CQ156" s="359" t="str">
        <f>IF(AND('MAPA DE RIESGOS'!$AP417="Muy Baja",'MAPA DE RIESGOS'!$AR417="Catastrófico"),CONCATENATE("R",'MAPA DE RIESGOS'!$H417,"C",'MAPA DE RIESGOS'!$AF417),"")</f>
        <v/>
      </c>
      <c r="CR156" s="359" t="str">
        <f>IF(AND('MAPA DE RIESGOS'!$AP418="Muy Baja",'MAPA DE RIESGOS'!$AR418="Catastrófico"),CONCATENATE("R",'MAPA DE RIESGOS'!$H418,"C",'MAPA DE RIESGOS'!$AF418),"")</f>
        <v/>
      </c>
      <c r="CS156" s="359" t="str">
        <f>IF(AND('MAPA DE RIESGOS'!$AP419="Muy Baja",'MAPA DE RIESGOS'!$AR419="Catastrófico"),CONCATENATE("R",'MAPA DE RIESGOS'!$H419,"C",'MAPA DE RIESGOS'!$AF419),"")</f>
        <v/>
      </c>
      <c r="CT156" s="359" t="str">
        <f>IF(AND('MAPA DE RIESGOS'!$AP420="Muy Baja",'MAPA DE RIESGOS'!$AR420="Catastrófico"),CONCATENATE("R",'MAPA DE RIESGOS'!$H420,"C",'MAPA DE RIESGOS'!$AF420),"")</f>
        <v/>
      </c>
      <c r="CU156" s="360" t="str">
        <f>IF(AND('MAPA DE RIESGOS'!$AP421="Muy Baja",'MAPA DE RIESGOS'!$AR421="Catastrófico"),CONCATENATE("R",'MAPA DE RIESGOS'!$H421,"C",'MAPA DE RIESGOS'!$AF421),"")</f>
        <v/>
      </c>
      <c r="CV156" s="67"/>
    </row>
    <row r="157" spans="2:100" ht="32.5" customHeight="1">
      <c r="B157" s="749"/>
      <c r="C157" s="749"/>
      <c r="D157" s="750"/>
      <c r="E157" s="738"/>
      <c r="F157" s="739"/>
      <c r="G157" s="739"/>
      <c r="H157" s="739"/>
      <c r="I157" s="739"/>
      <c r="J157" s="378" t="str">
        <f>IF(AND('MAPA DE RIESGOS'!$AP422="Muy Baja",'MAPA DE RIESGOS'!$AR422="Leve"),CONCATENATE("R",'MAPA DE RIESGOS'!$H422,"C",'MAPA DE RIESGOS'!$AF422),"")</f>
        <v/>
      </c>
      <c r="K157" s="379" t="str">
        <f>IF(AND('MAPA DE RIESGOS'!$AP423="Muy Baja",'MAPA DE RIESGOS'!$AR423="Leve"),CONCATENATE("R",'MAPA DE RIESGOS'!$H423,"C",'MAPA DE RIESGOS'!$AF423),"")</f>
        <v/>
      </c>
      <c r="L157" s="379" t="str">
        <f>IF(AND('MAPA DE RIESGOS'!$AP424="Muy Baja",'MAPA DE RIESGOS'!$AR424="Leve"),CONCATENATE("R",'MAPA DE RIESGOS'!$H424,"C",'MAPA DE RIESGOS'!$AF424),"")</f>
        <v/>
      </c>
      <c r="M157" s="379" t="str">
        <f>IF(AND('MAPA DE RIESGOS'!$AP425="Muy Baja",'MAPA DE RIESGOS'!$AR425="Leve"),CONCATENATE("R",'MAPA DE RIESGOS'!$H425,"C",'MAPA DE RIESGOS'!$AF425),"")</f>
        <v/>
      </c>
      <c r="N157" s="379" t="str">
        <f>IF(AND('MAPA DE RIESGOS'!$AP426="Muy Baja",'MAPA DE RIESGOS'!$AR426="Leve"),CONCATENATE("R",'MAPA DE RIESGOS'!$H426,"C",'MAPA DE RIESGOS'!$AF426),"")</f>
        <v/>
      </c>
      <c r="O157" s="379" t="str">
        <f>IF(AND('MAPA DE RIESGOS'!$AP427="Muy Baja",'MAPA DE RIESGOS'!$AR427="Leve"),CONCATENATE("R",'MAPA DE RIESGOS'!$H427,"C",'MAPA DE RIESGOS'!$AF427),"")</f>
        <v/>
      </c>
      <c r="P157" s="379" t="str">
        <f>IF(AND('MAPA DE RIESGOS'!$AP428="Muy Baja",'MAPA DE RIESGOS'!$AR428="Leve"),CONCATENATE("R",'MAPA DE RIESGOS'!$H428,"C",'MAPA DE RIESGOS'!$AF428),"")</f>
        <v/>
      </c>
      <c r="Q157" s="379" t="str">
        <f>IF(AND('MAPA DE RIESGOS'!$AP429="Muy Baja",'MAPA DE RIESGOS'!$AR429="Leve"),CONCATENATE("R",'MAPA DE RIESGOS'!$H429,"C",'MAPA DE RIESGOS'!$AF429),"")</f>
        <v/>
      </c>
      <c r="R157" s="379" t="str">
        <f>IF(AND('MAPA DE RIESGOS'!$AP430="Muy Baja",'MAPA DE RIESGOS'!$AR430="Leve"),CONCATENATE("R",'MAPA DE RIESGOS'!$H430,"C",'MAPA DE RIESGOS'!$AF430),"")</f>
        <v/>
      </c>
      <c r="S157" s="379" t="str">
        <f>IF(AND('MAPA DE RIESGOS'!$AP431="Muy Baja",'MAPA DE RIESGOS'!$AR431="Leve"),CONCATENATE("R",'MAPA DE RIESGOS'!$H431,"C",'MAPA DE RIESGOS'!$AF431),"")</f>
        <v/>
      </c>
      <c r="T157" s="379" t="str">
        <f>IF(AND('MAPA DE RIESGOS'!$AP432="Muy Baja",'MAPA DE RIESGOS'!$AR432="Leve"),CONCATENATE("R",'MAPA DE RIESGOS'!$H432,"C",'MAPA DE RIESGOS'!$AF432),"")</f>
        <v/>
      </c>
      <c r="U157" s="379" t="str">
        <f>IF(AND('MAPA DE RIESGOS'!$AP433="Muy Baja",'MAPA DE RIESGOS'!$AR433="Leve"),CONCATENATE("R",'MAPA DE RIESGOS'!$H433,"C",'MAPA DE RIESGOS'!$AF433),"")</f>
        <v/>
      </c>
      <c r="V157" s="379" t="str">
        <f>IF(AND('MAPA DE RIESGOS'!$AP434="Muy Baja",'MAPA DE RIESGOS'!$AR434="Leve"),CONCATENATE("R",'MAPA DE RIESGOS'!$H434,"C",'MAPA DE RIESGOS'!$AF434),"")</f>
        <v/>
      </c>
      <c r="W157" s="379" t="str">
        <f>IF(AND('MAPA DE RIESGOS'!$AP435="Muy Baja",'MAPA DE RIESGOS'!$AR435="Leve"),CONCATENATE("R",'MAPA DE RIESGOS'!$H435,"C",'MAPA DE RIESGOS'!$AF435),"")</f>
        <v/>
      </c>
      <c r="X157" s="379" t="str">
        <f>IF(AND('MAPA DE RIESGOS'!$AP436="Muy Baja",'MAPA DE RIESGOS'!$AR436="Leve"),CONCATENATE("R",'MAPA DE RIESGOS'!$H436,"C",'MAPA DE RIESGOS'!$AF436),"")</f>
        <v/>
      </c>
      <c r="Y157" s="379" t="str">
        <f>IF(AND('MAPA DE RIESGOS'!$AP437="Muy Baja",'MAPA DE RIESGOS'!$AR437="Leve"),CONCATENATE("R",'MAPA DE RIESGOS'!$H437,"C",'MAPA DE RIESGOS'!$AF437),"")</f>
        <v/>
      </c>
      <c r="Z157" s="379" t="str">
        <f>IF(AND('MAPA DE RIESGOS'!$AP438="Muy Baja",'MAPA DE RIESGOS'!$AR438="Leve"),CONCATENATE("R",'MAPA DE RIESGOS'!$H438,"C",'MAPA DE RIESGOS'!$AF438),"")</f>
        <v/>
      </c>
      <c r="AA157" s="380" t="str">
        <f>IF(AND('MAPA DE RIESGOS'!$AP439="Muy Baja",'MAPA DE RIESGOS'!$AR439="Leve"),CONCATENATE("R",'MAPA DE RIESGOS'!$H439,"C",'MAPA DE RIESGOS'!$AF439),"")</f>
        <v/>
      </c>
      <c r="AB157" s="378" t="str">
        <f>IF(AND('MAPA DE RIESGOS'!$AP422="Muy Baja",'MAPA DE RIESGOS'!$AR422="Menor"),CONCATENATE("R",'MAPA DE RIESGOS'!$H422,"C",'MAPA DE RIESGOS'!$AF422),"")</f>
        <v/>
      </c>
      <c r="AC157" s="379" t="str">
        <f>IF(AND('MAPA DE RIESGOS'!$AP423="Muy Baja",'MAPA DE RIESGOS'!$AR423="Menor"),CONCATENATE("R",'MAPA DE RIESGOS'!$H423,"C",'MAPA DE RIESGOS'!$AF423),"")</f>
        <v/>
      </c>
      <c r="AD157" s="379" t="str">
        <f>IF(AND('MAPA DE RIESGOS'!$AP424="Muy Baja",'MAPA DE RIESGOS'!$AR424="Menor"),CONCATENATE("R",'MAPA DE RIESGOS'!$H424,"C",'MAPA DE RIESGOS'!$AF424),"")</f>
        <v/>
      </c>
      <c r="AE157" s="379" t="str">
        <f>IF(AND('MAPA DE RIESGOS'!$AP425="Muy Baja",'MAPA DE RIESGOS'!$AR425="Menor"),CONCATENATE("R",'MAPA DE RIESGOS'!$H425,"C",'MAPA DE RIESGOS'!$AF425),"")</f>
        <v/>
      </c>
      <c r="AF157" s="379" t="str">
        <f>IF(AND('MAPA DE RIESGOS'!$AP426="Muy Baja",'MAPA DE RIESGOS'!$AR426="Menor"),CONCATENATE("R",'MAPA DE RIESGOS'!$H426,"C",'MAPA DE RIESGOS'!$AF426),"")</f>
        <v/>
      </c>
      <c r="AG157" s="379" t="str">
        <f>IF(AND('MAPA DE RIESGOS'!$AP427="Muy Baja",'MAPA DE RIESGOS'!$AR427="Menor"),CONCATENATE("R",'MAPA DE RIESGOS'!$H427,"C",'MAPA DE RIESGOS'!$AF427),"")</f>
        <v/>
      </c>
      <c r="AH157" s="379" t="str">
        <f>IF(AND('MAPA DE RIESGOS'!$AP428="Muy Baja",'MAPA DE RIESGOS'!$AR428="Menor"),CONCATENATE("R",'MAPA DE RIESGOS'!$H428,"C",'MAPA DE RIESGOS'!$AF428),"")</f>
        <v/>
      </c>
      <c r="AI157" s="379" t="str">
        <f>IF(AND('MAPA DE RIESGOS'!$AP429="Muy Baja",'MAPA DE RIESGOS'!$AR429="Menor"),CONCATENATE("R",'MAPA DE RIESGOS'!$H429,"C",'MAPA DE RIESGOS'!$AF429),"")</f>
        <v/>
      </c>
      <c r="AJ157" s="379" t="str">
        <f>IF(AND('MAPA DE RIESGOS'!$AP430="Muy Baja",'MAPA DE RIESGOS'!$AR430="Menor"),CONCATENATE("R",'MAPA DE RIESGOS'!$H430,"C",'MAPA DE RIESGOS'!$AF430),"")</f>
        <v/>
      </c>
      <c r="AK157" s="379" t="str">
        <f>IF(AND('MAPA DE RIESGOS'!$AP431="Muy Baja",'MAPA DE RIESGOS'!$AR431="Menor"),CONCATENATE("R",'MAPA DE RIESGOS'!$H431,"C",'MAPA DE RIESGOS'!$AF431),"")</f>
        <v/>
      </c>
      <c r="AL157" s="379" t="str">
        <f>IF(AND('MAPA DE RIESGOS'!$AP432="Muy Baja",'MAPA DE RIESGOS'!$AR432="Menor"),CONCATENATE("R",'MAPA DE RIESGOS'!$H432,"C",'MAPA DE RIESGOS'!$AF432),"")</f>
        <v/>
      </c>
      <c r="AM157" s="379" t="str">
        <f>IF(AND('MAPA DE RIESGOS'!$AP433="Muy Baja",'MAPA DE RIESGOS'!$AR433="Menor"),CONCATENATE("R",'MAPA DE RIESGOS'!$H433,"C",'MAPA DE RIESGOS'!$AF433),"")</f>
        <v/>
      </c>
      <c r="AN157" s="379" t="str">
        <f>IF(AND('MAPA DE RIESGOS'!$AP434="Muy Baja",'MAPA DE RIESGOS'!$AR434="Menor"),CONCATENATE("R",'MAPA DE RIESGOS'!$H434,"C",'MAPA DE RIESGOS'!$AF434),"")</f>
        <v/>
      </c>
      <c r="AO157" s="379" t="str">
        <f>IF(AND('MAPA DE RIESGOS'!$AP435="Muy Baja",'MAPA DE RIESGOS'!$AR435="Menor"),CONCATENATE("R",'MAPA DE RIESGOS'!$H435,"C",'MAPA DE RIESGOS'!$AF435),"")</f>
        <v/>
      </c>
      <c r="AP157" s="379" t="str">
        <f>IF(AND('MAPA DE RIESGOS'!$AP436="Muy Baja",'MAPA DE RIESGOS'!$AR436="Menor"),CONCATENATE("R",'MAPA DE RIESGOS'!$H436,"C",'MAPA DE RIESGOS'!$AF436),"")</f>
        <v/>
      </c>
      <c r="AQ157" s="379" t="str">
        <f>IF(AND('MAPA DE RIESGOS'!$AP437="Muy Baja",'MAPA DE RIESGOS'!$AR437="Menor"),CONCATENATE("R",'MAPA DE RIESGOS'!$H437,"C",'MAPA DE RIESGOS'!$AF437),"")</f>
        <v/>
      </c>
      <c r="AR157" s="379" t="str">
        <f>IF(AND('MAPA DE RIESGOS'!$AP438="Muy Baja",'MAPA DE RIESGOS'!$AR438="Menor"),CONCATENATE("R",'MAPA DE RIESGOS'!$H438,"C",'MAPA DE RIESGOS'!$AF438),"")</f>
        <v/>
      </c>
      <c r="AS157" s="380" t="str">
        <f>IF(AND('MAPA DE RIESGOS'!$AP439="Muy Baja",'MAPA DE RIESGOS'!$AR439="Menor"),CONCATENATE("R",'MAPA DE RIESGOS'!$H439,"C",'MAPA DE RIESGOS'!$AF439),"")</f>
        <v/>
      </c>
      <c r="AT157" s="369" t="str">
        <f>IF(AND('MAPA DE RIESGOS'!$AP422="Muy Baja",'MAPA DE RIESGOS'!$AR422="Moderado"),CONCATENATE("R",'MAPA DE RIESGOS'!$H422,"C",'MAPA DE RIESGOS'!$AF422),"")</f>
        <v/>
      </c>
      <c r="AU157" s="370" t="str">
        <f>IF(AND('MAPA DE RIESGOS'!$AP423="Muy Baja",'MAPA DE RIESGOS'!$AR423="Moderado"),CONCATENATE("R",'MAPA DE RIESGOS'!$H423,"C",'MAPA DE RIESGOS'!$AF423),"")</f>
        <v/>
      </c>
      <c r="AV157" s="370" t="str">
        <f>IF(AND('MAPA DE RIESGOS'!$AP424="Muy Baja",'MAPA DE RIESGOS'!$AR424="Moderado"),CONCATENATE("R",'MAPA DE RIESGOS'!$H424,"C",'MAPA DE RIESGOS'!$AF424),"")</f>
        <v/>
      </c>
      <c r="AW157" s="370" t="str">
        <f>IF(AND('MAPA DE RIESGOS'!$AP425="Muy Baja",'MAPA DE RIESGOS'!$AR425="Moderado"),CONCATENATE("R",'MAPA DE RIESGOS'!$H425,"C",'MAPA DE RIESGOS'!$AF425),"")</f>
        <v/>
      </c>
      <c r="AX157" s="370" t="str">
        <f>IF(AND('MAPA DE RIESGOS'!$AP426="Muy Baja",'MAPA DE RIESGOS'!$AR426="Moderado"),CONCATENATE("R",'MAPA DE RIESGOS'!$H426,"C",'MAPA DE RIESGOS'!$AF426),"")</f>
        <v/>
      </c>
      <c r="AY157" s="370" t="str">
        <f>IF(AND('MAPA DE RIESGOS'!$AP427="Muy Baja",'MAPA DE RIESGOS'!$AR427="Moderado"),CONCATENATE("R",'MAPA DE RIESGOS'!$H427,"C",'MAPA DE RIESGOS'!$AF427),"")</f>
        <v/>
      </c>
      <c r="AZ157" s="370" t="str">
        <f>IF(AND('MAPA DE RIESGOS'!$AP428="Muy Baja",'MAPA DE RIESGOS'!$AR428="Moderado"),CONCATENATE("R",'MAPA DE RIESGOS'!$H428,"C",'MAPA DE RIESGOS'!$AF428),"")</f>
        <v/>
      </c>
      <c r="BA157" s="370" t="str">
        <f>IF(AND('MAPA DE RIESGOS'!$AP429="Muy Baja",'MAPA DE RIESGOS'!$AR429="Moderado"),CONCATENATE("R",'MAPA DE RIESGOS'!$H429,"C",'MAPA DE RIESGOS'!$AF429),"")</f>
        <v/>
      </c>
      <c r="BB157" s="370" t="str">
        <f>IF(AND('MAPA DE RIESGOS'!$AP430="Muy Baja",'MAPA DE RIESGOS'!$AR430="Moderado"),CONCATENATE("R",'MAPA DE RIESGOS'!$H430,"C",'MAPA DE RIESGOS'!$AF430),"")</f>
        <v/>
      </c>
      <c r="BC157" s="370" t="str">
        <f>IF(AND('MAPA DE RIESGOS'!$AP431="Muy Baja",'MAPA DE RIESGOS'!$AR431="Moderado"),CONCATENATE("R",'MAPA DE RIESGOS'!$H431,"C",'MAPA DE RIESGOS'!$AF431),"")</f>
        <v/>
      </c>
      <c r="BD157" s="370" t="str">
        <f>IF(AND('MAPA DE RIESGOS'!$AP432="Muy Baja",'MAPA DE RIESGOS'!$AR432="Moderado"),CONCATENATE("R",'MAPA DE RIESGOS'!$H432,"C",'MAPA DE RIESGOS'!$AF432),"")</f>
        <v/>
      </c>
      <c r="BE157" s="370" t="str">
        <f>IF(AND('MAPA DE RIESGOS'!$AP433="Muy Baja",'MAPA DE RIESGOS'!$AR433="Moderado"),CONCATENATE("R",'MAPA DE RIESGOS'!$H433,"C",'MAPA DE RIESGOS'!$AF433),"")</f>
        <v/>
      </c>
      <c r="BF157" s="370" t="str">
        <f>IF(AND('MAPA DE RIESGOS'!$AP434="Muy Baja",'MAPA DE RIESGOS'!$AR434="Moderado"),CONCATENATE("R",'MAPA DE RIESGOS'!$H434,"C",'MAPA DE RIESGOS'!$AF434),"")</f>
        <v/>
      </c>
      <c r="BG157" s="370" t="str">
        <f>IF(AND('MAPA DE RIESGOS'!$AP435="Muy Baja",'MAPA DE RIESGOS'!$AR435="Moderado"),CONCATENATE("R",'MAPA DE RIESGOS'!$H435,"C",'MAPA DE RIESGOS'!$AF435),"")</f>
        <v/>
      </c>
      <c r="BH157" s="370" t="str">
        <f>IF(AND('MAPA DE RIESGOS'!$AP436="Muy Baja",'MAPA DE RIESGOS'!$AR436="Moderado"),CONCATENATE("R",'MAPA DE RIESGOS'!$H436,"C",'MAPA DE RIESGOS'!$AF436),"")</f>
        <v/>
      </c>
      <c r="BI157" s="370" t="str">
        <f>IF(AND('MAPA DE RIESGOS'!$AP437="Muy Baja",'MAPA DE RIESGOS'!$AR437="Moderado"),CONCATENATE("R",'MAPA DE RIESGOS'!$H437,"C",'MAPA DE RIESGOS'!$AF437),"")</f>
        <v/>
      </c>
      <c r="BJ157" s="370" t="str">
        <f>IF(AND('MAPA DE RIESGOS'!$AP438="Muy Baja",'MAPA DE RIESGOS'!$AR438="Moderado"),CONCATENATE("R",'MAPA DE RIESGOS'!$H438,"C",'MAPA DE RIESGOS'!$AF438),"")</f>
        <v/>
      </c>
      <c r="BK157" s="371" t="str">
        <f>IF(AND('MAPA DE RIESGOS'!$AP439="Muy Baja",'MAPA DE RIESGOS'!$AR439="Moderado"),CONCATENATE("R",'MAPA DE RIESGOS'!$H439,"C",'MAPA DE RIESGOS'!$AF439),"")</f>
        <v/>
      </c>
      <c r="BL157" s="357" t="str">
        <f>IF(AND('MAPA DE RIESGOS'!$AP422="Muy Baja",'MAPA DE RIESGOS'!$AR422="Mayor"),CONCATENATE("R",'MAPA DE RIESGOS'!$H422,"C",'MAPA DE RIESGOS'!$AF422),"")</f>
        <v/>
      </c>
      <c r="BM157" s="357" t="str">
        <f>IF(AND('MAPA DE RIESGOS'!$AP423="Muy Baja",'MAPA DE RIESGOS'!$AR423="Mayor"),CONCATENATE("R",'MAPA DE RIESGOS'!$H423,"C",'MAPA DE RIESGOS'!$AF423),"")</f>
        <v/>
      </c>
      <c r="BN157" s="357" t="str">
        <f>IF(AND('MAPA DE RIESGOS'!$AP424="Muy Baja",'MAPA DE RIESGOS'!$AR424="Mayor"),CONCATENATE("R",'MAPA DE RIESGOS'!$H424,"C",'MAPA DE RIESGOS'!$AF424),"")</f>
        <v/>
      </c>
      <c r="BO157" s="357" t="str">
        <f>IF(AND('MAPA DE RIESGOS'!$AP425="Muy Baja",'MAPA DE RIESGOS'!$AR425="Mayor"),CONCATENATE("R",'MAPA DE RIESGOS'!$H425,"C",'MAPA DE RIESGOS'!$AF425),"")</f>
        <v/>
      </c>
      <c r="BP157" s="357" t="str">
        <f>IF(AND('MAPA DE RIESGOS'!$AP426="Muy Baja",'MAPA DE RIESGOS'!$AR426="Mayor"),CONCATENATE("R",'MAPA DE RIESGOS'!$H426,"C",'MAPA DE RIESGOS'!$AF426),"")</f>
        <v/>
      </c>
      <c r="BQ157" s="357" t="str">
        <f>IF(AND('MAPA DE RIESGOS'!$AP427="Muy Baja",'MAPA DE RIESGOS'!$AR427="Mayor"),CONCATENATE("R",'MAPA DE RIESGOS'!$H427,"C",'MAPA DE RIESGOS'!$AF427),"")</f>
        <v/>
      </c>
      <c r="BR157" s="357" t="str">
        <f>IF(AND('MAPA DE RIESGOS'!$AP428="Muy Baja",'MAPA DE RIESGOS'!$AR428="Mayor"),CONCATENATE("R",'MAPA DE RIESGOS'!$H428,"C",'MAPA DE RIESGOS'!$AF428),"")</f>
        <v/>
      </c>
      <c r="BS157" s="357" t="str">
        <f>IF(AND('MAPA DE RIESGOS'!$AP429="Muy Baja",'MAPA DE RIESGOS'!$AR429="Mayor"),CONCATENATE("R",'MAPA DE RIESGOS'!$H429,"C",'MAPA DE RIESGOS'!$AF429),"")</f>
        <v/>
      </c>
      <c r="BT157" s="357" t="str">
        <f>IF(AND('MAPA DE RIESGOS'!$AP430="Muy Baja",'MAPA DE RIESGOS'!$AR430="Mayor"),CONCATENATE("R",'MAPA DE RIESGOS'!$H430,"C",'MAPA DE RIESGOS'!$AF430),"")</f>
        <v/>
      </c>
      <c r="BU157" s="357" t="str">
        <f>IF(AND('MAPA DE RIESGOS'!$AP431="Muy Baja",'MAPA DE RIESGOS'!$AR431="Mayor"),CONCATENATE("R",'MAPA DE RIESGOS'!$H431,"C",'MAPA DE RIESGOS'!$AF431),"")</f>
        <v/>
      </c>
      <c r="BV157" s="357" t="str">
        <f>IF(AND('MAPA DE RIESGOS'!$AP432="Muy Baja",'MAPA DE RIESGOS'!$AR432="Mayor"),CONCATENATE("R",'MAPA DE RIESGOS'!$H432,"C",'MAPA DE RIESGOS'!$AF432),"")</f>
        <v/>
      </c>
      <c r="BW157" s="357" t="str">
        <f>IF(AND('MAPA DE RIESGOS'!$AP433="Muy Baja",'MAPA DE RIESGOS'!$AR433="Mayor"),CONCATENATE("R",'MAPA DE RIESGOS'!$H433,"C",'MAPA DE RIESGOS'!$AF433),"")</f>
        <v/>
      </c>
      <c r="BX157" s="357" t="str">
        <f>IF(AND('MAPA DE RIESGOS'!$AP434="Muy Baja",'MAPA DE RIESGOS'!$AR434="Mayor"),CONCATENATE("R",'MAPA DE RIESGOS'!$H434,"C",'MAPA DE RIESGOS'!$AF434),"")</f>
        <v/>
      </c>
      <c r="BY157" s="357" t="str">
        <f>IF(AND('MAPA DE RIESGOS'!$AP435="Muy Baja",'MAPA DE RIESGOS'!$AR435="Mayor"),CONCATENATE("R",'MAPA DE RIESGOS'!$H435,"C",'MAPA DE RIESGOS'!$AF435),"")</f>
        <v/>
      </c>
      <c r="BZ157" s="357" t="str">
        <f>IF(AND('MAPA DE RIESGOS'!$AP436="Muy Baja",'MAPA DE RIESGOS'!$AR436="Mayor"),CONCATENATE("R",'MAPA DE RIESGOS'!$H436,"C",'MAPA DE RIESGOS'!$AF436),"")</f>
        <v/>
      </c>
      <c r="CA157" s="357" t="str">
        <f>IF(AND('MAPA DE RIESGOS'!$AP437="Muy Baja",'MAPA DE RIESGOS'!$AR437="Mayor"),CONCATENATE("R",'MAPA DE RIESGOS'!$H437,"C",'MAPA DE RIESGOS'!$AF437),"")</f>
        <v/>
      </c>
      <c r="CB157" s="357" t="str">
        <f>IF(AND('MAPA DE RIESGOS'!$AP438="Muy Baja",'MAPA DE RIESGOS'!$AR438="Mayor"),CONCATENATE("R",'MAPA DE RIESGOS'!$H438,"C",'MAPA DE RIESGOS'!$AF438),"")</f>
        <v/>
      </c>
      <c r="CC157" s="358" t="str">
        <f>IF(AND('MAPA DE RIESGOS'!$AP439="Muy Baja",'MAPA DE RIESGOS'!$AR439="Mayor"),CONCATENATE("R",'MAPA DE RIESGOS'!$H439,"C",'MAPA DE RIESGOS'!$AF439),"")</f>
        <v/>
      </c>
      <c r="CD157" s="359" t="str">
        <f>IF(AND('MAPA DE RIESGOS'!$AP422="Muy Baja",'MAPA DE RIESGOS'!$AR422="Catastrófico"),CONCATENATE("R",'MAPA DE RIESGOS'!$H422,"C",'MAPA DE RIESGOS'!$AF422),"")</f>
        <v/>
      </c>
      <c r="CE157" s="359" t="str">
        <f>IF(AND('MAPA DE RIESGOS'!$AP423="Muy Baja",'MAPA DE RIESGOS'!$AR423="Catastrófico"),CONCATENATE("R",'MAPA DE RIESGOS'!$H423,"C",'MAPA DE RIESGOS'!$AF423),"")</f>
        <v/>
      </c>
      <c r="CF157" s="359" t="str">
        <f>IF(AND('MAPA DE RIESGOS'!$AP424="Muy Baja",'MAPA DE RIESGOS'!$AR424="Catastrófico"),CONCATENATE("R",'MAPA DE RIESGOS'!$H424,"C",'MAPA DE RIESGOS'!$AF424),"")</f>
        <v/>
      </c>
      <c r="CG157" s="359" t="str">
        <f>IF(AND('MAPA DE RIESGOS'!$AP425="Muy Baja",'MAPA DE RIESGOS'!$AR425="Catastrófico"),CONCATENATE("R",'MAPA DE RIESGOS'!$H425,"C",'MAPA DE RIESGOS'!$AF425),"")</f>
        <v/>
      </c>
      <c r="CH157" s="359" t="str">
        <f>IF(AND('MAPA DE RIESGOS'!$AP426="Muy Baja",'MAPA DE RIESGOS'!$AR426="Catastrófico"),CONCATENATE("R",'MAPA DE RIESGOS'!$H426,"C",'MAPA DE RIESGOS'!$AF426),"")</f>
        <v/>
      </c>
      <c r="CI157" s="359" t="str">
        <f>IF(AND('MAPA DE RIESGOS'!$AP427="Muy Baja",'MAPA DE RIESGOS'!$AR427="Catastrófico"),CONCATENATE("R",'MAPA DE RIESGOS'!$H427,"C",'MAPA DE RIESGOS'!$AF427),"")</f>
        <v/>
      </c>
      <c r="CJ157" s="359" t="str">
        <f>IF(AND('MAPA DE RIESGOS'!$AP428="Muy Baja",'MAPA DE RIESGOS'!$AR428="Catastrófico"),CONCATENATE("R",'MAPA DE RIESGOS'!$H428,"C",'MAPA DE RIESGOS'!$AF428),"")</f>
        <v/>
      </c>
      <c r="CK157" s="359" t="str">
        <f>IF(AND('MAPA DE RIESGOS'!$AP429="Muy Baja",'MAPA DE RIESGOS'!$AR429="Catastrófico"),CONCATENATE("R",'MAPA DE RIESGOS'!$H429,"C",'MAPA DE RIESGOS'!$AF429),"")</f>
        <v/>
      </c>
      <c r="CL157" s="359" t="str">
        <f>IF(AND('MAPA DE RIESGOS'!$AP430="Muy Baja",'MAPA DE RIESGOS'!$AR430="Catastrófico"),CONCATENATE("R",'MAPA DE RIESGOS'!$H430,"C",'MAPA DE RIESGOS'!$AF430),"")</f>
        <v/>
      </c>
      <c r="CM157" s="359" t="str">
        <f>IF(AND('MAPA DE RIESGOS'!$AP431="Muy Baja",'MAPA DE RIESGOS'!$AR431="Catastrófico"),CONCATENATE("R",'MAPA DE RIESGOS'!$H431,"C",'MAPA DE RIESGOS'!$AF431),"")</f>
        <v/>
      </c>
      <c r="CN157" s="359" t="str">
        <f>IF(AND('MAPA DE RIESGOS'!$AP432="Muy Baja",'MAPA DE RIESGOS'!$AR432="Catastrófico"),CONCATENATE("R",'MAPA DE RIESGOS'!$H432,"C",'MAPA DE RIESGOS'!$AF432),"")</f>
        <v/>
      </c>
      <c r="CO157" s="359" t="str">
        <f>IF(AND('MAPA DE RIESGOS'!$AP433="Muy Baja",'MAPA DE RIESGOS'!$AR433="Catastrófico"),CONCATENATE("R",'MAPA DE RIESGOS'!$H433,"C",'MAPA DE RIESGOS'!$AF433),"")</f>
        <v/>
      </c>
      <c r="CP157" s="359" t="str">
        <f>IF(AND('MAPA DE RIESGOS'!$AP434="Muy Baja",'MAPA DE RIESGOS'!$AR434="Catastrófico"),CONCATENATE("R",'MAPA DE RIESGOS'!$H434,"C",'MAPA DE RIESGOS'!$AF434),"")</f>
        <v/>
      </c>
      <c r="CQ157" s="359" t="str">
        <f>IF(AND('MAPA DE RIESGOS'!$AP435="Muy Baja",'MAPA DE RIESGOS'!$AR435="Catastrófico"),CONCATENATE("R",'MAPA DE RIESGOS'!$H435,"C",'MAPA DE RIESGOS'!$AF435),"")</f>
        <v/>
      </c>
      <c r="CR157" s="359" t="str">
        <f>IF(AND('MAPA DE RIESGOS'!$AP436="Muy Baja",'MAPA DE RIESGOS'!$AR436="Catastrófico"),CONCATENATE("R",'MAPA DE RIESGOS'!$H436,"C",'MAPA DE RIESGOS'!$AF436),"")</f>
        <v/>
      </c>
      <c r="CS157" s="359" t="str">
        <f>IF(AND('MAPA DE RIESGOS'!$AP437="Muy Baja",'MAPA DE RIESGOS'!$AR437="Catastrófico"),CONCATENATE("R",'MAPA DE RIESGOS'!$H437,"C",'MAPA DE RIESGOS'!$AF437),"")</f>
        <v/>
      </c>
      <c r="CT157" s="359" t="str">
        <f>IF(AND('MAPA DE RIESGOS'!$AP438="Muy Baja",'MAPA DE RIESGOS'!$AR438="Catastrófico"),CONCATENATE("R",'MAPA DE RIESGOS'!$H438,"C",'MAPA DE RIESGOS'!$AF438),"")</f>
        <v/>
      </c>
      <c r="CU157" s="360" t="str">
        <f>IF(AND('MAPA DE RIESGOS'!$AP439="Muy Baja",'MAPA DE RIESGOS'!$AR439="Catastrófico"),CONCATENATE("R",'MAPA DE RIESGOS'!$H439,"C",'MAPA DE RIESGOS'!$AF439),"")</f>
        <v/>
      </c>
      <c r="CV157" s="67"/>
    </row>
    <row r="158" spans="2:100" ht="32.5" customHeight="1">
      <c r="B158" s="749"/>
      <c r="C158" s="749"/>
      <c r="D158" s="750"/>
      <c r="E158" s="738"/>
      <c r="F158" s="739"/>
      <c r="G158" s="739"/>
      <c r="H158" s="739"/>
      <c r="I158" s="739"/>
      <c r="J158" s="378" t="str">
        <f>IF(AND('MAPA DE RIESGOS'!$AP440="Muy Baja",'MAPA DE RIESGOS'!$AR440="Leve"),CONCATENATE("R",'MAPA DE RIESGOS'!$H440,"C",'MAPA DE RIESGOS'!$AF440),"")</f>
        <v/>
      </c>
      <c r="K158" s="379" t="str">
        <f>IF(AND('MAPA DE RIESGOS'!$AP441="Muy Baja",'MAPA DE RIESGOS'!$AR441="Leve"),CONCATENATE("R",'MAPA DE RIESGOS'!$H441,"C",'MAPA DE RIESGOS'!$AF441),"")</f>
        <v/>
      </c>
      <c r="L158" s="379" t="str">
        <f>IF(AND('MAPA DE RIESGOS'!$AP442="Muy Baja",'MAPA DE RIESGOS'!$AR442="Leve"),CONCATENATE("R",'MAPA DE RIESGOS'!$H442,"C",'MAPA DE RIESGOS'!$AF442),"")</f>
        <v>R72C1</v>
      </c>
      <c r="M158" s="379" t="str">
        <f>IF(AND('MAPA DE RIESGOS'!$AP443="Muy Baja",'MAPA DE RIESGOS'!$AR443="Leve"),CONCATENATE("R",'MAPA DE RIESGOS'!$H443,"C",'MAPA DE RIESGOS'!$AF443),"")</f>
        <v>R72C2</v>
      </c>
      <c r="N158" s="379" t="str">
        <f>IF(AND('MAPA DE RIESGOS'!$AP444="Muy Baja",'MAPA DE RIESGOS'!$AR444="Leve"),CONCATENATE("R",'MAPA DE RIESGOS'!$H444,"C",'MAPA DE RIESGOS'!$AF444),"")</f>
        <v/>
      </c>
      <c r="O158" s="379" t="str">
        <f>IF(AND('MAPA DE RIESGOS'!$AP445="Muy Baja",'MAPA DE RIESGOS'!$AR445="Leve"),CONCATENATE("R",'MAPA DE RIESGOS'!$H445,"C",'MAPA DE RIESGOS'!$AF445),"")</f>
        <v/>
      </c>
      <c r="P158" s="379" t="str">
        <f>IF(AND('MAPA DE RIESGOS'!$AP446="Muy Baja",'MAPA DE RIESGOS'!$AR446="Leve"),CONCATENATE("R",'MAPA DE RIESGOS'!$H446,"C",'MAPA DE RIESGOS'!$AF446),"")</f>
        <v/>
      </c>
      <c r="Q158" s="379" t="str">
        <f>IF(AND('MAPA DE RIESGOS'!$AP447="Muy Baja",'MAPA DE RIESGOS'!$AR447="Leve"),CONCATENATE("R",'MAPA DE RIESGOS'!$H447,"C",'MAPA DE RIESGOS'!$AF447),"")</f>
        <v/>
      </c>
      <c r="R158" s="379" t="str">
        <f>IF(AND('MAPA DE RIESGOS'!$AP448="Muy Baja",'MAPA DE RIESGOS'!$AR448="Leve"),CONCATENATE("R",'MAPA DE RIESGOS'!$H448,"C",'MAPA DE RIESGOS'!$AF448),"")</f>
        <v/>
      </c>
      <c r="S158" s="379" t="str">
        <f>IF(AND('MAPA DE RIESGOS'!$AP449="Muy Baja",'MAPA DE RIESGOS'!$AR449="Leve"),CONCATENATE("R",'MAPA DE RIESGOS'!$H449,"C",'MAPA DE RIESGOS'!$AF449),"")</f>
        <v/>
      </c>
      <c r="T158" s="379" t="str">
        <f>IF(AND('MAPA DE RIESGOS'!$AP450="Muy Baja",'MAPA DE RIESGOS'!$AR450="Leve"),CONCATENATE("R",'MAPA DE RIESGOS'!$H450,"C",'MAPA DE RIESGOS'!$AF450),"")</f>
        <v/>
      </c>
      <c r="U158" s="379" t="str">
        <f>IF(AND('MAPA DE RIESGOS'!$AP451="Muy Baja",'MAPA DE RIESGOS'!$AR451="Leve"),CONCATENATE("R",'MAPA DE RIESGOS'!$H451,"C",'MAPA DE RIESGOS'!$AF451),"")</f>
        <v/>
      </c>
      <c r="V158" s="379" t="str">
        <f>IF(AND('MAPA DE RIESGOS'!$AP452="Muy Baja",'MAPA DE RIESGOS'!$AR452="Leve"),CONCATENATE("R",'MAPA DE RIESGOS'!$H452,"C",'MAPA DE RIESGOS'!$AF452),"")</f>
        <v/>
      </c>
      <c r="W158" s="379" t="str">
        <f>IF(AND('MAPA DE RIESGOS'!$AP453="Muy Baja",'MAPA DE RIESGOS'!$AR453="Leve"),CONCATENATE("R",'MAPA DE RIESGOS'!$H453,"C",'MAPA DE RIESGOS'!$AF453),"")</f>
        <v/>
      </c>
      <c r="X158" s="379" t="str">
        <f>IF(AND('MAPA DE RIESGOS'!$AP454="Muy Baja",'MAPA DE RIESGOS'!$AR454="Leve"),CONCATENATE("R",'MAPA DE RIESGOS'!$H454,"C",'MAPA DE RIESGOS'!$AF454),"")</f>
        <v/>
      </c>
      <c r="Y158" s="379" t="str">
        <f>IF(AND('MAPA DE RIESGOS'!$AP455="Muy Baja",'MAPA DE RIESGOS'!$AR455="Leve"),CONCATENATE("R",'MAPA DE RIESGOS'!$H455,"C",'MAPA DE RIESGOS'!$AF455),"")</f>
        <v/>
      </c>
      <c r="Z158" s="379" t="str">
        <f>IF(AND('MAPA DE RIESGOS'!$AP456="Muy Baja",'MAPA DE RIESGOS'!$AR456="Leve"),CONCATENATE("R",'MAPA DE RIESGOS'!$H456,"C",'MAPA DE RIESGOS'!$AF456),"")</f>
        <v/>
      </c>
      <c r="AA158" s="380" t="str">
        <f>IF(AND('MAPA DE RIESGOS'!$AP457="Muy Baja",'MAPA DE RIESGOS'!$AR457="Leve"),CONCATENATE("R",'MAPA DE RIESGOS'!$H457,"C",'MAPA DE RIESGOS'!$AF457),"")</f>
        <v/>
      </c>
      <c r="AB158" s="378" t="str">
        <f>IF(AND('MAPA DE RIESGOS'!$AP440="Muy Baja",'MAPA DE RIESGOS'!$AR440="Menor"),CONCATENATE("R",'MAPA DE RIESGOS'!$H440,"C",'MAPA DE RIESGOS'!$AF440),"")</f>
        <v/>
      </c>
      <c r="AC158" s="379" t="str">
        <f>IF(AND('MAPA DE RIESGOS'!$AP441="Muy Baja",'MAPA DE RIESGOS'!$AR441="Menor"),CONCATENATE("R",'MAPA DE RIESGOS'!$H441,"C",'MAPA DE RIESGOS'!$AF441),"")</f>
        <v/>
      </c>
      <c r="AD158" s="379" t="str">
        <f>IF(AND('MAPA DE RIESGOS'!$AP442="Muy Baja",'MAPA DE RIESGOS'!$AR442="Menor"),CONCATENATE("R",'MAPA DE RIESGOS'!$H442,"C",'MAPA DE RIESGOS'!$AF442),"")</f>
        <v/>
      </c>
      <c r="AE158" s="379" t="str">
        <f>IF(AND('MAPA DE RIESGOS'!$AP443="Muy Baja",'MAPA DE RIESGOS'!$AR443="Menor"),CONCATENATE("R",'MAPA DE RIESGOS'!$H443,"C",'MAPA DE RIESGOS'!$AF443),"")</f>
        <v/>
      </c>
      <c r="AF158" s="379" t="str">
        <f>IF(AND('MAPA DE RIESGOS'!$AP444="Muy Baja",'MAPA DE RIESGOS'!$AR444="Menor"),CONCATENATE("R",'MAPA DE RIESGOS'!$H444,"C",'MAPA DE RIESGOS'!$AF444),"")</f>
        <v/>
      </c>
      <c r="AG158" s="379" t="str">
        <f>IF(AND('MAPA DE RIESGOS'!$AP445="Muy Baja",'MAPA DE RIESGOS'!$AR445="Menor"),CONCATENATE("R",'MAPA DE RIESGOS'!$H445,"C",'MAPA DE RIESGOS'!$AF445),"")</f>
        <v/>
      </c>
      <c r="AH158" s="379" t="str">
        <f>IF(AND('MAPA DE RIESGOS'!$AP446="Muy Baja",'MAPA DE RIESGOS'!$AR446="Menor"),CONCATENATE("R",'MAPA DE RIESGOS'!$H446,"C",'MAPA DE RIESGOS'!$AF446),"")</f>
        <v/>
      </c>
      <c r="AI158" s="379" t="str">
        <f>IF(AND('MAPA DE RIESGOS'!$AP447="Muy Baja",'MAPA DE RIESGOS'!$AR447="Menor"),CONCATENATE("R",'MAPA DE RIESGOS'!$H447,"C",'MAPA DE RIESGOS'!$AF447),"")</f>
        <v/>
      </c>
      <c r="AJ158" s="379" t="str">
        <f>IF(AND('MAPA DE RIESGOS'!$AP448="Muy Baja",'MAPA DE RIESGOS'!$AR448="Menor"),CONCATENATE("R",'MAPA DE RIESGOS'!$H448,"C",'MAPA DE RIESGOS'!$AF448),"")</f>
        <v/>
      </c>
      <c r="AK158" s="379" t="str">
        <f>IF(AND('MAPA DE RIESGOS'!$AP449="Muy Baja",'MAPA DE RIESGOS'!$AR449="Menor"),CONCATENATE("R",'MAPA DE RIESGOS'!$H449,"C",'MAPA DE RIESGOS'!$AF449),"")</f>
        <v/>
      </c>
      <c r="AL158" s="379" t="str">
        <f>IF(AND('MAPA DE RIESGOS'!$AP450="Muy Baja",'MAPA DE RIESGOS'!$AR450="Menor"),CONCATENATE("R",'MAPA DE RIESGOS'!$H450,"C",'MAPA DE RIESGOS'!$AF450),"")</f>
        <v/>
      </c>
      <c r="AM158" s="379" t="str">
        <f>IF(AND('MAPA DE RIESGOS'!$AP451="Muy Baja",'MAPA DE RIESGOS'!$AR451="Menor"),CONCATENATE("R",'MAPA DE RIESGOS'!$H451,"C",'MAPA DE RIESGOS'!$AF451),"")</f>
        <v/>
      </c>
      <c r="AN158" s="379" t="str">
        <f>IF(AND('MAPA DE RIESGOS'!$AP452="Muy Baja",'MAPA DE RIESGOS'!$AR452="Menor"),CONCATENATE("R",'MAPA DE RIESGOS'!$H452,"C",'MAPA DE RIESGOS'!$AF452),"")</f>
        <v/>
      </c>
      <c r="AO158" s="379" t="str">
        <f>IF(AND('MAPA DE RIESGOS'!$AP453="Muy Baja",'MAPA DE RIESGOS'!$AR453="Menor"),CONCATENATE("R",'MAPA DE RIESGOS'!$H453,"C",'MAPA DE RIESGOS'!$AF453),"")</f>
        <v/>
      </c>
      <c r="AP158" s="379" t="str">
        <f>IF(AND('MAPA DE RIESGOS'!$AP454="Muy Baja",'MAPA DE RIESGOS'!$AR454="Menor"),CONCATENATE("R",'MAPA DE RIESGOS'!$H454,"C",'MAPA DE RIESGOS'!$AF454),"")</f>
        <v/>
      </c>
      <c r="AQ158" s="379" t="str">
        <f>IF(AND('MAPA DE RIESGOS'!$AP455="Muy Baja",'MAPA DE RIESGOS'!$AR455="Menor"),CONCATENATE("R",'MAPA DE RIESGOS'!$H455,"C",'MAPA DE RIESGOS'!$AF455),"")</f>
        <v/>
      </c>
      <c r="AR158" s="379" t="str">
        <f>IF(AND('MAPA DE RIESGOS'!$AP456="Muy Baja",'MAPA DE RIESGOS'!$AR456="Menor"),CONCATENATE("R",'MAPA DE RIESGOS'!$H456,"C",'MAPA DE RIESGOS'!$AF456),"")</f>
        <v/>
      </c>
      <c r="AS158" s="380" t="str">
        <f>IF(AND('MAPA DE RIESGOS'!$AP457="Muy Baja",'MAPA DE RIESGOS'!$AR457="Menor"),CONCATENATE("R",'MAPA DE RIESGOS'!$H457,"C",'MAPA DE RIESGOS'!$AF457),"")</f>
        <v/>
      </c>
      <c r="AT158" s="369" t="str">
        <f>IF(AND('MAPA DE RIESGOS'!$AP440="Muy Baja",'MAPA DE RIESGOS'!$AR440="Moderado"),CONCATENATE("R",'MAPA DE RIESGOS'!$H440,"C",'MAPA DE RIESGOS'!$AF440),"")</f>
        <v/>
      </c>
      <c r="AU158" s="370" t="str">
        <f>IF(AND('MAPA DE RIESGOS'!$AP441="Muy Baja",'MAPA DE RIESGOS'!$AR441="Moderado"),CONCATENATE("R",'MAPA DE RIESGOS'!$H441,"C",'MAPA DE RIESGOS'!$AF441),"")</f>
        <v/>
      </c>
      <c r="AV158" s="370" t="str">
        <f>IF(AND('MAPA DE RIESGOS'!$AP442="Muy Baja",'MAPA DE RIESGOS'!$AR442="Moderado"),CONCATENATE("R",'MAPA DE RIESGOS'!$H442,"C",'MAPA DE RIESGOS'!$AF442),"")</f>
        <v/>
      </c>
      <c r="AW158" s="370" t="str">
        <f>IF(AND('MAPA DE RIESGOS'!$AP443="Muy Baja",'MAPA DE RIESGOS'!$AR443="Moderado"),CONCATENATE("R",'MAPA DE RIESGOS'!$H443,"C",'MAPA DE RIESGOS'!$AF443),"")</f>
        <v/>
      </c>
      <c r="AX158" s="370" t="str">
        <f>IF(AND('MAPA DE RIESGOS'!$AP444="Muy Baja",'MAPA DE RIESGOS'!$AR444="Moderado"),CONCATENATE("R",'MAPA DE RIESGOS'!$H444,"C",'MAPA DE RIESGOS'!$AF444),"")</f>
        <v/>
      </c>
      <c r="AY158" s="370" t="str">
        <f>IF(AND('MAPA DE RIESGOS'!$AP445="Muy Baja",'MAPA DE RIESGOS'!$AR445="Moderado"),CONCATENATE("R",'MAPA DE RIESGOS'!$H445,"C",'MAPA DE RIESGOS'!$AF445),"")</f>
        <v/>
      </c>
      <c r="AZ158" s="370" t="str">
        <f>IF(AND('MAPA DE RIESGOS'!$AP446="Muy Baja",'MAPA DE RIESGOS'!$AR446="Moderado"),CONCATENATE("R",'MAPA DE RIESGOS'!$H446,"C",'MAPA DE RIESGOS'!$AF446),"")</f>
        <v/>
      </c>
      <c r="BA158" s="370" t="str">
        <f>IF(AND('MAPA DE RIESGOS'!$AP447="Muy Baja",'MAPA DE RIESGOS'!$AR447="Moderado"),CONCATENATE("R",'MAPA DE RIESGOS'!$H447,"C",'MAPA DE RIESGOS'!$AF447),"")</f>
        <v/>
      </c>
      <c r="BB158" s="370" t="str">
        <f>IF(AND('MAPA DE RIESGOS'!$AP448="Muy Baja",'MAPA DE RIESGOS'!$AR448="Moderado"),CONCATENATE("R",'MAPA DE RIESGOS'!$H448,"C",'MAPA DE RIESGOS'!$AF448),"")</f>
        <v/>
      </c>
      <c r="BC158" s="370" t="str">
        <f>IF(AND('MAPA DE RIESGOS'!$AP449="Muy Baja",'MAPA DE RIESGOS'!$AR449="Moderado"),CONCATENATE("R",'MAPA DE RIESGOS'!$H449,"C",'MAPA DE RIESGOS'!$AF449),"")</f>
        <v/>
      </c>
      <c r="BD158" s="370" t="str">
        <f>IF(AND('MAPA DE RIESGOS'!$AP450="Muy Baja",'MAPA DE RIESGOS'!$AR450="Moderado"),CONCATENATE("R",'MAPA DE RIESGOS'!$H450,"C",'MAPA DE RIESGOS'!$AF450),"")</f>
        <v/>
      </c>
      <c r="BE158" s="370" t="str">
        <f>IF(AND('MAPA DE RIESGOS'!$AP451="Muy Baja",'MAPA DE RIESGOS'!$AR451="Moderado"),CONCATENATE("R",'MAPA DE RIESGOS'!$H451,"C",'MAPA DE RIESGOS'!$AF451),"")</f>
        <v/>
      </c>
      <c r="BF158" s="370" t="str">
        <f>IF(AND('MAPA DE RIESGOS'!$AP452="Muy Baja",'MAPA DE RIESGOS'!$AR452="Moderado"),CONCATENATE("R",'MAPA DE RIESGOS'!$H452,"C",'MAPA DE RIESGOS'!$AF452),"")</f>
        <v/>
      </c>
      <c r="BG158" s="370" t="str">
        <f>IF(AND('MAPA DE RIESGOS'!$AP453="Muy Baja",'MAPA DE RIESGOS'!$AR453="Moderado"),CONCATENATE("R",'MAPA DE RIESGOS'!$H453,"C",'MAPA DE RIESGOS'!$AF453),"")</f>
        <v/>
      </c>
      <c r="BH158" s="370" t="str">
        <f>IF(AND('MAPA DE RIESGOS'!$AP454="Muy Baja",'MAPA DE RIESGOS'!$AR454="Moderado"),CONCATENATE("R",'MAPA DE RIESGOS'!$H454,"C",'MAPA DE RIESGOS'!$AF454),"")</f>
        <v/>
      </c>
      <c r="BI158" s="370" t="str">
        <f>IF(AND('MAPA DE RIESGOS'!$AP455="Muy Baja",'MAPA DE RIESGOS'!$AR455="Moderado"),CONCATENATE("R",'MAPA DE RIESGOS'!$H455,"C",'MAPA DE RIESGOS'!$AF455),"")</f>
        <v/>
      </c>
      <c r="BJ158" s="370" t="str">
        <f>IF(AND('MAPA DE RIESGOS'!$AP456="Muy Baja",'MAPA DE RIESGOS'!$AR456="Moderado"),CONCATENATE("R",'MAPA DE RIESGOS'!$H456,"C",'MAPA DE RIESGOS'!$AF456),"")</f>
        <v/>
      </c>
      <c r="BK158" s="371" t="str">
        <f>IF(AND('MAPA DE RIESGOS'!$AP457="Muy Baja",'MAPA DE RIESGOS'!$AR457="Moderado"),CONCATENATE("R",'MAPA DE RIESGOS'!$H457,"C",'MAPA DE RIESGOS'!$AF457),"")</f>
        <v/>
      </c>
      <c r="BL158" s="357" t="str">
        <f>IF(AND('MAPA DE RIESGOS'!$AP440="Muy Baja",'MAPA DE RIESGOS'!$AR440="Mayor"),CONCATENATE("R",'MAPA DE RIESGOS'!$H440,"C",'MAPA DE RIESGOS'!$AF440),"")</f>
        <v/>
      </c>
      <c r="BM158" s="357" t="str">
        <f>IF(AND('MAPA DE RIESGOS'!$AP441="Muy Baja",'MAPA DE RIESGOS'!$AR441="Mayor"),CONCATENATE("R",'MAPA DE RIESGOS'!$H441,"C",'MAPA DE RIESGOS'!$AF441),"")</f>
        <v/>
      </c>
      <c r="BN158" s="357" t="str">
        <f>IF(AND('MAPA DE RIESGOS'!$AP442="Muy Baja",'MAPA DE RIESGOS'!$AR442="Mayor"),CONCATENATE("R",'MAPA DE RIESGOS'!$H442,"C",'MAPA DE RIESGOS'!$AF442),"")</f>
        <v/>
      </c>
      <c r="BO158" s="357" t="str">
        <f>IF(AND('MAPA DE RIESGOS'!$AP443="Muy Baja",'MAPA DE RIESGOS'!$AR443="Mayor"),CONCATENATE("R",'MAPA DE RIESGOS'!$H443,"C",'MAPA DE RIESGOS'!$AF443),"")</f>
        <v/>
      </c>
      <c r="BP158" s="357" t="str">
        <f>IF(AND('MAPA DE RIESGOS'!$AP444="Muy Baja",'MAPA DE RIESGOS'!$AR444="Mayor"),CONCATENATE("R",'MAPA DE RIESGOS'!$H444,"C",'MAPA DE RIESGOS'!$AF444),"")</f>
        <v/>
      </c>
      <c r="BQ158" s="357" t="str">
        <f>IF(AND('MAPA DE RIESGOS'!$AP445="Muy Baja",'MAPA DE RIESGOS'!$AR445="Mayor"),CONCATENATE("R",'MAPA DE RIESGOS'!$H445,"C",'MAPA DE RIESGOS'!$AF445),"")</f>
        <v/>
      </c>
      <c r="BR158" s="357" t="str">
        <f>IF(AND('MAPA DE RIESGOS'!$AP446="Muy Baja",'MAPA DE RIESGOS'!$AR446="Mayor"),CONCATENATE("R",'MAPA DE RIESGOS'!$H446,"C",'MAPA DE RIESGOS'!$AF446),"")</f>
        <v/>
      </c>
      <c r="BS158" s="357" t="str">
        <f>IF(AND('MAPA DE RIESGOS'!$AP447="Muy Baja",'MAPA DE RIESGOS'!$AR447="Mayor"),CONCATENATE("R",'MAPA DE RIESGOS'!$H447,"C",'MAPA DE RIESGOS'!$AF447),"")</f>
        <v/>
      </c>
      <c r="BT158" s="357" t="str">
        <f>IF(AND('MAPA DE RIESGOS'!$AP448="Muy Baja",'MAPA DE RIESGOS'!$AR448="Mayor"),CONCATENATE("R",'MAPA DE RIESGOS'!$H448,"C",'MAPA DE RIESGOS'!$AF448),"")</f>
        <v/>
      </c>
      <c r="BU158" s="357" t="str">
        <f>IF(AND('MAPA DE RIESGOS'!$AP449="Muy Baja",'MAPA DE RIESGOS'!$AR449="Mayor"),CONCATENATE("R",'MAPA DE RIESGOS'!$H449,"C",'MAPA DE RIESGOS'!$AF449),"")</f>
        <v/>
      </c>
      <c r="BV158" s="357" t="str">
        <f>IF(AND('MAPA DE RIESGOS'!$AP450="Muy Baja",'MAPA DE RIESGOS'!$AR450="Mayor"),CONCATENATE("R",'MAPA DE RIESGOS'!$H450,"C",'MAPA DE RIESGOS'!$AF450),"")</f>
        <v/>
      </c>
      <c r="BW158" s="357" t="str">
        <f>IF(AND('MAPA DE RIESGOS'!$AP451="Muy Baja",'MAPA DE RIESGOS'!$AR451="Mayor"),CONCATENATE("R",'MAPA DE RIESGOS'!$H451,"C",'MAPA DE RIESGOS'!$AF451),"")</f>
        <v/>
      </c>
      <c r="BX158" s="357" t="str">
        <f>IF(AND('MAPA DE RIESGOS'!$AP452="Muy Baja",'MAPA DE RIESGOS'!$AR452="Mayor"),CONCATENATE("R",'MAPA DE RIESGOS'!$H452,"C",'MAPA DE RIESGOS'!$AF452),"")</f>
        <v/>
      </c>
      <c r="BY158" s="357" t="str">
        <f>IF(AND('MAPA DE RIESGOS'!$AP453="Muy Baja",'MAPA DE RIESGOS'!$AR453="Mayor"),CONCATENATE("R",'MAPA DE RIESGOS'!$H453,"C",'MAPA DE RIESGOS'!$AF453),"")</f>
        <v/>
      </c>
      <c r="BZ158" s="357" t="str">
        <f>IF(AND('MAPA DE RIESGOS'!$AP454="Muy Baja",'MAPA DE RIESGOS'!$AR454="Mayor"),CONCATENATE("R",'MAPA DE RIESGOS'!$H454,"C",'MAPA DE RIESGOS'!$AF454),"")</f>
        <v/>
      </c>
      <c r="CA158" s="357" t="str">
        <f>IF(AND('MAPA DE RIESGOS'!$AP455="Muy Baja",'MAPA DE RIESGOS'!$AR455="Mayor"),CONCATENATE("R",'MAPA DE RIESGOS'!$H455,"C",'MAPA DE RIESGOS'!$AF455),"")</f>
        <v/>
      </c>
      <c r="CB158" s="357" t="str">
        <f>IF(AND('MAPA DE RIESGOS'!$AP456="Muy Baja",'MAPA DE RIESGOS'!$AR456="Mayor"),CONCATENATE("R",'MAPA DE RIESGOS'!$H456,"C",'MAPA DE RIESGOS'!$AF456),"")</f>
        <v/>
      </c>
      <c r="CC158" s="358" t="str">
        <f>IF(AND('MAPA DE RIESGOS'!$AP457="Muy Baja",'MAPA DE RIESGOS'!$AR457="Mayor"),CONCATENATE("R",'MAPA DE RIESGOS'!$H457,"C",'MAPA DE RIESGOS'!$AF457),"")</f>
        <v/>
      </c>
      <c r="CD158" s="359" t="str">
        <f>IF(AND('MAPA DE RIESGOS'!$AP440="Muy Baja",'MAPA DE RIESGOS'!$AR440="Catastrófico"),CONCATENATE("R",'MAPA DE RIESGOS'!$H440,"C",'MAPA DE RIESGOS'!$AF440),"")</f>
        <v/>
      </c>
      <c r="CE158" s="359" t="str">
        <f>IF(AND('MAPA DE RIESGOS'!$AP441="Muy Baja",'MAPA DE RIESGOS'!$AR441="Catastrófico"),CONCATENATE("R",'MAPA DE RIESGOS'!$H441,"C",'MAPA DE RIESGOS'!$AF441),"")</f>
        <v/>
      </c>
      <c r="CF158" s="359" t="str">
        <f>IF(AND('MAPA DE RIESGOS'!$AP442="Muy Baja",'MAPA DE RIESGOS'!$AR442="Catastrófico"),CONCATENATE("R",'MAPA DE RIESGOS'!$H442,"C",'MAPA DE RIESGOS'!$AF442),"")</f>
        <v/>
      </c>
      <c r="CG158" s="359" t="str">
        <f>IF(AND('MAPA DE RIESGOS'!$AP443="Muy Baja",'MAPA DE RIESGOS'!$AR443="Catastrófico"),CONCATENATE("R",'MAPA DE RIESGOS'!$H443,"C",'MAPA DE RIESGOS'!$AF443),"")</f>
        <v/>
      </c>
      <c r="CH158" s="359" t="str">
        <f>IF(AND('MAPA DE RIESGOS'!$AP444="Muy Baja",'MAPA DE RIESGOS'!$AR444="Catastrófico"),CONCATENATE("R",'MAPA DE RIESGOS'!$H444,"C",'MAPA DE RIESGOS'!$AF444),"")</f>
        <v/>
      </c>
      <c r="CI158" s="359" t="str">
        <f>IF(AND('MAPA DE RIESGOS'!$AP445="Muy Baja",'MAPA DE RIESGOS'!$AR445="Catastrófico"),CONCATENATE("R",'MAPA DE RIESGOS'!$H445,"C",'MAPA DE RIESGOS'!$AF445),"")</f>
        <v/>
      </c>
      <c r="CJ158" s="359" t="str">
        <f>IF(AND('MAPA DE RIESGOS'!$AP446="Muy Baja",'MAPA DE RIESGOS'!$AR446="Catastrófico"),CONCATENATE("R",'MAPA DE RIESGOS'!$H446,"C",'MAPA DE RIESGOS'!$AF446),"")</f>
        <v/>
      </c>
      <c r="CK158" s="359" t="str">
        <f>IF(AND('MAPA DE RIESGOS'!$AP447="Muy Baja",'MAPA DE RIESGOS'!$AR447="Catastrófico"),CONCATENATE("R",'MAPA DE RIESGOS'!$H447,"C",'MAPA DE RIESGOS'!$AF447),"")</f>
        <v/>
      </c>
      <c r="CL158" s="359" t="str">
        <f>IF(AND('MAPA DE RIESGOS'!$AP448="Muy Baja",'MAPA DE RIESGOS'!$AR448="Catastrófico"),CONCATENATE("R",'MAPA DE RIESGOS'!$H448,"C",'MAPA DE RIESGOS'!$AF448),"")</f>
        <v/>
      </c>
      <c r="CM158" s="359" t="str">
        <f>IF(AND('MAPA DE RIESGOS'!$AP449="Muy Baja",'MAPA DE RIESGOS'!$AR449="Catastrófico"),CONCATENATE("R",'MAPA DE RIESGOS'!$H449,"C",'MAPA DE RIESGOS'!$AF449),"")</f>
        <v/>
      </c>
      <c r="CN158" s="359" t="str">
        <f>IF(AND('MAPA DE RIESGOS'!$AP450="Muy Baja",'MAPA DE RIESGOS'!$AR450="Catastrófico"),CONCATENATE("R",'MAPA DE RIESGOS'!$H450,"C",'MAPA DE RIESGOS'!$AF450),"")</f>
        <v/>
      </c>
      <c r="CO158" s="359" t="str">
        <f>IF(AND('MAPA DE RIESGOS'!$AP451="Muy Baja",'MAPA DE RIESGOS'!$AR451="Catastrófico"),CONCATENATE("R",'MAPA DE RIESGOS'!$H451,"C",'MAPA DE RIESGOS'!$AF451),"")</f>
        <v/>
      </c>
      <c r="CP158" s="359" t="str">
        <f>IF(AND('MAPA DE RIESGOS'!$AP452="Muy Baja",'MAPA DE RIESGOS'!$AR452="Catastrófico"),CONCATENATE("R",'MAPA DE RIESGOS'!$H452,"C",'MAPA DE RIESGOS'!$AF452),"")</f>
        <v/>
      </c>
      <c r="CQ158" s="359" t="str">
        <f>IF(AND('MAPA DE RIESGOS'!$AP453="Muy Baja",'MAPA DE RIESGOS'!$AR453="Catastrófico"),CONCATENATE("R",'MAPA DE RIESGOS'!$H453,"C",'MAPA DE RIESGOS'!$AF453),"")</f>
        <v/>
      </c>
      <c r="CR158" s="359" t="str">
        <f>IF(AND('MAPA DE RIESGOS'!$AP454="Muy Baja",'MAPA DE RIESGOS'!$AR454="Catastrófico"),CONCATENATE("R",'MAPA DE RIESGOS'!$H454,"C",'MAPA DE RIESGOS'!$AF454),"")</f>
        <v/>
      </c>
      <c r="CS158" s="359" t="str">
        <f>IF(AND('MAPA DE RIESGOS'!$AP455="Muy Baja",'MAPA DE RIESGOS'!$AR455="Catastrófico"),CONCATENATE("R",'MAPA DE RIESGOS'!$H455,"C",'MAPA DE RIESGOS'!$AF455),"")</f>
        <v/>
      </c>
      <c r="CT158" s="359" t="str">
        <f>IF(AND('MAPA DE RIESGOS'!$AP456="Muy Baja",'MAPA DE RIESGOS'!$AR456="Catastrófico"),CONCATENATE("R",'MAPA DE RIESGOS'!$H456,"C",'MAPA DE RIESGOS'!$AF456),"")</f>
        <v/>
      </c>
      <c r="CU158" s="360" t="str">
        <f>IF(AND('MAPA DE RIESGOS'!$AP457="Muy Baja",'MAPA DE RIESGOS'!$AR457="Catastrófico"),CONCATENATE("R",'MAPA DE RIESGOS'!$H457,"C",'MAPA DE RIESGOS'!$AF457),"")</f>
        <v/>
      </c>
      <c r="CV158" s="67"/>
    </row>
    <row r="159" spans="2:100" ht="32.5" customHeight="1">
      <c r="B159" s="749"/>
      <c r="C159" s="749"/>
      <c r="D159" s="750"/>
      <c r="E159" s="738"/>
      <c r="F159" s="739"/>
      <c r="G159" s="739"/>
      <c r="H159" s="739"/>
      <c r="I159" s="739"/>
      <c r="J159" s="378" t="str">
        <f>IF(AND('MAPA DE RIESGOS'!$AP458="Muy Baja",'MAPA DE RIESGOS'!$AR458="Leve"),CONCATENATE("R",'MAPA DE RIESGOS'!$H458,"C",'MAPA DE RIESGOS'!$AF458),"")</f>
        <v/>
      </c>
      <c r="K159" s="379" t="str">
        <f>IF(AND('MAPA DE RIESGOS'!$AP459="Muy Baja",'MAPA DE RIESGOS'!$AR459="Leve"),CONCATENATE("R",'MAPA DE RIESGOS'!$H459,"C",'MAPA DE RIESGOS'!$AF459),"")</f>
        <v/>
      </c>
      <c r="L159" s="379" t="str">
        <f>IF(AND('MAPA DE RIESGOS'!$AP460="Muy Baja",'MAPA DE RIESGOS'!$AR460="Leve"),CONCATENATE("R",'MAPA DE RIESGOS'!$H460,"C",'MAPA DE RIESGOS'!$AF460),"")</f>
        <v/>
      </c>
      <c r="M159" s="379" t="str">
        <f>IF(AND('MAPA DE RIESGOS'!$AP461="Muy Baja",'MAPA DE RIESGOS'!$AR461="Leve"),CONCATENATE("R",'MAPA DE RIESGOS'!$H461,"C",'MAPA DE RIESGOS'!$AF461),"")</f>
        <v/>
      </c>
      <c r="N159" s="379" t="str">
        <f>IF(AND('MAPA DE RIESGOS'!$AP462="Muy Baja",'MAPA DE RIESGOS'!$AR462="Leve"),CONCATENATE("R",'MAPA DE RIESGOS'!$H462,"C",'MAPA DE RIESGOS'!$AF462),"")</f>
        <v/>
      </c>
      <c r="O159" s="379" t="str">
        <f>IF(AND('MAPA DE RIESGOS'!$AP463="Muy Baja",'MAPA DE RIESGOS'!$AR463="Leve"),CONCATENATE("R",'MAPA DE RIESGOS'!$H463,"C",'MAPA DE RIESGOS'!$AF463),"")</f>
        <v/>
      </c>
      <c r="P159" s="379" t="str">
        <f>IF(AND('MAPA DE RIESGOS'!$AP464="Muy Baja",'MAPA DE RIESGOS'!$AR464="Leve"),CONCATENATE("R",'MAPA DE RIESGOS'!$H464,"C",'MAPA DE RIESGOS'!$AF464),"")</f>
        <v/>
      </c>
      <c r="Q159" s="379" t="str">
        <f>IF(AND('MAPA DE RIESGOS'!$AP465="Muy Baja",'MAPA DE RIESGOS'!$AR465="Leve"),CONCATENATE("R",'MAPA DE RIESGOS'!$H465,"C",'MAPA DE RIESGOS'!$AF465),"")</f>
        <v/>
      </c>
      <c r="R159" s="379" t="str">
        <f>IF(AND('MAPA DE RIESGOS'!$AP466="Muy Baja",'MAPA DE RIESGOS'!$AR466="Leve"),CONCATENATE("R",'MAPA DE RIESGOS'!$H466,"C",'MAPA DE RIESGOS'!$AF466),"")</f>
        <v/>
      </c>
      <c r="S159" s="379" t="str">
        <f>IF(AND('MAPA DE RIESGOS'!$AP467="Muy Baja",'MAPA DE RIESGOS'!$AR467="Leve"),CONCATENATE("R",'MAPA DE RIESGOS'!$H467,"C",'MAPA DE RIESGOS'!$AF467),"")</f>
        <v/>
      </c>
      <c r="T159" s="379" t="str">
        <f>IF(AND('MAPA DE RIESGOS'!$AP468="Muy Baja",'MAPA DE RIESGOS'!$AR468="Leve"),CONCATENATE("R",'MAPA DE RIESGOS'!$H468,"C",'MAPA DE RIESGOS'!$AF468),"")</f>
        <v/>
      </c>
      <c r="U159" s="379" t="str">
        <f>IF(AND('MAPA DE RIESGOS'!$AP469="Muy Baja",'MAPA DE RIESGOS'!$AR469="Leve"),CONCATENATE("R",'MAPA DE RIESGOS'!$H469,"C",'MAPA DE RIESGOS'!$AF469),"")</f>
        <v/>
      </c>
      <c r="V159" s="379" t="str">
        <f>IF(AND('MAPA DE RIESGOS'!$AP470="Muy Baja",'MAPA DE RIESGOS'!$AR470="Leve"),CONCATENATE("R",'MAPA DE RIESGOS'!$H470,"C",'MAPA DE RIESGOS'!$AF470),"")</f>
        <v/>
      </c>
      <c r="W159" s="379" t="str">
        <f>IF(AND('MAPA DE RIESGOS'!$AP471="Muy Baja",'MAPA DE RIESGOS'!$AR471="Leve"),CONCATENATE("R",'MAPA DE RIESGOS'!$H471,"C",'MAPA DE RIESGOS'!$AF471),"")</f>
        <v/>
      </c>
      <c r="X159" s="379" t="str">
        <f>IF(AND('MAPA DE RIESGOS'!$AP472="Muy Baja",'MAPA DE RIESGOS'!$AR472="Leve"),CONCATENATE("R",'MAPA DE RIESGOS'!$H472,"C",'MAPA DE RIESGOS'!$AF472),"")</f>
        <v/>
      </c>
      <c r="Y159" s="379" t="str">
        <f>IF(AND('MAPA DE RIESGOS'!$AP473="Muy Baja",'MAPA DE RIESGOS'!$AR473="Leve"),CONCATENATE("R",'MAPA DE RIESGOS'!$H473,"C",'MAPA DE RIESGOS'!$AF473),"")</f>
        <v/>
      </c>
      <c r="Z159" s="379" t="str">
        <f>IF(AND('MAPA DE RIESGOS'!$AP474="Muy Baja",'MAPA DE RIESGOS'!$AR474="Leve"),CONCATENATE("R",'MAPA DE RIESGOS'!$H474,"C",'MAPA DE RIESGOS'!$AF474),"")</f>
        <v/>
      </c>
      <c r="AA159" s="380" t="str">
        <f>IF(AND('MAPA DE RIESGOS'!$AP475="Muy Baja",'MAPA DE RIESGOS'!$AR475="Leve"),CONCATENATE("R",'MAPA DE RIESGOS'!$H475,"C",'MAPA DE RIESGOS'!$AF475),"")</f>
        <v/>
      </c>
      <c r="AB159" s="378" t="str">
        <f>IF(AND('MAPA DE RIESGOS'!$AP458="Muy Baja",'MAPA DE RIESGOS'!$AR458="Menor"),CONCATENATE("R",'MAPA DE RIESGOS'!$H458,"C",'MAPA DE RIESGOS'!$AF458),"")</f>
        <v/>
      </c>
      <c r="AC159" s="379" t="str">
        <f>IF(AND('MAPA DE RIESGOS'!$AP459="Muy Baja",'MAPA DE RIESGOS'!$AR459="Menor"),CONCATENATE("R",'MAPA DE RIESGOS'!$H459,"C",'MAPA DE RIESGOS'!$AF459),"")</f>
        <v/>
      </c>
      <c r="AD159" s="379" t="str">
        <f>IF(AND('MAPA DE RIESGOS'!$AP460="Muy Baja",'MAPA DE RIESGOS'!$AR460="Menor"),CONCATENATE("R",'MAPA DE RIESGOS'!$H460,"C",'MAPA DE RIESGOS'!$AF460),"")</f>
        <v/>
      </c>
      <c r="AE159" s="379" t="str">
        <f>IF(AND('MAPA DE RIESGOS'!$AP461="Muy Baja",'MAPA DE RIESGOS'!$AR461="Menor"),CONCATENATE("R",'MAPA DE RIESGOS'!$H461,"C",'MAPA DE RIESGOS'!$AF461),"")</f>
        <v/>
      </c>
      <c r="AF159" s="379" t="str">
        <f>IF(AND('MAPA DE RIESGOS'!$AP462="Muy Baja",'MAPA DE RIESGOS'!$AR462="Menor"),CONCATENATE("R",'MAPA DE RIESGOS'!$H462,"C",'MAPA DE RIESGOS'!$AF462),"")</f>
        <v/>
      </c>
      <c r="AG159" s="379" t="str">
        <f>IF(AND('MAPA DE RIESGOS'!$AP463="Muy Baja",'MAPA DE RIESGOS'!$AR463="Menor"),CONCATENATE("R",'MAPA DE RIESGOS'!$H463,"C",'MAPA DE RIESGOS'!$AF463),"")</f>
        <v/>
      </c>
      <c r="AH159" s="379" t="str">
        <f>IF(AND('MAPA DE RIESGOS'!$AP464="Muy Baja",'MAPA DE RIESGOS'!$AR464="Menor"),CONCATENATE("R",'MAPA DE RIESGOS'!$H464,"C",'MAPA DE RIESGOS'!$AF464),"")</f>
        <v/>
      </c>
      <c r="AI159" s="379" t="str">
        <f>IF(AND('MAPA DE RIESGOS'!$AP465="Muy Baja",'MAPA DE RIESGOS'!$AR465="Menor"),CONCATENATE("R",'MAPA DE RIESGOS'!$H465,"C",'MAPA DE RIESGOS'!$AF465),"")</f>
        <v/>
      </c>
      <c r="AJ159" s="379" t="str">
        <f>IF(AND('MAPA DE RIESGOS'!$AP466="Muy Baja",'MAPA DE RIESGOS'!$AR466="Menor"),CONCATENATE("R",'MAPA DE RIESGOS'!$H466,"C",'MAPA DE RIESGOS'!$AF466),"")</f>
        <v/>
      </c>
      <c r="AK159" s="379" t="str">
        <f>IF(AND('MAPA DE RIESGOS'!$AP467="Muy Baja",'MAPA DE RIESGOS'!$AR467="Menor"),CONCATENATE("R",'MAPA DE RIESGOS'!$H467,"C",'MAPA DE RIESGOS'!$AF467),"")</f>
        <v/>
      </c>
      <c r="AL159" s="379" t="str">
        <f>IF(AND('MAPA DE RIESGOS'!$AP468="Muy Baja",'MAPA DE RIESGOS'!$AR468="Menor"),CONCATENATE("R",'MAPA DE RIESGOS'!$H468,"C",'MAPA DE RIESGOS'!$AF468),"")</f>
        <v/>
      </c>
      <c r="AM159" s="379" t="str">
        <f>IF(AND('MAPA DE RIESGOS'!$AP469="Muy Baja",'MAPA DE RIESGOS'!$AR469="Menor"),CONCATENATE("R",'MAPA DE RIESGOS'!$H469,"C",'MAPA DE RIESGOS'!$AF469),"")</f>
        <v/>
      </c>
      <c r="AN159" s="379" t="str">
        <f>IF(AND('MAPA DE RIESGOS'!$AP470="Muy Baja",'MAPA DE RIESGOS'!$AR470="Menor"),CONCATENATE("R",'MAPA DE RIESGOS'!$H470,"C",'MAPA DE RIESGOS'!$AF470),"")</f>
        <v/>
      </c>
      <c r="AO159" s="379" t="str">
        <f>IF(AND('MAPA DE RIESGOS'!$AP471="Muy Baja",'MAPA DE RIESGOS'!$AR471="Menor"),CONCATENATE("R",'MAPA DE RIESGOS'!$H471,"C",'MAPA DE RIESGOS'!$AF471),"")</f>
        <v/>
      </c>
      <c r="AP159" s="379" t="str">
        <f>IF(AND('MAPA DE RIESGOS'!$AP472="Muy Baja",'MAPA DE RIESGOS'!$AR472="Menor"),CONCATENATE("R",'MAPA DE RIESGOS'!$H472,"C",'MAPA DE RIESGOS'!$AF472),"")</f>
        <v/>
      </c>
      <c r="AQ159" s="379" t="str">
        <f>IF(AND('MAPA DE RIESGOS'!$AP473="Muy Baja",'MAPA DE RIESGOS'!$AR473="Menor"),CONCATENATE("R",'MAPA DE RIESGOS'!$H473,"C",'MAPA DE RIESGOS'!$AF473),"")</f>
        <v/>
      </c>
      <c r="AR159" s="379" t="str">
        <f>IF(AND('MAPA DE RIESGOS'!$AP474="Muy Baja",'MAPA DE RIESGOS'!$AR474="Menor"),CONCATENATE("R",'MAPA DE RIESGOS'!$H474,"C",'MAPA DE RIESGOS'!$AF474),"")</f>
        <v/>
      </c>
      <c r="AS159" s="380" t="str">
        <f>IF(AND('MAPA DE RIESGOS'!$AP475="Muy Baja",'MAPA DE RIESGOS'!$AR475="Menor"),CONCATENATE("R",'MAPA DE RIESGOS'!$H475,"C",'MAPA DE RIESGOS'!$AF475),"")</f>
        <v/>
      </c>
      <c r="AT159" s="369" t="str">
        <f>IF(AND('MAPA DE RIESGOS'!$AP458="Muy Baja",'MAPA DE RIESGOS'!$AR458="Moderado"),CONCATENATE("R",'MAPA DE RIESGOS'!$H458,"C",'MAPA DE RIESGOS'!$AF458),"")</f>
        <v/>
      </c>
      <c r="AU159" s="370" t="str">
        <f>IF(AND('MAPA DE RIESGOS'!$AP459="Muy Baja",'MAPA DE RIESGOS'!$AR459="Moderado"),CONCATENATE("R",'MAPA DE RIESGOS'!$H459,"C",'MAPA DE RIESGOS'!$AF459),"")</f>
        <v/>
      </c>
      <c r="AV159" s="370" t="str">
        <f>IF(AND('MAPA DE RIESGOS'!$AP460="Muy Baja",'MAPA DE RIESGOS'!$AR460="Moderado"),CONCATENATE("R",'MAPA DE RIESGOS'!$H460,"C",'MAPA DE RIESGOS'!$AF460),"")</f>
        <v/>
      </c>
      <c r="AW159" s="370" t="str">
        <f>IF(AND('MAPA DE RIESGOS'!$AP461="Muy Baja",'MAPA DE RIESGOS'!$AR461="Moderado"),CONCATENATE("R",'MAPA DE RIESGOS'!$H461,"C",'MAPA DE RIESGOS'!$AF461),"")</f>
        <v/>
      </c>
      <c r="AX159" s="370" t="str">
        <f>IF(AND('MAPA DE RIESGOS'!$AP462="Muy Baja",'MAPA DE RIESGOS'!$AR462="Moderado"),CONCATENATE("R",'MAPA DE RIESGOS'!$H462,"C",'MAPA DE RIESGOS'!$AF462),"")</f>
        <v/>
      </c>
      <c r="AY159" s="370" t="str">
        <f>IF(AND('MAPA DE RIESGOS'!$AP463="Muy Baja",'MAPA DE RIESGOS'!$AR463="Moderado"),CONCATENATE("R",'MAPA DE RIESGOS'!$H463,"C",'MAPA DE RIESGOS'!$AF463),"")</f>
        <v/>
      </c>
      <c r="AZ159" s="370" t="str">
        <f>IF(AND('MAPA DE RIESGOS'!$AP464="Muy Baja",'MAPA DE RIESGOS'!$AR464="Moderado"),CONCATENATE("R",'MAPA DE RIESGOS'!$H464,"C",'MAPA DE RIESGOS'!$AF464),"")</f>
        <v/>
      </c>
      <c r="BA159" s="370" t="str">
        <f>IF(AND('MAPA DE RIESGOS'!$AP465="Muy Baja",'MAPA DE RIESGOS'!$AR465="Moderado"),CONCATENATE("R",'MAPA DE RIESGOS'!$H465,"C",'MAPA DE RIESGOS'!$AF465),"")</f>
        <v/>
      </c>
      <c r="BB159" s="370" t="str">
        <f>IF(AND('MAPA DE RIESGOS'!$AP466="Muy Baja",'MAPA DE RIESGOS'!$AR466="Moderado"),CONCATENATE("R",'MAPA DE RIESGOS'!$H466,"C",'MAPA DE RIESGOS'!$AF466),"")</f>
        <v/>
      </c>
      <c r="BC159" s="370" t="str">
        <f>IF(AND('MAPA DE RIESGOS'!$AP467="Muy Baja",'MAPA DE RIESGOS'!$AR467="Moderado"),CONCATENATE("R",'MAPA DE RIESGOS'!$H467,"C",'MAPA DE RIESGOS'!$AF467),"")</f>
        <v/>
      </c>
      <c r="BD159" s="370" t="str">
        <f>IF(AND('MAPA DE RIESGOS'!$AP468="Muy Baja",'MAPA DE RIESGOS'!$AR468="Moderado"),CONCATENATE("R",'MAPA DE RIESGOS'!$H468,"C",'MAPA DE RIESGOS'!$AF468),"")</f>
        <v/>
      </c>
      <c r="BE159" s="370" t="str">
        <f>IF(AND('MAPA DE RIESGOS'!$AP469="Muy Baja",'MAPA DE RIESGOS'!$AR469="Moderado"),CONCATENATE("R",'MAPA DE RIESGOS'!$H469,"C",'MAPA DE RIESGOS'!$AF469),"")</f>
        <v/>
      </c>
      <c r="BF159" s="370" t="str">
        <f>IF(AND('MAPA DE RIESGOS'!$AP470="Muy Baja",'MAPA DE RIESGOS'!$AR470="Moderado"),CONCATENATE("R",'MAPA DE RIESGOS'!$H470,"C",'MAPA DE RIESGOS'!$AF470),"")</f>
        <v/>
      </c>
      <c r="BG159" s="370" t="str">
        <f>IF(AND('MAPA DE RIESGOS'!$AP471="Muy Baja",'MAPA DE RIESGOS'!$AR471="Moderado"),CONCATENATE("R",'MAPA DE RIESGOS'!$H471,"C",'MAPA DE RIESGOS'!$AF471),"")</f>
        <v/>
      </c>
      <c r="BH159" s="370" t="str">
        <f>IF(AND('MAPA DE RIESGOS'!$AP472="Muy Baja",'MAPA DE RIESGOS'!$AR472="Moderado"),CONCATENATE("R",'MAPA DE RIESGOS'!$H472,"C",'MAPA DE RIESGOS'!$AF472),"")</f>
        <v/>
      </c>
      <c r="BI159" s="370" t="str">
        <f>IF(AND('MAPA DE RIESGOS'!$AP473="Muy Baja",'MAPA DE RIESGOS'!$AR473="Moderado"),CONCATENATE("R",'MAPA DE RIESGOS'!$H473,"C",'MAPA DE RIESGOS'!$AF473),"")</f>
        <v/>
      </c>
      <c r="BJ159" s="370" t="str">
        <f>IF(AND('MAPA DE RIESGOS'!$AP474="Muy Baja",'MAPA DE RIESGOS'!$AR474="Moderado"),CONCATENATE("R",'MAPA DE RIESGOS'!$H474,"C",'MAPA DE RIESGOS'!$AF474),"")</f>
        <v/>
      </c>
      <c r="BK159" s="371" t="str">
        <f>IF(AND('MAPA DE RIESGOS'!$AP475="Muy Baja",'MAPA DE RIESGOS'!$AR475="Moderado"),CONCATENATE("R",'MAPA DE RIESGOS'!$H475,"C",'MAPA DE RIESGOS'!$AF475),"")</f>
        <v/>
      </c>
      <c r="BL159" s="357" t="str">
        <f>IF(AND('MAPA DE RIESGOS'!$AP458="Muy Baja",'MAPA DE RIESGOS'!$AR458="Mayor"),CONCATENATE("R",'MAPA DE RIESGOS'!$H458,"C",'MAPA DE RIESGOS'!$AF458),"")</f>
        <v/>
      </c>
      <c r="BM159" s="357" t="str">
        <f>IF(AND('MAPA DE RIESGOS'!$AP459="Muy Baja",'MAPA DE RIESGOS'!$AR459="Mayor"),CONCATENATE("R",'MAPA DE RIESGOS'!$H459,"C",'MAPA DE RIESGOS'!$AF459),"")</f>
        <v/>
      </c>
      <c r="BN159" s="357" t="str">
        <f>IF(AND('MAPA DE RIESGOS'!$AP460="Muy Baja",'MAPA DE RIESGOS'!$AR460="Mayor"),CONCATENATE("R",'MAPA DE RIESGOS'!$H460,"C",'MAPA DE RIESGOS'!$AF460),"")</f>
        <v/>
      </c>
      <c r="BO159" s="357" t="str">
        <f>IF(AND('MAPA DE RIESGOS'!$AP461="Muy Baja",'MAPA DE RIESGOS'!$AR461="Mayor"),CONCATENATE("R",'MAPA DE RIESGOS'!$H461,"C",'MAPA DE RIESGOS'!$AF461),"")</f>
        <v/>
      </c>
      <c r="BP159" s="357" t="str">
        <f>IF(AND('MAPA DE RIESGOS'!$AP462="Muy Baja",'MAPA DE RIESGOS'!$AR462="Mayor"),CONCATENATE("R",'MAPA DE RIESGOS'!$H462,"C",'MAPA DE RIESGOS'!$AF462),"")</f>
        <v/>
      </c>
      <c r="BQ159" s="357" t="str">
        <f>IF(AND('MAPA DE RIESGOS'!$AP463="Muy Baja",'MAPA DE RIESGOS'!$AR463="Mayor"),CONCATENATE("R",'MAPA DE RIESGOS'!$H463,"C",'MAPA DE RIESGOS'!$AF463),"")</f>
        <v/>
      </c>
      <c r="BR159" s="357" t="str">
        <f>IF(AND('MAPA DE RIESGOS'!$AP464="Muy Baja",'MAPA DE RIESGOS'!$AR464="Mayor"),CONCATENATE("R",'MAPA DE RIESGOS'!$H464,"C",'MAPA DE RIESGOS'!$AF464),"")</f>
        <v/>
      </c>
      <c r="BS159" s="357" t="str">
        <f>IF(AND('MAPA DE RIESGOS'!$AP465="Muy Baja",'MAPA DE RIESGOS'!$AR465="Mayor"),CONCATENATE("R",'MAPA DE RIESGOS'!$H465,"C",'MAPA DE RIESGOS'!$AF465),"")</f>
        <v/>
      </c>
      <c r="BT159" s="357" t="str">
        <f>IF(AND('MAPA DE RIESGOS'!$AP466="Muy Baja",'MAPA DE RIESGOS'!$AR466="Mayor"),CONCATENATE("R",'MAPA DE RIESGOS'!$H466,"C",'MAPA DE RIESGOS'!$AF466),"")</f>
        <v/>
      </c>
      <c r="BU159" s="357" t="str">
        <f>IF(AND('MAPA DE RIESGOS'!$AP467="Muy Baja",'MAPA DE RIESGOS'!$AR467="Mayor"),CONCATENATE("R",'MAPA DE RIESGOS'!$H467,"C",'MAPA DE RIESGOS'!$AF467),"")</f>
        <v/>
      </c>
      <c r="BV159" s="357" t="str">
        <f>IF(AND('MAPA DE RIESGOS'!$AP468="Muy Baja",'MAPA DE RIESGOS'!$AR468="Mayor"),CONCATENATE("R",'MAPA DE RIESGOS'!$H468,"C",'MAPA DE RIESGOS'!$AF468),"")</f>
        <v/>
      </c>
      <c r="BW159" s="357" t="str">
        <f>IF(AND('MAPA DE RIESGOS'!$AP469="Muy Baja",'MAPA DE RIESGOS'!$AR469="Mayor"),CONCATENATE("R",'MAPA DE RIESGOS'!$H469,"C",'MAPA DE RIESGOS'!$AF469),"")</f>
        <v/>
      </c>
      <c r="BX159" s="357" t="str">
        <f>IF(AND('MAPA DE RIESGOS'!$AP470="Muy Baja",'MAPA DE RIESGOS'!$AR470="Mayor"),CONCATENATE("R",'MAPA DE RIESGOS'!$H470,"C",'MAPA DE RIESGOS'!$AF470),"")</f>
        <v/>
      </c>
      <c r="BY159" s="357" t="str">
        <f>IF(AND('MAPA DE RIESGOS'!$AP471="Muy Baja",'MAPA DE RIESGOS'!$AR471="Mayor"),CONCATENATE("R",'MAPA DE RIESGOS'!$H471,"C",'MAPA DE RIESGOS'!$AF471),"")</f>
        <v/>
      </c>
      <c r="BZ159" s="357" t="str">
        <f>IF(AND('MAPA DE RIESGOS'!$AP472="Muy Baja",'MAPA DE RIESGOS'!$AR472="Mayor"),CONCATENATE("R",'MAPA DE RIESGOS'!$H472,"C",'MAPA DE RIESGOS'!$AF472),"")</f>
        <v/>
      </c>
      <c r="CA159" s="357" t="str">
        <f>IF(AND('MAPA DE RIESGOS'!$AP473="Muy Baja",'MAPA DE RIESGOS'!$AR473="Mayor"),CONCATENATE("R",'MAPA DE RIESGOS'!$H473,"C",'MAPA DE RIESGOS'!$AF473),"")</f>
        <v/>
      </c>
      <c r="CB159" s="357" t="str">
        <f>IF(AND('MAPA DE RIESGOS'!$AP474="Muy Baja",'MAPA DE RIESGOS'!$AR474="Mayor"),CONCATENATE("R",'MAPA DE RIESGOS'!$H474,"C",'MAPA DE RIESGOS'!$AF474),"")</f>
        <v/>
      </c>
      <c r="CC159" s="358" t="str">
        <f>IF(AND('MAPA DE RIESGOS'!$AP475="Muy Baja",'MAPA DE RIESGOS'!$AR475="Mayor"),CONCATENATE("R",'MAPA DE RIESGOS'!$H475,"C",'MAPA DE RIESGOS'!$AF475),"")</f>
        <v/>
      </c>
      <c r="CD159" s="359" t="str">
        <f>IF(AND('MAPA DE RIESGOS'!$AP458="Muy Baja",'MAPA DE RIESGOS'!$AR458="Catastrófico"),CONCATENATE("R",'MAPA DE RIESGOS'!$H458,"C",'MAPA DE RIESGOS'!$AF458),"")</f>
        <v/>
      </c>
      <c r="CE159" s="359" t="str">
        <f>IF(AND('MAPA DE RIESGOS'!$AP459="Muy Baja",'MAPA DE RIESGOS'!$AR459="Catastrófico"),CONCATENATE("R",'MAPA DE RIESGOS'!$H459,"C",'MAPA DE RIESGOS'!$AF459),"")</f>
        <v/>
      </c>
      <c r="CF159" s="359" t="str">
        <f>IF(AND('MAPA DE RIESGOS'!$AP460="Muy Baja",'MAPA DE RIESGOS'!$AR460="Catastrófico"),CONCATENATE("R",'MAPA DE RIESGOS'!$H460,"C",'MAPA DE RIESGOS'!$AF460),"")</f>
        <v/>
      </c>
      <c r="CG159" s="359" t="str">
        <f>IF(AND('MAPA DE RIESGOS'!$AP461="Muy Baja",'MAPA DE RIESGOS'!$AR461="Catastrófico"),CONCATENATE("R",'MAPA DE RIESGOS'!$H461,"C",'MAPA DE RIESGOS'!$AF461),"")</f>
        <v/>
      </c>
      <c r="CH159" s="359" t="str">
        <f>IF(AND('MAPA DE RIESGOS'!$AP462="Muy Baja",'MAPA DE RIESGOS'!$AR462="Catastrófico"),CONCATENATE("R",'MAPA DE RIESGOS'!$H462,"C",'MAPA DE RIESGOS'!$AF462),"")</f>
        <v/>
      </c>
      <c r="CI159" s="359" t="str">
        <f>IF(AND('MAPA DE RIESGOS'!$AP463="Muy Baja",'MAPA DE RIESGOS'!$AR463="Catastrófico"),CONCATENATE("R",'MAPA DE RIESGOS'!$H463,"C",'MAPA DE RIESGOS'!$AF463),"")</f>
        <v/>
      </c>
      <c r="CJ159" s="359" t="str">
        <f>IF(AND('MAPA DE RIESGOS'!$AP464="Muy Baja",'MAPA DE RIESGOS'!$AR464="Catastrófico"),CONCATENATE("R",'MAPA DE RIESGOS'!$H464,"C",'MAPA DE RIESGOS'!$AF464),"")</f>
        <v/>
      </c>
      <c r="CK159" s="359" t="str">
        <f>IF(AND('MAPA DE RIESGOS'!$AP465="Muy Baja",'MAPA DE RIESGOS'!$AR465="Catastrófico"),CONCATENATE("R",'MAPA DE RIESGOS'!$H465,"C",'MAPA DE RIESGOS'!$AF465),"")</f>
        <v/>
      </c>
      <c r="CL159" s="359" t="str">
        <f>IF(AND('MAPA DE RIESGOS'!$AP466="Muy Baja",'MAPA DE RIESGOS'!$AR466="Catastrófico"),CONCATENATE("R",'MAPA DE RIESGOS'!$H466,"C",'MAPA DE RIESGOS'!$AF466),"")</f>
        <v/>
      </c>
      <c r="CM159" s="359" t="str">
        <f>IF(AND('MAPA DE RIESGOS'!$AP467="Muy Baja",'MAPA DE RIESGOS'!$AR467="Catastrófico"),CONCATENATE("R",'MAPA DE RIESGOS'!$H467,"C",'MAPA DE RIESGOS'!$AF467),"")</f>
        <v/>
      </c>
      <c r="CN159" s="359" t="str">
        <f>IF(AND('MAPA DE RIESGOS'!$AP468="Muy Baja",'MAPA DE RIESGOS'!$AR468="Catastrófico"),CONCATENATE("R",'MAPA DE RIESGOS'!$H468,"C",'MAPA DE RIESGOS'!$AF468),"")</f>
        <v/>
      </c>
      <c r="CO159" s="359" t="str">
        <f>IF(AND('MAPA DE RIESGOS'!$AP469="Muy Baja",'MAPA DE RIESGOS'!$AR469="Catastrófico"),CONCATENATE("R",'MAPA DE RIESGOS'!$H469,"C",'MAPA DE RIESGOS'!$AF469),"")</f>
        <v/>
      </c>
      <c r="CP159" s="359" t="str">
        <f>IF(AND('MAPA DE RIESGOS'!$AP470="Muy Baja",'MAPA DE RIESGOS'!$AR470="Catastrófico"),CONCATENATE("R",'MAPA DE RIESGOS'!$H470,"C",'MAPA DE RIESGOS'!$AF470),"")</f>
        <v/>
      </c>
      <c r="CQ159" s="359" t="str">
        <f>IF(AND('MAPA DE RIESGOS'!$AP471="Muy Baja",'MAPA DE RIESGOS'!$AR471="Catastrófico"),CONCATENATE("R",'MAPA DE RIESGOS'!$H471,"C",'MAPA DE RIESGOS'!$AF471),"")</f>
        <v/>
      </c>
      <c r="CR159" s="359" t="str">
        <f>IF(AND('MAPA DE RIESGOS'!$AP472="Muy Baja",'MAPA DE RIESGOS'!$AR472="Catastrófico"),CONCATENATE("R",'MAPA DE RIESGOS'!$H472,"C",'MAPA DE RIESGOS'!$AF472),"")</f>
        <v/>
      </c>
      <c r="CS159" s="359" t="str">
        <f>IF(AND('MAPA DE RIESGOS'!$AP473="Muy Baja",'MAPA DE RIESGOS'!$AR473="Catastrófico"),CONCATENATE("R",'MAPA DE RIESGOS'!$H473,"C",'MAPA DE RIESGOS'!$AF473),"")</f>
        <v/>
      </c>
      <c r="CT159" s="359" t="str">
        <f>IF(AND('MAPA DE RIESGOS'!$AP474="Muy Baja",'MAPA DE RIESGOS'!$AR474="Catastrófico"),CONCATENATE("R",'MAPA DE RIESGOS'!$H474,"C",'MAPA DE RIESGOS'!$AF474),"")</f>
        <v/>
      </c>
      <c r="CU159" s="360" t="str">
        <f>IF(AND('MAPA DE RIESGOS'!$AP475="Muy Baja",'MAPA DE RIESGOS'!$AR475="Catastrófico"),CONCATENATE("R",'MAPA DE RIESGOS'!$H475,"C",'MAPA DE RIESGOS'!$AF475),"")</f>
        <v/>
      </c>
      <c r="CV159" s="67"/>
    </row>
    <row r="160" spans="2:100" ht="32.5" customHeight="1">
      <c r="B160" s="749"/>
      <c r="C160" s="749"/>
      <c r="D160" s="750"/>
      <c r="E160" s="738"/>
      <c r="F160" s="739"/>
      <c r="G160" s="739"/>
      <c r="H160" s="739"/>
      <c r="I160" s="739"/>
      <c r="J160" s="378" t="str">
        <f>IF(AND('MAPA DE RIESGOS'!$AP476="Muy Baja",'MAPA DE RIESGOS'!$AR476="Leve"),CONCATENATE("R",'MAPA DE RIESGOS'!$H476,"C",'MAPA DE RIESGOS'!$AF476),"")</f>
        <v/>
      </c>
      <c r="K160" s="379" t="str">
        <f>IF(AND('MAPA DE RIESGOS'!$AP477="Muy Baja",'MAPA DE RIESGOS'!$AR477="Leve"),CONCATENATE("R",'MAPA DE RIESGOS'!$H477,"C",'MAPA DE RIESGOS'!$AF477),"")</f>
        <v/>
      </c>
      <c r="L160" s="379" t="str">
        <f>IF(AND('MAPA DE RIESGOS'!$AP478="Muy Baja",'MAPA DE RIESGOS'!$AR478="Leve"),CONCATENATE("R",'MAPA DE RIESGOS'!$H478,"C",'MAPA DE RIESGOS'!$AF478),"")</f>
        <v/>
      </c>
      <c r="M160" s="379" t="str">
        <f>IF(AND('MAPA DE RIESGOS'!$AP479="Muy Baja",'MAPA DE RIESGOS'!$AR479="Leve"),CONCATENATE("R",'MAPA DE RIESGOS'!$H479,"C",'MAPA DE RIESGOS'!$AF479),"")</f>
        <v/>
      </c>
      <c r="N160" s="379" t="str">
        <f>IF(AND('MAPA DE RIESGOS'!$AP480="Muy Baja",'MAPA DE RIESGOS'!$AR480="Leve"),CONCATENATE("R",'MAPA DE RIESGOS'!$H480,"C",'MAPA DE RIESGOS'!$AF480),"")</f>
        <v/>
      </c>
      <c r="O160" s="379" t="str">
        <f>IF(AND('MAPA DE RIESGOS'!$AP481="Muy Baja",'MAPA DE RIESGOS'!$AR481="Leve"),CONCATENATE("R",'MAPA DE RIESGOS'!$H481,"C",'MAPA DE RIESGOS'!$AF481),"")</f>
        <v/>
      </c>
      <c r="P160" s="379" t="str">
        <f>IF(AND('MAPA DE RIESGOS'!$AP482="Muy Baja",'MAPA DE RIESGOS'!$AR482="Leve"),CONCATENATE("R",'MAPA DE RIESGOS'!$H482,"C",'MAPA DE RIESGOS'!$AF482),"")</f>
        <v/>
      </c>
      <c r="Q160" s="379" t="str">
        <f>IF(AND('MAPA DE RIESGOS'!$AP483="Muy Baja",'MAPA DE RIESGOS'!$AR483="Leve"),CONCATENATE("R",'MAPA DE RIESGOS'!$H483,"C",'MAPA DE RIESGOS'!$AF483),"")</f>
        <v/>
      </c>
      <c r="R160" s="379" t="str">
        <f>IF(AND('MAPA DE RIESGOS'!$AP484="Muy Baja",'MAPA DE RIESGOS'!$AR484="Leve"),CONCATENATE("R",'MAPA DE RIESGOS'!$H484,"C",'MAPA DE RIESGOS'!$AF484),"")</f>
        <v/>
      </c>
      <c r="S160" s="379" t="str">
        <f>IF(AND('MAPA DE RIESGOS'!$AP485="Muy Baja",'MAPA DE RIESGOS'!$AR485="Leve"),CONCATENATE("R",'MAPA DE RIESGOS'!$H485,"C",'MAPA DE RIESGOS'!$AF485),"")</f>
        <v/>
      </c>
      <c r="T160" s="379" t="str">
        <f>IF(AND('MAPA DE RIESGOS'!$AP486="Muy Baja",'MAPA DE RIESGOS'!$AR486="Leve"),CONCATENATE("R",'MAPA DE RIESGOS'!$H486,"C",'MAPA DE RIESGOS'!$AF486),"")</f>
        <v/>
      </c>
      <c r="U160" s="379" t="str">
        <f>IF(AND('MAPA DE RIESGOS'!$AP487="Muy Baja",'MAPA DE RIESGOS'!$AR487="Leve"),CONCATENATE("R",'MAPA DE RIESGOS'!$H487,"C",'MAPA DE RIESGOS'!$AF487),"")</f>
        <v/>
      </c>
      <c r="V160" s="379" t="str">
        <f>IF(AND('MAPA DE RIESGOS'!$AP488="Muy Baja",'MAPA DE RIESGOS'!$AR488="Leve"),CONCATENATE("R",'MAPA DE RIESGOS'!$H488,"C",'MAPA DE RIESGOS'!$AF488),"")</f>
        <v/>
      </c>
      <c r="W160" s="379" t="str">
        <f>IF(AND('MAPA DE RIESGOS'!$AP489="Muy Baja",'MAPA DE RIESGOS'!$AR489="Leve"),CONCATENATE("R",'MAPA DE RIESGOS'!$H489,"C",'MAPA DE RIESGOS'!$AF489),"")</f>
        <v/>
      </c>
      <c r="X160" s="379" t="str">
        <f>IF(AND('MAPA DE RIESGOS'!$AP490="Muy Baja",'MAPA DE RIESGOS'!$AR490="Leve"),CONCATENATE("R",'MAPA DE RIESGOS'!$H490,"C",'MAPA DE RIESGOS'!$AF490),"")</f>
        <v/>
      </c>
      <c r="Y160" s="379" t="str">
        <f>IF(AND('MAPA DE RIESGOS'!$AP491="Muy Baja",'MAPA DE RIESGOS'!$AR491="Leve"),CONCATENATE("R",'MAPA DE RIESGOS'!$H491,"C",'MAPA DE RIESGOS'!$AF491),"")</f>
        <v/>
      </c>
      <c r="Z160" s="379" t="str">
        <f>IF(AND('MAPA DE RIESGOS'!$AP492="Muy Baja",'MAPA DE RIESGOS'!$AR492="Leve"),CONCATENATE("R",'MAPA DE RIESGOS'!$H492,"C",'MAPA DE RIESGOS'!$AF492),"")</f>
        <v/>
      </c>
      <c r="AA160" s="380" t="str">
        <f>IF(AND('MAPA DE RIESGOS'!$AP493="Muy Baja",'MAPA DE RIESGOS'!$AR493="Leve"),CONCATENATE("R",'MAPA DE RIESGOS'!$H493,"C",'MAPA DE RIESGOS'!$AF493),"")</f>
        <v/>
      </c>
      <c r="AB160" s="378" t="str">
        <f>IF(AND('MAPA DE RIESGOS'!$AP476="Muy Baja",'MAPA DE RIESGOS'!$AR476="Menor"),CONCATENATE("R",'MAPA DE RIESGOS'!$H476,"C",'MAPA DE RIESGOS'!$AF476),"")</f>
        <v/>
      </c>
      <c r="AC160" s="379" t="str">
        <f>IF(AND('MAPA DE RIESGOS'!$AP477="Muy Baja",'MAPA DE RIESGOS'!$AR477="Menor"),CONCATENATE("R",'MAPA DE RIESGOS'!$H477,"C",'MAPA DE RIESGOS'!$AF477),"")</f>
        <v/>
      </c>
      <c r="AD160" s="379" t="str">
        <f>IF(AND('MAPA DE RIESGOS'!$AP478="Muy Baja",'MAPA DE RIESGOS'!$AR478="Menor"),CONCATENATE("R",'MAPA DE RIESGOS'!$H478,"C",'MAPA DE RIESGOS'!$AF478),"")</f>
        <v/>
      </c>
      <c r="AE160" s="379" t="str">
        <f>IF(AND('MAPA DE RIESGOS'!$AP479="Muy Baja",'MAPA DE RIESGOS'!$AR479="Menor"),CONCATENATE("R",'MAPA DE RIESGOS'!$H479,"C",'MAPA DE RIESGOS'!$AF479),"")</f>
        <v/>
      </c>
      <c r="AF160" s="379" t="str">
        <f>IF(AND('MAPA DE RIESGOS'!$AP480="Muy Baja",'MAPA DE RIESGOS'!$AR480="Menor"),CONCATENATE("R",'MAPA DE RIESGOS'!$H480,"C",'MAPA DE RIESGOS'!$AF480),"")</f>
        <v/>
      </c>
      <c r="AG160" s="379" t="str">
        <f>IF(AND('MAPA DE RIESGOS'!$AP481="Muy Baja",'MAPA DE RIESGOS'!$AR481="Menor"),CONCATENATE("R",'MAPA DE RIESGOS'!$H481,"C",'MAPA DE RIESGOS'!$AF481),"")</f>
        <v/>
      </c>
      <c r="AH160" s="379" t="str">
        <f>IF(AND('MAPA DE RIESGOS'!$AP482="Muy Baja",'MAPA DE RIESGOS'!$AR482="Menor"),CONCATENATE("R",'MAPA DE RIESGOS'!$H482,"C",'MAPA DE RIESGOS'!$AF482),"")</f>
        <v/>
      </c>
      <c r="AI160" s="379" t="str">
        <f>IF(AND('MAPA DE RIESGOS'!$AP483="Muy Baja",'MAPA DE RIESGOS'!$AR483="Menor"),CONCATENATE("R",'MAPA DE RIESGOS'!$H483,"C",'MAPA DE RIESGOS'!$AF483),"")</f>
        <v/>
      </c>
      <c r="AJ160" s="379" t="str">
        <f>IF(AND('MAPA DE RIESGOS'!$AP484="Muy Baja",'MAPA DE RIESGOS'!$AR484="Menor"),CONCATENATE("R",'MAPA DE RIESGOS'!$H484,"C",'MAPA DE RIESGOS'!$AF484),"")</f>
        <v/>
      </c>
      <c r="AK160" s="379" t="str">
        <f>IF(AND('MAPA DE RIESGOS'!$AP485="Muy Baja",'MAPA DE RIESGOS'!$AR485="Menor"),CONCATENATE("R",'MAPA DE RIESGOS'!$H485,"C",'MAPA DE RIESGOS'!$AF485),"")</f>
        <v/>
      </c>
      <c r="AL160" s="379" t="str">
        <f>IF(AND('MAPA DE RIESGOS'!$AP486="Muy Baja",'MAPA DE RIESGOS'!$AR486="Menor"),CONCATENATE("R",'MAPA DE RIESGOS'!$H486,"C",'MAPA DE RIESGOS'!$AF486),"")</f>
        <v/>
      </c>
      <c r="AM160" s="379" t="str">
        <f>IF(AND('MAPA DE RIESGOS'!$AP487="Muy Baja",'MAPA DE RIESGOS'!$AR487="Menor"),CONCATENATE("R",'MAPA DE RIESGOS'!$H487,"C",'MAPA DE RIESGOS'!$AF487),"")</f>
        <v/>
      </c>
      <c r="AN160" s="379" t="str">
        <f>IF(AND('MAPA DE RIESGOS'!$AP488="Muy Baja",'MAPA DE RIESGOS'!$AR488="Menor"),CONCATENATE("R",'MAPA DE RIESGOS'!$H488,"C",'MAPA DE RIESGOS'!$AF488),"")</f>
        <v/>
      </c>
      <c r="AO160" s="379" t="str">
        <f>IF(AND('MAPA DE RIESGOS'!$AP489="Muy Baja",'MAPA DE RIESGOS'!$AR489="Menor"),CONCATENATE("R",'MAPA DE RIESGOS'!$H489,"C",'MAPA DE RIESGOS'!$AF489),"")</f>
        <v/>
      </c>
      <c r="AP160" s="379" t="str">
        <f>IF(AND('MAPA DE RIESGOS'!$AP490="Muy Baja",'MAPA DE RIESGOS'!$AR490="Menor"),CONCATENATE("R",'MAPA DE RIESGOS'!$H490,"C",'MAPA DE RIESGOS'!$AF490),"")</f>
        <v/>
      </c>
      <c r="AQ160" s="379" t="str">
        <f>IF(AND('MAPA DE RIESGOS'!$AP491="Muy Baja",'MAPA DE RIESGOS'!$AR491="Menor"),CONCATENATE("R",'MAPA DE RIESGOS'!$H491,"C",'MAPA DE RIESGOS'!$AF491),"")</f>
        <v/>
      </c>
      <c r="AR160" s="379" t="str">
        <f>IF(AND('MAPA DE RIESGOS'!$AP492="Muy Baja",'MAPA DE RIESGOS'!$AR492="Menor"),CONCATENATE("R",'MAPA DE RIESGOS'!$H492,"C",'MAPA DE RIESGOS'!$AF492),"")</f>
        <v/>
      </c>
      <c r="AS160" s="380" t="str">
        <f>IF(AND('MAPA DE RIESGOS'!$AP493="Muy Baja",'MAPA DE RIESGOS'!$AR493="Menor"),CONCATENATE("R",'MAPA DE RIESGOS'!$H493,"C",'MAPA DE RIESGOS'!$AF493),"")</f>
        <v/>
      </c>
      <c r="AT160" s="369" t="str">
        <f>IF(AND('MAPA DE RIESGOS'!$AP476="Muy Baja",'MAPA DE RIESGOS'!$AR476="Moderado"),CONCATENATE("R",'MAPA DE RIESGOS'!$H476,"C",'MAPA DE RIESGOS'!$AF476),"")</f>
        <v/>
      </c>
      <c r="AU160" s="370" t="str">
        <f>IF(AND('MAPA DE RIESGOS'!$AP477="Muy Baja",'MAPA DE RIESGOS'!$AR477="Moderado"),CONCATENATE("R",'MAPA DE RIESGOS'!$H477,"C",'MAPA DE RIESGOS'!$AF477),"")</f>
        <v/>
      </c>
      <c r="AV160" s="370" t="str">
        <f>IF(AND('MAPA DE RIESGOS'!$AP478="Muy Baja",'MAPA DE RIESGOS'!$AR478="Moderado"),CONCATENATE("R",'MAPA DE RIESGOS'!$H478,"C",'MAPA DE RIESGOS'!$AF478),"")</f>
        <v/>
      </c>
      <c r="AW160" s="370" t="str">
        <f>IF(AND('MAPA DE RIESGOS'!$AP479="Muy Baja",'MAPA DE RIESGOS'!$AR479="Moderado"),CONCATENATE("R",'MAPA DE RIESGOS'!$H479,"C",'MAPA DE RIESGOS'!$AF479),"")</f>
        <v/>
      </c>
      <c r="AX160" s="370" t="str">
        <f>IF(AND('MAPA DE RIESGOS'!$AP480="Muy Baja",'MAPA DE RIESGOS'!$AR480="Moderado"),CONCATENATE("R",'MAPA DE RIESGOS'!$H480,"C",'MAPA DE RIESGOS'!$AF480),"")</f>
        <v/>
      </c>
      <c r="AY160" s="370" t="str">
        <f>IF(AND('MAPA DE RIESGOS'!$AP481="Muy Baja",'MAPA DE RIESGOS'!$AR481="Moderado"),CONCATENATE("R",'MAPA DE RIESGOS'!$H481,"C",'MAPA DE RIESGOS'!$AF481),"")</f>
        <v/>
      </c>
      <c r="AZ160" s="370" t="str">
        <f>IF(AND('MAPA DE RIESGOS'!$AP482="Muy Baja",'MAPA DE RIESGOS'!$AR482="Moderado"),CONCATENATE("R",'MAPA DE RIESGOS'!$H482,"C",'MAPA DE RIESGOS'!$AF482),"")</f>
        <v/>
      </c>
      <c r="BA160" s="370" t="str">
        <f>IF(AND('MAPA DE RIESGOS'!$AP483="Muy Baja",'MAPA DE RIESGOS'!$AR483="Moderado"),CONCATENATE("R",'MAPA DE RIESGOS'!$H483,"C",'MAPA DE RIESGOS'!$AF483),"")</f>
        <v/>
      </c>
      <c r="BB160" s="370" t="str">
        <f>IF(AND('MAPA DE RIESGOS'!$AP484="Muy Baja",'MAPA DE RIESGOS'!$AR484="Moderado"),CONCATENATE("R",'MAPA DE RIESGOS'!$H484,"C",'MAPA DE RIESGOS'!$AF484),"")</f>
        <v/>
      </c>
      <c r="BC160" s="370" t="str">
        <f>IF(AND('MAPA DE RIESGOS'!$AP485="Muy Baja",'MAPA DE RIESGOS'!$AR485="Moderado"),CONCATENATE("R",'MAPA DE RIESGOS'!$H485,"C",'MAPA DE RIESGOS'!$AF485),"")</f>
        <v/>
      </c>
      <c r="BD160" s="370" t="str">
        <f>IF(AND('MAPA DE RIESGOS'!$AP486="Muy Baja",'MAPA DE RIESGOS'!$AR486="Moderado"),CONCATENATE("R",'MAPA DE RIESGOS'!$H486,"C",'MAPA DE RIESGOS'!$AF486),"")</f>
        <v/>
      </c>
      <c r="BE160" s="370" t="str">
        <f>IF(AND('MAPA DE RIESGOS'!$AP487="Muy Baja",'MAPA DE RIESGOS'!$AR487="Moderado"),CONCATENATE("R",'MAPA DE RIESGOS'!$H487,"C",'MAPA DE RIESGOS'!$AF487),"")</f>
        <v/>
      </c>
      <c r="BF160" s="370" t="str">
        <f>IF(AND('MAPA DE RIESGOS'!$AP488="Muy Baja",'MAPA DE RIESGOS'!$AR488="Moderado"),CONCATENATE("R",'MAPA DE RIESGOS'!$H488,"C",'MAPA DE RIESGOS'!$AF488),"")</f>
        <v/>
      </c>
      <c r="BG160" s="370" t="str">
        <f>IF(AND('MAPA DE RIESGOS'!$AP489="Muy Baja",'MAPA DE RIESGOS'!$AR489="Moderado"),CONCATENATE("R",'MAPA DE RIESGOS'!$H489,"C",'MAPA DE RIESGOS'!$AF489),"")</f>
        <v/>
      </c>
      <c r="BH160" s="370" t="str">
        <f>IF(AND('MAPA DE RIESGOS'!$AP490="Muy Baja",'MAPA DE RIESGOS'!$AR490="Moderado"),CONCATENATE("R",'MAPA DE RIESGOS'!$H490,"C",'MAPA DE RIESGOS'!$AF490),"")</f>
        <v/>
      </c>
      <c r="BI160" s="370" t="str">
        <f>IF(AND('MAPA DE RIESGOS'!$AP491="Muy Baja",'MAPA DE RIESGOS'!$AR491="Moderado"),CONCATENATE("R",'MAPA DE RIESGOS'!$H491,"C",'MAPA DE RIESGOS'!$AF491),"")</f>
        <v/>
      </c>
      <c r="BJ160" s="370" t="str">
        <f>IF(AND('MAPA DE RIESGOS'!$AP492="Muy Baja",'MAPA DE RIESGOS'!$AR492="Moderado"),CONCATENATE("R",'MAPA DE RIESGOS'!$H492,"C",'MAPA DE RIESGOS'!$AF492),"")</f>
        <v/>
      </c>
      <c r="BK160" s="371" t="str">
        <f>IF(AND('MAPA DE RIESGOS'!$AP493="Muy Baja",'MAPA DE RIESGOS'!$AR493="Moderado"),CONCATENATE("R",'MAPA DE RIESGOS'!$H493,"C",'MAPA DE RIESGOS'!$AF493),"")</f>
        <v/>
      </c>
      <c r="BL160" s="357" t="str">
        <f>IF(AND('MAPA DE RIESGOS'!$AP476="Muy Baja",'MAPA DE RIESGOS'!$AR476="Mayor"),CONCATENATE("R",'MAPA DE RIESGOS'!$H476,"C",'MAPA DE RIESGOS'!$AF476),"")</f>
        <v/>
      </c>
      <c r="BM160" s="357" t="str">
        <f>IF(AND('MAPA DE RIESGOS'!$AP477="Muy Baja",'MAPA DE RIESGOS'!$AR477="Mayor"),CONCATENATE("R",'MAPA DE RIESGOS'!$H477,"C",'MAPA DE RIESGOS'!$AF477),"")</f>
        <v/>
      </c>
      <c r="BN160" s="357" t="str">
        <f>IF(AND('MAPA DE RIESGOS'!$AP478="Muy Baja",'MAPA DE RIESGOS'!$AR478="Mayor"),CONCATENATE("R",'MAPA DE RIESGOS'!$H478,"C",'MAPA DE RIESGOS'!$AF478),"")</f>
        <v/>
      </c>
      <c r="BO160" s="357" t="str">
        <f>IF(AND('MAPA DE RIESGOS'!$AP479="Muy Baja",'MAPA DE RIESGOS'!$AR479="Mayor"),CONCATENATE("R",'MAPA DE RIESGOS'!$H479,"C",'MAPA DE RIESGOS'!$AF479),"")</f>
        <v/>
      </c>
      <c r="BP160" s="357" t="str">
        <f>IF(AND('MAPA DE RIESGOS'!$AP480="Muy Baja",'MAPA DE RIESGOS'!$AR480="Mayor"),CONCATENATE("R",'MAPA DE RIESGOS'!$H480,"C",'MAPA DE RIESGOS'!$AF480),"")</f>
        <v/>
      </c>
      <c r="BQ160" s="357" t="str">
        <f>IF(AND('MAPA DE RIESGOS'!$AP481="Muy Baja",'MAPA DE RIESGOS'!$AR481="Mayor"),CONCATENATE("R",'MAPA DE RIESGOS'!$H481,"C",'MAPA DE RIESGOS'!$AF481),"")</f>
        <v/>
      </c>
      <c r="BR160" s="357" t="str">
        <f>IF(AND('MAPA DE RIESGOS'!$AP482="Muy Baja",'MAPA DE RIESGOS'!$AR482="Mayor"),CONCATENATE("R",'MAPA DE RIESGOS'!$H482,"C",'MAPA DE RIESGOS'!$AF482),"")</f>
        <v/>
      </c>
      <c r="BS160" s="357" t="str">
        <f>IF(AND('MAPA DE RIESGOS'!$AP483="Muy Baja",'MAPA DE RIESGOS'!$AR483="Mayor"),CONCATENATE("R",'MAPA DE RIESGOS'!$H483,"C",'MAPA DE RIESGOS'!$AF483),"")</f>
        <v/>
      </c>
      <c r="BT160" s="357" t="str">
        <f>IF(AND('MAPA DE RIESGOS'!$AP484="Muy Baja",'MAPA DE RIESGOS'!$AR484="Mayor"),CONCATENATE("R",'MAPA DE RIESGOS'!$H484,"C",'MAPA DE RIESGOS'!$AF484),"")</f>
        <v/>
      </c>
      <c r="BU160" s="357" t="str">
        <f>IF(AND('MAPA DE RIESGOS'!$AP485="Muy Baja",'MAPA DE RIESGOS'!$AR485="Mayor"),CONCATENATE("R",'MAPA DE RIESGOS'!$H485,"C",'MAPA DE RIESGOS'!$AF485),"")</f>
        <v/>
      </c>
      <c r="BV160" s="357" t="str">
        <f>IF(AND('MAPA DE RIESGOS'!$AP486="Muy Baja",'MAPA DE RIESGOS'!$AR486="Mayor"),CONCATENATE("R",'MAPA DE RIESGOS'!$H486,"C",'MAPA DE RIESGOS'!$AF486),"")</f>
        <v/>
      </c>
      <c r="BW160" s="357" t="str">
        <f>IF(AND('MAPA DE RIESGOS'!$AP487="Muy Baja",'MAPA DE RIESGOS'!$AR487="Mayor"),CONCATENATE("R",'MAPA DE RIESGOS'!$H487,"C",'MAPA DE RIESGOS'!$AF487),"")</f>
        <v/>
      </c>
      <c r="BX160" s="357" t="str">
        <f>IF(AND('MAPA DE RIESGOS'!$AP488="Muy Baja",'MAPA DE RIESGOS'!$AR488="Mayor"),CONCATENATE("R",'MAPA DE RIESGOS'!$H488,"C",'MAPA DE RIESGOS'!$AF488),"")</f>
        <v/>
      </c>
      <c r="BY160" s="357" t="str">
        <f>IF(AND('MAPA DE RIESGOS'!$AP489="Muy Baja",'MAPA DE RIESGOS'!$AR489="Mayor"),CONCATENATE("R",'MAPA DE RIESGOS'!$H489,"C",'MAPA DE RIESGOS'!$AF489),"")</f>
        <v/>
      </c>
      <c r="BZ160" s="357" t="str">
        <f>IF(AND('MAPA DE RIESGOS'!$AP490="Muy Baja",'MAPA DE RIESGOS'!$AR490="Mayor"),CONCATENATE("R",'MAPA DE RIESGOS'!$H490,"C",'MAPA DE RIESGOS'!$AF490),"")</f>
        <v/>
      </c>
      <c r="CA160" s="357" t="str">
        <f>IF(AND('MAPA DE RIESGOS'!$AP491="Muy Baja",'MAPA DE RIESGOS'!$AR491="Mayor"),CONCATENATE("R",'MAPA DE RIESGOS'!$H491,"C",'MAPA DE RIESGOS'!$AF491),"")</f>
        <v/>
      </c>
      <c r="CB160" s="357" t="str">
        <f>IF(AND('MAPA DE RIESGOS'!$AP492="Muy Baja",'MAPA DE RIESGOS'!$AR492="Mayor"),CONCATENATE("R",'MAPA DE RIESGOS'!$H492,"C",'MAPA DE RIESGOS'!$AF492),"")</f>
        <v/>
      </c>
      <c r="CC160" s="358" t="str">
        <f>IF(AND('MAPA DE RIESGOS'!$AP493="Muy Baja",'MAPA DE RIESGOS'!$AR493="Mayor"),CONCATENATE("R",'MAPA DE RIESGOS'!$H493,"C",'MAPA DE RIESGOS'!$AF493),"")</f>
        <v/>
      </c>
      <c r="CD160" s="359" t="str">
        <f>IF(AND('MAPA DE RIESGOS'!$AP476="Muy Baja",'MAPA DE RIESGOS'!$AR476="Catastrófico"),CONCATENATE("R",'MAPA DE RIESGOS'!$H476,"C",'MAPA DE RIESGOS'!$AF476),"")</f>
        <v/>
      </c>
      <c r="CE160" s="359" t="str">
        <f>IF(AND('MAPA DE RIESGOS'!$AP477="Muy Baja",'MAPA DE RIESGOS'!$AR477="Catastrófico"),CONCATENATE("R",'MAPA DE RIESGOS'!$H477,"C",'MAPA DE RIESGOS'!$AF477),"")</f>
        <v/>
      </c>
      <c r="CF160" s="359" t="str">
        <f>IF(AND('MAPA DE RIESGOS'!$AP478="Muy Baja",'MAPA DE RIESGOS'!$AR478="Catastrófico"),CONCATENATE("R",'MAPA DE RIESGOS'!$H478,"C",'MAPA DE RIESGOS'!$AF478),"")</f>
        <v/>
      </c>
      <c r="CG160" s="359" t="str">
        <f>IF(AND('MAPA DE RIESGOS'!$AP479="Muy Baja",'MAPA DE RIESGOS'!$AR479="Catastrófico"),CONCATENATE("R",'MAPA DE RIESGOS'!$H479,"C",'MAPA DE RIESGOS'!$AF479),"")</f>
        <v/>
      </c>
      <c r="CH160" s="359" t="str">
        <f>IF(AND('MAPA DE RIESGOS'!$AP480="Muy Baja",'MAPA DE RIESGOS'!$AR480="Catastrófico"),CONCATENATE("R",'MAPA DE RIESGOS'!$H480,"C",'MAPA DE RIESGOS'!$AF480),"")</f>
        <v/>
      </c>
      <c r="CI160" s="359" t="str">
        <f>IF(AND('MAPA DE RIESGOS'!$AP481="Muy Baja",'MAPA DE RIESGOS'!$AR481="Catastrófico"),CONCATENATE("R",'MAPA DE RIESGOS'!$H481,"C",'MAPA DE RIESGOS'!$AF481),"")</f>
        <v/>
      </c>
      <c r="CJ160" s="359" t="str">
        <f>IF(AND('MAPA DE RIESGOS'!$AP482="Muy Baja",'MAPA DE RIESGOS'!$AR482="Catastrófico"),CONCATENATE("R",'MAPA DE RIESGOS'!$H482,"C",'MAPA DE RIESGOS'!$AF482),"")</f>
        <v/>
      </c>
      <c r="CK160" s="359" t="str">
        <f>IF(AND('MAPA DE RIESGOS'!$AP483="Muy Baja",'MAPA DE RIESGOS'!$AR483="Catastrófico"),CONCATENATE("R",'MAPA DE RIESGOS'!$H483,"C",'MAPA DE RIESGOS'!$AF483),"")</f>
        <v/>
      </c>
      <c r="CL160" s="359" t="str">
        <f>IF(AND('MAPA DE RIESGOS'!$AP484="Muy Baja",'MAPA DE RIESGOS'!$AR484="Catastrófico"),CONCATENATE("R",'MAPA DE RIESGOS'!$H484,"C",'MAPA DE RIESGOS'!$AF484),"")</f>
        <v/>
      </c>
      <c r="CM160" s="359" t="str">
        <f>IF(AND('MAPA DE RIESGOS'!$AP485="Muy Baja",'MAPA DE RIESGOS'!$AR485="Catastrófico"),CONCATENATE("R",'MAPA DE RIESGOS'!$H485,"C",'MAPA DE RIESGOS'!$AF485),"")</f>
        <v/>
      </c>
      <c r="CN160" s="359" t="str">
        <f>IF(AND('MAPA DE RIESGOS'!$AP486="Muy Baja",'MAPA DE RIESGOS'!$AR486="Catastrófico"),CONCATENATE("R",'MAPA DE RIESGOS'!$H486,"C",'MAPA DE RIESGOS'!$AF486),"")</f>
        <v/>
      </c>
      <c r="CO160" s="359" t="str">
        <f>IF(AND('MAPA DE RIESGOS'!$AP487="Muy Baja",'MAPA DE RIESGOS'!$AR487="Catastrófico"),CONCATENATE("R",'MAPA DE RIESGOS'!$H487,"C",'MAPA DE RIESGOS'!$AF487),"")</f>
        <v/>
      </c>
      <c r="CP160" s="359" t="str">
        <f>IF(AND('MAPA DE RIESGOS'!$AP488="Muy Baja",'MAPA DE RIESGOS'!$AR488="Catastrófico"),CONCATENATE("R",'MAPA DE RIESGOS'!$H488,"C",'MAPA DE RIESGOS'!$AF488),"")</f>
        <v/>
      </c>
      <c r="CQ160" s="359" t="str">
        <f>IF(AND('MAPA DE RIESGOS'!$AP489="Muy Baja",'MAPA DE RIESGOS'!$AR489="Catastrófico"),CONCATENATE("R",'MAPA DE RIESGOS'!$H489,"C",'MAPA DE RIESGOS'!$AF489),"")</f>
        <v/>
      </c>
      <c r="CR160" s="359" t="str">
        <f>IF(AND('MAPA DE RIESGOS'!$AP490="Muy Baja",'MAPA DE RIESGOS'!$AR490="Catastrófico"),CONCATENATE("R",'MAPA DE RIESGOS'!$H490,"C",'MAPA DE RIESGOS'!$AF490),"")</f>
        <v/>
      </c>
      <c r="CS160" s="359" t="str">
        <f>IF(AND('MAPA DE RIESGOS'!$AP491="Muy Baja",'MAPA DE RIESGOS'!$AR491="Catastrófico"),CONCATENATE("R",'MAPA DE RIESGOS'!$H491,"C",'MAPA DE RIESGOS'!$AF491),"")</f>
        <v/>
      </c>
      <c r="CT160" s="359" t="str">
        <f>IF(AND('MAPA DE RIESGOS'!$AP492="Muy Baja",'MAPA DE RIESGOS'!$AR492="Catastrófico"),CONCATENATE("R",'MAPA DE RIESGOS'!$H492,"C",'MAPA DE RIESGOS'!$AF492),"")</f>
        <v/>
      </c>
      <c r="CU160" s="360" t="str">
        <f>IF(AND('MAPA DE RIESGOS'!$AP493="Muy Baja",'MAPA DE RIESGOS'!$AR493="Catastrófico"),CONCATENATE("R",'MAPA DE RIESGOS'!$H493,"C",'MAPA DE RIESGOS'!$AF493),"")</f>
        <v/>
      </c>
      <c r="CV160" s="67"/>
    </row>
    <row r="161" spans="2:106" ht="32.5" customHeight="1">
      <c r="B161" s="749"/>
      <c r="C161" s="749"/>
      <c r="D161" s="750"/>
      <c r="E161" s="738"/>
      <c r="F161" s="739"/>
      <c r="G161" s="739"/>
      <c r="H161" s="739"/>
      <c r="I161" s="739"/>
      <c r="J161" s="378" t="str">
        <f>IF(AND('MAPA DE RIESGOS'!$AP494="Muy Baja",'MAPA DE RIESGOS'!$AR494="Leve"),CONCATENATE("R",'MAPA DE RIESGOS'!$H494,"C",'MAPA DE RIESGOS'!$AF494),"")</f>
        <v/>
      </c>
      <c r="K161" s="379" t="str">
        <f>IF(AND('MAPA DE RIESGOS'!$AP495="Muy Baja",'MAPA DE RIESGOS'!$AR495="Leve"),CONCATENATE("R",'MAPA DE RIESGOS'!$H495,"C",'MAPA DE RIESGOS'!$AF495),"")</f>
        <v/>
      </c>
      <c r="L161" s="379" t="str">
        <f>IF(AND('MAPA DE RIESGOS'!$AP496="Muy Baja",'MAPA DE RIESGOS'!$AR496="Leve"),CONCATENATE("R",'MAPA DE RIESGOS'!$H496,"C",'MAPA DE RIESGOS'!$AF496),"")</f>
        <v/>
      </c>
      <c r="M161" s="379" t="str">
        <f>IF(AND('MAPA DE RIESGOS'!$AP497="Muy Baja",'MAPA DE RIESGOS'!$AR497="Leve"),CONCATENATE("R",'MAPA DE RIESGOS'!$H497,"C",'MAPA DE RIESGOS'!$AF497),"")</f>
        <v/>
      </c>
      <c r="N161" s="379" t="str">
        <f>IF(AND('MAPA DE RIESGOS'!$AP498="Muy Baja",'MAPA DE RIESGOS'!$AR498="Leve"),CONCATENATE("R",'MAPA DE RIESGOS'!$H498,"C",'MAPA DE RIESGOS'!$AF498),"")</f>
        <v/>
      </c>
      <c r="O161" s="379" t="str">
        <f>IF(AND('MAPA DE RIESGOS'!$AP499="Muy Baja",'MAPA DE RIESGOS'!$AR499="Leve"),CONCATENATE("R",'MAPA DE RIESGOS'!$H499,"C",'MAPA DE RIESGOS'!$AF499),"")</f>
        <v/>
      </c>
      <c r="P161" s="379" t="str">
        <f>IF(AND('MAPA DE RIESGOS'!$AP500="Muy Baja",'MAPA DE RIESGOS'!$AR500="Leve"),CONCATENATE("R",'MAPA DE RIESGOS'!$H500,"C",'MAPA DE RIESGOS'!$AF500),"")</f>
        <v/>
      </c>
      <c r="Q161" s="379" t="str">
        <f>IF(AND('MAPA DE RIESGOS'!$AP501="Muy Baja",'MAPA DE RIESGOS'!$AR501="Leve"),CONCATENATE("R",'MAPA DE RIESGOS'!$H501,"C",'MAPA DE RIESGOS'!$AF501),"")</f>
        <v/>
      </c>
      <c r="R161" s="379" t="str">
        <f>IF(AND('MAPA DE RIESGOS'!$AP502="Muy Baja",'MAPA DE RIESGOS'!$AR502="Leve"),CONCATENATE("R",'MAPA DE RIESGOS'!$H502,"C",'MAPA DE RIESGOS'!$AF502),"")</f>
        <v/>
      </c>
      <c r="S161" s="379" t="str">
        <f>IF(AND('MAPA DE RIESGOS'!$AP503="Muy Baja",'MAPA DE RIESGOS'!$AR503="Leve"),CONCATENATE("R",'MAPA DE RIESGOS'!$H503,"C",'MAPA DE RIESGOS'!$AF503),"")</f>
        <v/>
      </c>
      <c r="T161" s="379" t="str">
        <f>IF(AND('MAPA DE RIESGOS'!$AP504="Muy Baja",'MAPA DE RIESGOS'!$AR504="Leve"),CONCATENATE("R",'MAPA DE RIESGOS'!$H504,"C",'MAPA DE RIESGOS'!$AF504),"")</f>
        <v/>
      </c>
      <c r="U161" s="379" t="str">
        <f>IF(AND('MAPA DE RIESGOS'!$AP505="Muy Baja",'MAPA DE RIESGOS'!$AR505="Leve"),CONCATENATE("R",'MAPA DE RIESGOS'!$H505,"C",'MAPA DE RIESGOS'!$AF505),"")</f>
        <v/>
      </c>
      <c r="V161" s="379" t="str">
        <f>IF(AND('MAPA DE RIESGOS'!$AP506="Muy Baja",'MAPA DE RIESGOS'!$AR506="Leve"),CONCATENATE("R",'MAPA DE RIESGOS'!$H506,"C",'MAPA DE RIESGOS'!$AF506),"")</f>
        <v/>
      </c>
      <c r="W161" s="379" t="str">
        <f>IF(AND('MAPA DE RIESGOS'!$AP507="Muy Baja",'MAPA DE RIESGOS'!$AR507="Leve"),CONCATENATE("R",'MAPA DE RIESGOS'!$H507,"C",'MAPA DE RIESGOS'!$AF507),"")</f>
        <v/>
      </c>
      <c r="X161" s="379" t="str">
        <f>IF(AND('MAPA DE RIESGOS'!$AP508="Muy Baja",'MAPA DE RIESGOS'!$AR508="Leve"),CONCATENATE("R",'MAPA DE RIESGOS'!$H508,"C",'MAPA DE RIESGOS'!$AF508),"")</f>
        <v/>
      </c>
      <c r="Y161" s="379" t="str">
        <f>IF(AND('MAPA DE RIESGOS'!$AP509="Muy Baja",'MAPA DE RIESGOS'!$AR509="Leve"),CONCATENATE("R",'MAPA DE RIESGOS'!$H509,"C",'MAPA DE RIESGOS'!$AF509),"")</f>
        <v/>
      </c>
      <c r="Z161" s="379" t="str">
        <f>IF(AND('MAPA DE RIESGOS'!$AP510="Muy Baja",'MAPA DE RIESGOS'!$AR510="Leve"),CONCATENATE("R",'MAPA DE RIESGOS'!$H510,"C",'MAPA DE RIESGOS'!$AF510),"")</f>
        <v/>
      </c>
      <c r="AA161" s="380" t="str">
        <f>IF(AND('MAPA DE RIESGOS'!$AP511="Muy Baja",'MAPA DE RIESGOS'!$AR511="Leve"),CONCATENATE("R",'MAPA DE RIESGOS'!$H511,"C",'MAPA DE RIESGOS'!$AF511),"")</f>
        <v/>
      </c>
      <c r="AB161" s="378" t="str">
        <f>IF(AND('MAPA DE RIESGOS'!$AP494="Muy Baja",'MAPA DE RIESGOS'!$AR494="Menor"),CONCATENATE("R",'MAPA DE RIESGOS'!$H494,"C",'MAPA DE RIESGOS'!$AF494),"")</f>
        <v/>
      </c>
      <c r="AC161" s="379" t="str">
        <f>IF(AND('MAPA DE RIESGOS'!$AP495="Muy Baja",'MAPA DE RIESGOS'!$AR495="Menor"),CONCATENATE("R",'MAPA DE RIESGOS'!$H495,"C",'MAPA DE RIESGOS'!$AF495),"")</f>
        <v/>
      </c>
      <c r="AD161" s="379" t="str">
        <f>IF(AND('MAPA DE RIESGOS'!$AP496="Muy Baja",'MAPA DE RIESGOS'!$AR496="Menor"),CONCATENATE("R",'MAPA DE RIESGOS'!$H496,"C",'MAPA DE RIESGOS'!$AF496),"")</f>
        <v/>
      </c>
      <c r="AE161" s="379" t="str">
        <f>IF(AND('MAPA DE RIESGOS'!$AP497="Muy Baja",'MAPA DE RIESGOS'!$AR497="Menor"),CONCATENATE("R",'MAPA DE RIESGOS'!$H497,"C",'MAPA DE RIESGOS'!$AF497),"")</f>
        <v/>
      </c>
      <c r="AF161" s="379" t="str">
        <f>IF(AND('MAPA DE RIESGOS'!$AP498="Muy Baja",'MAPA DE RIESGOS'!$AR498="Menor"),CONCATENATE("R",'MAPA DE RIESGOS'!$H498,"C",'MAPA DE RIESGOS'!$AF498),"")</f>
        <v/>
      </c>
      <c r="AG161" s="379" t="str">
        <f>IF(AND('MAPA DE RIESGOS'!$AP499="Muy Baja",'MAPA DE RIESGOS'!$AR499="Menor"),CONCATENATE("R",'MAPA DE RIESGOS'!$H499,"C",'MAPA DE RIESGOS'!$AF499),"")</f>
        <v/>
      </c>
      <c r="AH161" s="379" t="str">
        <f>IF(AND('MAPA DE RIESGOS'!$AP500="Muy Baja",'MAPA DE RIESGOS'!$AR500="Menor"),CONCATENATE("R",'MAPA DE RIESGOS'!$H500,"C",'MAPA DE RIESGOS'!$AF500),"")</f>
        <v/>
      </c>
      <c r="AI161" s="379" t="str">
        <f>IF(AND('MAPA DE RIESGOS'!$AP501="Muy Baja",'MAPA DE RIESGOS'!$AR501="Menor"),CONCATENATE("R",'MAPA DE RIESGOS'!$H501,"C",'MAPA DE RIESGOS'!$AF501),"")</f>
        <v/>
      </c>
      <c r="AJ161" s="379" t="str">
        <f>IF(AND('MAPA DE RIESGOS'!$AP502="Muy Baja",'MAPA DE RIESGOS'!$AR502="Menor"),CONCATENATE("R",'MAPA DE RIESGOS'!$H502,"C",'MAPA DE RIESGOS'!$AF502),"")</f>
        <v/>
      </c>
      <c r="AK161" s="379" t="str">
        <f>IF(AND('MAPA DE RIESGOS'!$AP503="Muy Baja",'MAPA DE RIESGOS'!$AR503="Menor"),CONCATENATE("R",'MAPA DE RIESGOS'!$H503,"C",'MAPA DE RIESGOS'!$AF503),"")</f>
        <v/>
      </c>
      <c r="AL161" s="379" t="str">
        <f>IF(AND('MAPA DE RIESGOS'!$AP504="Muy Baja",'MAPA DE RIESGOS'!$AR504="Menor"),CONCATENATE("R",'MAPA DE RIESGOS'!$H504,"C",'MAPA DE RIESGOS'!$AF504),"")</f>
        <v/>
      </c>
      <c r="AM161" s="379" t="str">
        <f>IF(AND('MAPA DE RIESGOS'!$AP505="Muy Baja",'MAPA DE RIESGOS'!$AR505="Menor"),CONCATENATE("R",'MAPA DE RIESGOS'!$H505,"C",'MAPA DE RIESGOS'!$AF505),"")</f>
        <v/>
      </c>
      <c r="AN161" s="379" t="str">
        <f>IF(AND('MAPA DE RIESGOS'!$AP506="Muy Baja",'MAPA DE RIESGOS'!$AR506="Menor"),CONCATENATE("R",'MAPA DE RIESGOS'!$H506,"C",'MAPA DE RIESGOS'!$AF506),"")</f>
        <v/>
      </c>
      <c r="AO161" s="379" t="str">
        <f>IF(AND('MAPA DE RIESGOS'!$AP507="Muy Baja",'MAPA DE RIESGOS'!$AR507="Menor"),CONCATENATE("R",'MAPA DE RIESGOS'!$H507,"C",'MAPA DE RIESGOS'!$AF507),"")</f>
        <v/>
      </c>
      <c r="AP161" s="379" t="str">
        <f>IF(AND('MAPA DE RIESGOS'!$AP508="Muy Baja",'MAPA DE RIESGOS'!$AR508="Menor"),CONCATENATE("R",'MAPA DE RIESGOS'!$H508,"C",'MAPA DE RIESGOS'!$AF508),"")</f>
        <v/>
      </c>
      <c r="AQ161" s="379" t="str">
        <f>IF(AND('MAPA DE RIESGOS'!$AP509="Muy Baja",'MAPA DE RIESGOS'!$AR509="Menor"),CONCATENATE("R",'MAPA DE RIESGOS'!$H509,"C",'MAPA DE RIESGOS'!$AF509),"")</f>
        <v/>
      </c>
      <c r="AR161" s="379" t="str">
        <f>IF(AND('MAPA DE RIESGOS'!$AP510="Muy Baja",'MAPA DE RIESGOS'!$AR510="Menor"),CONCATENATE("R",'MAPA DE RIESGOS'!$H510,"C",'MAPA DE RIESGOS'!$AF510),"")</f>
        <v/>
      </c>
      <c r="AS161" s="380" t="str">
        <f>IF(AND('MAPA DE RIESGOS'!$AP511="Muy Baja",'MAPA DE RIESGOS'!$AR511="Menor"),CONCATENATE("R",'MAPA DE RIESGOS'!$H511,"C",'MAPA DE RIESGOS'!$AF511),"")</f>
        <v/>
      </c>
      <c r="AT161" s="369" t="str">
        <f>IF(AND('MAPA DE RIESGOS'!$AP494="Muy Baja",'MAPA DE RIESGOS'!$AR494="Moderado"),CONCATENATE("R",'MAPA DE RIESGOS'!$H494,"C",'MAPA DE RIESGOS'!$AF494),"")</f>
        <v/>
      </c>
      <c r="AU161" s="370" t="str">
        <f>IF(AND('MAPA DE RIESGOS'!$AP495="Muy Baja",'MAPA DE RIESGOS'!$AR495="Moderado"),CONCATENATE("R",'MAPA DE RIESGOS'!$H495,"C",'MAPA DE RIESGOS'!$AF495),"")</f>
        <v/>
      </c>
      <c r="AV161" s="370" t="str">
        <f>IF(AND('MAPA DE RIESGOS'!$AP496="Muy Baja",'MAPA DE RIESGOS'!$AR496="Moderado"),CONCATENATE("R",'MAPA DE RIESGOS'!$H496,"C",'MAPA DE RIESGOS'!$AF496),"")</f>
        <v/>
      </c>
      <c r="AW161" s="370" t="str">
        <f>IF(AND('MAPA DE RIESGOS'!$AP497="Muy Baja",'MAPA DE RIESGOS'!$AR497="Moderado"),CONCATENATE("R",'MAPA DE RIESGOS'!$H497,"C",'MAPA DE RIESGOS'!$AF497),"")</f>
        <v>R81C2</v>
      </c>
      <c r="AX161" s="370" t="str">
        <f>IF(AND('MAPA DE RIESGOS'!$AP498="Muy Baja",'MAPA DE RIESGOS'!$AR498="Moderado"),CONCATENATE("R",'MAPA DE RIESGOS'!$H498,"C",'MAPA DE RIESGOS'!$AF498),"")</f>
        <v/>
      </c>
      <c r="AY161" s="370" t="str">
        <f>IF(AND('MAPA DE RIESGOS'!$AP499="Muy Baja",'MAPA DE RIESGOS'!$AR499="Moderado"),CONCATENATE("R",'MAPA DE RIESGOS'!$H499,"C",'MAPA DE RIESGOS'!$AF499),"")</f>
        <v/>
      </c>
      <c r="AZ161" s="370" t="str">
        <f>IF(AND('MAPA DE RIESGOS'!$AP500="Muy Baja",'MAPA DE RIESGOS'!$AR500="Moderado"),CONCATENATE("R",'MAPA DE RIESGOS'!$H500,"C",'MAPA DE RIESGOS'!$AF500),"")</f>
        <v/>
      </c>
      <c r="BA161" s="370" t="str">
        <f>IF(AND('MAPA DE RIESGOS'!$AP501="Muy Baja",'MAPA DE RIESGOS'!$AR501="Moderado"),CONCATENATE("R",'MAPA DE RIESGOS'!$H501,"C",'MAPA DE RIESGOS'!$AF501),"")</f>
        <v/>
      </c>
      <c r="BB161" s="370" t="str">
        <f>IF(AND('MAPA DE RIESGOS'!$AP502="Muy Baja",'MAPA DE RIESGOS'!$AR502="Moderado"),CONCATENATE("R",'MAPA DE RIESGOS'!$H502,"C",'MAPA DE RIESGOS'!$AF502),"")</f>
        <v/>
      </c>
      <c r="BC161" s="370" t="str">
        <f>IF(AND('MAPA DE RIESGOS'!$AP503="Muy Baja",'MAPA DE RIESGOS'!$AR503="Moderado"),CONCATENATE("R",'MAPA DE RIESGOS'!$H503,"C",'MAPA DE RIESGOS'!$AF503),"")</f>
        <v/>
      </c>
      <c r="BD161" s="370" t="str">
        <f>IF(AND('MAPA DE RIESGOS'!$AP504="Muy Baja",'MAPA DE RIESGOS'!$AR504="Moderado"),CONCATENATE("R",'MAPA DE RIESGOS'!$H504,"C",'MAPA DE RIESGOS'!$AF504),"")</f>
        <v>R82C3</v>
      </c>
      <c r="BE161" s="370" t="str">
        <f>IF(AND('MAPA DE RIESGOS'!$AP505="Muy Baja",'MAPA DE RIESGOS'!$AR505="Moderado"),CONCATENATE("R",'MAPA DE RIESGOS'!$H505,"C",'MAPA DE RIESGOS'!$AF505),"")</f>
        <v>R82C4</v>
      </c>
      <c r="BF161" s="370" t="str">
        <f>IF(AND('MAPA DE RIESGOS'!$AP506="Muy Baja",'MAPA DE RIESGOS'!$AR506="Moderado"),CONCATENATE("R",'MAPA DE RIESGOS'!$H506,"C",'MAPA DE RIESGOS'!$AF506),"")</f>
        <v>R82C5</v>
      </c>
      <c r="BG161" s="370" t="str">
        <f>IF(AND('MAPA DE RIESGOS'!$AP507="Muy Baja",'MAPA DE RIESGOS'!$AR507="Moderado"),CONCATENATE("R",'MAPA DE RIESGOS'!$H507,"C",'MAPA DE RIESGOS'!$AF507),"")</f>
        <v/>
      </c>
      <c r="BH161" s="370" t="str">
        <f>IF(AND('MAPA DE RIESGOS'!$AP508="Muy Baja",'MAPA DE RIESGOS'!$AR508="Moderado"),CONCATENATE("R",'MAPA DE RIESGOS'!$H508,"C",'MAPA DE RIESGOS'!$AF508),"")</f>
        <v/>
      </c>
      <c r="BI161" s="370" t="str">
        <f>IF(AND('MAPA DE RIESGOS'!$AP509="Muy Baja",'MAPA DE RIESGOS'!$AR509="Moderado"),CONCATENATE("R",'MAPA DE RIESGOS'!$H509,"C",'MAPA DE RIESGOS'!$AF509),"")</f>
        <v/>
      </c>
      <c r="BJ161" s="370" t="str">
        <f>IF(AND('MAPA DE RIESGOS'!$AP510="Muy Baja",'MAPA DE RIESGOS'!$AR510="Moderado"),CONCATENATE("R",'MAPA DE RIESGOS'!$H510,"C",'MAPA DE RIESGOS'!$AF510),"")</f>
        <v/>
      </c>
      <c r="BK161" s="371" t="str">
        <f>IF(AND('MAPA DE RIESGOS'!$AP511="Muy Baja",'MAPA DE RIESGOS'!$AR511="Moderado"),CONCATENATE("R",'MAPA DE RIESGOS'!$H511,"C",'MAPA DE RIESGOS'!$AF511),"")</f>
        <v/>
      </c>
      <c r="BL161" s="357" t="str">
        <f>IF(AND('MAPA DE RIESGOS'!$AP494="Muy Baja",'MAPA DE RIESGOS'!$AR494="Mayor"),CONCATENATE("R",'MAPA DE RIESGOS'!$H494,"C",'MAPA DE RIESGOS'!$AF494),"")</f>
        <v/>
      </c>
      <c r="BM161" s="357" t="str">
        <f>IF(AND('MAPA DE RIESGOS'!$AP495="Muy Baja",'MAPA DE RIESGOS'!$AR495="Mayor"),CONCATENATE("R",'MAPA DE RIESGOS'!$H495,"C",'MAPA DE RIESGOS'!$AF495),"")</f>
        <v/>
      </c>
      <c r="BN161" s="357" t="str">
        <f>IF(AND('MAPA DE RIESGOS'!$AP496="Muy Baja",'MAPA DE RIESGOS'!$AR496="Mayor"),CONCATENATE("R",'MAPA DE RIESGOS'!$H496,"C",'MAPA DE RIESGOS'!$AF496),"")</f>
        <v/>
      </c>
      <c r="BO161" s="357" t="str">
        <f>IF(AND('MAPA DE RIESGOS'!$AP497="Muy Baja",'MAPA DE RIESGOS'!$AR497="Mayor"),CONCATENATE("R",'MAPA DE RIESGOS'!$H497,"C",'MAPA DE RIESGOS'!$AF497),"")</f>
        <v/>
      </c>
      <c r="BP161" s="357" t="str">
        <f>IF(AND('MAPA DE RIESGOS'!$AP498="Muy Baja",'MAPA DE RIESGOS'!$AR498="Mayor"),CONCATENATE("R",'MAPA DE RIESGOS'!$H498,"C",'MAPA DE RIESGOS'!$AF498),"")</f>
        <v/>
      </c>
      <c r="BQ161" s="357" t="str">
        <f>IF(AND('MAPA DE RIESGOS'!$AP499="Muy Baja",'MAPA DE RIESGOS'!$AR499="Mayor"),CONCATENATE("R",'MAPA DE RIESGOS'!$H499,"C",'MAPA DE RIESGOS'!$AF499),"")</f>
        <v/>
      </c>
      <c r="BR161" s="357" t="str">
        <f>IF(AND('MAPA DE RIESGOS'!$AP500="Muy Baja",'MAPA DE RIESGOS'!$AR500="Mayor"),CONCATENATE("R",'MAPA DE RIESGOS'!$H500,"C",'MAPA DE RIESGOS'!$AF500),"")</f>
        <v/>
      </c>
      <c r="BS161" s="357" t="str">
        <f>IF(AND('MAPA DE RIESGOS'!$AP501="Muy Baja",'MAPA DE RIESGOS'!$AR501="Mayor"),CONCATENATE("R",'MAPA DE RIESGOS'!$H501,"C",'MAPA DE RIESGOS'!$AF501),"")</f>
        <v/>
      </c>
      <c r="BT161" s="357" t="str">
        <f>IF(AND('MAPA DE RIESGOS'!$AP502="Muy Baja",'MAPA DE RIESGOS'!$AR502="Mayor"),CONCATENATE("R",'MAPA DE RIESGOS'!$H502,"C",'MAPA DE RIESGOS'!$AF502),"")</f>
        <v/>
      </c>
      <c r="BU161" s="357" t="str">
        <f>IF(AND('MAPA DE RIESGOS'!$AP503="Muy Baja",'MAPA DE RIESGOS'!$AR503="Mayor"),CONCATENATE("R",'MAPA DE RIESGOS'!$H503,"C",'MAPA DE RIESGOS'!$AF503),"")</f>
        <v/>
      </c>
      <c r="BV161" s="357" t="str">
        <f>IF(AND('MAPA DE RIESGOS'!$AP504="Muy Baja",'MAPA DE RIESGOS'!$AR504="Mayor"),CONCATENATE("R",'MAPA DE RIESGOS'!$H504,"C",'MAPA DE RIESGOS'!$AF504),"")</f>
        <v/>
      </c>
      <c r="BW161" s="357" t="str">
        <f>IF(AND('MAPA DE RIESGOS'!$AP505="Muy Baja",'MAPA DE RIESGOS'!$AR505="Mayor"),CONCATENATE("R",'MAPA DE RIESGOS'!$H505,"C",'MAPA DE RIESGOS'!$AF505),"")</f>
        <v/>
      </c>
      <c r="BX161" s="357" t="str">
        <f>IF(AND('MAPA DE RIESGOS'!$AP506="Muy Baja",'MAPA DE RIESGOS'!$AR506="Mayor"),CONCATENATE("R",'MAPA DE RIESGOS'!$H506,"C",'MAPA DE RIESGOS'!$AF506),"")</f>
        <v/>
      </c>
      <c r="BY161" s="357" t="str">
        <f>IF(AND('MAPA DE RIESGOS'!$AP507="Muy Baja",'MAPA DE RIESGOS'!$AR507="Mayor"),CONCATENATE("R",'MAPA DE RIESGOS'!$H507,"C",'MAPA DE RIESGOS'!$AF507),"")</f>
        <v/>
      </c>
      <c r="BZ161" s="357" t="str">
        <f>IF(AND('MAPA DE RIESGOS'!$AP508="Muy Baja",'MAPA DE RIESGOS'!$AR508="Mayor"),CONCATENATE("R",'MAPA DE RIESGOS'!$H508,"C",'MAPA DE RIESGOS'!$AF508),"")</f>
        <v/>
      </c>
      <c r="CA161" s="357" t="str">
        <f>IF(AND('MAPA DE RIESGOS'!$AP509="Muy Baja",'MAPA DE RIESGOS'!$AR509="Mayor"),CONCATENATE("R",'MAPA DE RIESGOS'!$H509,"C",'MAPA DE RIESGOS'!$AF509),"")</f>
        <v/>
      </c>
      <c r="CB161" s="357" t="str">
        <f>IF(AND('MAPA DE RIESGOS'!$AP510="Muy Baja",'MAPA DE RIESGOS'!$AR510="Mayor"),CONCATENATE("R",'MAPA DE RIESGOS'!$H510,"C",'MAPA DE RIESGOS'!$AF510),"")</f>
        <v/>
      </c>
      <c r="CC161" s="358" t="str">
        <f>IF(AND('MAPA DE RIESGOS'!$AP511="Muy Baja",'MAPA DE RIESGOS'!$AR511="Mayor"),CONCATENATE("R",'MAPA DE RIESGOS'!$H511,"C",'MAPA DE RIESGOS'!$AF511),"")</f>
        <v/>
      </c>
      <c r="CD161" s="359" t="str">
        <f>IF(AND('MAPA DE RIESGOS'!$AP494="Muy Baja",'MAPA DE RIESGOS'!$AR494="Catastrófico"),CONCATENATE("R",'MAPA DE RIESGOS'!$H494,"C",'MAPA DE RIESGOS'!$AF494),"")</f>
        <v/>
      </c>
      <c r="CE161" s="359" t="str">
        <f>IF(AND('MAPA DE RIESGOS'!$AP495="Muy Baja",'MAPA DE RIESGOS'!$AR495="Catastrófico"),CONCATENATE("R",'MAPA DE RIESGOS'!$H495,"C",'MAPA DE RIESGOS'!$AF495),"")</f>
        <v/>
      </c>
      <c r="CF161" s="359" t="str">
        <f>IF(AND('MAPA DE RIESGOS'!$AP496="Muy Baja",'MAPA DE RIESGOS'!$AR496="Catastrófico"),CONCATENATE("R",'MAPA DE RIESGOS'!$H496,"C",'MAPA DE RIESGOS'!$AF496),"")</f>
        <v/>
      </c>
      <c r="CG161" s="359" t="str">
        <f>IF(AND('MAPA DE RIESGOS'!$AP497="Muy Baja",'MAPA DE RIESGOS'!$AR497="Catastrófico"),CONCATENATE("R",'MAPA DE RIESGOS'!$H497,"C",'MAPA DE RIESGOS'!$AF497),"")</f>
        <v/>
      </c>
      <c r="CH161" s="359" t="str">
        <f>IF(AND('MAPA DE RIESGOS'!$AP498="Muy Baja",'MAPA DE RIESGOS'!$AR498="Catastrófico"),CONCATENATE("R",'MAPA DE RIESGOS'!$H498,"C",'MAPA DE RIESGOS'!$AF498),"")</f>
        <v/>
      </c>
      <c r="CI161" s="359" t="str">
        <f>IF(AND('MAPA DE RIESGOS'!$AP499="Muy Baja",'MAPA DE RIESGOS'!$AR499="Catastrófico"),CONCATENATE("R",'MAPA DE RIESGOS'!$H499,"C",'MAPA DE RIESGOS'!$AF499),"")</f>
        <v/>
      </c>
      <c r="CJ161" s="359" t="str">
        <f>IF(AND('MAPA DE RIESGOS'!$AP500="Muy Baja",'MAPA DE RIESGOS'!$AR500="Catastrófico"),CONCATENATE("R",'MAPA DE RIESGOS'!$H500,"C",'MAPA DE RIESGOS'!$AF500),"")</f>
        <v/>
      </c>
      <c r="CK161" s="359" t="str">
        <f>IF(AND('MAPA DE RIESGOS'!$AP501="Muy Baja",'MAPA DE RIESGOS'!$AR501="Catastrófico"),CONCATENATE("R",'MAPA DE RIESGOS'!$H501,"C",'MAPA DE RIESGOS'!$AF501),"")</f>
        <v/>
      </c>
      <c r="CL161" s="359" t="str">
        <f>IF(AND('MAPA DE RIESGOS'!$AP502="Muy Baja",'MAPA DE RIESGOS'!$AR502="Catastrófico"),CONCATENATE("R",'MAPA DE RIESGOS'!$H502,"C",'MAPA DE RIESGOS'!$AF502),"")</f>
        <v/>
      </c>
      <c r="CM161" s="359" t="str">
        <f>IF(AND('MAPA DE RIESGOS'!$AP503="Muy Baja",'MAPA DE RIESGOS'!$AR503="Catastrófico"),CONCATENATE("R",'MAPA DE RIESGOS'!$H503,"C",'MAPA DE RIESGOS'!$AF503),"")</f>
        <v/>
      </c>
      <c r="CN161" s="359" t="str">
        <f>IF(AND('MAPA DE RIESGOS'!$AP504="Muy Baja",'MAPA DE RIESGOS'!$AR504="Catastrófico"),CONCATENATE("R",'MAPA DE RIESGOS'!$H504,"C",'MAPA DE RIESGOS'!$AF504),"")</f>
        <v/>
      </c>
      <c r="CO161" s="359" t="str">
        <f>IF(AND('MAPA DE RIESGOS'!$AP505="Muy Baja",'MAPA DE RIESGOS'!$AR505="Catastrófico"),CONCATENATE("R",'MAPA DE RIESGOS'!$H505,"C",'MAPA DE RIESGOS'!$AF505),"")</f>
        <v/>
      </c>
      <c r="CP161" s="359" t="str">
        <f>IF(AND('MAPA DE RIESGOS'!$AP506="Muy Baja",'MAPA DE RIESGOS'!$AR506="Catastrófico"),CONCATENATE("R",'MAPA DE RIESGOS'!$H506,"C",'MAPA DE RIESGOS'!$AF506),"")</f>
        <v/>
      </c>
      <c r="CQ161" s="359" t="str">
        <f>IF(AND('MAPA DE RIESGOS'!$AP507="Muy Baja",'MAPA DE RIESGOS'!$AR507="Catastrófico"),CONCATENATE("R",'MAPA DE RIESGOS'!$H507,"C",'MAPA DE RIESGOS'!$AF507),"")</f>
        <v/>
      </c>
      <c r="CR161" s="359" t="str">
        <f>IF(AND('MAPA DE RIESGOS'!$AP508="Muy Baja",'MAPA DE RIESGOS'!$AR508="Catastrófico"),CONCATENATE("R",'MAPA DE RIESGOS'!$H508,"C",'MAPA DE RIESGOS'!$AF508),"")</f>
        <v/>
      </c>
      <c r="CS161" s="359" t="str">
        <f>IF(AND('MAPA DE RIESGOS'!$AP509="Muy Baja",'MAPA DE RIESGOS'!$AR509="Catastrófico"),CONCATENATE("R",'MAPA DE RIESGOS'!$H509,"C",'MAPA DE RIESGOS'!$AF509),"")</f>
        <v/>
      </c>
      <c r="CT161" s="359" t="str">
        <f>IF(AND('MAPA DE RIESGOS'!$AP510="Muy Baja",'MAPA DE RIESGOS'!$AR510="Catastrófico"),CONCATENATE("R",'MAPA DE RIESGOS'!$H510,"C",'MAPA DE RIESGOS'!$AF510),"")</f>
        <v/>
      </c>
      <c r="CU161" s="360" t="str">
        <f>IF(AND('MAPA DE RIESGOS'!$AP511="Muy Baja",'MAPA DE RIESGOS'!$AR511="Catastrófico"),CONCATENATE("R",'MAPA DE RIESGOS'!$H511,"C",'MAPA DE RIESGOS'!$AF511),"")</f>
        <v/>
      </c>
      <c r="CV161" s="67"/>
    </row>
    <row r="162" spans="2:106" ht="32.5" customHeight="1">
      <c r="B162" s="749"/>
      <c r="C162" s="749"/>
      <c r="D162" s="750"/>
      <c r="E162" s="738"/>
      <c r="F162" s="739"/>
      <c r="G162" s="739"/>
      <c r="H162" s="739"/>
      <c r="I162" s="739"/>
      <c r="J162" s="378" t="str">
        <f>IF(AND('MAPA DE RIESGOS'!$AP512="Muy Baja",'MAPA DE RIESGOS'!$AR512="Leve"),CONCATENATE("R",'MAPA DE RIESGOS'!$H512,"C",'MAPA DE RIESGOS'!$AF512),"")</f>
        <v/>
      </c>
      <c r="K162" s="379" t="str">
        <f>IF(AND('MAPA DE RIESGOS'!$AP513="Muy Baja",'MAPA DE RIESGOS'!$AR513="Leve"),CONCATENATE("R",'MAPA DE RIESGOS'!$H513,"C",'MAPA DE RIESGOS'!$AF513),"")</f>
        <v/>
      </c>
      <c r="L162" s="379" t="str">
        <f>IF(AND('MAPA DE RIESGOS'!$AP514="Muy Baja",'MAPA DE RIESGOS'!$AR514="Leve"),CONCATENATE("R",'MAPA DE RIESGOS'!$H514,"C",'MAPA DE RIESGOS'!$AF514),"")</f>
        <v/>
      </c>
      <c r="M162" s="379" t="str">
        <f>IF(AND('MAPA DE RIESGOS'!$AP515="Muy Baja",'MAPA DE RIESGOS'!$AR515="Leve"),CONCATENATE("R",'MAPA DE RIESGOS'!$H515,"C",'MAPA DE RIESGOS'!$AF515),"")</f>
        <v/>
      </c>
      <c r="N162" s="379" t="str">
        <f>IF(AND('MAPA DE RIESGOS'!$AP516="Muy Baja",'MAPA DE RIESGOS'!$AR516="Leve"),CONCATENATE("R",'MAPA DE RIESGOS'!$H516,"C",'MAPA DE RIESGOS'!$AF516),"")</f>
        <v/>
      </c>
      <c r="O162" s="379" t="str">
        <f>IF(AND('MAPA DE RIESGOS'!$AP517="Muy Baja",'MAPA DE RIESGOS'!$AR517="Leve"),CONCATENATE("R",'MAPA DE RIESGOS'!$H517,"C",'MAPA DE RIESGOS'!$AF517),"")</f>
        <v/>
      </c>
      <c r="P162" s="379" t="str">
        <f>IF(AND('MAPA DE RIESGOS'!$AP518="Muy Baja",'MAPA DE RIESGOS'!$AR518="Leve"),CONCATENATE("R",'MAPA DE RIESGOS'!$H518,"C",'MAPA DE RIESGOS'!$AF518),"")</f>
        <v/>
      </c>
      <c r="Q162" s="379" t="str">
        <f>IF(AND('MAPA DE RIESGOS'!$AP519="Muy Baja",'MAPA DE RIESGOS'!$AR519="Leve"),CONCATENATE("R",'MAPA DE RIESGOS'!$H519,"C",'MAPA DE RIESGOS'!$AF519),"")</f>
        <v/>
      </c>
      <c r="R162" s="379" t="str">
        <f>IF(AND('MAPA DE RIESGOS'!$AP520="Muy Baja",'MAPA DE RIESGOS'!$AR520="Leve"),CONCATENATE("R",'MAPA DE RIESGOS'!$H520,"C",'MAPA DE RIESGOS'!$AF520),"")</f>
        <v/>
      </c>
      <c r="S162" s="379" t="str">
        <f>IF(AND('MAPA DE RIESGOS'!$AP521="Muy Baja",'MAPA DE RIESGOS'!$AR521="Leve"),CONCATENATE("R",'MAPA DE RIESGOS'!$H521,"C",'MAPA DE RIESGOS'!$AF521),"")</f>
        <v/>
      </c>
      <c r="T162" s="379" t="str">
        <f>IF(AND('MAPA DE RIESGOS'!$AP522="Muy Baja",'MAPA DE RIESGOS'!$AR522="Leve"),CONCATENATE("R",'MAPA DE RIESGOS'!$H522,"C",'MAPA DE RIESGOS'!$AF522),"")</f>
        <v/>
      </c>
      <c r="U162" s="379" t="str">
        <f>IF(AND('MAPA DE RIESGOS'!$AP523="Muy Baja",'MAPA DE RIESGOS'!$AR523="Leve"),CONCATENATE("R",'MAPA DE RIESGOS'!$H523,"C",'MAPA DE RIESGOS'!$AF523),"")</f>
        <v/>
      </c>
      <c r="V162" s="379" t="str">
        <f>IF(AND('MAPA DE RIESGOS'!$AP524="Muy Baja",'MAPA DE RIESGOS'!$AR524="Leve"),CONCATENATE("R",'MAPA DE RIESGOS'!$H524,"C",'MAPA DE RIESGOS'!$AF524),"")</f>
        <v/>
      </c>
      <c r="W162" s="379" t="str">
        <f>IF(AND('MAPA DE RIESGOS'!$AP525="Muy Baja",'MAPA DE RIESGOS'!$AR525="Leve"),CONCATENATE("R",'MAPA DE RIESGOS'!$H525,"C",'MAPA DE RIESGOS'!$AF525),"")</f>
        <v/>
      </c>
      <c r="X162" s="379" t="str">
        <f>IF(AND('MAPA DE RIESGOS'!$AP526="Muy Baja",'MAPA DE RIESGOS'!$AR526="Leve"),CONCATENATE("R",'MAPA DE RIESGOS'!$H526,"C",'MAPA DE RIESGOS'!$AF526),"")</f>
        <v/>
      </c>
      <c r="Y162" s="379" t="str">
        <f>IF(AND('MAPA DE RIESGOS'!$AP527="Muy Baja",'MAPA DE RIESGOS'!$AR527="Leve"),CONCATENATE("R",'MAPA DE RIESGOS'!$H527,"C",'MAPA DE RIESGOS'!$AF527),"")</f>
        <v/>
      </c>
      <c r="Z162" s="379" t="str">
        <f>IF(AND('MAPA DE RIESGOS'!$AP528="Muy Baja",'MAPA DE RIESGOS'!$AR528="Leve"),CONCATENATE("R",'MAPA DE RIESGOS'!$H528,"C",'MAPA DE RIESGOS'!$AF528),"")</f>
        <v/>
      </c>
      <c r="AA162" s="380" t="str">
        <f>IF(AND('MAPA DE RIESGOS'!$AP529="Muy Baja",'MAPA DE RIESGOS'!$AR529="Leve"),CONCATENATE("R",'MAPA DE RIESGOS'!$H529,"C",'MAPA DE RIESGOS'!$AF529),"")</f>
        <v/>
      </c>
      <c r="AB162" s="378" t="str">
        <f>IF(AND('MAPA DE RIESGOS'!$AP512="Muy Baja",'MAPA DE RIESGOS'!$AR512="Menor"),CONCATENATE("R",'MAPA DE RIESGOS'!$H512,"C",'MAPA DE RIESGOS'!$AF512),"")</f>
        <v/>
      </c>
      <c r="AC162" s="379" t="str">
        <f>IF(AND('MAPA DE RIESGOS'!$AP513="Muy Baja",'MAPA DE RIESGOS'!$AR513="Menor"),CONCATENATE("R",'MAPA DE RIESGOS'!$H513,"C",'MAPA DE RIESGOS'!$AF513),"")</f>
        <v/>
      </c>
      <c r="AD162" s="379" t="str">
        <f>IF(AND('MAPA DE RIESGOS'!$AP514="Muy Baja",'MAPA DE RIESGOS'!$AR514="Menor"),CONCATENATE("R",'MAPA DE RIESGOS'!$H514,"C",'MAPA DE RIESGOS'!$AF514),"")</f>
        <v/>
      </c>
      <c r="AE162" s="379" t="str">
        <f>IF(AND('MAPA DE RIESGOS'!$AP515="Muy Baja",'MAPA DE RIESGOS'!$AR515="Menor"),CONCATENATE("R",'MAPA DE RIESGOS'!$H515,"C",'MAPA DE RIESGOS'!$AF515),"")</f>
        <v/>
      </c>
      <c r="AF162" s="379" t="str">
        <f>IF(AND('MAPA DE RIESGOS'!$AP516="Muy Baja",'MAPA DE RIESGOS'!$AR516="Menor"),CONCATENATE("R",'MAPA DE RIESGOS'!$H516,"C",'MAPA DE RIESGOS'!$AF516),"")</f>
        <v/>
      </c>
      <c r="AG162" s="379" t="str">
        <f>IF(AND('MAPA DE RIESGOS'!$AP517="Muy Baja",'MAPA DE RIESGOS'!$AR517="Menor"),CONCATENATE("R",'MAPA DE RIESGOS'!$H517,"C",'MAPA DE RIESGOS'!$AF517),"")</f>
        <v/>
      </c>
      <c r="AH162" s="379" t="str">
        <f>IF(AND('MAPA DE RIESGOS'!$AP518="Muy Baja",'MAPA DE RIESGOS'!$AR518="Menor"),CONCATENATE("R",'MAPA DE RIESGOS'!$H518,"C",'MAPA DE RIESGOS'!$AF518),"")</f>
        <v/>
      </c>
      <c r="AI162" s="379" t="str">
        <f>IF(AND('MAPA DE RIESGOS'!$AP519="Muy Baja",'MAPA DE RIESGOS'!$AR519="Menor"),CONCATENATE("R",'MAPA DE RIESGOS'!$H519,"C",'MAPA DE RIESGOS'!$AF519),"")</f>
        <v/>
      </c>
      <c r="AJ162" s="379" t="str">
        <f>IF(AND('MAPA DE RIESGOS'!$AP520="Muy Baja",'MAPA DE RIESGOS'!$AR520="Menor"),CONCATENATE("R",'MAPA DE RIESGOS'!$H520,"C",'MAPA DE RIESGOS'!$AF520),"")</f>
        <v/>
      </c>
      <c r="AK162" s="379" t="str">
        <f>IF(AND('MAPA DE RIESGOS'!$AP521="Muy Baja",'MAPA DE RIESGOS'!$AR521="Menor"),CONCATENATE("R",'MAPA DE RIESGOS'!$H521,"C",'MAPA DE RIESGOS'!$AF521),"")</f>
        <v/>
      </c>
      <c r="AL162" s="379" t="str">
        <f>IF(AND('MAPA DE RIESGOS'!$AP522="Muy Baja",'MAPA DE RIESGOS'!$AR522="Menor"),CONCATENATE("R",'MAPA DE RIESGOS'!$H522,"C",'MAPA DE RIESGOS'!$AF522),"")</f>
        <v/>
      </c>
      <c r="AM162" s="379" t="str">
        <f>IF(AND('MAPA DE RIESGOS'!$AP523="Muy Baja",'MAPA DE RIESGOS'!$AR523="Menor"),CONCATENATE("R",'MAPA DE RIESGOS'!$H523,"C",'MAPA DE RIESGOS'!$AF523),"")</f>
        <v/>
      </c>
      <c r="AN162" s="379" t="str">
        <f>IF(AND('MAPA DE RIESGOS'!$AP524="Muy Baja",'MAPA DE RIESGOS'!$AR524="Menor"),CONCATENATE("R",'MAPA DE RIESGOS'!$H524,"C",'MAPA DE RIESGOS'!$AF524),"")</f>
        <v/>
      </c>
      <c r="AO162" s="379" t="str">
        <f>IF(AND('MAPA DE RIESGOS'!$AP525="Muy Baja",'MAPA DE RIESGOS'!$AR525="Menor"),CONCATENATE("R",'MAPA DE RIESGOS'!$H525,"C",'MAPA DE RIESGOS'!$AF525),"")</f>
        <v/>
      </c>
      <c r="AP162" s="379" t="str">
        <f>IF(AND('MAPA DE RIESGOS'!$AP526="Muy Baja",'MAPA DE RIESGOS'!$AR526="Menor"),CONCATENATE("R",'MAPA DE RIESGOS'!$H526,"C",'MAPA DE RIESGOS'!$AF526),"")</f>
        <v/>
      </c>
      <c r="AQ162" s="379" t="str">
        <f>IF(AND('MAPA DE RIESGOS'!$AP527="Muy Baja",'MAPA DE RIESGOS'!$AR527="Menor"),CONCATENATE("R",'MAPA DE RIESGOS'!$H527,"C",'MAPA DE RIESGOS'!$AF527),"")</f>
        <v/>
      </c>
      <c r="AR162" s="379" t="str">
        <f>IF(AND('MAPA DE RIESGOS'!$AP528="Muy Baja",'MAPA DE RIESGOS'!$AR528="Menor"),CONCATENATE("R",'MAPA DE RIESGOS'!$H528,"C",'MAPA DE RIESGOS'!$AF528),"")</f>
        <v/>
      </c>
      <c r="AS162" s="380" t="str">
        <f>IF(AND('MAPA DE RIESGOS'!$AP529="Muy Baja",'MAPA DE RIESGOS'!$AR529="Menor"),CONCATENATE("R",'MAPA DE RIESGOS'!$H529,"C",'MAPA DE RIESGOS'!$AF529),"")</f>
        <v/>
      </c>
      <c r="AT162" s="369" t="str">
        <f>IF(AND('MAPA DE RIESGOS'!$AP512="Muy Baja",'MAPA DE RIESGOS'!$AR512="Moderado"),CONCATENATE("R",'MAPA DE RIESGOS'!$H512,"C",'MAPA DE RIESGOS'!$AF512),"")</f>
        <v/>
      </c>
      <c r="AU162" s="370" t="str">
        <f>IF(AND('MAPA DE RIESGOS'!$AP513="Muy Baja",'MAPA DE RIESGOS'!$AR513="Moderado"),CONCATENATE("R",'MAPA DE RIESGOS'!$H513,"C",'MAPA DE RIESGOS'!$AF513),"")</f>
        <v/>
      </c>
      <c r="AV162" s="370" t="str">
        <f>IF(AND('MAPA DE RIESGOS'!$AP514="Muy Baja",'MAPA DE RIESGOS'!$AR514="Moderado"),CONCATENATE("R",'MAPA DE RIESGOS'!$H514,"C",'MAPA DE RIESGOS'!$AF514),"")</f>
        <v/>
      </c>
      <c r="AW162" s="370" t="str">
        <f>IF(AND('MAPA DE RIESGOS'!$AP515="Muy Baja",'MAPA DE RIESGOS'!$AR515="Moderado"),CONCATENATE("R",'MAPA DE RIESGOS'!$H515,"C",'MAPA DE RIESGOS'!$AF515),"")</f>
        <v/>
      </c>
      <c r="AX162" s="370" t="str">
        <f>IF(AND('MAPA DE RIESGOS'!$AP516="Muy Baja",'MAPA DE RIESGOS'!$AR516="Moderado"),CONCATENATE("R",'MAPA DE RIESGOS'!$H516,"C",'MAPA DE RIESGOS'!$AF516),"")</f>
        <v/>
      </c>
      <c r="AY162" s="370" t="str">
        <f>IF(AND('MAPA DE RIESGOS'!$AP517="Muy Baja",'MAPA DE RIESGOS'!$AR517="Moderado"),CONCATENATE("R",'MAPA DE RIESGOS'!$H517,"C",'MAPA DE RIESGOS'!$AF517),"")</f>
        <v/>
      </c>
      <c r="AZ162" s="370" t="str">
        <f>IF(AND('MAPA DE RIESGOS'!$AP518="Muy Baja",'MAPA DE RIESGOS'!$AR518="Moderado"),CONCATENATE("R",'MAPA DE RIESGOS'!$H518,"C",'MAPA DE RIESGOS'!$AF518),"")</f>
        <v/>
      </c>
      <c r="BA162" s="370" t="str">
        <f>IF(AND('MAPA DE RIESGOS'!$AP519="Muy Baja",'MAPA DE RIESGOS'!$AR519="Moderado"),CONCATENATE("R",'MAPA DE RIESGOS'!$H519,"C",'MAPA DE RIESGOS'!$AF519),"")</f>
        <v/>
      </c>
      <c r="BB162" s="370" t="str">
        <f>IF(AND('MAPA DE RIESGOS'!$AP520="Muy Baja",'MAPA DE RIESGOS'!$AR520="Moderado"),CONCATENATE("R",'MAPA DE RIESGOS'!$H520,"C",'MAPA DE RIESGOS'!$AF520),"")</f>
        <v/>
      </c>
      <c r="BC162" s="370" t="str">
        <f>IF(AND('MAPA DE RIESGOS'!$AP521="Muy Baja",'MAPA DE RIESGOS'!$AR521="Moderado"),CONCATENATE("R",'MAPA DE RIESGOS'!$H521,"C",'MAPA DE RIESGOS'!$AF521),"")</f>
        <v/>
      </c>
      <c r="BD162" s="370" t="str">
        <f>IF(AND('MAPA DE RIESGOS'!$AP522="Muy Baja",'MAPA DE RIESGOS'!$AR522="Moderado"),CONCATENATE("R",'MAPA DE RIESGOS'!$H522,"C",'MAPA DE RIESGOS'!$AF522),"")</f>
        <v/>
      </c>
      <c r="BE162" s="370" t="str">
        <f>IF(AND('MAPA DE RIESGOS'!$AP523="Muy Baja",'MAPA DE RIESGOS'!$AR523="Moderado"),CONCATENATE("R",'MAPA DE RIESGOS'!$H523,"C",'MAPA DE RIESGOS'!$AF523),"")</f>
        <v/>
      </c>
      <c r="BF162" s="370" t="str">
        <f>IF(AND('MAPA DE RIESGOS'!$AP524="Muy Baja",'MAPA DE RIESGOS'!$AR524="Moderado"),CONCATENATE("R",'MAPA DE RIESGOS'!$H524,"C",'MAPA DE RIESGOS'!$AF524),"")</f>
        <v/>
      </c>
      <c r="BG162" s="370" t="str">
        <f>IF(AND('MAPA DE RIESGOS'!$AP525="Muy Baja",'MAPA DE RIESGOS'!$AR525="Moderado"),CONCATENATE("R",'MAPA DE RIESGOS'!$H525,"C",'MAPA DE RIESGOS'!$AF525),"")</f>
        <v/>
      </c>
      <c r="BH162" s="370" t="str">
        <f>IF(AND('MAPA DE RIESGOS'!$AP526="Muy Baja",'MAPA DE RIESGOS'!$AR526="Moderado"),CONCATENATE("R",'MAPA DE RIESGOS'!$H526,"C",'MAPA DE RIESGOS'!$AF526),"")</f>
        <v/>
      </c>
      <c r="BI162" s="370" t="str">
        <f>IF(AND('MAPA DE RIESGOS'!$AP527="Muy Baja",'MAPA DE RIESGOS'!$AR527="Moderado"),CONCATENATE("R",'MAPA DE RIESGOS'!$H527,"C",'MAPA DE RIESGOS'!$AF527),"")</f>
        <v/>
      </c>
      <c r="BJ162" s="370" t="str">
        <f>IF(AND('MAPA DE RIESGOS'!$AP528="Muy Baja",'MAPA DE RIESGOS'!$AR528="Moderado"),CONCATENATE("R",'MAPA DE RIESGOS'!$H528,"C",'MAPA DE RIESGOS'!$AF528),"")</f>
        <v/>
      </c>
      <c r="BK162" s="371" t="str">
        <f>IF(AND('MAPA DE RIESGOS'!$AP529="Muy Baja",'MAPA DE RIESGOS'!$AR529="Moderado"),CONCATENATE("R",'MAPA DE RIESGOS'!$H529,"C",'MAPA DE RIESGOS'!$AF529),"")</f>
        <v/>
      </c>
      <c r="BL162" s="357" t="str">
        <f>IF(AND('MAPA DE RIESGOS'!$AP512="Muy Baja",'MAPA DE RIESGOS'!$AR512="Mayor"),CONCATENATE("R",'MAPA DE RIESGOS'!$H512,"C",'MAPA DE RIESGOS'!$AF512),"")</f>
        <v/>
      </c>
      <c r="BM162" s="357" t="str">
        <f>IF(AND('MAPA DE RIESGOS'!$AP513="Muy Baja",'MAPA DE RIESGOS'!$AR513="Mayor"),CONCATENATE("R",'MAPA DE RIESGOS'!$H513,"C",'MAPA DE RIESGOS'!$AF513),"")</f>
        <v/>
      </c>
      <c r="BN162" s="357" t="str">
        <f>IF(AND('MAPA DE RIESGOS'!$AP514="Muy Baja",'MAPA DE RIESGOS'!$AR514="Mayor"),CONCATENATE("R",'MAPA DE RIESGOS'!$H514,"C",'MAPA DE RIESGOS'!$AF514),"")</f>
        <v/>
      </c>
      <c r="BO162" s="357" t="str">
        <f>IF(AND('MAPA DE RIESGOS'!$AP515="Muy Baja",'MAPA DE RIESGOS'!$AR515="Mayor"),CONCATENATE("R",'MAPA DE RIESGOS'!$H515,"C",'MAPA DE RIESGOS'!$AF515),"")</f>
        <v/>
      </c>
      <c r="BP162" s="357" t="str">
        <f>IF(AND('MAPA DE RIESGOS'!$AP516="Muy Baja",'MAPA DE RIESGOS'!$AR516="Mayor"),CONCATENATE("R",'MAPA DE RIESGOS'!$H516,"C",'MAPA DE RIESGOS'!$AF516),"")</f>
        <v/>
      </c>
      <c r="BQ162" s="357" t="str">
        <f>IF(AND('MAPA DE RIESGOS'!$AP517="Muy Baja",'MAPA DE RIESGOS'!$AR517="Mayor"),CONCATENATE("R",'MAPA DE RIESGOS'!$H517,"C",'MAPA DE RIESGOS'!$AF517),"")</f>
        <v/>
      </c>
      <c r="BR162" s="357" t="str">
        <f>IF(AND('MAPA DE RIESGOS'!$AP518="Muy Baja",'MAPA DE RIESGOS'!$AR518="Mayor"),CONCATENATE("R",'MAPA DE RIESGOS'!$H518,"C",'MAPA DE RIESGOS'!$AF518),"")</f>
        <v/>
      </c>
      <c r="BS162" s="357" t="str">
        <f>IF(AND('MAPA DE RIESGOS'!$AP519="Muy Baja",'MAPA DE RIESGOS'!$AR519="Mayor"),CONCATENATE("R",'MAPA DE RIESGOS'!$H519,"C",'MAPA DE RIESGOS'!$AF519),"")</f>
        <v/>
      </c>
      <c r="BT162" s="357" t="str">
        <f>IF(AND('MAPA DE RIESGOS'!$AP520="Muy Baja",'MAPA DE RIESGOS'!$AR520="Mayor"),CONCATENATE("R",'MAPA DE RIESGOS'!$H520,"C",'MAPA DE RIESGOS'!$AF520),"")</f>
        <v/>
      </c>
      <c r="BU162" s="357" t="str">
        <f>IF(AND('MAPA DE RIESGOS'!$AP521="Muy Baja",'MAPA DE RIESGOS'!$AR521="Mayor"),CONCATENATE("R",'MAPA DE RIESGOS'!$H521,"C",'MAPA DE RIESGOS'!$AF521),"")</f>
        <v/>
      </c>
      <c r="BV162" s="357" t="str">
        <f>IF(AND('MAPA DE RIESGOS'!$AP522="Muy Baja",'MAPA DE RIESGOS'!$AR522="Mayor"),CONCATENATE("R",'MAPA DE RIESGOS'!$H522,"C",'MAPA DE RIESGOS'!$AF522),"")</f>
        <v/>
      </c>
      <c r="BW162" s="357" t="str">
        <f>IF(AND('MAPA DE RIESGOS'!$AP523="Muy Baja",'MAPA DE RIESGOS'!$AR523="Mayor"),CONCATENATE("R",'MAPA DE RIESGOS'!$H523,"C",'MAPA DE RIESGOS'!$AF523),"")</f>
        <v/>
      </c>
      <c r="BX162" s="357" t="str">
        <f>IF(AND('MAPA DE RIESGOS'!$AP524="Muy Baja",'MAPA DE RIESGOS'!$AR524="Mayor"),CONCATENATE("R",'MAPA DE RIESGOS'!$H524,"C",'MAPA DE RIESGOS'!$AF524),"")</f>
        <v/>
      </c>
      <c r="BY162" s="357" t="str">
        <f>IF(AND('MAPA DE RIESGOS'!$AP525="Muy Baja",'MAPA DE RIESGOS'!$AR525="Mayor"),CONCATENATE("R",'MAPA DE RIESGOS'!$H525,"C",'MAPA DE RIESGOS'!$AF525),"")</f>
        <v/>
      </c>
      <c r="BZ162" s="357" t="str">
        <f>IF(AND('MAPA DE RIESGOS'!$AP526="Muy Baja",'MAPA DE RIESGOS'!$AR526="Mayor"),CONCATENATE("R",'MAPA DE RIESGOS'!$H526,"C",'MAPA DE RIESGOS'!$AF526),"")</f>
        <v/>
      </c>
      <c r="CA162" s="357" t="str">
        <f>IF(AND('MAPA DE RIESGOS'!$AP527="Muy Baja",'MAPA DE RIESGOS'!$AR527="Mayor"),CONCATENATE("R",'MAPA DE RIESGOS'!$H527,"C",'MAPA DE RIESGOS'!$AF527),"")</f>
        <v/>
      </c>
      <c r="CB162" s="357" t="str">
        <f>IF(AND('MAPA DE RIESGOS'!$AP528="Muy Baja",'MAPA DE RIESGOS'!$AR528="Mayor"),CONCATENATE("R",'MAPA DE RIESGOS'!$H528,"C",'MAPA DE RIESGOS'!$AF528),"")</f>
        <v/>
      </c>
      <c r="CC162" s="358" t="str">
        <f>IF(AND('MAPA DE RIESGOS'!$AP529="Muy Baja",'MAPA DE RIESGOS'!$AR529="Mayor"),CONCATENATE("R",'MAPA DE RIESGOS'!$H529,"C",'MAPA DE RIESGOS'!$AF529),"")</f>
        <v/>
      </c>
      <c r="CD162" s="359" t="str">
        <f>IF(AND('MAPA DE RIESGOS'!$AP512="Muy Baja",'MAPA DE RIESGOS'!$AR512="Catastrófico"),CONCATENATE("R",'MAPA DE RIESGOS'!$H512,"C",'MAPA DE RIESGOS'!$AF512),"")</f>
        <v/>
      </c>
      <c r="CE162" s="359" t="str">
        <f>IF(AND('MAPA DE RIESGOS'!$AP513="Muy Baja",'MAPA DE RIESGOS'!$AR513="Catastrófico"),CONCATENATE("R",'MAPA DE RIESGOS'!$H513,"C",'MAPA DE RIESGOS'!$AF513),"")</f>
        <v/>
      </c>
      <c r="CF162" s="359" t="str">
        <f>IF(AND('MAPA DE RIESGOS'!$AP514="Muy Baja",'MAPA DE RIESGOS'!$AR514="Catastrófico"),CONCATENATE("R",'MAPA DE RIESGOS'!$H514,"C",'MAPA DE RIESGOS'!$AF514),"")</f>
        <v/>
      </c>
      <c r="CG162" s="359" t="str">
        <f>IF(AND('MAPA DE RIESGOS'!$AP515="Muy Baja",'MAPA DE RIESGOS'!$AR515="Catastrófico"),CONCATENATE("R",'MAPA DE RIESGOS'!$H515,"C",'MAPA DE RIESGOS'!$AF515),"")</f>
        <v/>
      </c>
      <c r="CH162" s="359" t="str">
        <f>IF(AND('MAPA DE RIESGOS'!$AP516="Muy Baja",'MAPA DE RIESGOS'!$AR516="Catastrófico"),CONCATENATE("R",'MAPA DE RIESGOS'!$H516,"C",'MAPA DE RIESGOS'!$AF516),"")</f>
        <v/>
      </c>
      <c r="CI162" s="359" t="str">
        <f>IF(AND('MAPA DE RIESGOS'!$AP517="Muy Baja",'MAPA DE RIESGOS'!$AR517="Catastrófico"),CONCATENATE("R",'MAPA DE RIESGOS'!$H517,"C",'MAPA DE RIESGOS'!$AF517),"")</f>
        <v/>
      </c>
      <c r="CJ162" s="359" t="str">
        <f>IF(AND('MAPA DE RIESGOS'!$AP518="Muy Baja",'MAPA DE RIESGOS'!$AR518="Catastrófico"),CONCATENATE("R",'MAPA DE RIESGOS'!$H518,"C",'MAPA DE RIESGOS'!$AF518),"")</f>
        <v/>
      </c>
      <c r="CK162" s="359" t="str">
        <f>IF(AND('MAPA DE RIESGOS'!$AP519="Muy Baja",'MAPA DE RIESGOS'!$AR519="Catastrófico"),CONCATENATE("R",'MAPA DE RIESGOS'!$H519,"C",'MAPA DE RIESGOS'!$AF519),"")</f>
        <v/>
      </c>
      <c r="CL162" s="359" t="str">
        <f>IF(AND('MAPA DE RIESGOS'!$AP520="Muy Baja",'MAPA DE RIESGOS'!$AR520="Catastrófico"),CONCATENATE("R",'MAPA DE RIESGOS'!$H520,"C",'MAPA DE RIESGOS'!$AF520),"")</f>
        <v/>
      </c>
      <c r="CM162" s="359" t="str">
        <f>IF(AND('MAPA DE RIESGOS'!$AP521="Muy Baja",'MAPA DE RIESGOS'!$AR521="Catastrófico"),CONCATENATE("R",'MAPA DE RIESGOS'!$H521,"C",'MAPA DE RIESGOS'!$AF521),"")</f>
        <v/>
      </c>
      <c r="CN162" s="359" t="str">
        <f>IF(AND('MAPA DE RIESGOS'!$AP522="Muy Baja",'MAPA DE RIESGOS'!$AR522="Catastrófico"),CONCATENATE("R",'MAPA DE RIESGOS'!$H522,"C",'MAPA DE RIESGOS'!$AF522),"")</f>
        <v/>
      </c>
      <c r="CO162" s="359" t="str">
        <f>IF(AND('MAPA DE RIESGOS'!$AP523="Muy Baja",'MAPA DE RIESGOS'!$AR523="Catastrófico"),CONCATENATE("R",'MAPA DE RIESGOS'!$H523,"C",'MAPA DE RIESGOS'!$AF523),"")</f>
        <v/>
      </c>
      <c r="CP162" s="359" t="str">
        <f>IF(AND('MAPA DE RIESGOS'!$AP524="Muy Baja",'MAPA DE RIESGOS'!$AR524="Catastrófico"),CONCATENATE("R",'MAPA DE RIESGOS'!$H524,"C",'MAPA DE RIESGOS'!$AF524),"")</f>
        <v/>
      </c>
      <c r="CQ162" s="359" t="str">
        <f>IF(AND('MAPA DE RIESGOS'!$AP525="Muy Baja",'MAPA DE RIESGOS'!$AR525="Catastrófico"),CONCATENATE("R",'MAPA DE RIESGOS'!$H525,"C",'MAPA DE RIESGOS'!$AF525),"")</f>
        <v/>
      </c>
      <c r="CR162" s="359" t="str">
        <f>IF(AND('MAPA DE RIESGOS'!$AP526="Muy Baja",'MAPA DE RIESGOS'!$AR526="Catastrófico"),CONCATENATE("R",'MAPA DE RIESGOS'!$H526,"C",'MAPA DE RIESGOS'!$AF526),"")</f>
        <v/>
      </c>
      <c r="CS162" s="359" t="str">
        <f>IF(AND('MAPA DE RIESGOS'!$AP527="Muy Baja",'MAPA DE RIESGOS'!$AR527="Catastrófico"),CONCATENATE("R",'MAPA DE RIESGOS'!$H527,"C",'MAPA DE RIESGOS'!$AF527),"")</f>
        <v/>
      </c>
      <c r="CT162" s="359" t="str">
        <f>IF(AND('MAPA DE RIESGOS'!$AP528="Muy Baja",'MAPA DE RIESGOS'!$AR528="Catastrófico"),CONCATENATE("R",'MAPA DE RIESGOS'!$H528,"C",'MAPA DE RIESGOS'!$AF528),"")</f>
        <v/>
      </c>
      <c r="CU162" s="360" t="str">
        <f>IF(AND('MAPA DE RIESGOS'!$AP529="Muy Baja",'MAPA DE RIESGOS'!$AR529="Catastrófico"),CONCATENATE("R",'MAPA DE RIESGOS'!$H529,"C",'MAPA DE RIESGOS'!$AF529),"")</f>
        <v/>
      </c>
      <c r="CV162" s="67"/>
    </row>
    <row r="163" spans="2:106" ht="32.5" customHeight="1">
      <c r="B163" s="749"/>
      <c r="C163" s="749"/>
      <c r="D163" s="750"/>
      <c r="E163" s="738"/>
      <c r="F163" s="739"/>
      <c r="G163" s="739"/>
      <c r="H163" s="739"/>
      <c r="I163" s="739"/>
      <c r="J163" s="378" t="str">
        <f>IF(AND('MAPA DE RIESGOS'!$AP530="Muy Baja",'MAPA DE RIESGOS'!$AR530="Leve"),CONCATENATE("R",'MAPA DE RIESGOS'!$H530,"C",'MAPA DE RIESGOS'!$AF530),"")</f>
        <v/>
      </c>
      <c r="K163" s="379" t="str">
        <f>IF(AND('MAPA DE RIESGOS'!$AP531="Muy Baja",'MAPA DE RIESGOS'!$AR531="Leve"),CONCATENATE("R",'MAPA DE RIESGOS'!$H531,"C",'MAPA DE RIESGOS'!$AF531),"")</f>
        <v/>
      </c>
      <c r="L163" s="379" t="str">
        <f>IF(AND('MAPA DE RIESGOS'!$AP532="Muy Baja",'MAPA DE RIESGOS'!$AR532="Leve"),CONCATENATE("R",'MAPA DE RIESGOS'!$H532,"C",'MAPA DE RIESGOS'!$AF532),"")</f>
        <v/>
      </c>
      <c r="M163" s="379" t="str">
        <f>IF(AND('MAPA DE RIESGOS'!$AP533="Muy Baja",'MAPA DE RIESGOS'!$AR533="Leve"),CONCATENATE("R",'MAPA DE RIESGOS'!$H533,"C",'MAPA DE RIESGOS'!$AF533),"")</f>
        <v/>
      </c>
      <c r="N163" s="379" t="str">
        <f>IF(AND('MAPA DE RIESGOS'!$AP534="Muy Baja",'MAPA DE RIESGOS'!$AR534="Leve"),CONCATENATE("R",'MAPA DE RIESGOS'!$H534,"C",'MAPA DE RIESGOS'!$AF534),"")</f>
        <v/>
      </c>
      <c r="O163" s="379" t="str">
        <f>IF(AND('MAPA DE RIESGOS'!$AP535="Muy Baja",'MAPA DE RIESGOS'!$AR535="Leve"),CONCATENATE("R",'MAPA DE RIESGOS'!$H535,"C",'MAPA DE RIESGOS'!$AF535),"")</f>
        <v/>
      </c>
      <c r="P163" s="379" t="str">
        <f>IF(AND('MAPA DE RIESGOS'!$AP536="Muy Baja",'MAPA DE RIESGOS'!$AR536="Leve"),CONCATENATE("R",'MAPA DE RIESGOS'!$H536,"C",'MAPA DE RIESGOS'!$AF536),"")</f>
        <v/>
      </c>
      <c r="Q163" s="379" t="str">
        <f>IF(AND('MAPA DE RIESGOS'!$AP537="Muy Baja",'MAPA DE RIESGOS'!$AR537="Leve"),CONCATENATE("R",'MAPA DE RIESGOS'!$H537,"C",'MAPA DE RIESGOS'!$AF537),"")</f>
        <v/>
      </c>
      <c r="R163" s="379" t="str">
        <f>IF(AND('MAPA DE RIESGOS'!$AP538="Muy Baja",'MAPA DE RIESGOS'!$AR538="Leve"),CONCATENATE("R",'MAPA DE RIESGOS'!$H538,"C",'MAPA DE RIESGOS'!$AF538),"")</f>
        <v/>
      </c>
      <c r="S163" s="379" t="str">
        <f>IF(AND('MAPA DE RIESGOS'!$AP539="Muy Baja",'MAPA DE RIESGOS'!$AR539="Leve"),CONCATENATE("R",'MAPA DE RIESGOS'!$H539,"C",'MAPA DE RIESGOS'!$AF539),"")</f>
        <v/>
      </c>
      <c r="T163" s="379" t="str">
        <f>IF(AND('MAPA DE RIESGOS'!$AP540="Muy Baja",'MAPA DE RIESGOS'!$AR540="Leve"),CONCATENATE("R",'MAPA DE RIESGOS'!$H540,"C",'MAPA DE RIESGOS'!$AF540),"")</f>
        <v/>
      </c>
      <c r="U163" s="379" t="str">
        <f>IF(AND('MAPA DE RIESGOS'!$AP541="Muy Baja",'MAPA DE RIESGOS'!$AR541="Leve"),CONCATENATE("R",'MAPA DE RIESGOS'!$H541,"C",'MAPA DE RIESGOS'!$AF541),"")</f>
        <v/>
      </c>
      <c r="V163" s="379" t="str">
        <f>IF(AND('MAPA DE RIESGOS'!$AP542="Muy Baja",'MAPA DE RIESGOS'!$AR542="Leve"),CONCATENATE("R",'MAPA DE RIESGOS'!$H542,"C",'MAPA DE RIESGOS'!$AF542),"")</f>
        <v/>
      </c>
      <c r="W163" s="379" t="str">
        <f>IF(AND('MAPA DE RIESGOS'!$AP543="Muy Baja",'MAPA DE RIESGOS'!$AR543="Leve"),CONCATENATE("R",'MAPA DE RIESGOS'!$H543,"C",'MAPA DE RIESGOS'!$AF543),"")</f>
        <v/>
      </c>
      <c r="X163" s="379" t="str">
        <f>IF(AND('MAPA DE RIESGOS'!$AP544="Muy Baja",'MAPA DE RIESGOS'!$AR544="Leve"),CONCATENATE("R",'MAPA DE RIESGOS'!$H544,"C",'MAPA DE RIESGOS'!$AF544),"")</f>
        <v/>
      </c>
      <c r="Y163" s="379" t="str">
        <f>IF(AND('MAPA DE RIESGOS'!$AP545="Muy Baja",'MAPA DE RIESGOS'!$AR545="Leve"),CONCATENATE("R",'MAPA DE RIESGOS'!$H545,"C",'MAPA DE RIESGOS'!$AF545),"")</f>
        <v/>
      </c>
      <c r="Z163" s="379" t="str">
        <f>IF(AND('MAPA DE RIESGOS'!$AP546="Muy Baja",'MAPA DE RIESGOS'!$AR546="Leve"),CONCATENATE("R",'MAPA DE RIESGOS'!$H546,"C",'MAPA DE RIESGOS'!$AF546),"")</f>
        <v/>
      </c>
      <c r="AA163" s="380" t="str">
        <f>IF(AND('MAPA DE RIESGOS'!$AP547="Muy Baja",'MAPA DE RIESGOS'!$AR547="Leve"),CONCATENATE("R",'MAPA DE RIESGOS'!$H547,"C",'MAPA DE RIESGOS'!$AF547),"")</f>
        <v/>
      </c>
      <c r="AB163" s="378" t="str">
        <f>IF(AND('MAPA DE RIESGOS'!$AP530="Muy Baja",'MAPA DE RIESGOS'!$AR530="Menor"),CONCATENATE("R",'MAPA DE RIESGOS'!$H530,"C",'MAPA DE RIESGOS'!$AF530),"")</f>
        <v/>
      </c>
      <c r="AC163" s="379" t="str">
        <f>IF(AND('MAPA DE RIESGOS'!$AP531="Muy Baja",'MAPA DE RIESGOS'!$AR531="Menor"),CONCATENATE("R",'MAPA DE RIESGOS'!$H531,"C",'MAPA DE RIESGOS'!$AF531),"")</f>
        <v/>
      </c>
      <c r="AD163" s="379" t="str">
        <f>IF(AND('MAPA DE RIESGOS'!$AP532="Muy Baja",'MAPA DE RIESGOS'!$AR532="Menor"),CONCATENATE("R",'MAPA DE RIESGOS'!$H532,"C",'MAPA DE RIESGOS'!$AF532),"")</f>
        <v/>
      </c>
      <c r="AE163" s="379" t="str">
        <f>IF(AND('MAPA DE RIESGOS'!$AP533="Muy Baja",'MAPA DE RIESGOS'!$AR533="Menor"),CONCATENATE("R",'MAPA DE RIESGOS'!$H533,"C",'MAPA DE RIESGOS'!$AF533),"")</f>
        <v/>
      </c>
      <c r="AF163" s="379" t="str">
        <f>IF(AND('MAPA DE RIESGOS'!$AP534="Muy Baja",'MAPA DE RIESGOS'!$AR534="Menor"),CONCATENATE("R",'MAPA DE RIESGOS'!$H534,"C",'MAPA DE RIESGOS'!$AF534),"")</f>
        <v/>
      </c>
      <c r="AG163" s="379" t="str">
        <f>IF(AND('MAPA DE RIESGOS'!$AP535="Muy Baja",'MAPA DE RIESGOS'!$AR535="Menor"),CONCATENATE("R",'MAPA DE RIESGOS'!$H535,"C",'MAPA DE RIESGOS'!$AF535),"")</f>
        <v/>
      </c>
      <c r="AH163" s="379" t="str">
        <f>IF(AND('MAPA DE RIESGOS'!$AP536="Muy Baja",'MAPA DE RIESGOS'!$AR536="Menor"),CONCATENATE("R",'MAPA DE RIESGOS'!$H536,"C",'MAPA DE RIESGOS'!$AF536),"")</f>
        <v/>
      </c>
      <c r="AI163" s="379" t="str">
        <f>IF(AND('MAPA DE RIESGOS'!$AP537="Muy Baja",'MAPA DE RIESGOS'!$AR537="Menor"),CONCATENATE("R",'MAPA DE RIESGOS'!$H537,"C",'MAPA DE RIESGOS'!$AF537),"")</f>
        <v/>
      </c>
      <c r="AJ163" s="379" t="str">
        <f>IF(AND('MAPA DE RIESGOS'!$AP538="Muy Baja",'MAPA DE RIESGOS'!$AR538="Menor"),CONCATENATE("R",'MAPA DE RIESGOS'!$H538,"C",'MAPA DE RIESGOS'!$AF538),"")</f>
        <v/>
      </c>
      <c r="AK163" s="379" t="str">
        <f>IF(AND('MAPA DE RIESGOS'!$AP539="Muy Baja",'MAPA DE RIESGOS'!$AR539="Menor"),CONCATENATE("R",'MAPA DE RIESGOS'!$H539,"C",'MAPA DE RIESGOS'!$AF539),"")</f>
        <v/>
      </c>
      <c r="AL163" s="379" t="str">
        <f>IF(AND('MAPA DE RIESGOS'!$AP540="Muy Baja",'MAPA DE RIESGOS'!$AR540="Menor"),CONCATENATE("R",'MAPA DE RIESGOS'!$H540,"C",'MAPA DE RIESGOS'!$AF540),"")</f>
        <v/>
      </c>
      <c r="AM163" s="379" t="str">
        <f>IF(AND('MAPA DE RIESGOS'!$AP541="Muy Baja",'MAPA DE RIESGOS'!$AR541="Menor"),CONCATENATE("R",'MAPA DE RIESGOS'!$H541,"C",'MAPA DE RIESGOS'!$AF541),"")</f>
        <v/>
      </c>
      <c r="AN163" s="379" t="str">
        <f>IF(AND('MAPA DE RIESGOS'!$AP542="Muy Baja",'MAPA DE RIESGOS'!$AR542="Menor"),CONCATENATE("R",'MAPA DE RIESGOS'!$H542,"C",'MAPA DE RIESGOS'!$AF542),"")</f>
        <v/>
      </c>
      <c r="AO163" s="379" t="str">
        <f>IF(AND('MAPA DE RIESGOS'!$AP543="Muy Baja",'MAPA DE RIESGOS'!$AR543="Menor"),CONCATENATE("R",'MAPA DE RIESGOS'!$H543,"C",'MAPA DE RIESGOS'!$AF543),"")</f>
        <v/>
      </c>
      <c r="AP163" s="379" t="str">
        <f>IF(AND('MAPA DE RIESGOS'!$AP544="Muy Baja",'MAPA DE RIESGOS'!$AR544="Menor"),CONCATENATE("R",'MAPA DE RIESGOS'!$H544,"C",'MAPA DE RIESGOS'!$AF544),"")</f>
        <v/>
      </c>
      <c r="AQ163" s="379" t="str">
        <f>IF(AND('MAPA DE RIESGOS'!$AP545="Muy Baja",'MAPA DE RIESGOS'!$AR545="Menor"),CONCATENATE("R",'MAPA DE RIESGOS'!$H545,"C",'MAPA DE RIESGOS'!$AF545),"")</f>
        <v/>
      </c>
      <c r="AR163" s="379" t="str">
        <f>IF(AND('MAPA DE RIESGOS'!$AP546="Muy Baja",'MAPA DE RIESGOS'!$AR546="Menor"),CONCATENATE("R",'MAPA DE RIESGOS'!$H546,"C",'MAPA DE RIESGOS'!$AF546),"")</f>
        <v/>
      </c>
      <c r="AS163" s="380" t="str">
        <f>IF(AND('MAPA DE RIESGOS'!$AP547="Muy Baja",'MAPA DE RIESGOS'!$AR547="Menor"),CONCATENATE("R",'MAPA DE RIESGOS'!$H547,"C",'MAPA DE RIESGOS'!$AF547),"")</f>
        <v/>
      </c>
      <c r="AT163" s="369" t="str">
        <f>IF(AND('MAPA DE RIESGOS'!$AP530="Muy Baja",'MAPA DE RIESGOS'!$AR530="Moderado"),CONCATENATE("R",'MAPA DE RIESGOS'!$H530,"C",'MAPA DE RIESGOS'!$AF530),"")</f>
        <v/>
      </c>
      <c r="AU163" s="370" t="str">
        <f>IF(AND('MAPA DE RIESGOS'!$AP531="Muy Baja",'MAPA DE RIESGOS'!$AR531="Moderado"),CONCATENATE("R",'MAPA DE RIESGOS'!$H531,"C",'MAPA DE RIESGOS'!$AF531),"")</f>
        <v/>
      </c>
      <c r="AV163" s="370" t="str">
        <f>IF(AND('MAPA DE RIESGOS'!$AP532="Muy Baja",'MAPA DE RIESGOS'!$AR532="Moderado"),CONCATENATE("R",'MAPA DE RIESGOS'!$H532,"C",'MAPA DE RIESGOS'!$AF532),"")</f>
        <v/>
      </c>
      <c r="AW163" s="370" t="str">
        <f>IF(AND('MAPA DE RIESGOS'!$AP533="Muy Baja",'MAPA DE RIESGOS'!$AR533="Moderado"),CONCATENATE("R",'MAPA DE RIESGOS'!$H533,"C",'MAPA DE RIESGOS'!$AF533),"")</f>
        <v/>
      </c>
      <c r="AX163" s="370" t="str">
        <f>IF(AND('MAPA DE RIESGOS'!$AP534="Muy Baja",'MAPA DE RIESGOS'!$AR534="Moderado"),CONCATENATE("R",'MAPA DE RIESGOS'!$H534,"C",'MAPA DE RIESGOS'!$AF534),"")</f>
        <v/>
      </c>
      <c r="AY163" s="370" t="str">
        <f>IF(AND('MAPA DE RIESGOS'!$AP535="Muy Baja",'MAPA DE RIESGOS'!$AR535="Moderado"),CONCATENATE("R",'MAPA DE RIESGOS'!$H535,"C",'MAPA DE RIESGOS'!$AF535),"")</f>
        <v/>
      </c>
      <c r="AZ163" s="370" t="str">
        <f>IF(AND('MAPA DE RIESGOS'!$AP536="Muy Baja",'MAPA DE RIESGOS'!$AR536="Moderado"),CONCATENATE("R",'MAPA DE RIESGOS'!$H536,"C",'MAPA DE RIESGOS'!$AF536),"")</f>
        <v/>
      </c>
      <c r="BA163" s="370" t="str">
        <f>IF(AND('MAPA DE RIESGOS'!$AP537="Muy Baja",'MAPA DE RIESGOS'!$AR537="Moderado"),CONCATENATE("R",'MAPA DE RIESGOS'!$H537,"C",'MAPA DE RIESGOS'!$AF537),"")</f>
        <v/>
      </c>
      <c r="BB163" s="370" t="str">
        <f>IF(AND('MAPA DE RIESGOS'!$AP538="Muy Baja",'MAPA DE RIESGOS'!$AR538="Moderado"),CONCATENATE("R",'MAPA DE RIESGOS'!$H538,"C",'MAPA DE RIESGOS'!$AF538),"")</f>
        <v/>
      </c>
      <c r="BC163" s="370" t="str">
        <f>IF(AND('MAPA DE RIESGOS'!$AP539="Muy Baja",'MAPA DE RIESGOS'!$AR539="Moderado"),CONCATENATE("R",'MAPA DE RIESGOS'!$H539,"C",'MAPA DE RIESGOS'!$AF539),"")</f>
        <v/>
      </c>
      <c r="BD163" s="370" t="str">
        <f>IF(AND('MAPA DE RIESGOS'!$AP540="Muy Baja",'MAPA DE RIESGOS'!$AR540="Moderado"),CONCATENATE("R",'MAPA DE RIESGOS'!$H540,"C",'MAPA DE RIESGOS'!$AF540),"")</f>
        <v/>
      </c>
      <c r="BE163" s="370" t="str">
        <f>IF(AND('MAPA DE RIESGOS'!$AP541="Muy Baja",'MAPA DE RIESGOS'!$AR541="Moderado"),CONCATENATE("R",'MAPA DE RIESGOS'!$H541,"C",'MAPA DE RIESGOS'!$AF541),"")</f>
        <v/>
      </c>
      <c r="BF163" s="370" t="str">
        <f>IF(AND('MAPA DE RIESGOS'!$AP542="Muy Baja",'MAPA DE RIESGOS'!$AR542="Moderado"),CONCATENATE("R",'MAPA DE RIESGOS'!$H542,"C",'MAPA DE RIESGOS'!$AF542),"")</f>
        <v/>
      </c>
      <c r="BG163" s="370" t="str">
        <f>IF(AND('MAPA DE RIESGOS'!$AP543="Muy Baja",'MAPA DE RIESGOS'!$AR543="Moderado"),CONCATENATE("R",'MAPA DE RIESGOS'!$H543,"C",'MAPA DE RIESGOS'!$AF543),"")</f>
        <v/>
      </c>
      <c r="BH163" s="370" t="str">
        <f>IF(AND('MAPA DE RIESGOS'!$AP544="Muy Baja",'MAPA DE RIESGOS'!$AR544="Moderado"),CONCATENATE("R",'MAPA DE RIESGOS'!$H544,"C",'MAPA DE RIESGOS'!$AF544),"")</f>
        <v/>
      </c>
      <c r="BI163" s="370" t="str">
        <f>IF(AND('MAPA DE RIESGOS'!$AP545="Muy Baja",'MAPA DE RIESGOS'!$AR545="Moderado"),CONCATENATE("R",'MAPA DE RIESGOS'!$H545,"C",'MAPA DE RIESGOS'!$AF545),"")</f>
        <v/>
      </c>
      <c r="BJ163" s="370" t="str">
        <f>IF(AND('MAPA DE RIESGOS'!$AP546="Muy Baja",'MAPA DE RIESGOS'!$AR546="Moderado"),CONCATENATE("R",'MAPA DE RIESGOS'!$H546,"C",'MAPA DE RIESGOS'!$AF546),"")</f>
        <v/>
      </c>
      <c r="BK163" s="371" t="str">
        <f>IF(AND('MAPA DE RIESGOS'!$AP547="Muy Baja",'MAPA DE RIESGOS'!$AR547="Moderado"),CONCATENATE("R",'MAPA DE RIESGOS'!$H547,"C",'MAPA DE RIESGOS'!$AF547),"")</f>
        <v/>
      </c>
      <c r="BL163" s="357" t="str">
        <f>IF(AND('MAPA DE RIESGOS'!$AP530="Muy Baja",'MAPA DE RIESGOS'!$AR530="Mayor"),CONCATENATE("R",'MAPA DE RIESGOS'!$H530,"C",'MAPA DE RIESGOS'!$AF530),"")</f>
        <v/>
      </c>
      <c r="BM163" s="357" t="str">
        <f>IF(AND('MAPA DE RIESGOS'!$AP531="Muy Baja",'MAPA DE RIESGOS'!$AR531="Mayor"),CONCATENATE("R",'MAPA DE RIESGOS'!$H531,"C",'MAPA DE RIESGOS'!$AF531),"")</f>
        <v/>
      </c>
      <c r="BN163" s="357" t="str">
        <f>IF(AND('MAPA DE RIESGOS'!$AP532="Muy Baja",'MAPA DE RIESGOS'!$AR532="Mayor"),CONCATENATE("R",'MAPA DE RIESGOS'!$H532,"C",'MAPA DE RIESGOS'!$AF532),"")</f>
        <v/>
      </c>
      <c r="BO163" s="357" t="str">
        <f>IF(AND('MAPA DE RIESGOS'!$AP533="Muy Baja",'MAPA DE RIESGOS'!$AR533="Mayor"),CONCATENATE("R",'MAPA DE RIESGOS'!$H533,"C",'MAPA DE RIESGOS'!$AF533),"")</f>
        <v/>
      </c>
      <c r="BP163" s="357" t="str">
        <f>IF(AND('MAPA DE RIESGOS'!$AP534="Muy Baja",'MAPA DE RIESGOS'!$AR534="Mayor"),CONCATENATE("R",'MAPA DE RIESGOS'!$H534,"C",'MAPA DE RIESGOS'!$AF534),"")</f>
        <v/>
      </c>
      <c r="BQ163" s="357" t="str">
        <f>IF(AND('MAPA DE RIESGOS'!$AP535="Muy Baja",'MAPA DE RIESGOS'!$AR535="Mayor"),CONCATENATE("R",'MAPA DE RIESGOS'!$H535,"C",'MAPA DE RIESGOS'!$AF535),"")</f>
        <v/>
      </c>
      <c r="BR163" s="357" t="str">
        <f>IF(AND('MAPA DE RIESGOS'!$AP536="Muy Baja",'MAPA DE RIESGOS'!$AR536="Mayor"),CONCATENATE("R",'MAPA DE RIESGOS'!$H536,"C",'MAPA DE RIESGOS'!$AF536),"")</f>
        <v/>
      </c>
      <c r="BS163" s="357" t="str">
        <f>IF(AND('MAPA DE RIESGOS'!$AP537="Muy Baja",'MAPA DE RIESGOS'!$AR537="Mayor"),CONCATENATE("R",'MAPA DE RIESGOS'!$H537,"C",'MAPA DE RIESGOS'!$AF537),"")</f>
        <v/>
      </c>
      <c r="BT163" s="357" t="str">
        <f>IF(AND('MAPA DE RIESGOS'!$AP538="Muy Baja",'MAPA DE RIESGOS'!$AR538="Mayor"),CONCATENATE("R",'MAPA DE RIESGOS'!$H538,"C",'MAPA DE RIESGOS'!$AF538),"")</f>
        <v/>
      </c>
      <c r="BU163" s="357" t="str">
        <f>IF(AND('MAPA DE RIESGOS'!$AP539="Muy Baja",'MAPA DE RIESGOS'!$AR539="Mayor"),CONCATENATE("R",'MAPA DE RIESGOS'!$H539,"C",'MAPA DE RIESGOS'!$AF539),"")</f>
        <v/>
      </c>
      <c r="BV163" s="357" t="str">
        <f>IF(AND('MAPA DE RIESGOS'!$AP540="Muy Baja",'MAPA DE RIESGOS'!$AR540="Mayor"),CONCATENATE("R",'MAPA DE RIESGOS'!$H540,"C",'MAPA DE RIESGOS'!$AF540),"")</f>
        <v/>
      </c>
      <c r="BW163" s="357" t="str">
        <f>IF(AND('MAPA DE RIESGOS'!$AP541="Muy Baja",'MAPA DE RIESGOS'!$AR541="Mayor"),CONCATENATE("R",'MAPA DE RIESGOS'!$H541,"C",'MAPA DE RIESGOS'!$AF541),"")</f>
        <v/>
      </c>
      <c r="BX163" s="357" t="str">
        <f>IF(AND('MAPA DE RIESGOS'!$AP542="Muy Baja",'MAPA DE RIESGOS'!$AR542="Mayor"),CONCATENATE("R",'MAPA DE RIESGOS'!$H542,"C",'MAPA DE RIESGOS'!$AF542),"")</f>
        <v/>
      </c>
      <c r="BY163" s="357" t="str">
        <f>IF(AND('MAPA DE RIESGOS'!$AP543="Muy Baja",'MAPA DE RIESGOS'!$AR543="Mayor"),CONCATENATE("R",'MAPA DE RIESGOS'!$H543,"C",'MAPA DE RIESGOS'!$AF543),"")</f>
        <v/>
      </c>
      <c r="BZ163" s="357" t="str">
        <f>IF(AND('MAPA DE RIESGOS'!$AP544="Muy Baja",'MAPA DE RIESGOS'!$AR544="Mayor"),CONCATENATE("R",'MAPA DE RIESGOS'!$H544,"C",'MAPA DE RIESGOS'!$AF544),"")</f>
        <v/>
      </c>
      <c r="CA163" s="357" t="str">
        <f>IF(AND('MAPA DE RIESGOS'!$AP545="Muy Baja",'MAPA DE RIESGOS'!$AR545="Mayor"),CONCATENATE("R",'MAPA DE RIESGOS'!$H545,"C",'MAPA DE RIESGOS'!$AF545),"")</f>
        <v/>
      </c>
      <c r="CB163" s="357" t="str">
        <f>IF(AND('MAPA DE RIESGOS'!$AP546="Muy Baja",'MAPA DE RIESGOS'!$AR546="Mayor"),CONCATENATE("R",'MAPA DE RIESGOS'!$H546,"C",'MAPA DE RIESGOS'!$AF546),"")</f>
        <v/>
      </c>
      <c r="CC163" s="358" t="str">
        <f>IF(AND('MAPA DE RIESGOS'!$AP547="Muy Baja",'MAPA DE RIESGOS'!$AR547="Mayor"),CONCATENATE("R",'MAPA DE RIESGOS'!$H547,"C",'MAPA DE RIESGOS'!$AF547),"")</f>
        <v/>
      </c>
      <c r="CD163" s="359" t="str">
        <f>IF(AND('MAPA DE RIESGOS'!$AP530="Muy Baja",'MAPA DE RIESGOS'!$AR530="Catastrófico"),CONCATENATE("R",'MAPA DE RIESGOS'!$H530,"C",'MAPA DE RIESGOS'!$AF530),"")</f>
        <v/>
      </c>
      <c r="CE163" s="359" t="str">
        <f>IF(AND('MAPA DE RIESGOS'!$AP531="Muy Baja",'MAPA DE RIESGOS'!$AR531="Catastrófico"),CONCATENATE("R",'MAPA DE RIESGOS'!$H531,"C",'MAPA DE RIESGOS'!$AF531),"")</f>
        <v/>
      </c>
      <c r="CF163" s="359" t="str">
        <f>IF(AND('MAPA DE RIESGOS'!$AP532="Muy Baja",'MAPA DE RIESGOS'!$AR532="Catastrófico"),CONCATENATE("R",'MAPA DE RIESGOS'!$H532,"C",'MAPA DE RIESGOS'!$AF532),"")</f>
        <v/>
      </c>
      <c r="CG163" s="359" t="str">
        <f>IF(AND('MAPA DE RIESGOS'!$AP533="Muy Baja",'MAPA DE RIESGOS'!$AR533="Catastrófico"),CONCATENATE("R",'MAPA DE RIESGOS'!$H533,"C",'MAPA DE RIESGOS'!$AF533),"")</f>
        <v/>
      </c>
      <c r="CH163" s="359" t="str">
        <f>IF(AND('MAPA DE RIESGOS'!$AP534="Muy Baja",'MAPA DE RIESGOS'!$AR534="Catastrófico"),CONCATENATE("R",'MAPA DE RIESGOS'!$H534,"C",'MAPA DE RIESGOS'!$AF534),"")</f>
        <v/>
      </c>
      <c r="CI163" s="359" t="str">
        <f>IF(AND('MAPA DE RIESGOS'!$AP535="Muy Baja",'MAPA DE RIESGOS'!$AR535="Catastrófico"),CONCATENATE("R",'MAPA DE RIESGOS'!$H535,"C",'MAPA DE RIESGOS'!$AF535),"")</f>
        <v/>
      </c>
      <c r="CJ163" s="359" t="str">
        <f>IF(AND('MAPA DE RIESGOS'!$AP536="Muy Baja",'MAPA DE RIESGOS'!$AR536="Catastrófico"),CONCATENATE("R",'MAPA DE RIESGOS'!$H536,"C",'MAPA DE RIESGOS'!$AF536),"")</f>
        <v/>
      </c>
      <c r="CK163" s="359" t="str">
        <f>IF(AND('MAPA DE RIESGOS'!$AP537="Muy Baja",'MAPA DE RIESGOS'!$AR537="Catastrófico"),CONCATENATE("R",'MAPA DE RIESGOS'!$H537,"C",'MAPA DE RIESGOS'!$AF537),"")</f>
        <v/>
      </c>
      <c r="CL163" s="359" t="str">
        <f>IF(AND('MAPA DE RIESGOS'!$AP538="Muy Baja",'MAPA DE RIESGOS'!$AR538="Catastrófico"),CONCATENATE("R",'MAPA DE RIESGOS'!$H538,"C",'MAPA DE RIESGOS'!$AF538),"")</f>
        <v/>
      </c>
      <c r="CM163" s="359" t="str">
        <f>IF(AND('MAPA DE RIESGOS'!$AP539="Muy Baja",'MAPA DE RIESGOS'!$AR539="Catastrófico"),CONCATENATE("R",'MAPA DE RIESGOS'!$H539,"C",'MAPA DE RIESGOS'!$AF539),"")</f>
        <v/>
      </c>
      <c r="CN163" s="359" t="str">
        <f>IF(AND('MAPA DE RIESGOS'!$AP540="Muy Baja",'MAPA DE RIESGOS'!$AR540="Catastrófico"),CONCATENATE("R",'MAPA DE RIESGOS'!$H540,"C",'MAPA DE RIESGOS'!$AF540),"")</f>
        <v/>
      </c>
      <c r="CO163" s="359" t="str">
        <f>IF(AND('MAPA DE RIESGOS'!$AP541="Muy Baja",'MAPA DE RIESGOS'!$AR541="Catastrófico"),CONCATENATE("R",'MAPA DE RIESGOS'!$H541,"C",'MAPA DE RIESGOS'!$AF541),"")</f>
        <v/>
      </c>
      <c r="CP163" s="359" t="str">
        <f>IF(AND('MAPA DE RIESGOS'!$AP542="Muy Baja",'MAPA DE RIESGOS'!$AR542="Catastrófico"),CONCATENATE("R",'MAPA DE RIESGOS'!$H542,"C",'MAPA DE RIESGOS'!$AF542),"")</f>
        <v/>
      </c>
      <c r="CQ163" s="359" t="str">
        <f>IF(AND('MAPA DE RIESGOS'!$AP543="Muy Baja",'MAPA DE RIESGOS'!$AR543="Catastrófico"),CONCATENATE("R",'MAPA DE RIESGOS'!$H543,"C",'MAPA DE RIESGOS'!$AF543),"")</f>
        <v/>
      </c>
      <c r="CR163" s="359" t="str">
        <f>IF(AND('MAPA DE RIESGOS'!$AP544="Muy Baja",'MAPA DE RIESGOS'!$AR544="Catastrófico"),CONCATENATE("R",'MAPA DE RIESGOS'!$H544,"C",'MAPA DE RIESGOS'!$AF544),"")</f>
        <v/>
      </c>
      <c r="CS163" s="359" t="str">
        <f>IF(AND('MAPA DE RIESGOS'!$AP545="Muy Baja",'MAPA DE RIESGOS'!$AR545="Catastrófico"),CONCATENATE("R",'MAPA DE RIESGOS'!$H545,"C",'MAPA DE RIESGOS'!$AF545),"")</f>
        <v/>
      </c>
      <c r="CT163" s="359" t="str">
        <f>IF(AND('MAPA DE RIESGOS'!$AP546="Muy Baja",'MAPA DE RIESGOS'!$AR546="Catastrófico"),CONCATENATE("R",'MAPA DE RIESGOS'!$H546,"C",'MAPA DE RIESGOS'!$AF546),"")</f>
        <v/>
      </c>
      <c r="CU163" s="360" t="str">
        <f>IF(AND('MAPA DE RIESGOS'!$AP547="Muy Baja",'MAPA DE RIESGOS'!$AR547="Catastrófico"),CONCATENATE("R",'MAPA DE RIESGOS'!$H547,"C",'MAPA DE RIESGOS'!$AF547),"")</f>
        <v/>
      </c>
      <c r="CV163" s="67"/>
    </row>
    <row r="164" spans="2:106" ht="32.5" customHeight="1">
      <c r="B164" s="749"/>
      <c r="C164" s="749"/>
      <c r="D164" s="750"/>
      <c r="E164" s="738"/>
      <c r="F164" s="739"/>
      <c r="G164" s="739"/>
      <c r="H164" s="739"/>
      <c r="I164" s="739"/>
      <c r="J164" s="378" t="str">
        <f>IF(AND('MAPA DE RIESGOS'!$AP548="Muy Baja",'MAPA DE RIESGOS'!$AR548="Leve"),CONCATENATE("R",'MAPA DE RIESGOS'!$H548,"C",'MAPA DE RIESGOS'!$AF548),"")</f>
        <v/>
      </c>
      <c r="K164" s="379" t="str">
        <f>IF(AND('MAPA DE RIESGOS'!$AP549="Muy Baja",'MAPA DE RIESGOS'!$AR549="Leve"),CONCATENATE("R",'MAPA DE RIESGOS'!$H549,"C",'MAPA DE RIESGOS'!$AF549),"")</f>
        <v/>
      </c>
      <c r="L164" s="379" t="str">
        <f>IF(AND('MAPA DE RIESGOS'!$AP550="Muy Baja",'MAPA DE RIESGOS'!$AR550="Leve"),CONCATENATE("R",'MAPA DE RIESGOS'!$H550,"C",'MAPA DE RIESGOS'!$AF550),"")</f>
        <v/>
      </c>
      <c r="M164" s="379" t="str">
        <f>IF(AND('MAPA DE RIESGOS'!$AP551="Muy Baja",'MAPA DE RIESGOS'!$AR551="Leve"),CONCATENATE("R",'MAPA DE RIESGOS'!$H551,"C",'MAPA DE RIESGOS'!$AF551),"")</f>
        <v/>
      </c>
      <c r="N164" s="379" t="str">
        <f>IF(AND('MAPA DE RIESGOS'!$AP552="Muy Baja",'MAPA DE RIESGOS'!$AR552="Leve"),CONCATENATE("R",'MAPA DE RIESGOS'!$H552,"C",'MAPA DE RIESGOS'!$AF552),"")</f>
        <v/>
      </c>
      <c r="O164" s="379" t="str">
        <f>IF(AND('MAPA DE RIESGOS'!$AP553="Muy Baja",'MAPA DE RIESGOS'!$AR553="Leve"),CONCATENATE("R",'MAPA DE RIESGOS'!$H553,"C",'MAPA DE RIESGOS'!$AF553),"")</f>
        <v/>
      </c>
      <c r="P164" s="379" t="str">
        <f>IF(AND('MAPA DE RIESGOS'!$AP554="Muy Baja",'MAPA DE RIESGOS'!$AR554="Leve"),CONCATENATE("R",'MAPA DE RIESGOS'!$H554,"C",'MAPA DE RIESGOS'!$AF554),"")</f>
        <v/>
      </c>
      <c r="Q164" s="379" t="str">
        <f>IF(AND('MAPA DE RIESGOS'!$AP555="Muy Baja",'MAPA DE RIESGOS'!$AR555="Leve"),CONCATENATE("R",'MAPA DE RIESGOS'!$H555,"C",'MAPA DE RIESGOS'!$AF555),"")</f>
        <v/>
      </c>
      <c r="R164" s="379" t="str">
        <f>IF(AND('MAPA DE RIESGOS'!$AP556="Muy Baja",'MAPA DE RIESGOS'!$AR556="Leve"),CONCATENATE("R",'MAPA DE RIESGOS'!$H556,"C",'MAPA DE RIESGOS'!$AF556),"")</f>
        <v/>
      </c>
      <c r="S164" s="379" t="str">
        <f>IF(AND('MAPA DE RIESGOS'!$AP557="Muy Baja",'MAPA DE RIESGOS'!$AR557="Leve"),CONCATENATE("R",'MAPA DE RIESGOS'!$H557,"C",'MAPA DE RIESGOS'!$AF557),"")</f>
        <v/>
      </c>
      <c r="T164" s="379" t="str">
        <f>IF(AND('MAPA DE RIESGOS'!$AP558="Muy Baja",'MAPA DE RIESGOS'!$AR558="Leve"),CONCATENATE("R",'MAPA DE RIESGOS'!$H558,"C",'MAPA DE RIESGOS'!$AF558),"")</f>
        <v/>
      </c>
      <c r="U164" s="379" t="str">
        <f>IF(AND('MAPA DE RIESGOS'!$AP559="Muy Baja",'MAPA DE RIESGOS'!$AR559="Leve"),CONCATENATE("R",'MAPA DE RIESGOS'!$H559,"C",'MAPA DE RIESGOS'!$AF559),"")</f>
        <v/>
      </c>
      <c r="V164" s="379" t="str">
        <f>IF(AND('MAPA DE RIESGOS'!$AP560="Muy Baja",'MAPA DE RIESGOS'!$AR560="Leve"),CONCATENATE("R",'MAPA DE RIESGOS'!$H560,"C",'MAPA DE RIESGOS'!$AF560),"")</f>
        <v/>
      </c>
      <c r="W164" s="379" t="str">
        <f>IF(AND('MAPA DE RIESGOS'!$AP561="Muy Baja",'MAPA DE RIESGOS'!$AR561="Leve"),CONCATENATE("R",'MAPA DE RIESGOS'!$H561,"C",'MAPA DE RIESGOS'!$AF561),"")</f>
        <v/>
      </c>
      <c r="X164" s="379" t="str">
        <f>IF(AND('MAPA DE RIESGOS'!$AP562="Muy Baja",'MAPA DE RIESGOS'!$AR562="Leve"),CONCATENATE("R",'MAPA DE RIESGOS'!$H562,"C",'MAPA DE RIESGOS'!$AF562),"")</f>
        <v/>
      </c>
      <c r="Y164" s="379" t="str">
        <f>IF(AND('MAPA DE RIESGOS'!$AP563="Muy Baja",'MAPA DE RIESGOS'!$AR563="Leve"),CONCATENATE("R",'MAPA DE RIESGOS'!$H563,"C",'MAPA DE RIESGOS'!$AF563),"")</f>
        <v/>
      </c>
      <c r="Z164" s="379" t="str">
        <f>IF(AND('MAPA DE RIESGOS'!$AP564="Muy Baja",'MAPA DE RIESGOS'!$AR564="Leve"),CONCATENATE("R",'MAPA DE RIESGOS'!$H564,"C",'MAPA DE RIESGOS'!$AF564),"")</f>
        <v/>
      </c>
      <c r="AA164" s="380" t="str">
        <f>IF(AND('MAPA DE RIESGOS'!$AP565="Muy Baja",'MAPA DE RIESGOS'!$AR565="Leve"),CONCATENATE("R",'MAPA DE RIESGOS'!$H565,"C",'MAPA DE RIESGOS'!$AF565),"")</f>
        <v/>
      </c>
      <c r="AB164" s="378" t="str">
        <f>IF(AND('MAPA DE RIESGOS'!$AP548="Muy Baja",'MAPA DE RIESGOS'!$AR548="Menor"),CONCATENATE("R",'MAPA DE RIESGOS'!$H548,"C",'MAPA DE RIESGOS'!$AF548),"")</f>
        <v/>
      </c>
      <c r="AC164" s="379" t="str">
        <f>IF(AND('MAPA DE RIESGOS'!$AP549="Muy Baja",'MAPA DE RIESGOS'!$AR549="Menor"),CONCATENATE("R",'MAPA DE RIESGOS'!$H549,"C",'MAPA DE RIESGOS'!$AF549),"")</f>
        <v/>
      </c>
      <c r="AD164" s="379" t="str">
        <f>IF(AND('MAPA DE RIESGOS'!$AP550="Muy Baja",'MAPA DE RIESGOS'!$AR550="Menor"),CONCATENATE("R",'MAPA DE RIESGOS'!$H550,"C",'MAPA DE RIESGOS'!$AF550),"")</f>
        <v/>
      </c>
      <c r="AE164" s="379" t="str">
        <f>IF(AND('MAPA DE RIESGOS'!$AP551="Muy Baja",'MAPA DE RIESGOS'!$AR551="Menor"),CONCATENATE("R",'MAPA DE RIESGOS'!$H551,"C",'MAPA DE RIESGOS'!$AF551),"")</f>
        <v/>
      </c>
      <c r="AF164" s="379" t="str">
        <f>IF(AND('MAPA DE RIESGOS'!$AP552="Muy Baja",'MAPA DE RIESGOS'!$AR552="Menor"),CONCATENATE("R",'MAPA DE RIESGOS'!$H552,"C",'MAPA DE RIESGOS'!$AF552),"")</f>
        <v/>
      </c>
      <c r="AG164" s="379" t="str">
        <f>IF(AND('MAPA DE RIESGOS'!$AP553="Muy Baja",'MAPA DE RIESGOS'!$AR553="Menor"),CONCATENATE("R",'MAPA DE RIESGOS'!$H553,"C",'MAPA DE RIESGOS'!$AF553),"")</f>
        <v/>
      </c>
      <c r="AH164" s="379" t="str">
        <f>IF(AND('MAPA DE RIESGOS'!$AP554="Muy Baja",'MAPA DE RIESGOS'!$AR554="Menor"),CONCATENATE("R",'MAPA DE RIESGOS'!$H554,"C",'MAPA DE RIESGOS'!$AF554),"")</f>
        <v/>
      </c>
      <c r="AI164" s="379" t="str">
        <f>IF(AND('MAPA DE RIESGOS'!$AP555="Muy Baja",'MAPA DE RIESGOS'!$AR555="Menor"),CONCATENATE("R",'MAPA DE RIESGOS'!$H555,"C",'MAPA DE RIESGOS'!$AF555),"")</f>
        <v/>
      </c>
      <c r="AJ164" s="379" t="str">
        <f>IF(AND('MAPA DE RIESGOS'!$AP556="Muy Baja",'MAPA DE RIESGOS'!$AR556="Menor"),CONCATENATE("R",'MAPA DE RIESGOS'!$H556,"C",'MAPA DE RIESGOS'!$AF556),"")</f>
        <v/>
      </c>
      <c r="AK164" s="379" t="str">
        <f>IF(AND('MAPA DE RIESGOS'!$AP557="Muy Baja",'MAPA DE RIESGOS'!$AR557="Menor"),CONCATENATE("R",'MAPA DE RIESGOS'!$H557,"C",'MAPA DE RIESGOS'!$AF557),"")</f>
        <v/>
      </c>
      <c r="AL164" s="379" t="str">
        <f>IF(AND('MAPA DE RIESGOS'!$AP558="Muy Baja",'MAPA DE RIESGOS'!$AR558="Menor"),CONCATENATE("R",'MAPA DE RIESGOS'!$H558,"C",'MAPA DE RIESGOS'!$AF558),"")</f>
        <v/>
      </c>
      <c r="AM164" s="379" t="str">
        <f>IF(AND('MAPA DE RIESGOS'!$AP559="Muy Baja",'MAPA DE RIESGOS'!$AR559="Menor"),CONCATENATE("R",'MAPA DE RIESGOS'!$H559,"C",'MAPA DE RIESGOS'!$AF559),"")</f>
        <v/>
      </c>
      <c r="AN164" s="379" t="str">
        <f>IF(AND('MAPA DE RIESGOS'!$AP560="Muy Baja",'MAPA DE RIESGOS'!$AR560="Menor"),CONCATENATE("R",'MAPA DE RIESGOS'!$H560,"C",'MAPA DE RIESGOS'!$AF560),"")</f>
        <v/>
      </c>
      <c r="AO164" s="379" t="str">
        <f>IF(AND('MAPA DE RIESGOS'!$AP561="Muy Baja",'MAPA DE RIESGOS'!$AR561="Menor"),CONCATENATE("R",'MAPA DE RIESGOS'!$H561,"C",'MAPA DE RIESGOS'!$AF561),"")</f>
        <v/>
      </c>
      <c r="AP164" s="379" t="str">
        <f>IF(AND('MAPA DE RIESGOS'!$AP562="Muy Baja",'MAPA DE RIESGOS'!$AR562="Menor"),CONCATENATE("R",'MAPA DE RIESGOS'!$H562,"C",'MAPA DE RIESGOS'!$AF562),"")</f>
        <v/>
      </c>
      <c r="AQ164" s="379" t="str">
        <f>IF(AND('MAPA DE RIESGOS'!$AP563="Muy Baja",'MAPA DE RIESGOS'!$AR563="Menor"),CONCATENATE("R",'MAPA DE RIESGOS'!$H563,"C",'MAPA DE RIESGOS'!$AF563),"")</f>
        <v/>
      </c>
      <c r="AR164" s="379" t="str">
        <f>IF(AND('MAPA DE RIESGOS'!$AP564="Muy Baja",'MAPA DE RIESGOS'!$AR564="Menor"),CONCATENATE("R",'MAPA DE RIESGOS'!$H564,"C",'MAPA DE RIESGOS'!$AF564),"")</f>
        <v/>
      </c>
      <c r="AS164" s="380" t="str">
        <f>IF(AND('MAPA DE RIESGOS'!$AP565="Muy Baja",'MAPA DE RIESGOS'!$AR565="Menor"),CONCATENATE("R",'MAPA DE RIESGOS'!$H565,"C",'MAPA DE RIESGOS'!$AF565),"")</f>
        <v/>
      </c>
      <c r="AT164" s="369" t="str">
        <f>IF(AND('MAPA DE RIESGOS'!$AP548="Muy Baja",'MAPA DE RIESGOS'!$AR548="Moderado"),CONCATENATE("R",'MAPA DE RIESGOS'!$H548,"C",'MAPA DE RIESGOS'!$AF548),"")</f>
        <v/>
      </c>
      <c r="AU164" s="370" t="str">
        <f>IF(AND('MAPA DE RIESGOS'!$AP549="Muy Baja",'MAPA DE RIESGOS'!$AR549="Moderado"),CONCATENATE("R",'MAPA DE RIESGOS'!$H549,"C",'MAPA DE RIESGOS'!$AF549),"")</f>
        <v/>
      </c>
      <c r="AV164" s="370" t="str">
        <f>IF(AND('MAPA DE RIESGOS'!$AP550="Muy Baja",'MAPA DE RIESGOS'!$AR550="Moderado"),CONCATENATE("R",'MAPA DE RIESGOS'!$H550,"C",'MAPA DE RIESGOS'!$AF550),"")</f>
        <v/>
      </c>
      <c r="AW164" s="370" t="str">
        <f>IF(AND('MAPA DE RIESGOS'!$AP551="Muy Baja",'MAPA DE RIESGOS'!$AR551="Moderado"),CONCATENATE("R",'MAPA DE RIESGOS'!$H551,"C",'MAPA DE RIESGOS'!$AF551),"")</f>
        <v/>
      </c>
      <c r="AX164" s="370" t="str">
        <f>IF(AND('MAPA DE RIESGOS'!$AP552="Muy Baja",'MAPA DE RIESGOS'!$AR552="Moderado"),CONCATENATE("R",'MAPA DE RIESGOS'!$H552,"C",'MAPA DE RIESGOS'!$AF552),"")</f>
        <v/>
      </c>
      <c r="AY164" s="370" t="str">
        <f>IF(AND('MAPA DE RIESGOS'!$AP553="Muy Baja",'MAPA DE RIESGOS'!$AR553="Moderado"),CONCATENATE("R",'MAPA DE RIESGOS'!$H553,"C",'MAPA DE RIESGOS'!$AF553),"")</f>
        <v/>
      </c>
      <c r="AZ164" s="370" t="str">
        <f>IF(AND('MAPA DE RIESGOS'!$AP554="Muy Baja",'MAPA DE RIESGOS'!$AR554="Moderado"),CONCATENATE("R",'MAPA DE RIESGOS'!$H554,"C",'MAPA DE RIESGOS'!$AF554),"")</f>
        <v/>
      </c>
      <c r="BA164" s="370" t="str">
        <f>IF(AND('MAPA DE RIESGOS'!$AP555="Muy Baja",'MAPA DE RIESGOS'!$AR555="Moderado"),CONCATENATE("R",'MAPA DE RIESGOS'!$H555,"C",'MAPA DE RIESGOS'!$AF555),"")</f>
        <v/>
      </c>
      <c r="BB164" s="370" t="str">
        <f>IF(AND('MAPA DE RIESGOS'!$AP556="Muy Baja",'MAPA DE RIESGOS'!$AR556="Moderado"),CONCATENATE("R",'MAPA DE RIESGOS'!$H556,"C",'MAPA DE RIESGOS'!$AF556),"")</f>
        <v/>
      </c>
      <c r="BC164" s="370" t="str">
        <f>IF(AND('MAPA DE RIESGOS'!$AP557="Muy Baja",'MAPA DE RIESGOS'!$AR557="Moderado"),CONCATENATE("R",'MAPA DE RIESGOS'!$H557,"C",'MAPA DE RIESGOS'!$AF557),"")</f>
        <v/>
      </c>
      <c r="BD164" s="370" t="str">
        <f>IF(AND('MAPA DE RIESGOS'!$AP558="Muy Baja",'MAPA DE RIESGOS'!$AR558="Moderado"),CONCATENATE("R",'MAPA DE RIESGOS'!$H558,"C",'MAPA DE RIESGOS'!$AF558),"")</f>
        <v/>
      </c>
      <c r="BE164" s="370" t="str">
        <f>IF(AND('MAPA DE RIESGOS'!$AP559="Muy Baja",'MAPA DE RIESGOS'!$AR559="Moderado"),CONCATENATE("R",'MAPA DE RIESGOS'!$H559,"C",'MAPA DE RIESGOS'!$AF559),"")</f>
        <v/>
      </c>
      <c r="BF164" s="370" t="str">
        <f>IF(AND('MAPA DE RIESGOS'!$AP560="Muy Baja",'MAPA DE RIESGOS'!$AR560="Moderado"),CONCATENATE("R",'MAPA DE RIESGOS'!$H560,"C",'MAPA DE RIESGOS'!$AF560),"")</f>
        <v/>
      </c>
      <c r="BG164" s="370" t="str">
        <f>IF(AND('MAPA DE RIESGOS'!$AP561="Muy Baja",'MAPA DE RIESGOS'!$AR561="Moderado"),CONCATENATE("R",'MAPA DE RIESGOS'!$H561,"C",'MAPA DE RIESGOS'!$AF561),"")</f>
        <v/>
      </c>
      <c r="BH164" s="370" t="str">
        <f>IF(AND('MAPA DE RIESGOS'!$AP562="Muy Baja",'MAPA DE RIESGOS'!$AR562="Moderado"),CONCATENATE("R",'MAPA DE RIESGOS'!$H562,"C",'MAPA DE RIESGOS'!$AF562),"")</f>
        <v/>
      </c>
      <c r="BI164" s="370" t="str">
        <f>IF(AND('MAPA DE RIESGOS'!$AP563="Muy Baja",'MAPA DE RIESGOS'!$AR563="Moderado"),CONCATENATE("R",'MAPA DE RIESGOS'!$H563,"C",'MAPA DE RIESGOS'!$AF563),"")</f>
        <v/>
      </c>
      <c r="BJ164" s="370" t="str">
        <f>IF(AND('MAPA DE RIESGOS'!$AP564="Muy Baja",'MAPA DE RIESGOS'!$AR564="Moderado"),CONCATENATE("R",'MAPA DE RIESGOS'!$H564,"C",'MAPA DE RIESGOS'!$AF564),"")</f>
        <v/>
      </c>
      <c r="BK164" s="371" t="str">
        <f>IF(AND('MAPA DE RIESGOS'!$AP565="Muy Baja",'MAPA DE RIESGOS'!$AR565="Moderado"),CONCATENATE("R",'MAPA DE RIESGOS'!$H565,"C",'MAPA DE RIESGOS'!$AF565),"")</f>
        <v/>
      </c>
      <c r="BL164" s="357" t="str">
        <f>IF(AND('MAPA DE RIESGOS'!$AP548="Muy Baja",'MAPA DE RIESGOS'!$AR548="Mayor"),CONCATENATE("R",'MAPA DE RIESGOS'!$H548,"C",'MAPA DE RIESGOS'!$AF548),"")</f>
        <v/>
      </c>
      <c r="BM164" s="357" t="str">
        <f>IF(AND('MAPA DE RIESGOS'!$AP549="Muy Baja",'MAPA DE RIESGOS'!$AR549="Mayor"),CONCATENATE("R",'MAPA DE RIESGOS'!$H549,"C",'MAPA DE RIESGOS'!$AF549),"")</f>
        <v/>
      </c>
      <c r="BN164" s="357" t="str">
        <f>IF(AND('MAPA DE RIESGOS'!$AP550="Muy Baja",'MAPA DE RIESGOS'!$AR550="Mayor"),CONCATENATE("R",'MAPA DE RIESGOS'!$H550,"C",'MAPA DE RIESGOS'!$AF550),"")</f>
        <v/>
      </c>
      <c r="BO164" s="357" t="str">
        <f>IF(AND('MAPA DE RIESGOS'!$AP551="Muy Baja",'MAPA DE RIESGOS'!$AR551="Mayor"),CONCATENATE("R",'MAPA DE RIESGOS'!$H551,"C",'MAPA DE RIESGOS'!$AF551),"")</f>
        <v/>
      </c>
      <c r="BP164" s="357" t="str">
        <f>IF(AND('MAPA DE RIESGOS'!$AP552="Muy Baja",'MAPA DE RIESGOS'!$AR552="Mayor"),CONCATENATE("R",'MAPA DE RIESGOS'!$H552,"C",'MAPA DE RIESGOS'!$AF552),"")</f>
        <v/>
      </c>
      <c r="BQ164" s="357" t="str">
        <f>IF(AND('MAPA DE RIESGOS'!$AP553="Muy Baja",'MAPA DE RIESGOS'!$AR553="Mayor"),CONCATENATE("R",'MAPA DE RIESGOS'!$H553,"C",'MAPA DE RIESGOS'!$AF553),"")</f>
        <v/>
      </c>
      <c r="BR164" s="357" t="str">
        <f>IF(AND('MAPA DE RIESGOS'!$AP554="Muy Baja",'MAPA DE RIESGOS'!$AR554="Mayor"),CONCATENATE("R",'MAPA DE RIESGOS'!$H554,"C",'MAPA DE RIESGOS'!$AF554),"")</f>
        <v/>
      </c>
      <c r="BS164" s="357" t="str">
        <f>IF(AND('MAPA DE RIESGOS'!$AP555="Muy Baja",'MAPA DE RIESGOS'!$AR555="Mayor"),CONCATENATE("R",'MAPA DE RIESGOS'!$H555,"C",'MAPA DE RIESGOS'!$AF555),"")</f>
        <v/>
      </c>
      <c r="BT164" s="357" t="str">
        <f>IF(AND('MAPA DE RIESGOS'!$AP556="Muy Baja",'MAPA DE RIESGOS'!$AR556="Mayor"),CONCATENATE("R",'MAPA DE RIESGOS'!$H556,"C",'MAPA DE RIESGOS'!$AF556),"")</f>
        <v/>
      </c>
      <c r="BU164" s="357" t="str">
        <f>IF(AND('MAPA DE RIESGOS'!$AP557="Muy Baja",'MAPA DE RIESGOS'!$AR557="Mayor"),CONCATENATE("R",'MAPA DE RIESGOS'!$H557,"C",'MAPA DE RIESGOS'!$AF557),"")</f>
        <v/>
      </c>
      <c r="BV164" s="357" t="str">
        <f>IF(AND('MAPA DE RIESGOS'!$AP558="Muy Baja",'MAPA DE RIESGOS'!$AR558="Mayor"),CONCATENATE("R",'MAPA DE RIESGOS'!$H558,"C",'MAPA DE RIESGOS'!$AF558),"")</f>
        <v/>
      </c>
      <c r="BW164" s="357" t="str">
        <f>IF(AND('MAPA DE RIESGOS'!$AP559="Muy Baja",'MAPA DE RIESGOS'!$AR559="Mayor"),CONCATENATE("R",'MAPA DE RIESGOS'!$H559,"C",'MAPA DE RIESGOS'!$AF559),"")</f>
        <v/>
      </c>
      <c r="BX164" s="357" t="str">
        <f>IF(AND('MAPA DE RIESGOS'!$AP560="Muy Baja",'MAPA DE RIESGOS'!$AR560="Mayor"),CONCATENATE("R",'MAPA DE RIESGOS'!$H560,"C",'MAPA DE RIESGOS'!$AF560),"")</f>
        <v/>
      </c>
      <c r="BY164" s="357" t="str">
        <f>IF(AND('MAPA DE RIESGOS'!$AP561="Muy Baja",'MAPA DE RIESGOS'!$AR561="Mayor"),CONCATENATE("R",'MAPA DE RIESGOS'!$H561,"C",'MAPA DE RIESGOS'!$AF561),"")</f>
        <v/>
      </c>
      <c r="BZ164" s="357" t="str">
        <f>IF(AND('MAPA DE RIESGOS'!$AP562="Muy Baja",'MAPA DE RIESGOS'!$AR562="Mayor"),CONCATENATE("R",'MAPA DE RIESGOS'!$H562,"C",'MAPA DE RIESGOS'!$AF562),"")</f>
        <v/>
      </c>
      <c r="CA164" s="357" t="str">
        <f>IF(AND('MAPA DE RIESGOS'!$AP563="Muy Baja",'MAPA DE RIESGOS'!$AR563="Mayor"),CONCATENATE("R",'MAPA DE RIESGOS'!$H563,"C",'MAPA DE RIESGOS'!$AF563),"")</f>
        <v/>
      </c>
      <c r="CB164" s="357" t="str">
        <f>IF(AND('MAPA DE RIESGOS'!$AP564="Muy Baja",'MAPA DE RIESGOS'!$AR564="Mayor"),CONCATENATE("R",'MAPA DE RIESGOS'!$H564,"C",'MAPA DE RIESGOS'!$AF564),"")</f>
        <v/>
      </c>
      <c r="CC164" s="358" t="str">
        <f>IF(AND('MAPA DE RIESGOS'!$AP565="Muy Baja",'MAPA DE RIESGOS'!$AR565="Mayor"),CONCATENATE("R",'MAPA DE RIESGOS'!$H565,"C",'MAPA DE RIESGOS'!$AF565),"")</f>
        <v/>
      </c>
      <c r="CD164" s="359" t="str">
        <f>IF(AND('MAPA DE RIESGOS'!$AP548="Muy Baja",'MAPA DE RIESGOS'!$AR548="Catastrófico"),CONCATENATE("R",'MAPA DE RIESGOS'!$H548,"C",'MAPA DE RIESGOS'!$AF548),"")</f>
        <v/>
      </c>
      <c r="CE164" s="359" t="str">
        <f>IF(AND('MAPA DE RIESGOS'!$AP549="Muy Baja",'MAPA DE RIESGOS'!$AR549="Catastrófico"),CONCATENATE("R",'MAPA DE RIESGOS'!$H549,"C",'MAPA DE RIESGOS'!$AF549),"")</f>
        <v/>
      </c>
      <c r="CF164" s="359" t="str">
        <f>IF(AND('MAPA DE RIESGOS'!$AP550="Muy Baja",'MAPA DE RIESGOS'!$AR550="Catastrófico"),CONCATENATE("R",'MAPA DE RIESGOS'!$H550,"C",'MAPA DE RIESGOS'!$AF550),"")</f>
        <v/>
      </c>
      <c r="CG164" s="359" t="str">
        <f>IF(AND('MAPA DE RIESGOS'!$AP551="Muy Baja",'MAPA DE RIESGOS'!$AR551="Catastrófico"),CONCATENATE("R",'MAPA DE RIESGOS'!$H551,"C",'MAPA DE RIESGOS'!$AF551),"")</f>
        <v/>
      </c>
      <c r="CH164" s="359" t="str">
        <f>IF(AND('MAPA DE RIESGOS'!$AP552="Muy Baja",'MAPA DE RIESGOS'!$AR552="Catastrófico"),CONCATENATE("R",'MAPA DE RIESGOS'!$H552,"C",'MAPA DE RIESGOS'!$AF552),"")</f>
        <v/>
      </c>
      <c r="CI164" s="359" t="str">
        <f>IF(AND('MAPA DE RIESGOS'!$AP553="Muy Baja",'MAPA DE RIESGOS'!$AR553="Catastrófico"),CONCATENATE("R",'MAPA DE RIESGOS'!$H553,"C",'MAPA DE RIESGOS'!$AF553),"")</f>
        <v/>
      </c>
      <c r="CJ164" s="359" t="str">
        <f>IF(AND('MAPA DE RIESGOS'!$AP554="Muy Baja",'MAPA DE RIESGOS'!$AR554="Catastrófico"),CONCATENATE("R",'MAPA DE RIESGOS'!$H554,"C",'MAPA DE RIESGOS'!$AF554),"")</f>
        <v/>
      </c>
      <c r="CK164" s="359" t="str">
        <f>IF(AND('MAPA DE RIESGOS'!$AP555="Muy Baja",'MAPA DE RIESGOS'!$AR555="Catastrófico"),CONCATENATE("R",'MAPA DE RIESGOS'!$H555,"C",'MAPA DE RIESGOS'!$AF555),"")</f>
        <v/>
      </c>
      <c r="CL164" s="359" t="str">
        <f>IF(AND('MAPA DE RIESGOS'!$AP556="Muy Baja",'MAPA DE RIESGOS'!$AR556="Catastrófico"),CONCATENATE("R",'MAPA DE RIESGOS'!$H556,"C",'MAPA DE RIESGOS'!$AF556),"")</f>
        <v/>
      </c>
      <c r="CM164" s="359" t="str">
        <f>IF(AND('MAPA DE RIESGOS'!$AP557="Muy Baja",'MAPA DE RIESGOS'!$AR557="Catastrófico"),CONCATENATE("R",'MAPA DE RIESGOS'!$H557,"C",'MAPA DE RIESGOS'!$AF557),"")</f>
        <v/>
      </c>
      <c r="CN164" s="359" t="str">
        <f>IF(AND('MAPA DE RIESGOS'!$AP558="Muy Baja",'MAPA DE RIESGOS'!$AR558="Catastrófico"),CONCATENATE("R",'MAPA DE RIESGOS'!$H558,"C",'MAPA DE RIESGOS'!$AF558),"")</f>
        <v/>
      </c>
      <c r="CO164" s="359" t="str">
        <f>IF(AND('MAPA DE RIESGOS'!$AP559="Muy Baja",'MAPA DE RIESGOS'!$AR559="Catastrófico"),CONCATENATE("R",'MAPA DE RIESGOS'!$H559,"C",'MAPA DE RIESGOS'!$AF559),"")</f>
        <v/>
      </c>
      <c r="CP164" s="359" t="str">
        <f>IF(AND('MAPA DE RIESGOS'!$AP560="Muy Baja",'MAPA DE RIESGOS'!$AR560="Catastrófico"),CONCATENATE("R",'MAPA DE RIESGOS'!$H560,"C",'MAPA DE RIESGOS'!$AF560),"")</f>
        <v/>
      </c>
      <c r="CQ164" s="359" t="str">
        <f>IF(AND('MAPA DE RIESGOS'!$AP561="Muy Baja",'MAPA DE RIESGOS'!$AR561="Catastrófico"),CONCATENATE("R",'MAPA DE RIESGOS'!$H561,"C",'MAPA DE RIESGOS'!$AF561),"")</f>
        <v/>
      </c>
      <c r="CR164" s="359" t="str">
        <f>IF(AND('MAPA DE RIESGOS'!$AP562="Muy Baja",'MAPA DE RIESGOS'!$AR562="Catastrófico"),CONCATENATE("R",'MAPA DE RIESGOS'!$H562,"C",'MAPA DE RIESGOS'!$AF562),"")</f>
        <v/>
      </c>
      <c r="CS164" s="359" t="str">
        <f>IF(AND('MAPA DE RIESGOS'!$AP563="Muy Baja",'MAPA DE RIESGOS'!$AR563="Catastrófico"),CONCATENATE("R",'MAPA DE RIESGOS'!$H563,"C",'MAPA DE RIESGOS'!$AF563),"")</f>
        <v/>
      </c>
      <c r="CT164" s="359" t="str">
        <f>IF(AND('MAPA DE RIESGOS'!$AP564="Muy Baja",'MAPA DE RIESGOS'!$AR564="Catastrófico"),CONCATENATE("R",'MAPA DE RIESGOS'!$H564,"C",'MAPA DE RIESGOS'!$AF564),"")</f>
        <v/>
      </c>
      <c r="CU164" s="360" t="str">
        <f>IF(AND('MAPA DE RIESGOS'!$AP565="Muy Baja",'MAPA DE RIESGOS'!$AR565="Catastrófico"),CONCATENATE("R",'MAPA DE RIESGOS'!$H565,"C",'MAPA DE RIESGOS'!$AF565),"")</f>
        <v/>
      </c>
      <c r="CV164" s="67"/>
    </row>
    <row r="165" spans="2:106" ht="32.5" customHeight="1">
      <c r="B165" s="749"/>
      <c r="C165" s="749"/>
      <c r="D165" s="750"/>
      <c r="E165" s="738"/>
      <c r="F165" s="739"/>
      <c r="G165" s="739"/>
      <c r="H165" s="739"/>
      <c r="I165" s="739"/>
      <c r="J165" s="378" t="str">
        <f>IF(AND('MAPA DE RIESGOS'!$AP566="Muy Baja",'MAPA DE RIESGOS'!$AR566="Leve"),CONCATENATE("R",'MAPA DE RIESGOS'!$H566,"C",'MAPA DE RIESGOS'!$AF566),"")</f>
        <v/>
      </c>
      <c r="K165" s="379" t="str">
        <f>IF(AND('MAPA DE RIESGOS'!$AP567="Muy Baja",'MAPA DE RIESGOS'!$AR567="Leve"),CONCATENATE("R",'MAPA DE RIESGOS'!$H567,"C",'MAPA DE RIESGOS'!$AF567),"")</f>
        <v/>
      </c>
      <c r="L165" s="379" t="str">
        <f>IF(AND('MAPA DE RIESGOS'!$AP568="Muy Baja",'MAPA DE RIESGOS'!$AR568="Leve"),CONCATENATE("R",'MAPA DE RIESGOS'!$H568,"C",'MAPA DE RIESGOS'!$AF568),"")</f>
        <v/>
      </c>
      <c r="M165" s="379" t="str">
        <f>IF(AND('MAPA DE RIESGOS'!$AP569="Muy Baja",'MAPA DE RIESGOS'!$AR569="Leve"),CONCATENATE("R",'MAPA DE RIESGOS'!$H569,"C",'MAPA DE RIESGOS'!$AF569),"")</f>
        <v/>
      </c>
      <c r="N165" s="379" t="str">
        <f>IF(AND('MAPA DE RIESGOS'!$AP570="Muy Baja",'MAPA DE RIESGOS'!$AR570="Leve"),CONCATENATE("R",'MAPA DE RIESGOS'!$H570,"C",'MAPA DE RIESGOS'!$AF570),"")</f>
        <v/>
      </c>
      <c r="O165" s="379" t="str">
        <f>IF(AND('MAPA DE RIESGOS'!$AP571="Muy Baja",'MAPA DE RIESGOS'!$AR571="Leve"),CONCATENATE("R",'MAPA DE RIESGOS'!$H571,"C",'MAPA DE RIESGOS'!$AF571),"")</f>
        <v/>
      </c>
      <c r="P165" s="379" t="str">
        <f>IF(AND('MAPA DE RIESGOS'!$AP572="Muy Baja",'MAPA DE RIESGOS'!$AR572="Leve"),CONCATENATE("R",'MAPA DE RIESGOS'!$H572,"C",'MAPA DE RIESGOS'!$AF572),"")</f>
        <v/>
      </c>
      <c r="Q165" s="379" t="str">
        <f>IF(AND('MAPA DE RIESGOS'!$AP573="Muy Baja",'MAPA DE RIESGOS'!$AR573="Leve"),CONCATENATE("R",'MAPA DE RIESGOS'!$H573,"C",'MAPA DE RIESGOS'!$AF573),"")</f>
        <v/>
      </c>
      <c r="R165" s="379" t="str">
        <f>IF(AND('MAPA DE RIESGOS'!$AP574="Muy Baja",'MAPA DE RIESGOS'!$AR574="Leve"),CONCATENATE("R",'MAPA DE RIESGOS'!$H574,"C",'MAPA DE RIESGOS'!$AF574),"")</f>
        <v/>
      </c>
      <c r="S165" s="379" t="str">
        <f>IF(AND('MAPA DE RIESGOS'!$AP575="Muy Baja",'MAPA DE RIESGOS'!$AR575="Leve"),CONCATENATE("R",'MAPA DE RIESGOS'!$H575,"C",'MAPA DE RIESGOS'!$AF575),"")</f>
        <v/>
      </c>
      <c r="T165" s="379" t="str">
        <f>IF(AND('MAPA DE RIESGOS'!$AP576="Muy Baja",'MAPA DE RIESGOS'!$AR576="Leve"),CONCATENATE("R",'MAPA DE RIESGOS'!$H576,"C",'MAPA DE RIESGOS'!$AF576),"")</f>
        <v/>
      </c>
      <c r="U165" s="379" t="str">
        <f>IF(AND('MAPA DE RIESGOS'!$AP577="Muy Baja",'MAPA DE RIESGOS'!$AR577="Leve"),CONCATENATE("R",'MAPA DE RIESGOS'!$H577,"C",'MAPA DE RIESGOS'!$AF577),"")</f>
        <v/>
      </c>
      <c r="V165" s="379" t="str">
        <f>IF(AND('MAPA DE RIESGOS'!$AP578="Muy Baja",'MAPA DE RIESGOS'!$AR578="Leve"),CONCATENATE("R",'MAPA DE RIESGOS'!$H578,"C",'MAPA DE RIESGOS'!$AF578),"")</f>
        <v/>
      </c>
      <c r="W165" s="379" t="str">
        <f>IF(AND('MAPA DE RIESGOS'!$AP579="Muy Baja",'MAPA DE RIESGOS'!$AR579="Leve"),CONCATENATE("R",'MAPA DE RIESGOS'!$H579,"C",'MAPA DE RIESGOS'!$AF579),"")</f>
        <v/>
      </c>
      <c r="X165" s="379" t="str">
        <f>IF(AND('MAPA DE RIESGOS'!$AP580="Muy Baja",'MAPA DE RIESGOS'!$AR580="Leve"),CONCATENATE("R",'MAPA DE RIESGOS'!$H580,"C",'MAPA DE RIESGOS'!$AF580),"")</f>
        <v/>
      </c>
      <c r="Y165" s="379" t="str">
        <f>IF(AND('MAPA DE RIESGOS'!$AP581="Muy Baja",'MAPA DE RIESGOS'!$AR581="Leve"),CONCATENATE("R",'MAPA DE RIESGOS'!$H581,"C",'MAPA DE RIESGOS'!$AF581),"")</f>
        <v/>
      </c>
      <c r="Z165" s="379" t="str">
        <f>IF(AND('MAPA DE RIESGOS'!$AP582="Muy Baja",'MAPA DE RIESGOS'!$AR582="Leve"),CONCATENATE("R",'MAPA DE RIESGOS'!$H582,"C",'MAPA DE RIESGOS'!$AF582),"")</f>
        <v/>
      </c>
      <c r="AA165" s="380" t="str">
        <f>IF(AND('MAPA DE RIESGOS'!$AP583="Muy Baja",'MAPA DE RIESGOS'!$AR583="Leve"),CONCATENATE("R",'MAPA DE RIESGOS'!$H583,"C",'MAPA DE RIESGOS'!$AF583),"")</f>
        <v/>
      </c>
      <c r="AB165" s="378" t="str">
        <f>IF(AND('MAPA DE RIESGOS'!$AP566="Muy Baja",'MAPA DE RIESGOS'!$AR566="Menor"),CONCATENATE("R",'MAPA DE RIESGOS'!$H566,"C",'MAPA DE RIESGOS'!$AF566),"")</f>
        <v/>
      </c>
      <c r="AC165" s="379" t="str">
        <f>IF(AND('MAPA DE RIESGOS'!$AP567="Muy Baja",'MAPA DE RIESGOS'!$AR567="Menor"),CONCATENATE("R",'MAPA DE RIESGOS'!$H567,"C",'MAPA DE RIESGOS'!$AF567),"")</f>
        <v/>
      </c>
      <c r="AD165" s="379" t="str">
        <f>IF(AND('MAPA DE RIESGOS'!$AP568="Muy Baja",'MAPA DE RIESGOS'!$AR568="Menor"),CONCATENATE("R",'MAPA DE RIESGOS'!$H568,"C",'MAPA DE RIESGOS'!$AF568),"")</f>
        <v/>
      </c>
      <c r="AE165" s="379" t="str">
        <f>IF(AND('MAPA DE RIESGOS'!$AP569="Muy Baja",'MAPA DE RIESGOS'!$AR569="Menor"),CONCATENATE("R",'MAPA DE RIESGOS'!$H569,"C",'MAPA DE RIESGOS'!$AF569),"")</f>
        <v/>
      </c>
      <c r="AF165" s="379" t="str">
        <f>IF(AND('MAPA DE RIESGOS'!$AP570="Muy Baja",'MAPA DE RIESGOS'!$AR570="Menor"),CONCATENATE("R",'MAPA DE RIESGOS'!$H570,"C",'MAPA DE RIESGOS'!$AF570),"")</f>
        <v/>
      </c>
      <c r="AG165" s="379" t="str">
        <f>IF(AND('MAPA DE RIESGOS'!$AP571="Muy Baja",'MAPA DE RIESGOS'!$AR571="Menor"),CONCATENATE("R",'MAPA DE RIESGOS'!$H571,"C",'MAPA DE RIESGOS'!$AF571),"")</f>
        <v/>
      </c>
      <c r="AH165" s="379" t="str">
        <f>IF(AND('MAPA DE RIESGOS'!$AP572="Muy Baja",'MAPA DE RIESGOS'!$AR572="Menor"),CONCATENATE("R",'MAPA DE RIESGOS'!$H572,"C",'MAPA DE RIESGOS'!$AF572),"")</f>
        <v/>
      </c>
      <c r="AI165" s="379" t="str">
        <f>IF(AND('MAPA DE RIESGOS'!$AP573="Muy Baja",'MAPA DE RIESGOS'!$AR573="Menor"),CONCATENATE("R",'MAPA DE RIESGOS'!$H573,"C",'MAPA DE RIESGOS'!$AF573),"")</f>
        <v/>
      </c>
      <c r="AJ165" s="379" t="str">
        <f>IF(AND('MAPA DE RIESGOS'!$AP574="Muy Baja",'MAPA DE RIESGOS'!$AR574="Menor"),CONCATENATE("R",'MAPA DE RIESGOS'!$H574,"C",'MAPA DE RIESGOS'!$AF574),"")</f>
        <v/>
      </c>
      <c r="AK165" s="379" t="str">
        <f>IF(AND('MAPA DE RIESGOS'!$AP575="Muy Baja",'MAPA DE RIESGOS'!$AR575="Menor"),CONCATENATE("R",'MAPA DE RIESGOS'!$H575,"C",'MAPA DE RIESGOS'!$AF575),"")</f>
        <v/>
      </c>
      <c r="AL165" s="379" t="str">
        <f>IF(AND('MAPA DE RIESGOS'!$AP576="Muy Baja",'MAPA DE RIESGOS'!$AR576="Menor"),CONCATENATE("R",'MAPA DE RIESGOS'!$H576,"C",'MAPA DE RIESGOS'!$AF576),"")</f>
        <v/>
      </c>
      <c r="AM165" s="379" t="str">
        <f>IF(AND('MAPA DE RIESGOS'!$AP577="Muy Baja",'MAPA DE RIESGOS'!$AR577="Menor"),CONCATENATE("R",'MAPA DE RIESGOS'!$H577,"C",'MAPA DE RIESGOS'!$AF577),"")</f>
        <v/>
      </c>
      <c r="AN165" s="379" t="str">
        <f>IF(AND('MAPA DE RIESGOS'!$AP578="Muy Baja",'MAPA DE RIESGOS'!$AR578="Menor"),CONCATENATE("R",'MAPA DE RIESGOS'!$H578,"C",'MAPA DE RIESGOS'!$AF578),"")</f>
        <v/>
      </c>
      <c r="AO165" s="379" t="str">
        <f>IF(AND('MAPA DE RIESGOS'!$AP579="Muy Baja",'MAPA DE RIESGOS'!$AR579="Menor"),CONCATENATE("R",'MAPA DE RIESGOS'!$H579,"C",'MAPA DE RIESGOS'!$AF579),"")</f>
        <v/>
      </c>
      <c r="AP165" s="379" t="str">
        <f>IF(AND('MAPA DE RIESGOS'!$AP580="Muy Baja",'MAPA DE RIESGOS'!$AR580="Menor"),CONCATENATE("R",'MAPA DE RIESGOS'!$H580,"C",'MAPA DE RIESGOS'!$AF580),"")</f>
        <v/>
      </c>
      <c r="AQ165" s="379" t="str">
        <f>IF(AND('MAPA DE RIESGOS'!$AP581="Muy Baja",'MAPA DE RIESGOS'!$AR581="Menor"),CONCATENATE("R",'MAPA DE RIESGOS'!$H581,"C",'MAPA DE RIESGOS'!$AF581),"")</f>
        <v/>
      </c>
      <c r="AR165" s="379" t="str">
        <f>IF(AND('MAPA DE RIESGOS'!$AP582="Muy Baja",'MAPA DE RIESGOS'!$AR582="Menor"),CONCATENATE("R",'MAPA DE RIESGOS'!$H582,"C",'MAPA DE RIESGOS'!$AF582),"")</f>
        <v/>
      </c>
      <c r="AS165" s="380" t="str">
        <f>IF(AND('MAPA DE RIESGOS'!$AP583="Muy Baja",'MAPA DE RIESGOS'!$AR583="Menor"),CONCATENATE("R",'MAPA DE RIESGOS'!$H583,"C",'MAPA DE RIESGOS'!$AF583),"")</f>
        <v/>
      </c>
      <c r="AT165" s="369" t="str">
        <f>IF(AND('MAPA DE RIESGOS'!$AP566="Muy Baja",'MAPA DE RIESGOS'!$AR566="Moderado"),CONCATENATE("R",'MAPA DE RIESGOS'!$H566,"C",'MAPA DE RIESGOS'!$AF566),"")</f>
        <v/>
      </c>
      <c r="AU165" s="370" t="str">
        <f>IF(AND('MAPA DE RIESGOS'!$AP567="Muy Baja",'MAPA DE RIESGOS'!$AR567="Moderado"),CONCATENATE("R",'MAPA DE RIESGOS'!$H567,"C",'MAPA DE RIESGOS'!$AF567),"")</f>
        <v/>
      </c>
      <c r="AV165" s="370" t="str">
        <f>IF(AND('MAPA DE RIESGOS'!$AP568="Muy Baja",'MAPA DE RIESGOS'!$AR568="Moderado"),CONCATENATE("R",'MAPA DE RIESGOS'!$H568,"C",'MAPA DE RIESGOS'!$AF568),"")</f>
        <v/>
      </c>
      <c r="AW165" s="370" t="str">
        <f>IF(AND('MAPA DE RIESGOS'!$AP569="Muy Baja",'MAPA DE RIESGOS'!$AR569="Moderado"),CONCATENATE("R",'MAPA DE RIESGOS'!$H569,"C",'MAPA DE RIESGOS'!$AF569),"")</f>
        <v/>
      </c>
      <c r="AX165" s="370" t="str">
        <f>IF(AND('MAPA DE RIESGOS'!$AP570="Muy Baja",'MAPA DE RIESGOS'!$AR570="Moderado"),CONCATENATE("R",'MAPA DE RIESGOS'!$H570,"C",'MAPA DE RIESGOS'!$AF570),"")</f>
        <v/>
      </c>
      <c r="AY165" s="370" t="str">
        <f>IF(AND('MAPA DE RIESGOS'!$AP571="Muy Baja",'MAPA DE RIESGOS'!$AR571="Moderado"),CONCATENATE("R",'MAPA DE RIESGOS'!$H571,"C",'MAPA DE RIESGOS'!$AF571),"")</f>
        <v/>
      </c>
      <c r="AZ165" s="370" t="str">
        <f>IF(AND('MAPA DE RIESGOS'!$AP572="Muy Baja",'MAPA DE RIESGOS'!$AR572="Moderado"),CONCATENATE("R",'MAPA DE RIESGOS'!$H572,"C",'MAPA DE RIESGOS'!$AF572),"")</f>
        <v/>
      </c>
      <c r="BA165" s="370" t="str">
        <f>IF(AND('MAPA DE RIESGOS'!$AP573="Muy Baja",'MAPA DE RIESGOS'!$AR573="Moderado"),CONCATENATE("R",'MAPA DE RIESGOS'!$H573,"C",'MAPA DE RIESGOS'!$AF573),"")</f>
        <v/>
      </c>
      <c r="BB165" s="370" t="str">
        <f>IF(AND('MAPA DE RIESGOS'!$AP574="Muy Baja",'MAPA DE RIESGOS'!$AR574="Moderado"),CONCATENATE("R",'MAPA DE RIESGOS'!$H574,"C",'MAPA DE RIESGOS'!$AF574),"")</f>
        <v/>
      </c>
      <c r="BC165" s="370" t="str">
        <f>IF(AND('MAPA DE RIESGOS'!$AP575="Muy Baja",'MAPA DE RIESGOS'!$AR575="Moderado"),CONCATENATE("R",'MAPA DE RIESGOS'!$H575,"C",'MAPA DE RIESGOS'!$AF575),"")</f>
        <v/>
      </c>
      <c r="BD165" s="370" t="str">
        <f>IF(AND('MAPA DE RIESGOS'!$AP576="Muy Baja",'MAPA DE RIESGOS'!$AR576="Moderado"),CONCATENATE("R",'MAPA DE RIESGOS'!$H576,"C",'MAPA DE RIESGOS'!$AF576),"")</f>
        <v/>
      </c>
      <c r="BE165" s="370" t="str">
        <f>IF(AND('MAPA DE RIESGOS'!$AP577="Muy Baja",'MAPA DE RIESGOS'!$AR577="Moderado"),CONCATENATE("R",'MAPA DE RIESGOS'!$H577,"C",'MAPA DE RIESGOS'!$AF577),"")</f>
        <v/>
      </c>
      <c r="BF165" s="370" t="str">
        <f>IF(AND('MAPA DE RIESGOS'!$AP578="Muy Baja",'MAPA DE RIESGOS'!$AR578="Moderado"),CONCATENATE("R",'MAPA DE RIESGOS'!$H578,"C",'MAPA DE RIESGOS'!$AF578),"")</f>
        <v/>
      </c>
      <c r="BG165" s="370" t="str">
        <f>IF(AND('MAPA DE RIESGOS'!$AP579="Muy Baja",'MAPA DE RIESGOS'!$AR579="Moderado"),CONCATENATE("R",'MAPA DE RIESGOS'!$H579,"C",'MAPA DE RIESGOS'!$AF579),"")</f>
        <v/>
      </c>
      <c r="BH165" s="370" t="str">
        <f>IF(AND('MAPA DE RIESGOS'!$AP580="Muy Baja",'MAPA DE RIESGOS'!$AR580="Moderado"),CONCATENATE("R",'MAPA DE RIESGOS'!$H580,"C",'MAPA DE RIESGOS'!$AF580),"")</f>
        <v/>
      </c>
      <c r="BI165" s="370" t="str">
        <f>IF(AND('MAPA DE RIESGOS'!$AP581="Muy Baja",'MAPA DE RIESGOS'!$AR581="Moderado"),CONCATENATE("R",'MAPA DE RIESGOS'!$H581,"C",'MAPA DE RIESGOS'!$AF581),"")</f>
        <v/>
      </c>
      <c r="BJ165" s="370" t="str">
        <f>IF(AND('MAPA DE RIESGOS'!$AP582="Muy Baja",'MAPA DE RIESGOS'!$AR582="Moderado"),CONCATENATE("R",'MAPA DE RIESGOS'!$H582,"C",'MAPA DE RIESGOS'!$AF582),"")</f>
        <v/>
      </c>
      <c r="BK165" s="371" t="str">
        <f>IF(AND('MAPA DE RIESGOS'!$AP583="Muy Baja",'MAPA DE RIESGOS'!$AR583="Moderado"),CONCATENATE("R",'MAPA DE RIESGOS'!$H583,"C",'MAPA DE RIESGOS'!$AF583),"")</f>
        <v/>
      </c>
      <c r="BL165" s="357" t="str">
        <f>IF(AND('MAPA DE RIESGOS'!$AP566="Muy Baja",'MAPA DE RIESGOS'!$AR566="Mayor"),CONCATENATE("R",'MAPA DE RIESGOS'!$H566,"C",'MAPA DE RIESGOS'!$AF566),"")</f>
        <v/>
      </c>
      <c r="BM165" s="357" t="str">
        <f>IF(AND('MAPA DE RIESGOS'!$AP567="Muy Baja",'MAPA DE RIESGOS'!$AR567="Mayor"),CONCATENATE("R",'MAPA DE RIESGOS'!$H567,"C",'MAPA DE RIESGOS'!$AF567),"")</f>
        <v/>
      </c>
      <c r="BN165" s="357" t="str">
        <f>IF(AND('MAPA DE RIESGOS'!$AP568="Muy Baja",'MAPA DE RIESGOS'!$AR568="Mayor"),CONCATENATE("R",'MAPA DE RIESGOS'!$H568,"C",'MAPA DE RIESGOS'!$AF568),"")</f>
        <v/>
      </c>
      <c r="BO165" s="357" t="str">
        <f>IF(AND('MAPA DE RIESGOS'!$AP569="Muy Baja",'MAPA DE RIESGOS'!$AR569="Mayor"),CONCATENATE("R",'MAPA DE RIESGOS'!$H569,"C",'MAPA DE RIESGOS'!$AF569),"")</f>
        <v/>
      </c>
      <c r="BP165" s="357" t="str">
        <f>IF(AND('MAPA DE RIESGOS'!$AP570="Muy Baja",'MAPA DE RIESGOS'!$AR570="Mayor"),CONCATENATE("R",'MAPA DE RIESGOS'!$H570,"C",'MAPA DE RIESGOS'!$AF570),"")</f>
        <v/>
      </c>
      <c r="BQ165" s="357" t="str">
        <f>IF(AND('MAPA DE RIESGOS'!$AP571="Muy Baja",'MAPA DE RIESGOS'!$AR571="Mayor"),CONCATENATE("R",'MAPA DE RIESGOS'!$H571,"C",'MAPA DE RIESGOS'!$AF571),"")</f>
        <v/>
      </c>
      <c r="BR165" s="357" t="str">
        <f>IF(AND('MAPA DE RIESGOS'!$AP572="Muy Baja",'MAPA DE RIESGOS'!$AR572="Mayor"),CONCATENATE("R",'MAPA DE RIESGOS'!$H572,"C",'MAPA DE RIESGOS'!$AF572),"")</f>
        <v/>
      </c>
      <c r="BS165" s="357" t="str">
        <f>IF(AND('MAPA DE RIESGOS'!$AP573="Muy Baja",'MAPA DE RIESGOS'!$AR573="Mayor"),CONCATENATE("R",'MAPA DE RIESGOS'!$H573,"C",'MAPA DE RIESGOS'!$AF573),"")</f>
        <v/>
      </c>
      <c r="BT165" s="357" t="str">
        <f>IF(AND('MAPA DE RIESGOS'!$AP574="Muy Baja",'MAPA DE RIESGOS'!$AR574="Mayor"),CONCATENATE("R",'MAPA DE RIESGOS'!$H574,"C",'MAPA DE RIESGOS'!$AF574),"")</f>
        <v/>
      </c>
      <c r="BU165" s="357" t="str">
        <f>IF(AND('MAPA DE RIESGOS'!$AP575="Muy Baja",'MAPA DE RIESGOS'!$AR575="Mayor"),CONCATENATE("R",'MAPA DE RIESGOS'!$H575,"C",'MAPA DE RIESGOS'!$AF575),"")</f>
        <v/>
      </c>
      <c r="BV165" s="357" t="str">
        <f>IF(AND('MAPA DE RIESGOS'!$AP576="Muy Baja",'MAPA DE RIESGOS'!$AR576="Mayor"),CONCATENATE("R",'MAPA DE RIESGOS'!$H576,"C",'MAPA DE RIESGOS'!$AF576),"")</f>
        <v/>
      </c>
      <c r="BW165" s="357" t="str">
        <f>IF(AND('MAPA DE RIESGOS'!$AP577="Muy Baja",'MAPA DE RIESGOS'!$AR577="Mayor"),CONCATENATE("R",'MAPA DE RIESGOS'!$H577,"C",'MAPA DE RIESGOS'!$AF577),"")</f>
        <v/>
      </c>
      <c r="BX165" s="357" t="str">
        <f>IF(AND('MAPA DE RIESGOS'!$AP578="Muy Baja",'MAPA DE RIESGOS'!$AR578="Mayor"),CONCATENATE("R",'MAPA DE RIESGOS'!$H578,"C",'MAPA DE RIESGOS'!$AF578),"")</f>
        <v/>
      </c>
      <c r="BY165" s="357" t="str">
        <f>IF(AND('MAPA DE RIESGOS'!$AP579="Muy Baja",'MAPA DE RIESGOS'!$AR579="Mayor"),CONCATENATE("R",'MAPA DE RIESGOS'!$H579,"C",'MAPA DE RIESGOS'!$AF579),"")</f>
        <v/>
      </c>
      <c r="BZ165" s="357" t="str">
        <f>IF(AND('MAPA DE RIESGOS'!$AP580="Muy Baja",'MAPA DE RIESGOS'!$AR580="Mayor"),CONCATENATE("R",'MAPA DE RIESGOS'!$H580,"C",'MAPA DE RIESGOS'!$AF580),"")</f>
        <v/>
      </c>
      <c r="CA165" s="357" t="str">
        <f>IF(AND('MAPA DE RIESGOS'!$AP581="Muy Baja",'MAPA DE RIESGOS'!$AR581="Mayor"),CONCATENATE("R",'MAPA DE RIESGOS'!$H581,"C",'MAPA DE RIESGOS'!$AF581),"")</f>
        <v/>
      </c>
      <c r="CB165" s="357" t="str">
        <f>IF(AND('MAPA DE RIESGOS'!$AP582="Muy Baja",'MAPA DE RIESGOS'!$AR582="Mayor"),CONCATENATE("R",'MAPA DE RIESGOS'!$H582,"C",'MAPA DE RIESGOS'!$AF582),"")</f>
        <v/>
      </c>
      <c r="CC165" s="358" t="str">
        <f>IF(AND('MAPA DE RIESGOS'!$AP583="Muy Baja",'MAPA DE RIESGOS'!$AR583="Mayor"),CONCATENATE("R",'MAPA DE RIESGOS'!$H583,"C",'MAPA DE RIESGOS'!$AF583),"")</f>
        <v/>
      </c>
      <c r="CD165" s="359" t="str">
        <f>IF(AND('MAPA DE RIESGOS'!$AP566="Muy Baja",'MAPA DE RIESGOS'!$AR566="Catastrófico"),CONCATENATE("R",'MAPA DE RIESGOS'!$H566,"C",'MAPA DE RIESGOS'!$AF566),"")</f>
        <v/>
      </c>
      <c r="CE165" s="359" t="str">
        <f>IF(AND('MAPA DE RIESGOS'!$AP567="Muy Baja",'MAPA DE RIESGOS'!$AR567="Catastrófico"),CONCATENATE("R",'MAPA DE RIESGOS'!$H567,"C",'MAPA DE RIESGOS'!$AF567),"")</f>
        <v/>
      </c>
      <c r="CF165" s="359" t="str">
        <f>IF(AND('MAPA DE RIESGOS'!$AP568="Muy Baja",'MAPA DE RIESGOS'!$AR568="Catastrófico"),CONCATENATE("R",'MAPA DE RIESGOS'!$H568,"C",'MAPA DE RIESGOS'!$AF568),"")</f>
        <v/>
      </c>
      <c r="CG165" s="359" t="str">
        <f>IF(AND('MAPA DE RIESGOS'!$AP569="Muy Baja",'MAPA DE RIESGOS'!$AR569="Catastrófico"),CONCATENATE("R",'MAPA DE RIESGOS'!$H569,"C",'MAPA DE RIESGOS'!$AF569),"")</f>
        <v/>
      </c>
      <c r="CH165" s="359" t="str">
        <f>IF(AND('MAPA DE RIESGOS'!$AP570="Muy Baja",'MAPA DE RIESGOS'!$AR570="Catastrófico"),CONCATENATE("R",'MAPA DE RIESGOS'!$H570,"C",'MAPA DE RIESGOS'!$AF570),"")</f>
        <v/>
      </c>
      <c r="CI165" s="359" t="str">
        <f>IF(AND('MAPA DE RIESGOS'!$AP571="Muy Baja",'MAPA DE RIESGOS'!$AR571="Catastrófico"),CONCATENATE("R",'MAPA DE RIESGOS'!$H571,"C",'MAPA DE RIESGOS'!$AF571),"")</f>
        <v/>
      </c>
      <c r="CJ165" s="359" t="str">
        <f>IF(AND('MAPA DE RIESGOS'!$AP572="Muy Baja",'MAPA DE RIESGOS'!$AR572="Catastrófico"),CONCATENATE("R",'MAPA DE RIESGOS'!$H572,"C",'MAPA DE RIESGOS'!$AF572),"")</f>
        <v/>
      </c>
      <c r="CK165" s="359" t="str">
        <f>IF(AND('MAPA DE RIESGOS'!$AP573="Muy Baja",'MAPA DE RIESGOS'!$AR573="Catastrófico"),CONCATENATE("R",'MAPA DE RIESGOS'!$H573,"C",'MAPA DE RIESGOS'!$AF573),"")</f>
        <v/>
      </c>
      <c r="CL165" s="359" t="str">
        <f>IF(AND('MAPA DE RIESGOS'!$AP574="Muy Baja",'MAPA DE RIESGOS'!$AR574="Catastrófico"),CONCATENATE("R",'MAPA DE RIESGOS'!$H574,"C",'MAPA DE RIESGOS'!$AF574),"")</f>
        <v/>
      </c>
      <c r="CM165" s="359" t="str">
        <f>IF(AND('MAPA DE RIESGOS'!$AP575="Muy Baja",'MAPA DE RIESGOS'!$AR575="Catastrófico"),CONCATENATE("R",'MAPA DE RIESGOS'!$H575,"C",'MAPA DE RIESGOS'!$AF575),"")</f>
        <v/>
      </c>
      <c r="CN165" s="359" t="str">
        <f>IF(AND('MAPA DE RIESGOS'!$AP576="Muy Baja",'MAPA DE RIESGOS'!$AR576="Catastrófico"),CONCATENATE("R",'MAPA DE RIESGOS'!$H576,"C",'MAPA DE RIESGOS'!$AF576),"")</f>
        <v/>
      </c>
      <c r="CO165" s="359" t="str">
        <f>IF(AND('MAPA DE RIESGOS'!$AP577="Muy Baja",'MAPA DE RIESGOS'!$AR577="Catastrófico"),CONCATENATE("R",'MAPA DE RIESGOS'!$H577,"C",'MAPA DE RIESGOS'!$AF577),"")</f>
        <v/>
      </c>
      <c r="CP165" s="359" t="str">
        <f>IF(AND('MAPA DE RIESGOS'!$AP578="Muy Baja",'MAPA DE RIESGOS'!$AR578="Catastrófico"),CONCATENATE("R",'MAPA DE RIESGOS'!$H578,"C",'MAPA DE RIESGOS'!$AF578),"")</f>
        <v/>
      </c>
      <c r="CQ165" s="359" t="str">
        <f>IF(AND('MAPA DE RIESGOS'!$AP579="Muy Baja",'MAPA DE RIESGOS'!$AR579="Catastrófico"),CONCATENATE("R",'MAPA DE RIESGOS'!$H579,"C",'MAPA DE RIESGOS'!$AF579),"")</f>
        <v/>
      </c>
      <c r="CR165" s="359" t="str">
        <f>IF(AND('MAPA DE RIESGOS'!$AP580="Muy Baja",'MAPA DE RIESGOS'!$AR580="Catastrófico"),CONCATENATE("R",'MAPA DE RIESGOS'!$H580,"C",'MAPA DE RIESGOS'!$AF580),"")</f>
        <v/>
      </c>
      <c r="CS165" s="359" t="str">
        <f>IF(AND('MAPA DE RIESGOS'!$AP581="Muy Baja",'MAPA DE RIESGOS'!$AR581="Catastrófico"),CONCATENATE("R",'MAPA DE RIESGOS'!$H581,"C",'MAPA DE RIESGOS'!$AF581),"")</f>
        <v/>
      </c>
      <c r="CT165" s="359" t="str">
        <f>IF(AND('MAPA DE RIESGOS'!$AP582="Muy Baja",'MAPA DE RIESGOS'!$AR582="Catastrófico"),CONCATENATE("R",'MAPA DE RIESGOS'!$H582,"C",'MAPA DE RIESGOS'!$AF582),"")</f>
        <v/>
      </c>
      <c r="CU165" s="360" t="str">
        <f>IF(AND('MAPA DE RIESGOS'!$AP583="Muy Baja",'MAPA DE RIESGOS'!$AR583="Catastrófico"),CONCATENATE("R",'MAPA DE RIESGOS'!$H583,"C",'MAPA DE RIESGOS'!$AF583),"")</f>
        <v/>
      </c>
      <c r="CV165" s="67"/>
    </row>
    <row r="166" spans="2:106" ht="32.5" customHeight="1">
      <c r="B166" s="749"/>
      <c r="C166" s="749"/>
      <c r="D166" s="750"/>
      <c r="E166" s="738"/>
      <c r="F166" s="739"/>
      <c r="G166" s="739"/>
      <c r="H166" s="739"/>
      <c r="I166" s="739"/>
      <c r="J166" s="378" t="str">
        <f>IF(AND('MAPA DE RIESGOS'!$AP584="Muy Baja",'MAPA DE RIESGOS'!$AR584="Leve"),CONCATENATE("R",'MAPA DE RIESGOS'!$H584,"C",'MAPA DE RIESGOS'!$AF584),"")</f>
        <v/>
      </c>
      <c r="K166" s="379" t="str">
        <f>IF(AND('MAPA DE RIESGOS'!$AP585="Muy Baja",'MAPA DE RIESGOS'!$AR585="Leve"),CONCATENATE("R",'MAPA DE RIESGOS'!$H585,"C",'MAPA DE RIESGOS'!$AF585),"")</f>
        <v/>
      </c>
      <c r="L166" s="379" t="str">
        <f>IF(AND('MAPA DE RIESGOS'!$AP586="Muy Baja",'MAPA DE RIESGOS'!$AR586="Leve"),CONCATENATE("R",'MAPA DE RIESGOS'!$H586,"C",'MAPA DE RIESGOS'!$AF586),"")</f>
        <v/>
      </c>
      <c r="M166" s="379" t="str">
        <f>IF(AND('MAPA DE RIESGOS'!$AP587="Muy Baja",'MAPA DE RIESGOS'!$AR587="Leve"),CONCATENATE("R",'MAPA DE RIESGOS'!$H587,"C",'MAPA DE RIESGOS'!$AF587),"")</f>
        <v/>
      </c>
      <c r="N166" s="379" t="str">
        <f>IF(AND('MAPA DE RIESGOS'!$AP588="Muy Baja",'MAPA DE RIESGOS'!$AR588="Leve"),CONCATENATE("R",'MAPA DE RIESGOS'!$H588,"C",'MAPA DE RIESGOS'!$AF588),"")</f>
        <v/>
      </c>
      <c r="O166" s="379" t="str">
        <f>IF(AND('MAPA DE RIESGOS'!$AP589="Muy Baja",'MAPA DE RIESGOS'!$AR589="Leve"),CONCATENATE("R",'MAPA DE RIESGOS'!$H589,"C",'MAPA DE RIESGOS'!$AF589),"")</f>
        <v/>
      </c>
      <c r="P166" s="379" t="str">
        <f>IF(AND('MAPA DE RIESGOS'!$AP590="Muy Baja",'MAPA DE RIESGOS'!$AR590="Leve"),CONCATENATE("R",'MAPA DE RIESGOS'!$H590,"C",'MAPA DE RIESGOS'!$AF590),"")</f>
        <v/>
      </c>
      <c r="Q166" s="379" t="str">
        <f>IF(AND('MAPA DE RIESGOS'!$AP591="Muy Baja",'MAPA DE RIESGOS'!$AR591="Leve"),CONCATENATE("R",'MAPA DE RIESGOS'!$H591,"C",'MAPA DE RIESGOS'!$AF591),"")</f>
        <v/>
      </c>
      <c r="R166" s="379" t="str">
        <f>IF(AND('MAPA DE RIESGOS'!$AP592="Muy Baja",'MAPA DE RIESGOS'!$AR592="Leve"),CONCATENATE("R",'MAPA DE RIESGOS'!$H592,"C",'MAPA DE RIESGOS'!$AF592),"")</f>
        <v/>
      </c>
      <c r="S166" s="379" t="str">
        <f>IF(AND('MAPA DE RIESGOS'!$AP593="Muy Baja",'MAPA DE RIESGOS'!$AR593="Leve"),CONCATENATE("R",'MAPA DE RIESGOS'!$H593,"C",'MAPA DE RIESGOS'!$AF593),"")</f>
        <v/>
      </c>
      <c r="T166" s="379" t="str">
        <f>IF(AND('MAPA DE RIESGOS'!$AP594="Muy Baja",'MAPA DE RIESGOS'!$AR594="Leve"),CONCATENATE("R",'MAPA DE RIESGOS'!$H594,"C",'MAPA DE RIESGOS'!$AF594),"")</f>
        <v/>
      </c>
      <c r="U166" s="379" t="str">
        <f>IF(AND('MAPA DE RIESGOS'!$AP595="Muy Baja",'MAPA DE RIESGOS'!$AR595="Leve"),CONCATENATE("R",'MAPA DE RIESGOS'!$H595,"C",'MAPA DE RIESGOS'!$AF595),"")</f>
        <v/>
      </c>
      <c r="V166" s="379" t="str">
        <f>IF(AND('MAPA DE RIESGOS'!$AP596="Muy Baja",'MAPA DE RIESGOS'!$AR596="Leve"),CONCATENATE("R",'MAPA DE RIESGOS'!$H596,"C",'MAPA DE RIESGOS'!$AF596),"")</f>
        <v/>
      </c>
      <c r="W166" s="379" t="str">
        <f>IF(AND('MAPA DE RIESGOS'!$AP597="Muy Baja",'MAPA DE RIESGOS'!$AR597="Leve"),CONCATENATE("R",'MAPA DE RIESGOS'!$H597,"C",'MAPA DE RIESGOS'!$AF597),"")</f>
        <v/>
      </c>
      <c r="X166" s="379" t="str">
        <f>IF(AND('MAPA DE RIESGOS'!$AP598="Muy Baja",'MAPA DE RIESGOS'!$AR598="Leve"),CONCATENATE("R",'MAPA DE RIESGOS'!$H598,"C",'MAPA DE RIESGOS'!$AF598),"")</f>
        <v/>
      </c>
      <c r="Y166" s="379" t="str">
        <f>IF(AND('MAPA DE RIESGOS'!$AP599="Muy Baja",'MAPA DE RIESGOS'!$AR599="Leve"),CONCATENATE("R",'MAPA DE RIESGOS'!$H599,"C",'MAPA DE RIESGOS'!$AF599),"")</f>
        <v/>
      </c>
      <c r="Z166" s="379" t="str">
        <f>IF(AND('MAPA DE RIESGOS'!$AP600="Muy Baja",'MAPA DE RIESGOS'!$AR600="Leve"),CONCATENATE("R",'MAPA DE RIESGOS'!$H600,"C",'MAPA DE RIESGOS'!$AF600),"")</f>
        <v/>
      </c>
      <c r="AA166" s="380" t="str">
        <f>IF(AND('MAPA DE RIESGOS'!$AP601="Muy Baja",'MAPA DE RIESGOS'!$AR601="Leve"),CONCATENATE("R",'MAPA DE RIESGOS'!$H601,"C",'MAPA DE RIESGOS'!$AF601),"")</f>
        <v/>
      </c>
      <c r="AB166" s="378" t="str">
        <f>IF(AND('MAPA DE RIESGOS'!$AP584="Muy Baja",'MAPA DE RIESGOS'!$AR584="Menor"),CONCATENATE("R",'MAPA DE RIESGOS'!$H584,"C",'MAPA DE RIESGOS'!$AF584),"")</f>
        <v/>
      </c>
      <c r="AC166" s="379" t="str">
        <f>IF(AND('MAPA DE RIESGOS'!$AP585="Muy Baja",'MAPA DE RIESGOS'!$AR585="Menor"),CONCATENATE("R",'MAPA DE RIESGOS'!$H585,"C",'MAPA DE RIESGOS'!$AF585),"")</f>
        <v/>
      </c>
      <c r="AD166" s="379" t="str">
        <f>IF(AND('MAPA DE RIESGOS'!$AP586="Muy Baja",'MAPA DE RIESGOS'!$AR586="Menor"),CONCATENATE("R",'MAPA DE RIESGOS'!$H586,"C",'MAPA DE RIESGOS'!$AF586),"")</f>
        <v/>
      </c>
      <c r="AE166" s="379" t="str">
        <f>IF(AND('MAPA DE RIESGOS'!$AP587="Muy Baja",'MAPA DE RIESGOS'!$AR587="Menor"),CONCATENATE("R",'MAPA DE RIESGOS'!$H587,"C",'MAPA DE RIESGOS'!$AF587),"")</f>
        <v/>
      </c>
      <c r="AF166" s="379" t="str">
        <f>IF(AND('MAPA DE RIESGOS'!$AP588="Muy Baja",'MAPA DE RIESGOS'!$AR588="Menor"),CONCATENATE("R",'MAPA DE RIESGOS'!$H588,"C",'MAPA DE RIESGOS'!$AF588),"")</f>
        <v/>
      </c>
      <c r="AG166" s="379" t="str">
        <f>IF(AND('MAPA DE RIESGOS'!$AP589="Muy Baja",'MAPA DE RIESGOS'!$AR589="Menor"),CONCATENATE("R",'MAPA DE RIESGOS'!$H589,"C",'MAPA DE RIESGOS'!$AF589),"")</f>
        <v/>
      </c>
      <c r="AH166" s="379" t="str">
        <f>IF(AND('MAPA DE RIESGOS'!$AP590="Muy Baja",'MAPA DE RIESGOS'!$AR590="Menor"),CONCATENATE("R",'MAPA DE RIESGOS'!$H590,"C",'MAPA DE RIESGOS'!$AF590),"")</f>
        <v/>
      </c>
      <c r="AI166" s="379" t="str">
        <f>IF(AND('MAPA DE RIESGOS'!$AP591="Muy Baja",'MAPA DE RIESGOS'!$AR591="Menor"),CONCATENATE("R",'MAPA DE RIESGOS'!$H591,"C",'MAPA DE RIESGOS'!$AF591),"")</f>
        <v/>
      </c>
      <c r="AJ166" s="379" t="str">
        <f>IF(AND('MAPA DE RIESGOS'!$AP592="Muy Baja",'MAPA DE RIESGOS'!$AR592="Menor"),CONCATENATE("R",'MAPA DE RIESGOS'!$H592,"C",'MAPA DE RIESGOS'!$AF592),"")</f>
        <v/>
      </c>
      <c r="AK166" s="379" t="str">
        <f>IF(AND('MAPA DE RIESGOS'!$AP593="Muy Baja",'MAPA DE RIESGOS'!$AR593="Menor"),CONCATENATE("R",'MAPA DE RIESGOS'!$H593,"C",'MAPA DE RIESGOS'!$AF593),"")</f>
        <v/>
      </c>
      <c r="AL166" s="379" t="str">
        <f>IF(AND('MAPA DE RIESGOS'!$AP594="Muy Baja",'MAPA DE RIESGOS'!$AR594="Menor"),CONCATENATE("R",'MAPA DE RIESGOS'!$H594,"C",'MAPA DE RIESGOS'!$AF594),"")</f>
        <v/>
      </c>
      <c r="AM166" s="379" t="str">
        <f>IF(AND('MAPA DE RIESGOS'!$AP595="Muy Baja",'MAPA DE RIESGOS'!$AR595="Menor"),CONCATENATE("R",'MAPA DE RIESGOS'!$H595,"C",'MAPA DE RIESGOS'!$AF595),"")</f>
        <v/>
      </c>
      <c r="AN166" s="379" t="str">
        <f>IF(AND('MAPA DE RIESGOS'!$AP596="Muy Baja",'MAPA DE RIESGOS'!$AR596="Menor"),CONCATENATE("R",'MAPA DE RIESGOS'!$H596,"C",'MAPA DE RIESGOS'!$AF596),"")</f>
        <v/>
      </c>
      <c r="AO166" s="379" t="str">
        <f>IF(AND('MAPA DE RIESGOS'!$AP597="Muy Baja",'MAPA DE RIESGOS'!$AR597="Menor"),CONCATENATE("R",'MAPA DE RIESGOS'!$H597,"C",'MAPA DE RIESGOS'!$AF597),"")</f>
        <v/>
      </c>
      <c r="AP166" s="379" t="str">
        <f>IF(AND('MAPA DE RIESGOS'!$AP598="Muy Baja",'MAPA DE RIESGOS'!$AR598="Menor"),CONCATENATE("R",'MAPA DE RIESGOS'!$H598,"C",'MAPA DE RIESGOS'!$AF598),"")</f>
        <v/>
      </c>
      <c r="AQ166" s="379" t="str">
        <f>IF(AND('MAPA DE RIESGOS'!$AP599="Muy Baja",'MAPA DE RIESGOS'!$AR599="Menor"),CONCATENATE("R",'MAPA DE RIESGOS'!$H599,"C",'MAPA DE RIESGOS'!$AF599),"")</f>
        <v/>
      </c>
      <c r="AR166" s="379" t="str">
        <f>IF(AND('MAPA DE RIESGOS'!$AP600="Muy Baja",'MAPA DE RIESGOS'!$AR600="Menor"),CONCATENATE("R",'MAPA DE RIESGOS'!$H600,"C",'MAPA DE RIESGOS'!$AF600),"")</f>
        <v/>
      </c>
      <c r="AS166" s="380" t="str">
        <f>IF(AND('MAPA DE RIESGOS'!$AP601="Muy Baja",'MAPA DE RIESGOS'!$AR601="Menor"),CONCATENATE("R",'MAPA DE RIESGOS'!$H601,"C",'MAPA DE RIESGOS'!$AF601),"")</f>
        <v/>
      </c>
      <c r="AT166" s="369" t="str">
        <f>IF(AND('MAPA DE RIESGOS'!$AP584="Muy Baja",'MAPA DE RIESGOS'!$AR584="Moderado"),CONCATENATE("R",'MAPA DE RIESGOS'!$H584,"C",'MAPA DE RIESGOS'!$AF584),"")</f>
        <v/>
      </c>
      <c r="AU166" s="370" t="str">
        <f>IF(AND('MAPA DE RIESGOS'!$AP585="Muy Baja",'MAPA DE RIESGOS'!$AR585="Moderado"),CONCATENATE("R",'MAPA DE RIESGOS'!$H585,"C",'MAPA DE RIESGOS'!$AF585),"")</f>
        <v/>
      </c>
      <c r="AV166" s="370" t="str">
        <f>IF(AND('MAPA DE RIESGOS'!$AP586="Muy Baja",'MAPA DE RIESGOS'!$AR586="Moderado"),CONCATENATE("R",'MAPA DE RIESGOS'!$H586,"C",'MAPA DE RIESGOS'!$AF586),"")</f>
        <v/>
      </c>
      <c r="AW166" s="370" t="str">
        <f>IF(AND('MAPA DE RIESGOS'!$AP587="Muy Baja",'MAPA DE RIESGOS'!$AR587="Moderado"),CONCATENATE("R",'MAPA DE RIESGOS'!$H587,"C",'MAPA DE RIESGOS'!$AF587),"")</f>
        <v/>
      </c>
      <c r="AX166" s="370" t="str">
        <f>IF(AND('MAPA DE RIESGOS'!$AP588="Muy Baja",'MAPA DE RIESGOS'!$AR588="Moderado"),CONCATENATE("R",'MAPA DE RIESGOS'!$H588,"C",'MAPA DE RIESGOS'!$AF588),"")</f>
        <v/>
      </c>
      <c r="AY166" s="370" t="str">
        <f>IF(AND('MAPA DE RIESGOS'!$AP589="Muy Baja",'MAPA DE RIESGOS'!$AR589="Moderado"),CONCATENATE("R",'MAPA DE RIESGOS'!$H589,"C",'MAPA DE RIESGOS'!$AF589),"")</f>
        <v/>
      </c>
      <c r="AZ166" s="370" t="str">
        <f>IF(AND('MAPA DE RIESGOS'!$AP590="Muy Baja",'MAPA DE RIESGOS'!$AR590="Moderado"),CONCATENATE("R",'MAPA DE RIESGOS'!$H590,"C",'MAPA DE RIESGOS'!$AF590),"")</f>
        <v/>
      </c>
      <c r="BA166" s="370" t="str">
        <f>IF(AND('MAPA DE RIESGOS'!$AP591="Muy Baja",'MAPA DE RIESGOS'!$AR591="Moderado"),CONCATENATE("R",'MAPA DE RIESGOS'!$H591,"C",'MAPA DE RIESGOS'!$AF591),"")</f>
        <v/>
      </c>
      <c r="BB166" s="370" t="str">
        <f>IF(AND('MAPA DE RIESGOS'!$AP592="Muy Baja",'MAPA DE RIESGOS'!$AR592="Moderado"),CONCATENATE("R",'MAPA DE RIESGOS'!$H592,"C",'MAPA DE RIESGOS'!$AF592),"")</f>
        <v/>
      </c>
      <c r="BC166" s="370" t="str">
        <f>IF(AND('MAPA DE RIESGOS'!$AP593="Muy Baja",'MAPA DE RIESGOS'!$AR593="Moderado"),CONCATENATE("R",'MAPA DE RIESGOS'!$H593,"C",'MAPA DE RIESGOS'!$AF593),"")</f>
        <v/>
      </c>
      <c r="BD166" s="370" t="str">
        <f>IF(AND('MAPA DE RIESGOS'!$AP594="Muy Baja",'MAPA DE RIESGOS'!$AR594="Moderado"),CONCATENATE("R",'MAPA DE RIESGOS'!$H594,"C",'MAPA DE RIESGOS'!$AF594),"")</f>
        <v/>
      </c>
      <c r="BE166" s="370" t="str">
        <f>IF(AND('MAPA DE RIESGOS'!$AP595="Muy Baja",'MAPA DE RIESGOS'!$AR595="Moderado"),CONCATENATE("R",'MAPA DE RIESGOS'!$H595,"C",'MAPA DE RIESGOS'!$AF595),"")</f>
        <v/>
      </c>
      <c r="BF166" s="370" t="str">
        <f>IF(AND('MAPA DE RIESGOS'!$AP596="Muy Baja",'MAPA DE RIESGOS'!$AR596="Moderado"),CONCATENATE("R",'MAPA DE RIESGOS'!$H596,"C",'MAPA DE RIESGOS'!$AF596),"")</f>
        <v/>
      </c>
      <c r="BG166" s="370" t="str">
        <f>IF(AND('MAPA DE RIESGOS'!$AP597="Muy Baja",'MAPA DE RIESGOS'!$AR597="Moderado"),CONCATENATE("R",'MAPA DE RIESGOS'!$H597,"C",'MAPA DE RIESGOS'!$AF597),"")</f>
        <v/>
      </c>
      <c r="BH166" s="370" t="str">
        <f>IF(AND('MAPA DE RIESGOS'!$AP598="Muy Baja",'MAPA DE RIESGOS'!$AR598="Moderado"),CONCATENATE("R",'MAPA DE RIESGOS'!$H598,"C",'MAPA DE RIESGOS'!$AF598),"")</f>
        <v/>
      </c>
      <c r="BI166" s="370" t="str">
        <f>IF(AND('MAPA DE RIESGOS'!$AP599="Muy Baja",'MAPA DE RIESGOS'!$AR599="Moderado"),CONCATENATE("R",'MAPA DE RIESGOS'!$H599,"C",'MAPA DE RIESGOS'!$AF599),"")</f>
        <v/>
      </c>
      <c r="BJ166" s="370" t="str">
        <f>IF(AND('MAPA DE RIESGOS'!$AP600="Muy Baja",'MAPA DE RIESGOS'!$AR600="Moderado"),CONCATENATE("R",'MAPA DE RIESGOS'!$H600,"C",'MAPA DE RIESGOS'!$AF600),"")</f>
        <v/>
      </c>
      <c r="BK166" s="371" t="str">
        <f>IF(AND('MAPA DE RIESGOS'!$AP601="Muy Baja",'MAPA DE RIESGOS'!$AR601="Moderado"),CONCATENATE("R",'MAPA DE RIESGOS'!$H601,"C",'MAPA DE RIESGOS'!$AF601),"")</f>
        <v/>
      </c>
      <c r="BL166" s="357" t="str">
        <f>IF(AND('MAPA DE RIESGOS'!$AP584="Muy Baja",'MAPA DE RIESGOS'!$AR584="Mayor"),CONCATENATE("R",'MAPA DE RIESGOS'!$H584,"C",'MAPA DE RIESGOS'!$AF584),"")</f>
        <v/>
      </c>
      <c r="BM166" s="357" t="str">
        <f>IF(AND('MAPA DE RIESGOS'!$AP585="Muy Baja",'MAPA DE RIESGOS'!$AR585="Mayor"),CONCATENATE("R",'MAPA DE RIESGOS'!$H585,"C",'MAPA DE RIESGOS'!$AF585),"")</f>
        <v/>
      </c>
      <c r="BN166" s="357" t="str">
        <f>IF(AND('MAPA DE RIESGOS'!$AP586="Muy Baja",'MAPA DE RIESGOS'!$AR586="Mayor"),CONCATENATE("R",'MAPA DE RIESGOS'!$H586,"C",'MAPA DE RIESGOS'!$AF586),"")</f>
        <v/>
      </c>
      <c r="BO166" s="357" t="str">
        <f>IF(AND('MAPA DE RIESGOS'!$AP587="Muy Baja",'MAPA DE RIESGOS'!$AR587="Mayor"),CONCATENATE("R",'MAPA DE RIESGOS'!$H587,"C",'MAPA DE RIESGOS'!$AF587),"")</f>
        <v/>
      </c>
      <c r="BP166" s="357" t="str">
        <f>IF(AND('MAPA DE RIESGOS'!$AP588="Muy Baja",'MAPA DE RIESGOS'!$AR588="Mayor"),CONCATENATE("R",'MAPA DE RIESGOS'!$H588,"C",'MAPA DE RIESGOS'!$AF588),"")</f>
        <v/>
      </c>
      <c r="BQ166" s="357" t="str">
        <f>IF(AND('MAPA DE RIESGOS'!$AP589="Muy Baja",'MAPA DE RIESGOS'!$AR589="Mayor"),CONCATENATE("R",'MAPA DE RIESGOS'!$H589,"C",'MAPA DE RIESGOS'!$AF589),"")</f>
        <v/>
      </c>
      <c r="BR166" s="357" t="str">
        <f>IF(AND('MAPA DE RIESGOS'!$AP590="Muy Baja",'MAPA DE RIESGOS'!$AR590="Mayor"),CONCATENATE("R",'MAPA DE RIESGOS'!$H590,"C",'MAPA DE RIESGOS'!$AF590),"")</f>
        <v/>
      </c>
      <c r="BS166" s="357" t="str">
        <f>IF(AND('MAPA DE RIESGOS'!$AP591="Muy Baja",'MAPA DE RIESGOS'!$AR591="Mayor"),CONCATENATE("R",'MAPA DE RIESGOS'!$H591,"C",'MAPA DE RIESGOS'!$AF591),"")</f>
        <v/>
      </c>
      <c r="BT166" s="357" t="str">
        <f>IF(AND('MAPA DE RIESGOS'!$AP592="Muy Baja",'MAPA DE RIESGOS'!$AR592="Mayor"),CONCATENATE("R",'MAPA DE RIESGOS'!$H592,"C",'MAPA DE RIESGOS'!$AF592),"")</f>
        <v/>
      </c>
      <c r="BU166" s="357" t="str">
        <f>IF(AND('MAPA DE RIESGOS'!$AP593="Muy Baja",'MAPA DE RIESGOS'!$AR593="Mayor"),CONCATENATE("R",'MAPA DE RIESGOS'!$H593,"C",'MAPA DE RIESGOS'!$AF593),"")</f>
        <v/>
      </c>
      <c r="BV166" s="357" t="str">
        <f>IF(AND('MAPA DE RIESGOS'!$AP594="Muy Baja",'MAPA DE RIESGOS'!$AR594="Mayor"),CONCATENATE("R",'MAPA DE RIESGOS'!$H594,"C",'MAPA DE RIESGOS'!$AF594),"")</f>
        <v/>
      </c>
      <c r="BW166" s="357" t="str">
        <f>IF(AND('MAPA DE RIESGOS'!$AP595="Muy Baja",'MAPA DE RIESGOS'!$AR595="Mayor"),CONCATENATE("R",'MAPA DE RIESGOS'!$H595,"C",'MAPA DE RIESGOS'!$AF595),"")</f>
        <v/>
      </c>
      <c r="BX166" s="357" t="str">
        <f>IF(AND('MAPA DE RIESGOS'!$AP596="Muy Baja",'MAPA DE RIESGOS'!$AR596="Mayor"),CONCATENATE("R",'MAPA DE RIESGOS'!$H596,"C",'MAPA DE RIESGOS'!$AF596),"")</f>
        <v/>
      </c>
      <c r="BY166" s="357" t="str">
        <f>IF(AND('MAPA DE RIESGOS'!$AP597="Muy Baja",'MAPA DE RIESGOS'!$AR597="Mayor"),CONCATENATE("R",'MAPA DE RIESGOS'!$H597,"C",'MAPA DE RIESGOS'!$AF597),"")</f>
        <v/>
      </c>
      <c r="BZ166" s="357" t="str">
        <f>IF(AND('MAPA DE RIESGOS'!$AP598="Muy Baja",'MAPA DE RIESGOS'!$AR598="Mayor"),CONCATENATE("R",'MAPA DE RIESGOS'!$H598,"C",'MAPA DE RIESGOS'!$AF598),"")</f>
        <v/>
      </c>
      <c r="CA166" s="357" t="str">
        <f>IF(AND('MAPA DE RIESGOS'!$AP599="Muy Baja",'MAPA DE RIESGOS'!$AR599="Mayor"),CONCATENATE("R",'MAPA DE RIESGOS'!$H599,"C",'MAPA DE RIESGOS'!$AF599),"")</f>
        <v/>
      </c>
      <c r="CB166" s="357" t="str">
        <f>IF(AND('MAPA DE RIESGOS'!$AP600="Muy Baja",'MAPA DE RIESGOS'!$AR600="Mayor"),CONCATENATE("R",'MAPA DE RIESGOS'!$H600,"C",'MAPA DE RIESGOS'!$AF600),"")</f>
        <v/>
      </c>
      <c r="CC166" s="358" t="str">
        <f>IF(AND('MAPA DE RIESGOS'!$AP601="Muy Baja",'MAPA DE RIESGOS'!$AR601="Mayor"),CONCATENATE("R",'MAPA DE RIESGOS'!$H601,"C",'MAPA DE RIESGOS'!$AF601),"")</f>
        <v/>
      </c>
      <c r="CD166" s="359" t="str">
        <f>IF(AND('MAPA DE RIESGOS'!$AP584="Muy Baja",'MAPA DE RIESGOS'!$AR584="Catastrófico"),CONCATENATE("R",'MAPA DE RIESGOS'!$H584,"C",'MAPA DE RIESGOS'!$AF584),"")</f>
        <v/>
      </c>
      <c r="CE166" s="359" t="str">
        <f>IF(AND('MAPA DE RIESGOS'!$AP585="Muy Baja",'MAPA DE RIESGOS'!$AR585="Catastrófico"),CONCATENATE("R",'MAPA DE RIESGOS'!$H585,"C",'MAPA DE RIESGOS'!$AF585),"")</f>
        <v/>
      </c>
      <c r="CF166" s="359" t="str">
        <f>IF(AND('MAPA DE RIESGOS'!$AP586="Muy Baja",'MAPA DE RIESGOS'!$AR586="Catastrófico"),CONCATENATE("R",'MAPA DE RIESGOS'!$H586,"C",'MAPA DE RIESGOS'!$AF586),"")</f>
        <v/>
      </c>
      <c r="CG166" s="359" t="str">
        <f>IF(AND('MAPA DE RIESGOS'!$AP587="Muy Baja",'MAPA DE RIESGOS'!$AR587="Catastrófico"),CONCATENATE("R",'MAPA DE RIESGOS'!$H587,"C",'MAPA DE RIESGOS'!$AF587),"")</f>
        <v/>
      </c>
      <c r="CH166" s="359" t="str">
        <f>IF(AND('MAPA DE RIESGOS'!$AP588="Muy Baja",'MAPA DE RIESGOS'!$AR588="Catastrófico"),CONCATENATE("R",'MAPA DE RIESGOS'!$H588,"C",'MAPA DE RIESGOS'!$AF588),"")</f>
        <v/>
      </c>
      <c r="CI166" s="359" t="str">
        <f>IF(AND('MAPA DE RIESGOS'!$AP589="Muy Baja",'MAPA DE RIESGOS'!$AR589="Catastrófico"),CONCATENATE("R",'MAPA DE RIESGOS'!$H589,"C",'MAPA DE RIESGOS'!$AF589),"")</f>
        <v/>
      </c>
      <c r="CJ166" s="359" t="str">
        <f>IF(AND('MAPA DE RIESGOS'!$AP590="Muy Baja",'MAPA DE RIESGOS'!$AR590="Catastrófico"),CONCATENATE("R",'MAPA DE RIESGOS'!$H590,"C",'MAPA DE RIESGOS'!$AF590),"")</f>
        <v/>
      </c>
      <c r="CK166" s="359" t="str">
        <f>IF(AND('MAPA DE RIESGOS'!$AP591="Muy Baja",'MAPA DE RIESGOS'!$AR591="Catastrófico"),CONCATENATE("R",'MAPA DE RIESGOS'!$H591,"C",'MAPA DE RIESGOS'!$AF591),"")</f>
        <v/>
      </c>
      <c r="CL166" s="359" t="str">
        <f>IF(AND('MAPA DE RIESGOS'!$AP592="Muy Baja",'MAPA DE RIESGOS'!$AR592="Catastrófico"),CONCATENATE("R",'MAPA DE RIESGOS'!$H592,"C",'MAPA DE RIESGOS'!$AF592),"")</f>
        <v/>
      </c>
      <c r="CM166" s="359" t="str">
        <f>IF(AND('MAPA DE RIESGOS'!$AP593="Muy Baja",'MAPA DE RIESGOS'!$AR593="Catastrófico"),CONCATENATE("R",'MAPA DE RIESGOS'!$H593,"C",'MAPA DE RIESGOS'!$AF593),"")</f>
        <v/>
      </c>
      <c r="CN166" s="359" t="str">
        <f>IF(AND('MAPA DE RIESGOS'!$AP594="Muy Baja",'MAPA DE RIESGOS'!$AR594="Catastrófico"),CONCATENATE("R",'MAPA DE RIESGOS'!$H594,"C",'MAPA DE RIESGOS'!$AF594),"")</f>
        <v/>
      </c>
      <c r="CO166" s="359" t="str">
        <f>IF(AND('MAPA DE RIESGOS'!$AP595="Muy Baja",'MAPA DE RIESGOS'!$AR595="Catastrófico"),CONCATENATE("R",'MAPA DE RIESGOS'!$H595,"C",'MAPA DE RIESGOS'!$AF595),"")</f>
        <v/>
      </c>
      <c r="CP166" s="359" t="str">
        <f>IF(AND('MAPA DE RIESGOS'!$AP596="Muy Baja",'MAPA DE RIESGOS'!$AR596="Catastrófico"),CONCATENATE("R",'MAPA DE RIESGOS'!$H596,"C",'MAPA DE RIESGOS'!$AF596),"")</f>
        <v/>
      </c>
      <c r="CQ166" s="359" t="str">
        <f>IF(AND('MAPA DE RIESGOS'!$AP597="Muy Baja",'MAPA DE RIESGOS'!$AR597="Catastrófico"),CONCATENATE("R",'MAPA DE RIESGOS'!$H597,"C",'MAPA DE RIESGOS'!$AF597),"")</f>
        <v/>
      </c>
      <c r="CR166" s="359" t="str">
        <f>IF(AND('MAPA DE RIESGOS'!$AP598="Muy Baja",'MAPA DE RIESGOS'!$AR598="Catastrófico"),CONCATENATE("R",'MAPA DE RIESGOS'!$H598,"C",'MAPA DE RIESGOS'!$AF598),"")</f>
        <v/>
      </c>
      <c r="CS166" s="359" t="str">
        <f>IF(AND('MAPA DE RIESGOS'!$AP599="Muy Baja",'MAPA DE RIESGOS'!$AR599="Catastrófico"),CONCATENATE("R",'MAPA DE RIESGOS'!$H599,"C",'MAPA DE RIESGOS'!$AF599),"")</f>
        <v/>
      </c>
      <c r="CT166" s="359" t="str">
        <f>IF(AND('MAPA DE RIESGOS'!$AP600="Muy Baja",'MAPA DE RIESGOS'!$AR600="Catastrófico"),CONCATENATE("R",'MAPA DE RIESGOS'!$H600,"C",'MAPA DE RIESGOS'!$AF600),"")</f>
        <v/>
      </c>
      <c r="CU166" s="360" t="str">
        <f>IF(AND('MAPA DE RIESGOS'!$AP601="Muy Baja",'MAPA DE RIESGOS'!$AR601="Catastrófico"),CONCATENATE("R",'MAPA DE RIESGOS'!$H601,"C",'MAPA DE RIESGOS'!$AF601),"")</f>
        <v/>
      </c>
      <c r="CV166" s="67"/>
      <c r="CW166" s="388"/>
      <c r="CX166" s="388"/>
      <c r="CY166" s="388"/>
      <c r="CZ166" s="388"/>
      <c r="DA166" s="388"/>
      <c r="DB166" s="388"/>
    </row>
    <row r="167" spans="2:106" ht="32.5" customHeight="1">
      <c r="B167" s="749"/>
      <c r="C167" s="749"/>
      <c r="D167" s="750"/>
      <c r="E167" s="738"/>
      <c r="F167" s="739"/>
      <c r="G167" s="739"/>
      <c r="H167" s="739"/>
      <c r="I167" s="739"/>
      <c r="J167" s="378" t="str">
        <f>IF(AND('MAPA DE RIESGOS'!$AP602="Muy Baja",'MAPA DE RIESGOS'!$AR602="Leve"),CONCATENATE("R",'MAPA DE RIESGOS'!$H602,"C",'MAPA DE RIESGOS'!$AF602),"")</f>
        <v/>
      </c>
      <c r="K167" s="379" t="str">
        <f>IF(AND('MAPA DE RIESGOS'!$AP603="Muy Baja",'MAPA DE RIESGOS'!$AR603="Leve"),CONCATENATE("R",'MAPA DE RIESGOS'!$H603,"C",'MAPA DE RIESGOS'!$AF603),"")</f>
        <v/>
      </c>
      <c r="L167" s="379" t="str">
        <f>IF(AND('MAPA DE RIESGOS'!$AP604="Muy Baja",'MAPA DE RIESGOS'!$AR604="Leve"),CONCATENATE("R",'MAPA DE RIESGOS'!$H604,"C",'MAPA DE RIESGOS'!$AF604),"")</f>
        <v/>
      </c>
      <c r="M167" s="379" t="str">
        <f>IF(AND('MAPA DE RIESGOS'!$AP605="Muy Baja",'MAPA DE RIESGOS'!$AR605="Leve"),CONCATENATE("R",'MAPA DE RIESGOS'!$H605,"C",'MAPA DE RIESGOS'!$AF605),"")</f>
        <v/>
      </c>
      <c r="N167" s="379" t="str">
        <f>IF(AND('MAPA DE RIESGOS'!$AP606="Muy Baja",'MAPA DE RIESGOS'!$AR606="Leve"),CONCATENATE("R",'MAPA DE RIESGOS'!$H606,"C",'MAPA DE RIESGOS'!$AF606),"")</f>
        <v/>
      </c>
      <c r="O167" s="379" t="str">
        <f>IF(AND('MAPA DE RIESGOS'!$AP607="Muy Baja",'MAPA DE RIESGOS'!$AR607="Leve"),CONCATENATE("R",'MAPA DE RIESGOS'!$H607,"C",'MAPA DE RIESGOS'!$AF607),"")</f>
        <v/>
      </c>
      <c r="P167" s="379" t="str">
        <f>IF(AND('MAPA DE RIESGOS'!$AP608="Muy Baja",'MAPA DE RIESGOS'!$AR608="Leve"),CONCATENATE("R",'MAPA DE RIESGOS'!$H608,"C",'MAPA DE RIESGOS'!$AF608),"")</f>
        <v/>
      </c>
      <c r="Q167" s="379" t="str">
        <f>IF(AND('MAPA DE RIESGOS'!$AP609="Muy Baja",'MAPA DE RIESGOS'!$AR609="Leve"),CONCATENATE("R",'MAPA DE RIESGOS'!$H609,"C",'MAPA DE RIESGOS'!$AF609),"")</f>
        <v/>
      </c>
      <c r="R167" s="379" t="str">
        <f>IF(AND('MAPA DE RIESGOS'!$AP610="Muy Baja",'MAPA DE RIESGOS'!$AR610="Leve"),CONCATENATE("R",'MAPA DE RIESGOS'!$H610,"C",'MAPA DE RIESGOS'!$AF610),"")</f>
        <v/>
      </c>
      <c r="S167" s="379" t="str">
        <f>IF(AND('MAPA DE RIESGOS'!$AP611="Muy Baja",'MAPA DE RIESGOS'!$AR611="Leve"),CONCATENATE("R",'MAPA DE RIESGOS'!$H611,"C",'MAPA DE RIESGOS'!$AF611),"")</f>
        <v/>
      </c>
      <c r="T167" s="379" t="str">
        <f>IF(AND('MAPA DE RIESGOS'!$AP612="Muy Baja",'MAPA DE RIESGOS'!$AR612="Leve"),CONCATENATE("R",'MAPA DE RIESGOS'!$H612,"C",'MAPA DE RIESGOS'!$AF612),"")</f>
        <v/>
      </c>
      <c r="U167" s="379" t="str">
        <f>IF(AND('MAPA DE RIESGOS'!$AP613="Muy Baja",'MAPA DE RIESGOS'!$AR613="Leve"),CONCATENATE("R",'MAPA DE RIESGOS'!$H613,"C",'MAPA DE RIESGOS'!$AF613),"")</f>
        <v/>
      </c>
      <c r="V167" s="379" t="str">
        <f>IF(AND('MAPA DE RIESGOS'!$AP614="Muy Baja",'MAPA DE RIESGOS'!$AR614="Leve"),CONCATENATE("R",'MAPA DE RIESGOS'!$H614,"C",'MAPA DE RIESGOS'!$AF614),"")</f>
        <v/>
      </c>
      <c r="W167" s="379" t="str">
        <f>IF(AND('MAPA DE RIESGOS'!$AP615="Muy Baja",'MAPA DE RIESGOS'!$AR615="Leve"),CONCATENATE("R",'MAPA DE RIESGOS'!$H615,"C",'MAPA DE RIESGOS'!$AF615),"")</f>
        <v/>
      </c>
      <c r="X167" s="379" t="str">
        <f>IF(AND('MAPA DE RIESGOS'!$AP616="Muy Baja",'MAPA DE RIESGOS'!$AR616="Leve"),CONCATENATE("R",'MAPA DE RIESGOS'!$H616,"C",'MAPA DE RIESGOS'!$AF616),"")</f>
        <v/>
      </c>
      <c r="Y167" s="379" t="str">
        <f>IF(AND('MAPA DE RIESGOS'!$AP617="Muy Baja",'MAPA DE RIESGOS'!$AR617="Leve"),CONCATENATE("R",'MAPA DE RIESGOS'!$H617,"C",'MAPA DE RIESGOS'!$AF617),"")</f>
        <v/>
      </c>
      <c r="Z167" s="379" t="str">
        <f>IF(AND('MAPA DE RIESGOS'!$AP618="Muy Baja",'MAPA DE RIESGOS'!$AR618="Leve"),CONCATENATE("R",'MAPA DE RIESGOS'!$H618,"C",'MAPA DE RIESGOS'!$AF618),"")</f>
        <v/>
      </c>
      <c r="AA167" s="380" t="str">
        <f>IF(AND('MAPA DE RIESGOS'!$AP619="Muy Baja",'MAPA DE RIESGOS'!$AR619="Leve"),CONCATENATE("R",'MAPA DE RIESGOS'!$H619,"C",'MAPA DE RIESGOS'!$AF619),"")</f>
        <v/>
      </c>
      <c r="AB167" s="378" t="str">
        <f>IF(AND('MAPA DE RIESGOS'!$AP602="Muy Baja",'MAPA DE RIESGOS'!$AR602="Menor"),CONCATENATE("R",'MAPA DE RIESGOS'!$H602,"C",'MAPA DE RIESGOS'!$AF602),"")</f>
        <v/>
      </c>
      <c r="AC167" s="379" t="str">
        <f>IF(AND('MAPA DE RIESGOS'!$AP603="Muy Baja",'MAPA DE RIESGOS'!$AR603="Menor"),CONCATENATE("R",'MAPA DE RIESGOS'!$H603,"C",'MAPA DE RIESGOS'!$AF603),"")</f>
        <v/>
      </c>
      <c r="AD167" s="379" t="str">
        <f>IF(AND('MAPA DE RIESGOS'!$AP604="Muy Baja",'MAPA DE RIESGOS'!$AR604="Menor"),CONCATENATE("R",'MAPA DE RIESGOS'!$H604,"C",'MAPA DE RIESGOS'!$AF604),"")</f>
        <v/>
      </c>
      <c r="AE167" s="379" t="str">
        <f>IF(AND('MAPA DE RIESGOS'!$AP605="Muy Baja",'MAPA DE RIESGOS'!$AR605="Menor"),CONCATENATE("R",'MAPA DE RIESGOS'!$H605,"C",'MAPA DE RIESGOS'!$AF605),"")</f>
        <v/>
      </c>
      <c r="AF167" s="379" t="str">
        <f>IF(AND('MAPA DE RIESGOS'!$AP606="Muy Baja",'MAPA DE RIESGOS'!$AR606="Menor"),CONCATENATE("R",'MAPA DE RIESGOS'!$H606,"C",'MAPA DE RIESGOS'!$AF606),"")</f>
        <v/>
      </c>
      <c r="AG167" s="379" t="str">
        <f>IF(AND('MAPA DE RIESGOS'!$AP607="Muy Baja",'MAPA DE RIESGOS'!$AR607="Menor"),CONCATENATE("R",'MAPA DE RIESGOS'!$H607,"C",'MAPA DE RIESGOS'!$AF607),"")</f>
        <v/>
      </c>
      <c r="AH167" s="379" t="str">
        <f>IF(AND('MAPA DE RIESGOS'!$AP608="Muy Baja",'MAPA DE RIESGOS'!$AR608="Menor"),CONCATENATE("R",'MAPA DE RIESGOS'!$H608,"C",'MAPA DE RIESGOS'!$AF608),"")</f>
        <v/>
      </c>
      <c r="AI167" s="379" t="str">
        <f>IF(AND('MAPA DE RIESGOS'!$AP609="Muy Baja",'MAPA DE RIESGOS'!$AR609="Menor"),CONCATENATE("R",'MAPA DE RIESGOS'!$H609,"C",'MAPA DE RIESGOS'!$AF609),"")</f>
        <v/>
      </c>
      <c r="AJ167" s="379" t="str">
        <f>IF(AND('MAPA DE RIESGOS'!$AP610="Muy Baja",'MAPA DE RIESGOS'!$AR610="Menor"),CONCATENATE("R",'MAPA DE RIESGOS'!$H610,"C",'MAPA DE RIESGOS'!$AF610),"")</f>
        <v/>
      </c>
      <c r="AK167" s="379" t="str">
        <f>IF(AND('MAPA DE RIESGOS'!$AP611="Muy Baja",'MAPA DE RIESGOS'!$AR611="Menor"),CONCATENATE("R",'MAPA DE RIESGOS'!$H611,"C",'MAPA DE RIESGOS'!$AF611),"")</f>
        <v/>
      </c>
      <c r="AL167" s="379" t="str">
        <f>IF(AND('MAPA DE RIESGOS'!$AP612="Muy Baja",'MAPA DE RIESGOS'!$AR612="Menor"),CONCATENATE("R",'MAPA DE RIESGOS'!$H612,"C",'MAPA DE RIESGOS'!$AF612),"")</f>
        <v/>
      </c>
      <c r="AM167" s="379" t="str">
        <f>IF(AND('MAPA DE RIESGOS'!$AP613="Muy Baja",'MAPA DE RIESGOS'!$AR613="Menor"),CONCATENATE("R",'MAPA DE RIESGOS'!$H613,"C",'MAPA DE RIESGOS'!$AF613),"")</f>
        <v/>
      </c>
      <c r="AN167" s="379" t="str">
        <f>IF(AND('MAPA DE RIESGOS'!$AP614="Muy Baja",'MAPA DE RIESGOS'!$AR614="Menor"),CONCATENATE("R",'MAPA DE RIESGOS'!$H614,"C",'MAPA DE RIESGOS'!$AF614),"")</f>
        <v/>
      </c>
      <c r="AO167" s="379" t="str">
        <f>IF(AND('MAPA DE RIESGOS'!$AP615="Muy Baja",'MAPA DE RIESGOS'!$AR615="Menor"),CONCATENATE("R",'MAPA DE RIESGOS'!$H615,"C",'MAPA DE RIESGOS'!$AF615),"")</f>
        <v/>
      </c>
      <c r="AP167" s="379" t="str">
        <f>IF(AND('MAPA DE RIESGOS'!$AP616="Muy Baja",'MAPA DE RIESGOS'!$AR616="Menor"),CONCATENATE("R",'MAPA DE RIESGOS'!$H616,"C",'MAPA DE RIESGOS'!$AF616),"")</f>
        <v/>
      </c>
      <c r="AQ167" s="379" t="str">
        <f>IF(AND('MAPA DE RIESGOS'!$AP617="Muy Baja",'MAPA DE RIESGOS'!$AR617="Menor"),CONCATENATE("R",'MAPA DE RIESGOS'!$H617,"C",'MAPA DE RIESGOS'!$AF617),"")</f>
        <v/>
      </c>
      <c r="AR167" s="379" t="str">
        <f>IF(AND('MAPA DE RIESGOS'!$AP618="Muy Baja",'MAPA DE RIESGOS'!$AR618="Menor"),CONCATENATE("R",'MAPA DE RIESGOS'!$H618,"C",'MAPA DE RIESGOS'!$AF618),"")</f>
        <v/>
      </c>
      <c r="AS167" s="380" t="str">
        <f>IF(AND('MAPA DE RIESGOS'!$AP619="Muy Baja",'MAPA DE RIESGOS'!$AR619="Menor"),CONCATENATE("R",'MAPA DE RIESGOS'!$H619,"C",'MAPA DE RIESGOS'!$AF619),"")</f>
        <v/>
      </c>
      <c r="AT167" s="369" t="str">
        <f>IF(AND('MAPA DE RIESGOS'!$AP602="Muy Baja",'MAPA DE RIESGOS'!$AR602="Moderado"),CONCATENATE("R",'MAPA DE RIESGOS'!$H602,"C",'MAPA DE RIESGOS'!$AF602),"")</f>
        <v/>
      </c>
      <c r="AU167" s="370" t="str">
        <f>IF(AND('MAPA DE RIESGOS'!$AP603="Muy Baja",'MAPA DE RIESGOS'!$AR603="Moderado"),CONCATENATE("R",'MAPA DE RIESGOS'!$H603,"C",'MAPA DE RIESGOS'!$AF603),"")</f>
        <v/>
      </c>
      <c r="AV167" s="370" t="str">
        <f>IF(AND('MAPA DE RIESGOS'!$AP604="Muy Baja",'MAPA DE RIESGOS'!$AR604="Moderado"),CONCATENATE("R",'MAPA DE RIESGOS'!$H604,"C",'MAPA DE RIESGOS'!$AF604),"")</f>
        <v/>
      </c>
      <c r="AW167" s="370" t="str">
        <f>IF(AND('MAPA DE RIESGOS'!$AP605="Muy Baja",'MAPA DE RIESGOS'!$AR605="Moderado"),CONCATENATE("R",'MAPA DE RIESGOS'!$H605,"C",'MAPA DE RIESGOS'!$AF605),"")</f>
        <v/>
      </c>
      <c r="AX167" s="370" t="str">
        <f>IF(AND('MAPA DE RIESGOS'!$AP606="Muy Baja",'MAPA DE RIESGOS'!$AR606="Moderado"),CONCATENATE("R",'MAPA DE RIESGOS'!$H606,"C",'MAPA DE RIESGOS'!$AF606),"")</f>
        <v/>
      </c>
      <c r="AY167" s="370" t="str">
        <f>IF(AND('MAPA DE RIESGOS'!$AP607="Muy Baja",'MAPA DE RIESGOS'!$AR607="Moderado"),CONCATENATE("R",'MAPA DE RIESGOS'!$H607,"C",'MAPA DE RIESGOS'!$AF607),"")</f>
        <v/>
      </c>
      <c r="AZ167" s="370" t="str">
        <f>IF(AND('MAPA DE RIESGOS'!$AP608="Muy Baja",'MAPA DE RIESGOS'!$AR608="Moderado"),CONCATENATE("R",'MAPA DE RIESGOS'!$H608,"C",'MAPA DE RIESGOS'!$AF608),"")</f>
        <v/>
      </c>
      <c r="BA167" s="370" t="str">
        <f>IF(AND('MAPA DE RIESGOS'!$AP609="Muy Baja",'MAPA DE RIESGOS'!$AR609="Moderado"),CONCATENATE("R",'MAPA DE RIESGOS'!$H609,"C",'MAPA DE RIESGOS'!$AF609),"")</f>
        <v/>
      </c>
      <c r="BB167" s="370" t="str">
        <f>IF(AND('MAPA DE RIESGOS'!$AP610="Muy Baja",'MAPA DE RIESGOS'!$AR610="Moderado"),CONCATENATE("R",'MAPA DE RIESGOS'!$H610,"C",'MAPA DE RIESGOS'!$AF610),"")</f>
        <v/>
      </c>
      <c r="BC167" s="370" t="str">
        <f>IF(AND('MAPA DE RIESGOS'!$AP611="Muy Baja",'MAPA DE RIESGOS'!$AR611="Moderado"),CONCATENATE("R",'MAPA DE RIESGOS'!$H611,"C",'MAPA DE RIESGOS'!$AF611),"")</f>
        <v/>
      </c>
      <c r="BD167" s="370" t="str">
        <f>IF(AND('MAPA DE RIESGOS'!$AP612="Muy Baja",'MAPA DE RIESGOS'!$AR612="Moderado"),CONCATENATE("R",'MAPA DE RIESGOS'!$H612,"C",'MAPA DE RIESGOS'!$AF612),"")</f>
        <v/>
      </c>
      <c r="BE167" s="370" t="str">
        <f>IF(AND('MAPA DE RIESGOS'!$AP613="Muy Baja",'MAPA DE RIESGOS'!$AR613="Moderado"),CONCATENATE("R",'MAPA DE RIESGOS'!$H613,"C",'MAPA DE RIESGOS'!$AF613),"")</f>
        <v/>
      </c>
      <c r="BF167" s="370" t="str">
        <f>IF(AND('MAPA DE RIESGOS'!$AP614="Muy Baja",'MAPA DE RIESGOS'!$AR614="Moderado"),CONCATENATE("R",'MAPA DE RIESGOS'!$H614,"C",'MAPA DE RIESGOS'!$AF614),"")</f>
        <v/>
      </c>
      <c r="BG167" s="370" t="str">
        <f>IF(AND('MAPA DE RIESGOS'!$AP615="Muy Baja",'MAPA DE RIESGOS'!$AR615="Moderado"),CONCATENATE("R",'MAPA DE RIESGOS'!$H615,"C",'MAPA DE RIESGOS'!$AF615),"")</f>
        <v/>
      </c>
      <c r="BH167" s="370" t="str">
        <f>IF(AND('MAPA DE RIESGOS'!$AP616="Muy Baja",'MAPA DE RIESGOS'!$AR616="Moderado"),CONCATENATE("R",'MAPA DE RIESGOS'!$H616,"C",'MAPA DE RIESGOS'!$AF616),"")</f>
        <v/>
      </c>
      <c r="BI167" s="370" t="str">
        <f>IF(AND('MAPA DE RIESGOS'!$AP617="Muy Baja",'MAPA DE RIESGOS'!$AR617="Moderado"),CONCATENATE("R",'MAPA DE RIESGOS'!$H617,"C",'MAPA DE RIESGOS'!$AF617),"")</f>
        <v/>
      </c>
      <c r="BJ167" s="370" t="str">
        <f>IF(AND('MAPA DE RIESGOS'!$AP618="Muy Baja",'MAPA DE RIESGOS'!$AR618="Moderado"),CONCATENATE("R",'MAPA DE RIESGOS'!$H618,"C",'MAPA DE RIESGOS'!$AF618),"")</f>
        <v/>
      </c>
      <c r="BK167" s="371" t="str">
        <f>IF(AND('MAPA DE RIESGOS'!$AP619="Muy Baja",'MAPA DE RIESGOS'!$AR619="Moderado"),CONCATENATE("R",'MAPA DE RIESGOS'!$H619,"C",'MAPA DE RIESGOS'!$AF619),"")</f>
        <v/>
      </c>
      <c r="BL167" s="357" t="str">
        <f>IF(AND('MAPA DE RIESGOS'!$AP602="Muy Baja",'MAPA DE RIESGOS'!$AR602="Mayor"),CONCATENATE("R",'MAPA DE RIESGOS'!$H602,"C",'MAPA DE RIESGOS'!$AF602),"")</f>
        <v/>
      </c>
      <c r="BM167" s="357" t="str">
        <f>IF(AND('MAPA DE RIESGOS'!$AP603="Muy Baja",'MAPA DE RIESGOS'!$AR603="Mayor"),CONCATENATE("R",'MAPA DE RIESGOS'!$H603,"C",'MAPA DE RIESGOS'!$AF603),"")</f>
        <v/>
      </c>
      <c r="BN167" s="357" t="str">
        <f>IF(AND('MAPA DE RIESGOS'!$AP604="Muy Baja",'MAPA DE RIESGOS'!$AR604="Mayor"),CONCATENATE("R",'MAPA DE RIESGOS'!$H604,"C",'MAPA DE RIESGOS'!$AF604),"")</f>
        <v/>
      </c>
      <c r="BO167" s="357" t="str">
        <f>IF(AND('MAPA DE RIESGOS'!$AP605="Muy Baja",'MAPA DE RIESGOS'!$AR605="Mayor"),CONCATENATE("R",'MAPA DE RIESGOS'!$H605,"C",'MAPA DE RIESGOS'!$AF605),"")</f>
        <v/>
      </c>
      <c r="BP167" s="357" t="str">
        <f>IF(AND('MAPA DE RIESGOS'!$AP606="Muy Baja",'MAPA DE RIESGOS'!$AR606="Mayor"),CONCATENATE("R",'MAPA DE RIESGOS'!$H606,"C",'MAPA DE RIESGOS'!$AF606),"")</f>
        <v/>
      </c>
      <c r="BQ167" s="357" t="str">
        <f>IF(AND('MAPA DE RIESGOS'!$AP607="Muy Baja",'MAPA DE RIESGOS'!$AR607="Mayor"),CONCATENATE("R",'MAPA DE RIESGOS'!$H607,"C",'MAPA DE RIESGOS'!$AF607),"")</f>
        <v/>
      </c>
      <c r="BR167" s="357" t="str">
        <f>IF(AND('MAPA DE RIESGOS'!$AP608="Muy Baja",'MAPA DE RIESGOS'!$AR608="Mayor"),CONCATENATE("R",'MAPA DE RIESGOS'!$H608,"C",'MAPA DE RIESGOS'!$AF608),"")</f>
        <v/>
      </c>
      <c r="BS167" s="357" t="str">
        <f>IF(AND('MAPA DE RIESGOS'!$AP609="Muy Baja",'MAPA DE RIESGOS'!$AR609="Mayor"),CONCATENATE("R",'MAPA DE RIESGOS'!$H609,"C",'MAPA DE RIESGOS'!$AF609),"")</f>
        <v/>
      </c>
      <c r="BT167" s="357" t="str">
        <f>IF(AND('MAPA DE RIESGOS'!$AP610="Muy Baja",'MAPA DE RIESGOS'!$AR610="Mayor"),CONCATENATE("R",'MAPA DE RIESGOS'!$H610,"C",'MAPA DE RIESGOS'!$AF610),"")</f>
        <v/>
      </c>
      <c r="BU167" s="357" t="str">
        <f>IF(AND('MAPA DE RIESGOS'!$AP611="Muy Baja",'MAPA DE RIESGOS'!$AR611="Mayor"),CONCATENATE("R",'MAPA DE RIESGOS'!$H611,"C",'MAPA DE RIESGOS'!$AF611),"")</f>
        <v/>
      </c>
      <c r="BV167" s="357" t="str">
        <f>IF(AND('MAPA DE RIESGOS'!$AP612="Muy Baja",'MAPA DE RIESGOS'!$AR612="Mayor"),CONCATENATE("R",'MAPA DE RIESGOS'!$H612,"C",'MAPA DE RIESGOS'!$AF612),"")</f>
        <v/>
      </c>
      <c r="BW167" s="357" t="str">
        <f>IF(AND('MAPA DE RIESGOS'!$AP613="Muy Baja",'MAPA DE RIESGOS'!$AR613="Mayor"),CONCATENATE("R",'MAPA DE RIESGOS'!$H613,"C",'MAPA DE RIESGOS'!$AF613),"")</f>
        <v/>
      </c>
      <c r="BX167" s="357" t="str">
        <f>IF(AND('MAPA DE RIESGOS'!$AP614="Muy Baja",'MAPA DE RIESGOS'!$AR614="Mayor"),CONCATENATE("R",'MAPA DE RIESGOS'!$H614,"C",'MAPA DE RIESGOS'!$AF614),"")</f>
        <v/>
      </c>
      <c r="BY167" s="357" t="str">
        <f>IF(AND('MAPA DE RIESGOS'!$AP615="Muy Baja",'MAPA DE RIESGOS'!$AR615="Mayor"),CONCATENATE("R",'MAPA DE RIESGOS'!$H615,"C",'MAPA DE RIESGOS'!$AF615),"")</f>
        <v/>
      </c>
      <c r="BZ167" s="357" t="str">
        <f>IF(AND('MAPA DE RIESGOS'!$AP616="Muy Baja",'MAPA DE RIESGOS'!$AR616="Mayor"),CONCATENATE("R",'MAPA DE RIESGOS'!$H616,"C",'MAPA DE RIESGOS'!$AF616),"")</f>
        <v/>
      </c>
      <c r="CA167" s="357" t="str">
        <f>IF(AND('MAPA DE RIESGOS'!$AP617="Muy Baja",'MAPA DE RIESGOS'!$AR617="Mayor"),CONCATENATE("R",'MAPA DE RIESGOS'!$H617,"C",'MAPA DE RIESGOS'!$AF617),"")</f>
        <v/>
      </c>
      <c r="CB167" s="357" t="str">
        <f>IF(AND('MAPA DE RIESGOS'!$AP618="Muy Baja",'MAPA DE RIESGOS'!$AR618="Mayor"),CONCATENATE("R",'MAPA DE RIESGOS'!$H618,"C",'MAPA DE RIESGOS'!$AF618),"")</f>
        <v/>
      </c>
      <c r="CC167" s="358" t="str">
        <f>IF(AND('MAPA DE RIESGOS'!$AP619="Muy Baja",'MAPA DE RIESGOS'!$AR619="Mayor"),CONCATENATE("R",'MAPA DE RIESGOS'!$H619,"C",'MAPA DE RIESGOS'!$AF619),"")</f>
        <v/>
      </c>
      <c r="CD167" s="359" t="str">
        <f>IF(AND('MAPA DE RIESGOS'!$AP602="Muy Baja",'MAPA DE RIESGOS'!$AR602="Catastrófico"),CONCATENATE("R",'MAPA DE RIESGOS'!$H602,"C",'MAPA DE RIESGOS'!$AF602),"")</f>
        <v/>
      </c>
      <c r="CE167" s="359" t="str">
        <f>IF(AND('MAPA DE RIESGOS'!$AP603="Muy Baja",'MAPA DE RIESGOS'!$AR603="Catastrófico"),CONCATENATE("R",'MAPA DE RIESGOS'!$H603,"C",'MAPA DE RIESGOS'!$AF603),"")</f>
        <v/>
      </c>
      <c r="CF167" s="359" t="str">
        <f>IF(AND('MAPA DE RIESGOS'!$AP604="Muy Baja",'MAPA DE RIESGOS'!$AR604="Catastrófico"),CONCATENATE("R",'MAPA DE RIESGOS'!$H604,"C",'MAPA DE RIESGOS'!$AF604),"")</f>
        <v/>
      </c>
      <c r="CG167" s="359" t="str">
        <f>IF(AND('MAPA DE RIESGOS'!$AP605="Muy Baja",'MAPA DE RIESGOS'!$AR605="Catastrófico"),CONCATENATE("R",'MAPA DE RIESGOS'!$H605,"C",'MAPA DE RIESGOS'!$AF605),"")</f>
        <v/>
      </c>
      <c r="CH167" s="359" t="str">
        <f>IF(AND('MAPA DE RIESGOS'!$AP606="Muy Baja",'MAPA DE RIESGOS'!$AR606="Catastrófico"),CONCATENATE("R",'MAPA DE RIESGOS'!$H606,"C",'MAPA DE RIESGOS'!$AF606),"")</f>
        <v/>
      </c>
      <c r="CI167" s="359" t="str">
        <f>IF(AND('MAPA DE RIESGOS'!$AP607="Muy Baja",'MAPA DE RIESGOS'!$AR607="Catastrófico"),CONCATENATE("R",'MAPA DE RIESGOS'!$H607,"C",'MAPA DE RIESGOS'!$AF607),"")</f>
        <v/>
      </c>
      <c r="CJ167" s="359" t="str">
        <f>IF(AND('MAPA DE RIESGOS'!$AP608="Muy Baja",'MAPA DE RIESGOS'!$AR608="Catastrófico"),CONCATENATE("R",'MAPA DE RIESGOS'!$H608,"C",'MAPA DE RIESGOS'!$AF608),"")</f>
        <v/>
      </c>
      <c r="CK167" s="359" t="str">
        <f>IF(AND('MAPA DE RIESGOS'!$AP609="Muy Baja",'MAPA DE RIESGOS'!$AR609="Catastrófico"),CONCATENATE("R",'MAPA DE RIESGOS'!$H609,"C",'MAPA DE RIESGOS'!$AF609),"")</f>
        <v/>
      </c>
      <c r="CL167" s="359" t="str">
        <f>IF(AND('MAPA DE RIESGOS'!$AP610="Muy Baja",'MAPA DE RIESGOS'!$AR610="Catastrófico"),CONCATENATE("R",'MAPA DE RIESGOS'!$H610,"C",'MAPA DE RIESGOS'!$AF610),"")</f>
        <v/>
      </c>
      <c r="CM167" s="359" t="str">
        <f>IF(AND('MAPA DE RIESGOS'!$AP611="Muy Baja",'MAPA DE RIESGOS'!$AR611="Catastrófico"),CONCATENATE("R",'MAPA DE RIESGOS'!$H611,"C",'MAPA DE RIESGOS'!$AF611),"")</f>
        <v/>
      </c>
      <c r="CN167" s="359" t="str">
        <f>IF(AND('MAPA DE RIESGOS'!$AP612="Muy Baja",'MAPA DE RIESGOS'!$AR612="Catastrófico"),CONCATENATE("R",'MAPA DE RIESGOS'!$H612,"C",'MAPA DE RIESGOS'!$AF612),"")</f>
        <v/>
      </c>
      <c r="CO167" s="359" t="str">
        <f>IF(AND('MAPA DE RIESGOS'!$AP613="Muy Baja",'MAPA DE RIESGOS'!$AR613="Catastrófico"),CONCATENATE("R",'MAPA DE RIESGOS'!$H613,"C",'MAPA DE RIESGOS'!$AF613),"")</f>
        <v/>
      </c>
      <c r="CP167" s="359" t="str">
        <f>IF(AND('MAPA DE RIESGOS'!$AP614="Muy Baja",'MAPA DE RIESGOS'!$AR614="Catastrófico"),CONCATENATE("R",'MAPA DE RIESGOS'!$H614,"C",'MAPA DE RIESGOS'!$AF614),"")</f>
        <v/>
      </c>
      <c r="CQ167" s="359" t="str">
        <f>IF(AND('MAPA DE RIESGOS'!$AP615="Muy Baja",'MAPA DE RIESGOS'!$AR615="Catastrófico"),CONCATENATE("R",'MAPA DE RIESGOS'!$H615,"C",'MAPA DE RIESGOS'!$AF615),"")</f>
        <v/>
      </c>
      <c r="CR167" s="359" t="str">
        <f>IF(AND('MAPA DE RIESGOS'!$AP616="Muy Baja",'MAPA DE RIESGOS'!$AR616="Catastrófico"),CONCATENATE("R",'MAPA DE RIESGOS'!$H616,"C",'MAPA DE RIESGOS'!$AF616),"")</f>
        <v/>
      </c>
      <c r="CS167" s="359" t="str">
        <f>IF(AND('MAPA DE RIESGOS'!$AP617="Muy Baja",'MAPA DE RIESGOS'!$AR617="Catastrófico"),CONCATENATE("R",'MAPA DE RIESGOS'!$H617,"C",'MAPA DE RIESGOS'!$AF617),"")</f>
        <v/>
      </c>
      <c r="CT167" s="359" t="str">
        <f>IF(AND('MAPA DE RIESGOS'!$AP618="Muy Baja",'MAPA DE RIESGOS'!$AR618="Catastrófico"),CONCATENATE("R",'MAPA DE RIESGOS'!$H618,"C",'MAPA DE RIESGOS'!$AF618),"")</f>
        <v/>
      </c>
      <c r="CU167" s="360" t="str">
        <f>IF(AND('MAPA DE RIESGOS'!$AP619="Muy Baja",'MAPA DE RIESGOS'!$AR619="Catastrófico"),CONCATENATE("R",'MAPA DE RIESGOS'!$H619,"C",'MAPA DE RIESGOS'!$AF619),"")</f>
        <v/>
      </c>
      <c r="CV167" s="67"/>
      <c r="CW167" s="388"/>
      <c r="CX167" s="388"/>
      <c r="CY167" s="388"/>
      <c r="CZ167" s="388"/>
      <c r="DA167" s="388"/>
      <c r="DB167" s="388"/>
    </row>
    <row r="168" spans="2:106" ht="32.5" customHeight="1">
      <c r="B168" s="749"/>
      <c r="C168" s="749"/>
      <c r="D168" s="750"/>
      <c r="E168" s="738"/>
      <c r="F168" s="739"/>
      <c r="G168" s="739"/>
      <c r="H168" s="739"/>
      <c r="I168" s="739"/>
      <c r="J168" s="378" t="str">
        <f>IF(AND('MAPA DE RIESGOS'!$AP620="Muy Baja",'MAPA DE RIESGOS'!$AR620="Leve"),CONCATENATE("R",'MAPA DE RIESGOS'!$H620,"C",'MAPA DE RIESGOS'!$AF620),"")</f>
        <v/>
      </c>
      <c r="K168" s="379" t="str">
        <f>IF(AND('MAPA DE RIESGOS'!$AP621="Muy Baja",'MAPA DE RIESGOS'!$AR621="Leve"),CONCATENATE("R",'MAPA DE RIESGOS'!$H621,"C",'MAPA DE RIESGOS'!$AF621),"")</f>
        <v/>
      </c>
      <c r="L168" s="379" t="str">
        <f>IF(AND('MAPA DE RIESGOS'!$AP622="Muy Baja",'MAPA DE RIESGOS'!$AR622="Leve"),CONCATENATE("R",'MAPA DE RIESGOS'!$H622,"C",'MAPA DE RIESGOS'!$AF622),"")</f>
        <v/>
      </c>
      <c r="M168" s="379" t="str">
        <f>IF(AND('MAPA DE RIESGOS'!$AP623="Muy Baja",'MAPA DE RIESGOS'!$AR623="Leve"),CONCATENATE("R",'MAPA DE RIESGOS'!$H623,"C",'MAPA DE RIESGOS'!$AF623),"")</f>
        <v/>
      </c>
      <c r="N168" s="379" t="str">
        <f>IF(AND('MAPA DE RIESGOS'!$AP624="Muy Baja",'MAPA DE RIESGOS'!$AR624="Leve"),CONCATENATE("R",'MAPA DE RIESGOS'!$H624,"C",'MAPA DE RIESGOS'!$AF624),"")</f>
        <v/>
      </c>
      <c r="O168" s="379" t="str">
        <f>IF(AND('MAPA DE RIESGOS'!$AP625="Muy Baja",'MAPA DE RIESGOS'!$AR625="Leve"),CONCATENATE("R",'MAPA DE RIESGOS'!$H625,"C",'MAPA DE RIESGOS'!$AF625),"")</f>
        <v/>
      </c>
      <c r="P168" s="379" t="str">
        <f>IF(AND('MAPA DE RIESGOS'!$AP626="Muy Baja",'MAPA DE RIESGOS'!$AR626="Leve"),CONCATENATE("R",'MAPA DE RIESGOS'!$H626,"C",'MAPA DE RIESGOS'!$AF626),"")</f>
        <v/>
      </c>
      <c r="Q168" s="379" t="str">
        <f>IF(AND('MAPA DE RIESGOS'!$AP627="Muy Baja",'MAPA DE RIESGOS'!$AR627="Leve"),CONCATENATE("R",'MAPA DE RIESGOS'!$H627,"C",'MAPA DE RIESGOS'!$AF627),"")</f>
        <v/>
      </c>
      <c r="R168" s="379" t="str">
        <f>IF(AND('MAPA DE RIESGOS'!$AP628="Muy Baja",'MAPA DE RIESGOS'!$AR628="Leve"),CONCATENATE("R",'MAPA DE RIESGOS'!$H628,"C",'MAPA DE RIESGOS'!$AF628),"")</f>
        <v/>
      </c>
      <c r="S168" s="379" t="str">
        <f>IF(AND('MAPA DE RIESGOS'!$AP629="Muy Baja",'MAPA DE RIESGOS'!$AR629="Leve"),CONCATENATE("R",'MAPA DE RIESGOS'!$H629,"C",'MAPA DE RIESGOS'!$AF629),"")</f>
        <v/>
      </c>
      <c r="T168" s="379" t="str">
        <f>IF(AND('MAPA DE RIESGOS'!$AP630="Muy Baja",'MAPA DE RIESGOS'!$AR630="Leve"),CONCATENATE("R",'MAPA DE RIESGOS'!$H630,"C",'MAPA DE RIESGOS'!$AF630),"")</f>
        <v/>
      </c>
      <c r="U168" s="379" t="str">
        <f>IF(AND('MAPA DE RIESGOS'!$AP631="Muy Baja",'MAPA DE RIESGOS'!$AR631="Leve"),CONCATENATE("R",'MAPA DE RIESGOS'!$H631,"C",'MAPA DE RIESGOS'!$AF631),"")</f>
        <v/>
      </c>
      <c r="V168" s="379" t="str">
        <f>IF(AND('MAPA DE RIESGOS'!$AP632="Muy Baja",'MAPA DE RIESGOS'!$AR632="Leve"),CONCATENATE("R",'MAPA DE RIESGOS'!$H632,"C",'MAPA DE RIESGOS'!$AF632),"")</f>
        <v/>
      </c>
      <c r="W168" s="379" t="str">
        <f>IF(AND('MAPA DE RIESGOS'!$AP633="Muy Baja",'MAPA DE RIESGOS'!$AR633="Leve"),CONCATENATE("R",'MAPA DE RIESGOS'!$H633,"C",'MAPA DE RIESGOS'!$AF633),"")</f>
        <v/>
      </c>
      <c r="X168" s="379" t="str">
        <f>IF(AND('MAPA DE RIESGOS'!$AP634="Muy Baja",'MAPA DE RIESGOS'!$AR634="Leve"),CONCATENATE("R",'MAPA DE RIESGOS'!$H634,"C",'MAPA DE RIESGOS'!$AF634),"")</f>
        <v/>
      </c>
      <c r="Y168" s="379" t="str">
        <f>IF(AND('MAPA DE RIESGOS'!$AP635="Muy Baja",'MAPA DE RIESGOS'!$AR635="Leve"),CONCATENATE("R",'MAPA DE RIESGOS'!$H635,"C",'MAPA DE RIESGOS'!$AF635),"")</f>
        <v/>
      </c>
      <c r="Z168" s="379" t="str">
        <f>IF(AND('MAPA DE RIESGOS'!$AP636="Muy Baja",'MAPA DE RIESGOS'!$AR636="Leve"),CONCATENATE("R",'MAPA DE RIESGOS'!$H636,"C",'MAPA DE RIESGOS'!$AF636),"")</f>
        <v/>
      </c>
      <c r="AA168" s="380" t="str">
        <f>IF(AND('MAPA DE RIESGOS'!$AP637="Muy Baja",'MAPA DE RIESGOS'!$AR637="Leve"),CONCATENATE("R",'MAPA DE RIESGOS'!$H637,"C",'MAPA DE RIESGOS'!$AF637),"")</f>
        <v/>
      </c>
      <c r="AB168" s="378" t="str">
        <f>IF(AND('MAPA DE RIESGOS'!$AP620="Muy Baja",'MAPA DE RIESGOS'!$AR620="Menor"),CONCATENATE("R",'MAPA DE RIESGOS'!$H620,"C",'MAPA DE RIESGOS'!$AF620),"")</f>
        <v/>
      </c>
      <c r="AC168" s="379" t="str">
        <f>IF(AND('MAPA DE RIESGOS'!$AP621="Muy Baja",'MAPA DE RIESGOS'!$AR621="Menor"),CONCATENATE("R",'MAPA DE RIESGOS'!$H621,"C",'MAPA DE RIESGOS'!$AF621),"")</f>
        <v/>
      </c>
      <c r="AD168" s="379" t="str">
        <f>IF(AND('MAPA DE RIESGOS'!$AP622="Muy Baja",'MAPA DE RIESGOS'!$AR622="Menor"),CONCATENATE("R",'MAPA DE RIESGOS'!$H622,"C",'MAPA DE RIESGOS'!$AF622),"")</f>
        <v/>
      </c>
      <c r="AE168" s="379" t="str">
        <f>IF(AND('MAPA DE RIESGOS'!$AP623="Muy Baja",'MAPA DE RIESGOS'!$AR623="Menor"),CONCATENATE("R",'MAPA DE RIESGOS'!$H623,"C",'MAPA DE RIESGOS'!$AF623),"")</f>
        <v/>
      </c>
      <c r="AF168" s="379" t="str">
        <f>IF(AND('MAPA DE RIESGOS'!$AP624="Muy Baja",'MAPA DE RIESGOS'!$AR624="Menor"),CONCATENATE("R",'MAPA DE RIESGOS'!$H624,"C",'MAPA DE RIESGOS'!$AF624),"")</f>
        <v/>
      </c>
      <c r="AG168" s="379" t="str">
        <f>IF(AND('MAPA DE RIESGOS'!$AP625="Muy Baja",'MAPA DE RIESGOS'!$AR625="Menor"),CONCATENATE("R",'MAPA DE RIESGOS'!$H625,"C",'MAPA DE RIESGOS'!$AF625),"")</f>
        <v/>
      </c>
      <c r="AH168" s="379" t="str">
        <f>IF(AND('MAPA DE RIESGOS'!$AP626="Muy Baja",'MAPA DE RIESGOS'!$AR626="Menor"),CONCATENATE("R",'MAPA DE RIESGOS'!$H626,"C",'MAPA DE RIESGOS'!$AF626),"")</f>
        <v/>
      </c>
      <c r="AI168" s="379" t="str">
        <f>IF(AND('MAPA DE RIESGOS'!$AP627="Muy Baja",'MAPA DE RIESGOS'!$AR627="Menor"),CONCATENATE("R",'MAPA DE RIESGOS'!$H627,"C",'MAPA DE RIESGOS'!$AF627),"")</f>
        <v/>
      </c>
      <c r="AJ168" s="379" t="str">
        <f>IF(AND('MAPA DE RIESGOS'!$AP628="Muy Baja",'MAPA DE RIESGOS'!$AR628="Menor"),CONCATENATE("R",'MAPA DE RIESGOS'!$H628,"C",'MAPA DE RIESGOS'!$AF628),"")</f>
        <v/>
      </c>
      <c r="AK168" s="379" t="str">
        <f>IF(AND('MAPA DE RIESGOS'!$AP629="Muy Baja",'MAPA DE RIESGOS'!$AR629="Menor"),CONCATENATE("R",'MAPA DE RIESGOS'!$H629,"C",'MAPA DE RIESGOS'!$AF629),"")</f>
        <v/>
      </c>
      <c r="AL168" s="379" t="str">
        <f>IF(AND('MAPA DE RIESGOS'!$AP630="Muy Baja",'MAPA DE RIESGOS'!$AR630="Menor"),CONCATENATE("R",'MAPA DE RIESGOS'!$H630,"C",'MAPA DE RIESGOS'!$AF630),"")</f>
        <v/>
      </c>
      <c r="AM168" s="379" t="str">
        <f>IF(AND('MAPA DE RIESGOS'!$AP631="Muy Baja",'MAPA DE RIESGOS'!$AR631="Menor"),CONCATENATE("R",'MAPA DE RIESGOS'!$H631,"C",'MAPA DE RIESGOS'!$AF631),"")</f>
        <v/>
      </c>
      <c r="AN168" s="379" t="str">
        <f>IF(AND('MAPA DE RIESGOS'!$AP632="Muy Baja",'MAPA DE RIESGOS'!$AR632="Menor"),CONCATENATE("R",'MAPA DE RIESGOS'!$H632,"C",'MAPA DE RIESGOS'!$AF632),"")</f>
        <v/>
      </c>
      <c r="AO168" s="379" t="str">
        <f>IF(AND('MAPA DE RIESGOS'!$AP633="Muy Baja",'MAPA DE RIESGOS'!$AR633="Menor"),CONCATENATE("R",'MAPA DE RIESGOS'!$H633,"C",'MAPA DE RIESGOS'!$AF633),"")</f>
        <v/>
      </c>
      <c r="AP168" s="379" t="str">
        <f>IF(AND('MAPA DE RIESGOS'!$AP634="Muy Baja",'MAPA DE RIESGOS'!$AR634="Menor"),CONCATENATE("R",'MAPA DE RIESGOS'!$H634,"C",'MAPA DE RIESGOS'!$AF634),"")</f>
        <v/>
      </c>
      <c r="AQ168" s="379" t="str">
        <f>IF(AND('MAPA DE RIESGOS'!$AP635="Muy Baja",'MAPA DE RIESGOS'!$AR635="Menor"),CONCATENATE("R",'MAPA DE RIESGOS'!$H635,"C",'MAPA DE RIESGOS'!$AF635),"")</f>
        <v/>
      </c>
      <c r="AR168" s="379" t="str">
        <f>IF(AND('MAPA DE RIESGOS'!$AP636="Muy Baja",'MAPA DE RIESGOS'!$AR636="Menor"),CONCATENATE("R",'MAPA DE RIESGOS'!$H636,"C",'MAPA DE RIESGOS'!$AF636),"")</f>
        <v/>
      </c>
      <c r="AS168" s="380" t="str">
        <f>IF(AND('MAPA DE RIESGOS'!$AP637="Muy Baja",'MAPA DE RIESGOS'!$AR637="Menor"),CONCATENATE("R",'MAPA DE RIESGOS'!$H637,"C",'MAPA DE RIESGOS'!$AF637),"")</f>
        <v/>
      </c>
      <c r="AT168" s="369" t="str">
        <f>IF(AND('MAPA DE RIESGOS'!$AP620="Muy Baja",'MAPA DE RIESGOS'!$AR620="Moderado"),CONCATENATE("R",'MAPA DE RIESGOS'!$H620,"C",'MAPA DE RIESGOS'!$AF620),"")</f>
        <v/>
      </c>
      <c r="AU168" s="370" t="str">
        <f>IF(AND('MAPA DE RIESGOS'!$AP621="Muy Baja",'MAPA DE RIESGOS'!$AR621="Moderado"),CONCATENATE("R",'MAPA DE RIESGOS'!$H621,"C",'MAPA DE RIESGOS'!$AF621),"")</f>
        <v/>
      </c>
      <c r="AV168" s="370" t="str">
        <f>IF(AND('MAPA DE RIESGOS'!$AP622="Muy Baja",'MAPA DE RIESGOS'!$AR622="Moderado"),CONCATENATE("R",'MAPA DE RIESGOS'!$H622,"C",'MAPA DE RIESGOS'!$AF622),"")</f>
        <v/>
      </c>
      <c r="AW168" s="370" t="str">
        <f>IF(AND('MAPA DE RIESGOS'!$AP623="Muy Baja",'MAPA DE RIESGOS'!$AR623="Moderado"),CONCATENATE("R",'MAPA DE RIESGOS'!$H623,"C",'MAPA DE RIESGOS'!$AF623),"")</f>
        <v/>
      </c>
      <c r="AX168" s="370" t="str">
        <f>IF(AND('MAPA DE RIESGOS'!$AP624="Muy Baja",'MAPA DE RIESGOS'!$AR624="Moderado"),CONCATENATE("R",'MAPA DE RIESGOS'!$H624,"C",'MAPA DE RIESGOS'!$AF624),"")</f>
        <v/>
      </c>
      <c r="AY168" s="370" t="str">
        <f>IF(AND('MAPA DE RIESGOS'!$AP625="Muy Baja",'MAPA DE RIESGOS'!$AR625="Moderado"),CONCATENATE("R",'MAPA DE RIESGOS'!$H625,"C",'MAPA DE RIESGOS'!$AF625),"")</f>
        <v/>
      </c>
      <c r="AZ168" s="370" t="str">
        <f>IF(AND('MAPA DE RIESGOS'!$AP626="Muy Baja",'MAPA DE RIESGOS'!$AR626="Moderado"),CONCATENATE("R",'MAPA DE RIESGOS'!$H626,"C",'MAPA DE RIESGOS'!$AF626),"")</f>
        <v/>
      </c>
      <c r="BA168" s="370" t="str">
        <f>IF(AND('MAPA DE RIESGOS'!$AP627="Muy Baja",'MAPA DE RIESGOS'!$AR627="Moderado"),CONCATENATE("R",'MAPA DE RIESGOS'!$H627,"C",'MAPA DE RIESGOS'!$AF627),"")</f>
        <v/>
      </c>
      <c r="BB168" s="370" t="str">
        <f>IF(AND('MAPA DE RIESGOS'!$AP628="Muy Baja",'MAPA DE RIESGOS'!$AR628="Moderado"),CONCATENATE("R",'MAPA DE RIESGOS'!$H628,"C",'MAPA DE RIESGOS'!$AF628),"")</f>
        <v/>
      </c>
      <c r="BC168" s="370" t="str">
        <f>IF(AND('MAPA DE RIESGOS'!$AP629="Muy Baja",'MAPA DE RIESGOS'!$AR629="Moderado"),CONCATENATE("R",'MAPA DE RIESGOS'!$H629,"C",'MAPA DE RIESGOS'!$AF629),"")</f>
        <v/>
      </c>
      <c r="BD168" s="370" t="str">
        <f>IF(AND('MAPA DE RIESGOS'!$AP630="Muy Baja",'MAPA DE RIESGOS'!$AR630="Moderado"),CONCATENATE("R",'MAPA DE RIESGOS'!$H630,"C",'MAPA DE RIESGOS'!$AF630),"")</f>
        <v/>
      </c>
      <c r="BE168" s="370" t="str">
        <f>IF(AND('MAPA DE RIESGOS'!$AP631="Muy Baja",'MAPA DE RIESGOS'!$AR631="Moderado"),CONCATENATE("R",'MAPA DE RIESGOS'!$H631,"C",'MAPA DE RIESGOS'!$AF631),"")</f>
        <v/>
      </c>
      <c r="BF168" s="370" t="str">
        <f>IF(AND('MAPA DE RIESGOS'!$AP632="Muy Baja",'MAPA DE RIESGOS'!$AR632="Moderado"),CONCATENATE("R",'MAPA DE RIESGOS'!$H632,"C",'MAPA DE RIESGOS'!$AF632),"")</f>
        <v/>
      </c>
      <c r="BG168" s="370" t="str">
        <f>IF(AND('MAPA DE RIESGOS'!$AP633="Muy Baja",'MAPA DE RIESGOS'!$AR633="Moderado"),CONCATENATE("R",'MAPA DE RIESGOS'!$H633,"C",'MAPA DE RIESGOS'!$AF633),"")</f>
        <v/>
      </c>
      <c r="BH168" s="370" t="str">
        <f>IF(AND('MAPA DE RIESGOS'!$AP634="Muy Baja",'MAPA DE RIESGOS'!$AR634="Moderado"),CONCATENATE("R",'MAPA DE RIESGOS'!$H634,"C",'MAPA DE RIESGOS'!$AF634),"")</f>
        <v/>
      </c>
      <c r="BI168" s="370" t="str">
        <f>IF(AND('MAPA DE RIESGOS'!$AP635="Muy Baja",'MAPA DE RIESGOS'!$AR635="Moderado"),CONCATENATE("R",'MAPA DE RIESGOS'!$H635,"C",'MAPA DE RIESGOS'!$AF635),"")</f>
        <v/>
      </c>
      <c r="BJ168" s="370" t="str">
        <f>IF(AND('MAPA DE RIESGOS'!$AP636="Muy Baja",'MAPA DE RIESGOS'!$AR636="Moderado"),CONCATENATE("R",'MAPA DE RIESGOS'!$H636,"C",'MAPA DE RIESGOS'!$AF636),"")</f>
        <v/>
      </c>
      <c r="BK168" s="371" t="str">
        <f>IF(AND('MAPA DE RIESGOS'!$AP637="Muy Baja",'MAPA DE RIESGOS'!$AR637="Moderado"),CONCATENATE("R",'MAPA DE RIESGOS'!$H637,"C",'MAPA DE RIESGOS'!$AF637),"")</f>
        <v/>
      </c>
      <c r="BL168" s="357" t="str">
        <f>IF(AND('MAPA DE RIESGOS'!$AP620="Muy Baja",'MAPA DE RIESGOS'!$AR620="Mayor"),CONCATENATE("R",'MAPA DE RIESGOS'!$H620,"C",'MAPA DE RIESGOS'!$AF620),"")</f>
        <v/>
      </c>
      <c r="BM168" s="357" t="str">
        <f>IF(AND('MAPA DE RIESGOS'!$AP621="Muy Baja",'MAPA DE RIESGOS'!$AR621="Mayor"),CONCATENATE("R",'MAPA DE RIESGOS'!$H621,"C",'MAPA DE RIESGOS'!$AF621),"")</f>
        <v/>
      </c>
      <c r="BN168" s="357" t="str">
        <f>IF(AND('MAPA DE RIESGOS'!$AP622="Muy Baja",'MAPA DE RIESGOS'!$AR622="Mayor"),CONCATENATE("R",'MAPA DE RIESGOS'!$H622,"C",'MAPA DE RIESGOS'!$AF622),"")</f>
        <v/>
      </c>
      <c r="BO168" s="357" t="str">
        <f>IF(AND('MAPA DE RIESGOS'!$AP623="Muy Baja",'MAPA DE RIESGOS'!$AR623="Mayor"),CONCATENATE("R",'MAPA DE RIESGOS'!$H623,"C",'MAPA DE RIESGOS'!$AF623),"")</f>
        <v/>
      </c>
      <c r="BP168" s="357" t="str">
        <f>IF(AND('MAPA DE RIESGOS'!$AP624="Muy Baja",'MAPA DE RIESGOS'!$AR624="Mayor"),CONCATENATE("R",'MAPA DE RIESGOS'!$H624,"C",'MAPA DE RIESGOS'!$AF624),"")</f>
        <v/>
      </c>
      <c r="BQ168" s="357" t="str">
        <f>IF(AND('MAPA DE RIESGOS'!$AP625="Muy Baja",'MAPA DE RIESGOS'!$AR625="Mayor"),CONCATENATE("R",'MAPA DE RIESGOS'!$H625,"C",'MAPA DE RIESGOS'!$AF625),"")</f>
        <v/>
      </c>
      <c r="BR168" s="357" t="str">
        <f>IF(AND('MAPA DE RIESGOS'!$AP626="Muy Baja",'MAPA DE RIESGOS'!$AR626="Mayor"),CONCATENATE("R",'MAPA DE RIESGOS'!$H626,"C",'MAPA DE RIESGOS'!$AF626),"")</f>
        <v/>
      </c>
      <c r="BS168" s="357" t="str">
        <f>IF(AND('MAPA DE RIESGOS'!$AP627="Muy Baja",'MAPA DE RIESGOS'!$AR627="Mayor"),CONCATENATE("R",'MAPA DE RIESGOS'!$H627,"C",'MAPA DE RIESGOS'!$AF627),"")</f>
        <v/>
      </c>
      <c r="BT168" s="357" t="str">
        <f>IF(AND('MAPA DE RIESGOS'!$AP628="Muy Baja",'MAPA DE RIESGOS'!$AR628="Mayor"),CONCATENATE("R",'MAPA DE RIESGOS'!$H628,"C",'MAPA DE RIESGOS'!$AF628),"")</f>
        <v/>
      </c>
      <c r="BU168" s="357" t="str">
        <f>IF(AND('MAPA DE RIESGOS'!$AP629="Muy Baja",'MAPA DE RIESGOS'!$AR629="Mayor"),CONCATENATE("R",'MAPA DE RIESGOS'!$H629,"C",'MAPA DE RIESGOS'!$AF629),"")</f>
        <v/>
      </c>
      <c r="BV168" s="357" t="str">
        <f>IF(AND('MAPA DE RIESGOS'!$AP630="Muy Baja",'MAPA DE RIESGOS'!$AR630="Mayor"),CONCATENATE("R",'MAPA DE RIESGOS'!$H630,"C",'MAPA DE RIESGOS'!$AF630),"")</f>
        <v/>
      </c>
      <c r="BW168" s="357" t="str">
        <f>IF(AND('MAPA DE RIESGOS'!$AP631="Muy Baja",'MAPA DE RIESGOS'!$AR631="Mayor"),CONCATENATE("R",'MAPA DE RIESGOS'!$H631,"C",'MAPA DE RIESGOS'!$AF631),"")</f>
        <v/>
      </c>
      <c r="BX168" s="357" t="str">
        <f>IF(AND('MAPA DE RIESGOS'!$AP632="Muy Baja",'MAPA DE RIESGOS'!$AR632="Mayor"),CONCATENATE("R",'MAPA DE RIESGOS'!$H632,"C",'MAPA DE RIESGOS'!$AF632),"")</f>
        <v/>
      </c>
      <c r="BY168" s="357" t="str">
        <f>IF(AND('MAPA DE RIESGOS'!$AP633="Muy Baja",'MAPA DE RIESGOS'!$AR633="Mayor"),CONCATENATE("R",'MAPA DE RIESGOS'!$H633,"C",'MAPA DE RIESGOS'!$AF633),"")</f>
        <v/>
      </c>
      <c r="BZ168" s="357" t="str">
        <f>IF(AND('MAPA DE RIESGOS'!$AP634="Muy Baja",'MAPA DE RIESGOS'!$AR634="Mayor"),CONCATENATE("R",'MAPA DE RIESGOS'!$H634,"C",'MAPA DE RIESGOS'!$AF634),"")</f>
        <v/>
      </c>
      <c r="CA168" s="357" t="str">
        <f>IF(AND('MAPA DE RIESGOS'!$AP635="Muy Baja",'MAPA DE RIESGOS'!$AR635="Mayor"),CONCATENATE("R",'MAPA DE RIESGOS'!$H635,"C",'MAPA DE RIESGOS'!$AF635),"")</f>
        <v/>
      </c>
      <c r="CB168" s="357" t="str">
        <f>IF(AND('MAPA DE RIESGOS'!$AP636="Muy Baja",'MAPA DE RIESGOS'!$AR636="Mayor"),CONCATENATE("R",'MAPA DE RIESGOS'!$H636,"C",'MAPA DE RIESGOS'!$AF636),"")</f>
        <v/>
      </c>
      <c r="CC168" s="358" t="str">
        <f>IF(AND('MAPA DE RIESGOS'!$AP637="Muy Baja",'MAPA DE RIESGOS'!$AR637="Mayor"),CONCATENATE("R",'MAPA DE RIESGOS'!$H637,"C",'MAPA DE RIESGOS'!$AF637),"")</f>
        <v/>
      </c>
      <c r="CD168" s="359" t="str">
        <f>IF(AND('MAPA DE RIESGOS'!$AP620="Muy Baja",'MAPA DE RIESGOS'!$AR620="Catastrófico"),CONCATENATE("R",'MAPA DE RIESGOS'!$H620,"C",'MAPA DE RIESGOS'!$AF620),"")</f>
        <v/>
      </c>
      <c r="CE168" s="359" t="str">
        <f>IF(AND('MAPA DE RIESGOS'!$AP621="Muy Baja",'MAPA DE RIESGOS'!$AR621="Catastrófico"),CONCATENATE("R",'MAPA DE RIESGOS'!$H621,"C",'MAPA DE RIESGOS'!$AF621),"")</f>
        <v/>
      </c>
      <c r="CF168" s="359" t="str">
        <f>IF(AND('MAPA DE RIESGOS'!$AP622="Muy Baja",'MAPA DE RIESGOS'!$AR622="Catastrófico"),CONCATENATE("R",'MAPA DE RIESGOS'!$H622,"C",'MAPA DE RIESGOS'!$AF622),"")</f>
        <v/>
      </c>
      <c r="CG168" s="359" t="str">
        <f>IF(AND('MAPA DE RIESGOS'!$AP623="Muy Baja",'MAPA DE RIESGOS'!$AR623="Catastrófico"),CONCATENATE("R",'MAPA DE RIESGOS'!$H623,"C",'MAPA DE RIESGOS'!$AF623),"")</f>
        <v/>
      </c>
      <c r="CH168" s="359" t="str">
        <f>IF(AND('MAPA DE RIESGOS'!$AP624="Muy Baja",'MAPA DE RIESGOS'!$AR624="Catastrófico"),CONCATENATE("R",'MAPA DE RIESGOS'!$H624,"C",'MAPA DE RIESGOS'!$AF624),"")</f>
        <v/>
      </c>
      <c r="CI168" s="359" t="str">
        <f>IF(AND('MAPA DE RIESGOS'!$AP625="Muy Baja",'MAPA DE RIESGOS'!$AR625="Catastrófico"),CONCATENATE("R",'MAPA DE RIESGOS'!$H625,"C",'MAPA DE RIESGOS'!$AF625),"")</f>
        <v/>
      </c>
      <c r="CJ168" s="359" t="str">
        <f>IF(AND('MAPA DE RIESGOS'!$AP626="Muy Baja",'MAPA DE RIESGOS'!$AR626="Catastrófico"),CONCATENATE("R",'MAPA DE RIESGOS'!$H626,"C",'MAPA DE RIESGOS'!$AF626),"")</f>
        <v/>
      </c>
      <c r="CK168" s="359" t="str">
        <f>IF(AND('MAPA DE RIESGOS'!$AP627="Muy Baja",'MAPA DE RIESGOS'!$AR627="Catastrófico"),CONCATENATE("R",'MAPA DE RIESGOS'!$H627,"C",'MAPA DE RIESGOS'!$AF627),"")</f>
        <v/>
      </c>
      <c r="CL168" s="359" t="str">
        <f>IF(AND('MAPA DE RIESGOS'!$AP628="Muy Baja",'MAPA DE RIESGOS'!$AR628="Catastrófico"),CONCATENATE("R",'MAPA DE RIESGOS'!$H628,"C",'MAPA DE RIESGOS'!$AF628),"")</f>
        <v/>
      </c>
      <c r="CM168" s="359" t="str">
        <f>IF(AND('MAPA DE RIESGOS'!$AP629="Muy Baja",'MAPA DE RIESGOS'!$AR629="Catastrófico"),CONCATENATE("R",'MAPA DE RIESGOS'!$H629,"C",'MAPA DE RIESGOS'!$AF629),"")</f>
        <v/>
      </c>
      <c r="CN168" s="359" t="str">
        <f>IF(AND('MAPA DE RIESGOS'!$AP630="Muy Baja",'MAPA DE RIESGOS'!$AR630="Catastrófico"),CONCATENATE("R",'MAPA DE RIESGOS'!$H630,"C",'MAPA DE RIESGOS'!$AF630),"")</f>
        <v/>
      </c>
      <c r="CO168" s="359" t="str">
        <f>IF(AND('MAPA DE RIESGOS'!$AP631="Muy Baja",'MAPA DE RIESGOS'!$AR631="Catastrófico"),CONCATENATE("R",'MAPA DE RIESGOS'!$H631,"C",'MAPA DE RIESGOS'!$AF631),"")</f>
        <v/>
      </c>
      <c r="CP168" s="359" t="str">
        <f>IF(AND('MAPA DE RIESGOS'!$AP632="Muy Baja",'MAPA DE RIESGOS'!$AR632="Catastrófico"),CONCATENATE("R",'MAPA DE RIESGOS'!$H632,"C",'MAPA DE RIESGOS'!$AF632),"")</f>
        <v/>
      </c>
      <c r="CQ168" s="359" t="str">
        <f>IF(AND('MAPA DE RIESGOS'!$AP633="Muy Baja",'MAPA DE RIESGOS'!$AR633="Catastrófico"),CONCATENATE("R",'MAPA DE RIESGOS'!$H633,"C",'MAPA DE RIESGOS'!$AF633),"")</f>
        <v/>
      </c>
      <c r="CR168" s="359" t="str">
        <f>IF(AND('MAPA DE RIESGOS'!$AP634="Muy Baja",'MAPA DE RIESGOS'!$AR634="Catastrófico"),CONCATENATE("R",'MAPA DE RIESGOS'!$H634,"C",'MAPA DE RIESGOS'!$AF634),"")</f>
        <v/>
      </c>
      <c r="CS168" s="359" t="str">
        <f>IF(AND('MAPA DE RIESGOS'!$AP635="Muy Baja",'MAPA DE RIESGOS'!$AR635="Catastrófico"),CONCATENATE("R",'MAPA DE RIESGOS'!$H635,"C",'MAPA DE RIESGOS'!$AF635),"")</f>
        <v/>
      </c>
      <c r="CT168" s="359" t="str">
        <f>IF(AND('MAPA DE RIESGOS'!$AP636="Muy Baja",'MAPA DE RIESGOS'!$AR636="Catastrófico"),CONCATENATE("R",'MAPA DE RIESGOS'!$H636,"C",'MAPA DE RIESGOS'!$AF636),"")</f>
        <v/>
      </c>
      <c r="CU168" s="360" t="str">
        <f>IF(AND('MAPA DE RIESGOS'!$AP637="Muy Baja",'MAPA DE RIESGOS'!$AR637="Catastrófico"),CONCATENATE("R",'MAPA DE RIESGOS'!$H637,"C",'MAPA DE RIESGOS'!$AF637),"")</f>
        <v/>
      </c>
      <c r="CV168" s="67"/>
      <c r="CW168" s="388"/>
      <c r="CX168" s="388"/>
      <c r="CY168" s="388"/>
      <c r="CZ168" s="388"/>
      <c r="DA168" s="388"/>
      <c r="DB168" s="388"/>
    </row>
    <row r="169" spans="2:106" ht="32.5" customHeight="1">
      <c r="B169" s="749"/>
      <c r="C169" s="749"/>
      <c r="D169" s="750"/>
      <c r="E169" s="738"/>
      <c r="F169" s="739"/>
      <c r="G169" s="739"/>
      <c r="H169" s="739"/>
      <c r="I169" s="739"/>
      <c r="J169" s="378" t="str">
        <f>IF(AND('MAPA DE RIESGOS'!$AP638="Muy Baja",'MAPA DE RIESGOS'!$AR638="Leve"),CONCATENATE("R",'MAPA DE RIESGOS'!$H638,"C",'MAPA DE RIESGOS'!$AF638),"")</f>
        <v/>
      </c>
      <c r="K169" s="379" t="str">
        <f>IF(AND('MAPA DE RIESGOS'!$AP639="Muy Baja",'MAPA DE RIESGOS'!$AR639="Leve"),CONCATENATE("R",'MAPA DE RIESGOS'!$H639,"C",'MAPA DE RIESGOS'!$AF639),"")</f>
        <v/>
      </c>
      <c r="L169" s="379" t="str">
        <f>IF(AND('MAPA DE RIESGOS'!$AP640="Muy Baja",'MAPA DE RIESGOS'!$AR640="Leve"),CONCATENATE("R",'MAPA DE RIESGOS'!$H640,"C",'MAPA DE RIESGOS'!$AF640),"")</f>
        <v/>
      </c>
      <c r="M169" s="379" t="str">
        <f>IF(AND('MAPA DE RIESGOS'!$AP641="Muy Baja",'MAPA DE RIESGOS'!$AR641="Leve"),CONCATENATE("R",'MAPA DE RIESGOS'!$H641,"C",'MAPA DE RIESGOS'!$AF641),"")</f>
        <v/>
      </c>
      <c r="N169" s="379" t="str">
        <f>IF(AND('MAPA DE RIESGOS'!$AP642="Muy Baja",'MAPA DE RIESGOS'!$AR642="Leve"),CONCATENATE("R",'MAPA DE RIESGOS'!$H642,"C",'MAPA DE RIESGOS'!$AF642),"")</f>
        <v/>
      </c>
      <c r="O169" s="379" t="str">
        <f>IF(AND('MAPA DE RIESGOS'!$AP643="Muy Baja",'MAPA DE RIESGOS'!$AR643="Leve"),CONCATENATE("R",'MAPA DE RIESGOS'!$H643,"C",'MAPA DE RIESGOS'!$AF643),"")</f>
        <v/>
      </c>
      <c r="P169" s="379" t="str">
        <f>IF(AND('MAPA DE RIESGOS'!$AP644="Muy Baja",'MAPA DE RIESGOS'!$AR644="Leve"),CONCATENATE("R",'MAPA DE RIESGOS'!$H644,"C",'MAPA DE RIESGOS'!$AF644),"")</f>
        <v/>
      </c>
      <c r="Q169" s="379" t="str">
        <f>IF(AND('MAPA DE RIESGOS'!$AP645="Muy Baja",'MAPA DE RIESGOS'!$AR645="Leve"),CONCATENATE("R",'MAPA DE RIESGOS'!$H645,"C",'MAPA DE RIESGOS'!$AF645),"")</f>
        <v/>
      </c>
      <c r="R169" s="379" t="str">
        <f>IF(AND('MAPA DE RIESGOS'!$AP646="Muy Baja",'MAPA DE RIESGOS'!$AR646="Leve"),CONCATENATE("R",'MAPA DE RIESGOS'!$H646,"C",'MAPA DE RIESGOS'!$AF646),"")</f>
        <v/>
      </c>
      <c r="S169" s="379" t="str">
        <f>IF(AND('MAPA DE RIESGOS'!$AP647="Muy Baja",'MAPA DE RIESGOS'!$AR647="Leve"),CONCATENATE("R",'MAPA DE RIESGOS'!$H647,"C",'MAPA DE RIESGOS'!$AF647),"")</f>
        <v/>
      </c>
      <c r="T169" s="379" t="str">
        <f>IF(AND('MAPA DE RIESGOS'!$AP648="Muy Baja",'MAPA DE RIESGOS'!$AR648="Leve"),CONCATENATE("R",'MAPA DE RIESGOS'!$H648,"C",'MAPA DE RIESGOS'!$AF648),"")</f>
        <v/>
      </c>
      <c r="U169" s="379" t="str">
        <f>IF(AND('MAPA DE RIESGOS'!$AP649="Muy Baja",'MAPA DE RIESGOS'!$AR649="Leve"),CONCATENATE("R",'MAPA DE RIESGOS'!$H649,"C",'MAPA DE RIESGOS'!$AF649),"")</f>
        <v/>
      </c>
      <c r="V169" s="379" t="str">
        <f>IF(AND('MAPA DE RIESGOS'!$AP650="Muy Baja",'MAPA DE RIESGOS'!$AR650="Leve"),CONCATENATE("R",'MAPA DE RIESGOS'!$H650,"C",'MAPA DE RIESGOS'!$AF650),"")</f>
        <v/>
      </c>
      <c r="W169" s="379" t="str">
        <f>IF(AND('MAPA DE RIESGOS'!$AP651="Muy Baja",'MAPA DE RIESGOS'!$AR651="Leve"),CONCATENATE("R",'MAPA DE RIESGOS'!$H651,"C",'MAPA DE RIESGOS'!$AF651),"")</f>
        <v/>
      </c>
      <c r="X169" s="379" t="str">
        <f>IF(AND('MAPA DE RIESGOS'!$AP652="Muy Baja",'MAPA DE RIESGOS'!$AR652="Leve"),CONCATENATE("R",'MAPA DE RIESGOS'!$H652,"C",'MAPA DE RIESGOS'!$AF652),"")</f>
        <v/>
      </c>
      <c r="Y169" s="379" t="str">
        <f>IF(AND('MAPA DE RIESGOS'!$AP653="Muy Baja",'MAPA DE RIESGOS'!$AR653="Leve"),CONCATENATE("R",'MAPA DE RIESGOS'!$H653,"C",'MAPA DE RIESGOS'!$AF653),"")</f>
        <v/>
      </c>
      <c r="Z169" s="379" t="str">
        <f>IF(AND('MAPA DE RIESGOS'!$AP654="Muy Baja",'MAPA DE RIESGOS'!$AR654="Leve"),CONCATENATE("R",'MAPA DE RIESGOS'!$H654,"C",'MAPA DE RIESGOS'!$AF654),"")</f>
        <v/>
      </c>
      <c r="AA169" s="380" t="str">
        <f>IF(AND('MAPA DE RIESGOS'!$AP655="Muy Baja",'MAPA DE RIESGOS'!$AR655="Leve"),CONCATENATE("R",'MAPA DE RIESGOS'!$H655,"C",'MAPA DE RIESGOS'!$AF655),"")</f>
        <v/>
      </c>
      <c r="AB169" s="378" t="str">
        <f>IF(AND('MAPA DE RIESGOS'!$AP638="Muy Baja",'MAPA DE RIESGOS'!$AR638="Menor"),CONCATENATE("R",'MAPA DE RIESGOS'!$H638,"C",'MAPA DE RIESGOS'!$AF638),"")</f>
        <v/>
      </c>
      <c r="AC169" s="379" t="str">
        <f>IF(AND('MAPA DE RIESGOS'!$AP639="Muy Baja",'MAPA DE RIESGOS'!$AR639="Menor"),CONCATENATE("R",'MAPA DE RIESGOS'!$H639,"C",'MAPA DE RIESGOS'!$AF639),"")</f>
        <v/>
      </c>
      <c r="AD169" s="379" t="str">
        <f>IF(AND('MAPA DE RIESGOS'!$AP640="Muy Baja",'MAPA DE RIESGOS'!$AR640="Menor"),CONCATENATE("R",'MAPA DE RIESGOS'!$H640,"C",'MAPA DE RIESGOS'!$AF640),"")</f>
        <v/>
      </c>
      <c r="AE169" s="379" t="str">
        <f>IF(AND('MAPA DE RIESGOS'!$AP641="Muy Baja",'MAPA DE RIESGOS'!$AR641="Menor"),CONCATENATE("R",'MAPA DE RIESGOS'!$H641,"C",'MAPA DE RIESGOS'!$AF641),"")</f>
        <v/>
      </c>
      <c r="AF169" s="379" t="str">
        <f>IF(AND('MAPA DE RIESGOS'!$AP642="Muy Baja",'MAPA DE RIESGOS'!$AR642="Menor"),CONCATENATE("R",'MAPA DE RIESGOS'!$H642,"C",'MAPA DE RIESGOS'!$AF642),"")</f>
        <v/>
      </c>
      <c r="AG169" s="379" t="str">
        <f>IF(AND('MAPA DE RIESGOS'!$AP643="Muy Baja",'MAPA DE RIESGOS'!$AR643="Menor"),CONCATENATE("R",'MAPA DE RIESGOS'!$H643,"C",'MAPA DE RIESGOS'!$AF643),"")</f>
        <v/>
      </c>
      <c r="AH169" s="379" t="str">
        <f>IF(AND('MAPA DE RIESGOS'!$AP644="Muy Baja",'MAPA DE RIESGOS'!$AR644="Menor"),CONCATENATE("R",'MAPA DE RIESGOS'!$H644,"C",'MAPA DE RIESGOS'!$AF644),"")</f>
        <v/>
      </c>
      <c r="AI169" s="379" t="str">
        <f>IF(AND('MAPA DE RIESGOS'!$AP645="Muy Baja",'MAPA DE RIESGOS'!$AR645="Menor"),CONCATENATE("R",'MAPA DE RIESGOS'!$H645,"C",'MAPA DE RIESGOS'!$AF645),"")</f>
        <v/>
      </c>
      <c r="AJ169" s="379" t="str">
        <f>IF(AND('MAPA DE RIESGOS'!$AP646="Muy Baja",'MAPA DE RIESGOS'!$AR646="Menor"),CONCATENATE("R",'MAPA DE RIESGOS'!$H646,"C",'MAPA DE RIESGOS'!$AF646),"")</f>
        <v/>
      </c>
      <c r="AK169" s="379" t="str">
        <f>IF(AND('MAPA DE RIESGOS'!$AP647="Muy Baja",'MAPA DE RIESGOS'!$AR647="Menor"),CONCATENATE("R",'MAPA DE RIESGOS'!$H647,"C",'MAPA DE RIESGOS'!$AF647),"")</f>
        <v/>
      </c>
      <c r="AL169" s="379" t="str">
        <f>IF(AND('MAPA DE RIESGOS'!$AP648="Muy Baja",'MAPA DE RIESGOS'!$AR648="Menor"),CONCATENATE("R",'MAPA DE RIESGOS'!$H648,"C",'MAPA DE RIESGOS'!$AF648),"")</f>
        <v/>
      </c>
      <c r="AM169" s="379" t="str">
        <f>IF(AND('MAPA DE RIESGOS'!$AP649="Muy Baja",'MAPA DE RIESGOS'!$AR649="Menor"),CONCATENATE("R",'MAPA DE RIESGOS'!$H649,"C",'MAPA DE RIESGOS'!$AF649),"")</f>
        <v/>
      </c>
      <c r="AN169" s="379" t="str">
        <f>IF(AND('MAPA DE RIESGOS'!$AP650="Muy Baja",'MAPA DE RIESGOS'!$AR650="Menor"),CONCATENATE("R",'MAPA DE RIESGOS'!$H650,"C",'MAPA DE RIESGOS'!$AF650),"")</f>
        <v/>
      </c>
      <c r="AO169" s="379" t="str">
        <f>IF(AND('MAPA DE RIESGOS'!$AP651="Muy Baja",'MAPA DE RIESGOS'!$AR651="Menor"),CONCATENATE("R",'MAPA DE RIESGOS'!$H651,"C",'MAPA DE RIESGOS'!$AF651),"")</f>
        <v/>
      </c>
      <c r="AP169" s="379" t="str">
        <f>IF(AND('MAPA DE RIESGOS'!$AP652="Muy Baja",'MAPA DE RIESGOS'!$AR652="Menor"),CONCATENATE("R",'MAPA DE RIESGOS'!$H652,"C",'MAPA DE RIESGOS'!$AF652),"")</f>
        <v/>
      </c>
      <c r="AQ169" s="379" t="str">
        <f>IF(AND('MAPA DE RIESGOS'!$AP653="Muy Baja",'MAPA DE RIESGOS'!$AR653="Menor"),CONCATENATE("R",'MAPA DE RIESGOS'!$H653,"C",'MAPA DE RIESGOS'!$AF653),"")</f>
        <v/>
      </c>
      <c r="AR169" s="379" t="str">
        <f>IF(AND('MAPA DE RIESGOS'!$AP654="Muy Baja",'MAPA DE RIESGOS'!$AR654="Menor"),CONCATENATE("R",'MAPA DE RIESGOS'!$H654,"C",'MAPA DE RIESGOS'!$AF654),"")</f>
        <v/>
      </c>
      <c r="AS169" s="380" t="str">
        <f>IF(AND('MAPA DE RIESGOS'!$AP655="Muy Baja",'MAPA DE RIESGOS'!$AR655="Menor"),CONCATENATE("R",'MAPA DE RIESGOS'!$H655,"C",'MAPA DE RIESGOS'!$AF655),"")</f>
        <v/>
      </c>
      <c r="AT169" s="369" t="str">
        <f>IF(AND('MAPA DE RIESGOS'!$AP638="Muy Baja",'MAPA DE RIESGOS'!$AR638="Moderado"),CONCATENATE("R",'MAPA DE RIESGOS'!$H638,"C",'MAPA DE RIESGOS'!$AF638),"")</f>
        <v/>
      </c>
      <c r="AU169" s="370" t="str">
        <f>IF(AND('MAPA DE RIESGOS'!$AP639="Muy Baja",'MAPA DE RIESGOS'!$AR639="Moderado"),CONCATENATE("R",'MAPA DE RIESGOS'!$H639,"C",'MAPA DE RIESGOS'!$AF639),"")</f>
        <v/>
      </c>
      <c r="AV169" s="370" t="str">
        <f>IF(AND('MAPA DE RIESGOS'!$AP640="Muy Baja",'MAPA DE RIESGOS'!$AR640="Moderado"),CONCATENATE("R",'MAPA DE RIESGOS'!$H640,"C",'MAPA DE RIESGOS'!$AF640),"")</f>
        <v/>
      </c>
      <c r="AW169" s="370" t="str">
        <f>IF(AND('MAPA DE RIESGOS'!$AP641="Muy Baja",'MAPA DE RIESGOS'!$AR641="Moderado"),CONCATENATE("R",'MAPA DE RIESGOS'!$H641,"C",'MAPA DE RIESGOS'!$AF641),"")</f>
        <v/>
      </c>
      <c r="AX169" s="370" t="str">
        <f>IF(AND('MAPA DE RIESGOS'!$AP642="Muy Baja",'MAPA DE RIESGOS'!$AR642="Moderado"),CONCATENATE("R",'MAPA DE RIESGOS'!$H642,"C",'MAPA DE RIESGOS'!$AF642),"")</f>
        <v/>
      </c>
      <c r="AY169" s="370" t="str">
        <f>IF(AND('MAPA DE RIESGOS'!$AP643="Muy Baja",'MAPA DE RIESGOS'!$AR643="Moderado"),CONCATENATE("R",'MAPA DE RIESGOS'!$H643,"C",'MAPA DE RIESGOS'!$AF643),"")</f>
        <v/>
      </c>
      <c r="AZ169" s="370" t="str">
        <f>IF(AND('MAPA DE RIESGOS'!$AP644="Muy Baja",'MAPA DE RIESGOS'!$AR644="Moderado"),CONCATENATE("R",'MAPA DE RIESGOS'!$H644,"C",'MAPA DE RIESGOS'!$AF644),"")</f>
        <v/>
      </c>
      <c r="BA169" s="370" t="str">
        <f>IF(AND('MAPA DE RIESGOS'!$AP645="Muy Baja",'MAPA DE RIESGOS'!$AR645="Moderado"),CONCATENATE("R",'MAPA DE RIESGOS'!$H645,"C",'MAPA DE RIESGOS'!$AF645),"")</f>
        <v/>
      </c>
      <c r="BB169" s="370" t="str">
        <f>IF(AND('MAPA DE RIESGOS'!$AP646="Muy Baja",'MAPA DE RIESGOS'!$AR646="Moderado"),CONCATENATE("R",'MAPA DE RIESGOS'!$H646,"C",'MAPA DE RIESGOS'!$AF646),"")</f>
        <v/>
      </c>
      <c r="BC169" s="370" t="str">
        <f>IF(AND('MAPA DE RIESGOS'!$AP647="Muy Baja",'MAPA DE RIESGOS'!$AR647="Moderado"),CONCATENATE("R",'MAPA DE RIESGOS'!$H647,"C",'MAPA DE RIESGOS'!$AF647),"")</f>
        <v/>
      </c>
      <c r="BD169" s="370" t="str">
        <f>IF(AND('MAPA DE RIESGOS'!$AP648="Muy Baja",'MAPA DE RIESGOS'!$AR648="Moderado"),CONCATENATE("R",'MAPA DE RIESGOS'!$H648,"C",'MAPA DE RIESGOS'!$AF648),"")</f>
        <v/>
      </c>
      <c r="BE169" s="370" t="str">
        <f>IF(AND('MAPA DE RIESGOS'!$AP649="Muy Baja",'MAPA DE RIESGOS'!$AR649="Moderado"),CONCATENATE("R",'MAPA DE RIESGOS'!$H649,"C",'MAPA DE RIESGOS'!$AF649),"")</f>
        <v/>
      </c>
      <c r="BF169" s="370" t="str">
        <f>IF(AND('MAPA DE RIESGOS'!$AP650="Muy Baja",'MAPA DE RIESGOS'!$AR650="Moderado"),CONCATENATE("R",'MAPA DE RIESGOS'!$H650,"C",'MAPA DE RIESGOS'!$AF650),"")</f>
        <v/>
      </c>
      <c r="BG169" s="370" t="str">
        <f>IF(AND('MAPA DE RIESGOS'!$AP651="Muy Baja",'MAPA DE RIESGOS'!$AR651="Moderado"),CONCATENATE("R",'MAPA DE RIESGOS'!$H651,"C",'MAPA DE RIESGOS'!$AF651),"")</f>
        <v/>
      </c>
      <c r="BH169" s="370" t="str">
        <f>IF(AND('MAPA DE RIESGOS'!$AP652="Muy Baja",'MAPA DE RIESGOS'!$AR652="Moderado"),CONCATENATE("R",'MAPA DE RIESGOS'!$H652,"C",'MAPA DE RIESGOS'!$AF652),"")</f>
        <v/>
      </c>
      <c r="BI169" s="370" t="str">
        <f>IF(AND('MAPA DE RIESGOS'!$AP653="Muy Baja",'MAPA DE RIESGOS'!$AR653="Moderado"),CONCATENATE("R",'MAPA DE RIESGOS'!$H653,"C",'MAPA DE RIESGOS'!$AF653),"")</f>
        <v/>
      </c>
      <c r="BJ169" s="370" t="str">
        <f>IF(AND('MAPA DE RIESGOS'!$AP654="Muy Baja",'MAPA DE RIESGOS'!$AR654="Moderado"),CONCATENATE("R",'MAPA DE RIESGOS'!$H654,"C",'MAPA DE RIESGOS'!$AF654),"")</f>
        <v/>
      </c>
      <c r="BK169" s="371" t="str">
        <f>IF(AND('MAPA DE RIESGOS'!$AP655="Muy Baja",'MAPA DE RIESGOS'!$AR655="Moderado"),CONCATENATE("R",'MAPA DE RIESGOS'!$H655,"C",'MAPA DE RIESGOS'!$AF655),"")</f>
        <v/>
      </c>
      <c r="BL169" s="357" t="str">
        <f>IF(AND('MAPA DE RIESGOS'!$AP638="Muy Baja",'MAPA DE RIESGOS'!$AR638="Mayor"),CONCATENATE("R",'MAPA DE RIESGOS'!$H638,"C",'MAPA DE RIESGOS'!$AF638),"")</f>
        <v/>
      </c>
      <c r="BM169" s="357" t="str">
        <f>IF(AND('MAPA DE RIESGOS'!$AP639="Muy Baja",'MAPA DE RIESGOS'!$AR639="Mayor"),CONCATENATE("R",'MAPA DE RIESGOS'!$H639,"C",'MAPA DE RIESGOS'!$AF639),"")</f>
        <v/>
      </c>
      <c r="BN169" s="357" t="str">
        <f>IF(AND('MAPA DE RIESGOS'!$AP640="Muy Baja",'MAPA DE RIESGOS'!$AR640="Mayor"),CONCATENATE("R",'MAPA DE RIESGOS'!$H640,"C",'MAPA DE RIESGOS'!$AF640),"")</f>
        <v/>
      </c>
      <c r="BO169" s="357" t="str">
        <f>IF(AND('MAPA DE RIESGOS'!$AP641="Muy Baja",'MAPA DE RIESGOS'!$AR641="Mayor"),CONCATENATE("R",'MAPA DE RIESGOS'!$H641,"C",'MAPA DE RIESGOS'!$AF641),"")</f>
        <v/>
      </c>
      <c r="BP169" s="357" t="str">
        <f>IF(AND('MAPA DE RIESGOS'!$AP642="Muy Baja",'MAPA DE RIESGOS'!$AR642="Mayor"),CONCATENATE("R",'MAPA DE RIESGOS'!$H642,"C",'MAPA DE RIESGOS'!$AF642),"")</f>
        <v/>
      </c>
      <c r="BQ169" s="357" t="str">
        <f>IF(AND('MAPA DE RIESGOS'!$AP643="Muy Baja",'MAPA DE RIESGOS'!$AR643="Mayor"),CONCATENATE("R",'MAPA DE RIESGOS'!$H643,"C",'MAPA DE RIESGOS'!$AF643),"")</f>
        <v/>
      </c>
      <c r="BR169" s="357" t="str">
        <f>IF(AND('MAPA DE RIESGOS'!$AP644="Muy Baja",'MAPA DE RIESGOS'!$AR644="Mayor"),CONCATENATE("R",'MAPA DE RIESGOS'!$H644,"C",'MAPA DE RIESGOS'!$AF644),"")</f>
        <v/>
      </c>
      <c r="BS169" s="357" t="str">
        <f>IF(AND('MAPA DE RIESGOS'!$AP645="Muy Baja",'MAPA DE RIESGOS'!$AR645="Mayor"),CONCATENATE("R",'MAPA DE RIESGOS'!$H645,"C",'MAPA DE RIESGOS'!$AF645),"")</f>
        <v/>
      </c>
      <c r="BT169" s="357" t="str">
        <f>IF(AND('MAPA DE RIESGOS'!$AP646="Muy Baja",'MAPA DE RIESGOS'!$AR646="Mayor"),CONCATENATE("R",'MAPA DE RIESGOS'!$H646,"C",'MAPA DE RIESGOS'!$AF646),"")</f>
        <v/>
      </c>
      <c r="BU169" s="357" t="str">
        <f>IF(AND('MAPA DE RIESGOS'!$AP647="Muy Baja",'MAPA DE RIESGOS'!$AR647="Mayor"),CONCATENATE("R",'MAPA DE RIESGOS'!$H647,"C",'MAPA DE RIESGOS'!$AF647),"")</f>
        <v/>
      </c>
      <c r="BV169" s="357" t="str">
        <f>IF(AND('MAPA DE RIESGOS'!$AP648="Muy Baja",'MAPA DE RIESGOS'!$AR648="Mayor"),CONCATENATE("R",'MAPA DE RIESGOS'!$H648,"C",'MAPA DE RIESGOS'!$AF648),"")</f>
        <v/>
      </c>
      <c r="BW169" s="357" t="str">
        <f>IF(AND('MAPA DE RIESGOS'!$AP649="Muy Baja",'MAPA DE RIESGOS'!$AR649="Mayor"),CONCATENATE("R",'MAPA DE RIESGOS'!$H649,"C",'MAPA DE RIESGOS'!$AF649),"")</f>
        <v/>
      </c>
      <c r="BX169" s="357" t="str">
        <f>IF(AND('MAPA DE RIESGOS'!$AP650="Muy Baja",'MAPA DE RIESGOS'!$AR650="Mayor"),CONCATENATE("R",'MAPA DE RIESGOS'!$H650,"C",'MAPA DE RIESGOS'!$AF650),"")</f>
        <v/>
      </c>
      <c r="BY169" s="357" t="str">
        <f>IF(AND('MAPA DE RIESGOS'!$AP651="Muy Baja",'MAPA DE RIESGOS'!$AR651="Mayor"),CONCATENATE("R",'MAPA DE RIESGOS'!$H651,"C",'MAPA DE RIESGOS'!$AF651),"")</f>
        <v/>
      </c>
      <c r="BZ169" s="357" t="str">
        <f>IF(AND('MAPA DE RIESGOS'!$AP652="Muy Baja",'MAPA DE RIESGOS'!$AR652="Mayor"),CONCATENATE("R",'MAPA DE RIESGOS'!$H652,"C",'MAPA DE RIESGOS'!$AF652),"")</f>
        <v/>
      </c>
      <c r="CA169" s="357" t="str">
        <f>IF(AND('MAPA DE RIESGOS'!$AP653="Muy Baja",'MAPA DE RIESGOS'!$AR653="Mayor"),CONCATENATE("R",'MAPA DE RIESGOS'!$H653,"C",'MAPA DE RIESGOS'!$AF653),"")</f>
        <v/>
      </c>
      <c r="CB169" s="357" t="str">
        <f>IF(AND('MAPA DE RIESGOS'!$AP654="Muy Baja",'MAPA DE RIESGOS'!$AR654="Mayor"),CONCATENATE("R",'MAPA DE RIESGOS'!$H654,"C",'MAPA DE RIESGOS'!$AF654),"")</f>
        <v/>
      </c>
      <c r="CC169" s="358" t="str">
        <f>IF(AND('MAPA DE RIESGOS'!$AP655="Muy Baja",'MAPA DE RIESGOS'!$AR655="Mayor"),CONCATENATE("R",'MAPA DE RIESGOS'!$H655,"C",'MAPA DE RIESGOS'!$AF655),"")</f>
        <v/>
      </c>
      <c r="CD169" s="359" t="str">
        <f>IF(AND('MAPA DE RIESGOS'!$AP638="Muy Baja",'MAPA DE RIESGOS'!$AR638="Catastrófico"),CONCATENATE("R",'MAPA DE RIESGOS'!$H638,"C",'MAPA DE RIESGOS'!$AF638),"")</f>
        <v/>
      </c>
      <c r="CE169" s="359" t="str">
        <f>IF(AND('MAPA DE RIESGOS'!$AP639="Muy Baja",'MAPA DE RIESGOS'!$AR639="Catastrófico"),CONCATENATE("R",'MAPA DE RIESGOS'!$H639,"C",'MAPA DE RIESGOS'!$AF639),"")</f>
        <v/>
      </c>
      <c r="CF169" s="359" t="str">
        <f>IF(AND('MAPA DE RIESGOS'!$AP640="Muy Baja",'MAPA DE RIESGOS'!$AR640="Catastrófico"),CONCATENATE("R",'MAPA DE RIESGOS'!$H640,"C",'MAPA DE RIESGOS'!$AF640),"")</f>
        <v/>
      </c>
      <c r="CG169" s="359" t="str">
        <f>IF(AND('MAPA DE RIESGOS'!$AP641="Muy Baja",'MAPA DE RIESGOS'!$AR641="Catastrófico"),CONCATENATE("R",'MAPA DE RIESGOS'!$H641,"C",'MAPA DE RIESGOS'!$AF641),"")</f>
        <v/>
      </c>
      <c r="CH169" s="359" t="str">
        <f>IF(AND('MAPA DE RIESGOS'!$AP642="Muy Baja",'MAPA DE RIESGOS'!$AR642="Catastrófico"),CONCATENATE("R",'MAPA DE RIESGOS'!$H642,"C",'MAPA DE RIESGOS'!$AF642),"")</f>
        <v/>
      </c>
      <c r="CI169" s="359" t="str">
        <f>IF(AND('MAPA DE RIESGOS'!$AP643="Muy Baja",'MAPA DE RIESGOS'!$AR643="Catastrófico"),CONCATENATE("R",'MAPA DE RIESGOS'!$H643,"C",'MAPA DE RIESGOS'!$AF643),"")</f>
        <v/>
      </c>
      <c r="CJ169" s="359" t="str">
        <f>IF(AND('MAPA DE RIESGOS'!$AP644="Muy Baja",'MAPA DE RIESGOS'!$AR644="Catastrófico"),CONCATENATE("R",'MAPA DE RIESGOS'!$H644,"C",'MAPA DE RIESGOS'!$AF644),"")</f>
        <v/>
      </c>
      <c r="CK169" s="359" t="str">
        <f>IF(AND('MAPA DE RIESGOS'!$AP645="Muy Baja",'MAPA DE RIESGOS'!$AR645="Catastrófico"),CONCATENATE("R",'MAPA DE RIESGOS'!$H645,"C",'MAPA DE RIESGOS'!$AF645),"")</f>
        <v/>
      </c>
      <c r="CL169" s="359" t="str">
        <f>IF(AND('MAPA DE RIESGOS'!$AP646="Muy Baja",'MAPA DE RIESGOS'!$AR646="Catastrófico"),CONCATENATE("R",'MAPA DE RIESGOS'!$H646,"C",'MAPA DE RIESGOS'!$AF646),"")</f>
        <v/>
      </c>
      <c r="CM169" s="359" t="str">
        <f>IF(AND('MAPA DE RIESGOS'!$AP647="Muy Baja",'MAPA DE RIESGOS'!$AR647="Catastrófico"),CONCATENATE("R",'MAPA DE RIESGOS'!$H647,"C",'MAPA DE RIESGOS'!$AF647),"")</f>
        <v/>
      </c>
      <c r="CN169" s="359" t="str">
        <f>IF(AND('MAPA DE RIESGOS'!$AP648="Muy Baja",'MAPA DE RIESGOS'!$AR648="Catastrófico"),CONCATENATE("R",'MAPA DE RIESGOS'!$H648,"C",'MAPA DE RIESGOS'!$AF648),"")</f>
        <v/>
      </c>
      <c r="CO169" s="359" t="str">
        <f>IF(AND('MAPA DE RIESGOS'!$AP649="Muy Baja",'MAPA DE RIESGOS'!$AR649="Catastrófico"),CONCATENATE("R",'MAPA DE RIESGOS'!$H649,"C",'MAPA DE RIESGOS'!$AF649),"")</f>
        <v/>
      </c>
      <c r="CP169" s="359" t="str">
        <f>IF(AND('MAPA DE RIESGOS'!$AP650="Muy Baja",'MAPA DE RIESGOS'!$AR650="Catastrófico"),CONCATENATE("R",'MAPA DE RIESGOS'!$H650,"C",'MAPA DE RIESGOS'!$AF650),"")</f>
        <v/>
      </c>
      <c r="CQ169" s="359" t="str">
        <f>IF(AND('MAPA DE RIESGOS'!$AP651="Muy Baja",'MAPA DE RIESGOS'!$AR651="Catastrófico"),CONCATENATE("R",'MAPA DE RIESGOS'!$H651,"C",'MAPA DE RIESGOS'!$AF651),"")</f>
        <v/>
      </c>
      <c r="CR169" s="359" t="str">
        <f>IF(AND('MAPA DE RIESGOS'!$AP652="Muy Baja",'MAPA DE RIESGOS'!$AR652="Catastrófico"),CONCATENATE("R",'MAPA DE RIESGOS'!$H652,"C",'MAPA DE RIESGOS'!$AF652),"")</f>
        <v/>
      </c>
      <c r="CS169" s="359" t="str">
        <f>IF(AND('MAPA DE RIESGOS'!$AP653="Muy Baja",'MAPA DE RIESGOS'!$AR653="Catastrófico"),CONCATENATE("R",'MAPA DE RIESGOS'!$H653,"C",'MAPA DE RIESGOS'!$AF653),"")</f>
        <v/>
      </c>
      <c r="CT169" s="359" t="str">
        <f>IF(AND('MAPA DE RIESGOS'!$AP654="Muy Baja",'MAPA DE RIESGOS'!$AR654="Catastrófico"),CONCATENATE("R",'MAPA DE RIESGOS'!$H654,"C",'MAPA DE RIESGOS'!$AF654),"")</f>
        <v/>
      </c>
      <c r="CU169" s="360" t="str">
        <f>IF(AND('MAPA DE RIESGOS'!$AP655="Muy Baja",'MAPA DE RIESGOS'!$AR655="Catastrófico"),CONCATENATE("R",'MAPA DE RIESGOS'!$H655,"C",'MAPA DE RIESGOS'!$AF655),"")</f>
        <v/>
      </c>
      <c r="CV169" s="67"/>
      <c r="CW169" s="388"/>
      <c r="CX169" s="388"/>
      <c r="CY169" s="388"/>
      <c r="CZ169" s="388"/>
      <c r="DA169" s="388"/>
      <c r="DB169" s="388"/>
    </row>
    <row r="170" spans="2:106" ht="32.5" customHeight="1">
      <c r="B170" s="749"/>
      <c r="C170" s="749"/>
      <c r="D170" s="750"/>
      <c r="E170" s="738"/>
      <c r="F170" s="739"/>
      <c r="G170" s="739"/>
      <c r="H170" s="739"/>
      <c r="I170" s="739"/>
      <c r="J170" s="378" t="str">
        <f>IF(AND('MAPA DE RIESGOS'!$AP656="Muy Baja",'MAPA DE RIESGOS'!$AR656="Leve"),CONCATENATE("R",'MAPA DE RIESGOS'!$H656,"C",'MAPA DE RIESGOS'!$AF656),"")</f>
        <v/>
      </c>
      <c r="K170" s="379" t="str">
        <f>IF(AND('MAPA DE RIESGOS'!$AP657="Muy Baja",'MAPA DE RIESGOS'!$AR657="Leve"),CONCATENATE("R",'MAPA DE RIESGOS'!$H657,"C",'MAPA DE RIESGOS'!$AF657),"")</f>
        <v/>
      </c>
      <c r="L170" s="379" t="str">
        <f>IF(AND('MAPA DE RIESGOS'!$AP658="Muy Baja",'MAPA DE RIESGOS'!$AR658="Leve"),CONCATENATE("R",'MAPA DE RIESGOS'!$H658,"C",'MAPA DE RIESGOS'!$AF658),"")</f>
        <v/>
      </c>
      <c r="M170" s="379" t="str">
        <f>IF(AND('MAPA DE RIESGOS'!$AP659="Muy Baja",'MAPA DE RIESGOS'!$AR659="Leve"),CONCATENATE("R",'MAPA DE RIESGOS'!$H659,"C",'MAPA DE RIESGOS'!$AF659),"")</f>
        <v/>
      </c>
      <c r="N170" s="379" t="str">
        <f>IF(AND('MAPA DE RIESGOS'!$AP660="Muy Baja",'MAPA DE RIESGOS'!$AR660="Leve"),CONCATENATE("R",'MAPA DE RIESGOS'!$H660,"C",'MAPA DE RIESGOS'!$AF660),"")</f>
        <v/>
      </c>
      <c r="O170" s="379" t="str">
        <f>IF(AND('MAPA DE RIESGOS'!$AP661="Muy Baja",'MAPA DE RIESGOS'!$AR661="Leve"),CONCATENATE("R",'MAPA DE RIESGOS'!$H661,"C",'MAPA DE RIESGOS'!$AF661),"")</f>
        <v/>
      </c>
      <c r="P170" s="379" t="str">
        <f>IF(AND('MAPA DE RIESGOS'!$AP662="Muy Baja",'MAPA DE RIESGOS'!$AR662="Leve"),CONCATENATE("R",'MAPA DE RIESGOS'!$H662,"C",'MAPA DE RIESGOS'!$AF662),"")</f>
        <v/>
      </c>
      <c r="Q170" s="379" t="str">
        <f>IF(AND('MAPA DE RIESGOS'!$AP663="Muy Baja",'MAPA DE RIESGOS'!$AR663="Leve"),CONCATENATE("R",'MAPA DE RIESGOS'!$H663,"C",'MAPA DE RIESGOS'!$AF663),"")</f>
        <v/>
      </c>
      <c r="R170" s="379" t="str">
        <f>IF(AND('MAPA DE RIESGOS'!$AP664="Muy Baja",'MAPA DE RIESGOS'!$AR664="Leve"),CONCATENATE("R",'MAPA DE RIESGOS'!$H664,"C",'MAPA DE RIESGOS'!$AF664),"")</f>
        <v/>
      </c>
      <c r="S170" s="379" t="str">
        <f>IF(AND('MAPA DE RIESGOS'!$AP665="Muy Baja",'MAPA DE RIESGOS'!$AR665="Leve"),CONCATENATE("R",'MAPA DE RIESGOS'!$H665,"C",'MAPA DE RIESGOS'!$AF665),"")</f>
        <v/>
      </c>
      <c r="T170" s="379" t="str">
        <f>IF(AND('MAPA DE RIESGOS'!$AP666="Muy Baja",'MAPA DE RIESGOS'!$AR666="Leve"),CONCATENATE("R",'MAPA DE RIESGOS'!$H666,"C",'MAPA DE RIESGOS'!$AF666),"")</f>
        <v/>
      </c>
      <c r="U170" s="379" t="str">
        <f>IF(AND('MAPA DE RIESGOS'!$AP667="Muy Baja",'MAPA DE RIESGOS'!$AR667="Leve"),CONCATENATE("R",'MAPA DE RIESGOS'!$H667,"C",'MAPA DE RIESGOS'!$AF667),"")</f>
        <v/>
      </c>
      <c r="V170" s="379" t="str">
        <f>IF(AND('MAPA DE RIESGOS'!$AP668="Muy Baja",'MAPA DE RIESGOS'!$AR668="Leve"),CONCATENATE("R",'MAPA DE RIESGOS'!$H668,"C",'MAPA DE RIESGOS'!$AF668),"")</f>
        <v/>
      </c>
      <c r="W170" s="379" t="str">
        <f>IF(AND('MAPA DE RIESGOS'!$AP669="Muy Baja",'MAPA DE RIESGOS'!$AR669="Leve"),CONCATENATE("R",'MAPA DE RIESGOS'!$H669,"C",'MAPA DE RIESGOS'!$AF669),"")</f>
        <v/>
      </c>
      <c r="X170" s="379" t="str">
        <f>IF(AND('MAPA DE RIESGOS'!$AP670="Muy Baja",'MAPA DE RIESGOS'!$AR670="Leve"),CONCATENATE("R",'MAPA DE RIESGOS'!$H670,"C",'MAPA DE RIESGOS'!$AF670),"")</f>
        <v/>
      </c>
      <c r="Y170" s="379" t="str">
        <f>IF(AND('MAPA DE RIESGOS'!$AP671="Muy Baja",'MAPA DE RIESGOS'!$AR671="Leve"),CONCATENATE("R",'MAPA DE RIESGOS'!$H671,"C",'MAPA DE RIESGOS'!$AF671),"")</f>
        <v/>
      </c>
      <c r="Z170" s="379" t="str">
        <f>IF(AND('MAPA DE RIESGOS'!$AP672="Muy Baja",'MAPA DE RIESGOS'!$AR672="Leve"),CONCATENATE("R",'MAPA DE RIESGOS'!$H672,"C",'MAPA DE RIESGOS'!$AF672),"")</f>
        <v/>
      </c>
      <c r="AA170" s="380" t="str">
        <f>IF(AND('MAPA DE RIESGOS'!$AP673="Muy Baja",'MAPA DE RIESGOS'!$AR673="Leve"),CONCATENATE("R",'MAPA DE RIESGOS'!$H673,"C",'MAPA DE RIESGOS'!$AF673),"")</f>
        <v/>
      </c>
      <c r="AB170" s="378" t="str">
        <f>IF(AND('MAPA DE RIESGOS'!$AP656="Muy Baja",'MAPA DE RIESGOS'!$AR656="Menor"),CONCATENATE("R",'MAPA DE RIESGOS'!$H656,"C",'MAPA DE RIESGOS'!$AF656),"")</f>
        <v/>
      </c>
      <c r="AC170" s="379" t="str">
        <f>IF(AND('MAPA DE RIESGOS'!$AP657="Muy Baja",'MAPA DE RIESGOS'!$AR657="Menor"),CONCATENATE("R",'MAPA DE RIESGOS'!$H657,"C",'MAPA DE RIESGOS'!$AF657),"")</f>
        <v/>
      </c>
      <c r="AD170" s="379" t="str">
        <f>IF(AND('MAPA DE RIESGOS'!$AP658="Muy Baja",'MAPA DE RIESGOS'!$AR658="Menor"),CONCATENATE("R",'MAPA DE RIESGOS'!$H658,"C",'MAPA DE RIESGOS'!$AF658),"")</f>
        <v/>
      </c>
      <c r="AE170" s="379" t="str">
        <f>IF(AND('MAPA DE RIESGOS'!$AP659="Muy Baja",'MAPA DE RIESGOS'!$AR659="Menor"),CONCATENATE("R",'MAPA DE RIESGOS'!$H659,"C",'MAPA DE RIESGOS'!$AF659),"")</f>
        <v/>
      </c>
      <c r="AF170" s="379" t="str">
        <f>IF(AND('MAPA DE RIESGOS'!$AP660="Muy Baja",'MAPA DE RIESGOS'!$AR660="Menor"),CONCATENATE("R",'MAPA DE RIESGOS'!$H660,"C",'MAPA DE RIESGOS'!$AF660),"")</f>
        <v/>
      </c>
      <c r="AG170" s="379" t="str">
        <f>IF(AND('MAPA DE RIESGOS'!$AP661="Muy Baja",'MAPA DE RIESGOS'!$AR661="Menor"),CONCATENATE("R",'MAPA DE RIESGOS'!$H661,"C",'MAPA DE RIESGOS'!$AF661),"")</f>
        <v/>
      </c>
      <c r="AH170" s="379" t="str">
        <f>IF(AND('MAPA DE RIESGOS'!$AP662="Muy Baja",'MAPA DE RIESGOS'!$AR662="Menor"),CONCATENATE("R",'MAPA DE RIESGOS'!$H662,"C",'MAPA DE RIESGOS'!$AF662),"")</f>
        <v/>
      </c>
      <c r="AI170" s="379" t="str">
        <f>IF(AND('MAPA DE RIESGOS'!$AP663="Muy Baja",'MAPA DE RIESGOS'!$AR663="Menor"),CONCATENATE("R",'MAPA DE RIESGOS'!$H663,"C",'MAPA DE RIESGOS'!$AF663),"")</f>
        <v/>
      </c>
      <c r="AJ170" s="379" t="str">
        <f>IF(AND('MAPA DE RIESGOS'!$AP664="Muy Baja",'MAPA DE RIESGOS'!$AR664="Menor"),CONCATENATE("R",'MAPA DE RIESGOS'!$H664,"C",'MAPA DE RIESGOS'!$AF664),"")</f>
        <v/>
      </c>
      <c r="AK170" s="379" t="str">
        <f>IF(AND('MAPA DE RIESGOS'!$AP665="Muy Baja",'MAPA DE RIESGOS'!$AR665="Menor"),CONCATENATE("R",'MAPA DE RIESGOS'!$H665,"C",'MAPA DE RIESGOS'!$AF665),"")</f>
        <v/>
      </c>
      <c r="AL170" s="379" t="str">
        <f>IF(AND('MAPA DE RIESGOS'!$AP666="Muy Baja",'MAPA DE RIESGOS'!$AR666="Menor"),CONCATENATE("R",'MAPA DE RIESGOS'!$H666,"C",'MAPA DE RIESGOS'!$AF666),"")</f>
        <v/>
      </c>
      <c r="AM170" s="379" t="str">
        <f>IF(AND('MAPA DE RIESGOS'!$AP667="Muy Baja",'MAPA DE RIESGOS'!$AR667="Menor"),CONCATENATE("R",'MAPA DE RIESGOS'!$H667,"C",'MAPA DE RIESGOS'!$AF667),"")</f>
        <v/>
      </c>
      <c r="AN170" s="379" t="str">
        <f>IF(AND('MAPA DE RIESGOS'!$AP668="Muy Baja",'MAPA DE RIESGOS'!$AR668="Menor"),CONCATENATE("R",'MAPA DE RIESGOS'!$H668,"C",'MAPA DE RIESGOS'!$AF668),"")</f>
        <v/>
      </c>
      <c r="AO170" s="379" t="str">
        <f>IF(AND('MAPA DE RIESGOS'!$AP669="Muy Baja",'MAPA DE RIESGOS'!$AR669="Menor"),CONCATENATE("R",'MAPA DE RIESGOS'!$H669,"C",'MAPA DE RIESGOS'!$AF669),"")</f>
        <v/>
      </c>
      <c r="AP170" s="379" t="str">
        <f>IF(AND('MAPA DE RIESGOS'!$AP670="Muy Baja",'MAPA DE RIESGOS'!$AR670="Menor"),CONCATENATE("R",'MAPA DE RIESGOS'!$H670,"C",'MAPA DE RIESGOS'!$AF670),"")</f>
        <v/>
      </c>
      <c r="AQ170" s="379" t="str">
        <f>IF(AND('MAPA DE RIESGOS'!$AP671="Muy Baja",'MAPA DE RIESGOS'!$AR671="Menor"),CONCATENATE("R",'MAPA DE RIESGOS'!$H671,"C",'MAPA DE RIESGOS'!$AF671),"")</f>
        <v/>
      </c>
      <c r="AR170" s="379" t="str">
        <f>IF(AND('MAPA DE RIESGOS'!$AP672="Muy Baja",'MAPA DE RIESGOS'!$AR672="Menor"),CONCATENATE("R",'MAPA DE RIESGOS'!$H672,"C",'MAPA DE RIESGOS'!$AF672),"")</f>
        <v/>
      </c>
      <c r="AS170" s="380" t="str">
        <f>IF(AND('MAPA DE RIESGOS'!$AP673="Muy Baja",'MAPA DE RIESGOS'!$AR673="Menor"),CONCATENATE("R",'MAPA DE RIESGOS'!$H673,"C",'MAPA DE RIESGOS'!$AF673),"")</f>
        <v/>
      </c>
      <c r="AT170" s="369" t="str">
        <f>IF(AND('MAPA DE RIESGOS'!$AP656="Muy Baja",'MAPA DE RIESGOS'!$AR656="Moderado"),CONCATENATE("R",'MAPA DE RIESGOS'!$H656,"C",'MAPA DE RIESGOS'!$AF656),"")</f>
        <v/>
      </c>
      <c r="AU170" s="370" t="str">
        <f>IF(AND('MAPA DE RIESGOS'!$AP657="Muy Baja",'MAPA DE RIESGOS'!$AR657="Moderado"),CONCATENATE("R",'MAPA DE RIESGOS'!$H657,"C",'MAPA DE RIESGOS'!$AF657),"")</f>
        <v/>
      </c>
      <c r="AV170" s="370" t="str">
        <f>IF(AND('MAPA DE RIESGOS'!$AP658="Muy Baja",'MAPA DE RIESGOS'!$AR658="Moderado"),CONCATENATE("R",'MAPA DE RIESGOS'!$H658,"C",'MAPA DE RIESGOS'!$AF658),"")</f>
        <v/>
      </c>
      <c r="AW170" s="370" t="str">
        <f>IF(AND('MAPA DE RIESGOS'!$AP659="Muy Baja",'MAPA DE RIESGOS'!$AR659="Moderado"),CONCATENATE("R",'MAPA DE RIESGOS'!$H659,"C",'MAPA DE RIESGOS'!$AF659),"")</f>
        <v/>
      </c>
      <c r="AX170" s="370" t="str">
        <f>IF(AND('MAPA DE RIESGOS'!$AP660="Muy Baja",'MAPA DE RIESGOS'!$AR660="Moderado"),CONCATENATE("R",'MAPA DE RIESGOS'!$H660,"C",'MAPA DE RIESGOS'!$AF660),"")</f>
        <v/>
      </c>
      <c r="AY170" s="370" t="str">
        <f>IF(AND('MAPA DE RIESGOS'!$AP661="Muy Baja",'MAPA DE RIESGOS'!$AR661="Moderado"),CONCATENATE("R",'MAPA DE RIESGOS'!$H661,"C",'MAPA DE RIESGOS'!$AF661),"")</f>
        <v/>
      </c>
      <c r="AZ170" s="370" t="str">
        <f>IF(AND('MAPA DE RIESGOS'!$AP662="Muy Baja",'MAPA DE RIESGOS'!$AR662="Moderado"),CONCATENATE("R",'MAPA DE RIESGOS'!$H662,"C",'MAPA DE RIESGOS'!$AF662),"")</f>
        <v/>
      </c>
      <c r="BA170" s="370" t="str">
        <f>IF(AND('MAPA DE RIESGOS'!$AP663="Muy Baja",'MAPA DE RIESGOS'!$AR663="Moderado"),CONCATENATE("R",'MAPA DE RIESGOS'!$H663,"C",'MAPA DE RIESGOS'!$AF663),"")</f>
        <v/>
      </c>
      <c r="BB170" s="370" t="str">
        <f>IF(AND('MAPA DE RIESGOS'!$AP664="Muy Baja",'MAPA DE RIESGOS'!$AR664="Moderado"),CONCATENATE("R",'MAPA DE RIESGOS'!$H664,"C",'MAPA DE RIESGOS'!$AF664),"")</f>
        <v/>
      </c>
      <c r="BC170" s="370" t="str">
        <f>IF(AND('MAPA DE RIESGOS'!$AP665="Muy Baja",'MAPA DE RIESGOS'!$AR665="Moderado"),CONCATENATE("R",'MAPA DE RIESGOS'!$H665,"C",'MAPA DE RIESGOS'!$AF665),"")</f>
        <v/>
      </c>
      <c r="BD170" s="370" t="str">
        <f>IF(AND('MAPA DE RIESGOS'!$AP666="Muy Baja",'MAPA DE RIESGOS'!$AR666="Moderado"),CONCATENATE("R",'MAPA DE RIESGOS'!$H666,"C",'MAPA DE RIESGOS'!$AF666),"")</f>
        <v/>
      </c>
      <c r="BE170" s="370" t="str">
        <f>IF(AND('MAPA DE RIESGOS'!$AP667="Muy Baja",'MAPA DE RIESGOS'!$AR667="Moderado"),CONCATENATE("R",'MAPA DE RIESGOS'!$H667,"C",'MAPA DE RIESGOS'!$AF667),"")</f>
        <v/>
      </c>
      <c r="BF170" s="370" t="str">
        <f>IF(AND('MAPA DE RIESGOS'!$AP668="Muy Baja",'MAPA DE RIESGOS'!$AR668="Moderado"),CONCATENATE("R",'MAPA DE RIESGOS'!$H668,"C",'MAPA DE RIESGOS'!$AF668),"")</f>
        <v/>
      </c>
      <c r="BG170" s="370" t="str">
        <f>IF(AND('MAPA DE RIESGOS'!$AP669="Muy Baja",'MAPA DE RIESGOS'!$AR669="Moderado"),CONCATENATE("R",'MAPA DE RIESGOS'!$H669,"C",'MAPA DE RIESGOS'!$AF669),"")</f>
        <v/>
      </c>
      <c r="BH170" s="370" t="str">
        <f>IF(AND('MAPA DE RIESGOS'!$AP670="Muy Baja",'MAPA DE RIESGOS'!$AR670="Moderado"),CONCATENATE("R",'MAPA DE RIESGOS'!$H670,"C",'MAPA DE RIESGOS'!$AF670),"")</f>
        <v/>
      </c>
      <c r="BI170" s="370" t="str">
        <f>IF(AND('MAPA DE RIESGOS'!$AP671="Muy Baja",'MAPA DE RIESGOS'!$AR671="Moderado"),CONCATENATE("R",'MAPA DE RIESGOS'!$H671,"C",'MAPA DE RIESGOS'!$AF671),"")</f>
        <v/>
      </c>
      <c r="BJ170" s="370" t="str">
        <f>IF(AND('MAPA DE RIESGOS'!$AP672="Muy Baja",'MAPA DE RIESGOS'!$AR672="Moderado"),CONCATENATE("R",'MAPA DE RIESGOS'!$H672,"C",'MAPA DE RIESGOS'!$AF672),"")</f>
        <v/>
      </c>
      <c r="BK170" s="371" t="str">
        <f>IF(AND('MAPA DE RIESGOS'!$AP673="Muy Baja",'MAPA DE RIESGOS'!$AR673="Moderado"),CONCATENATE("R",'MAPA DE RIESGOS'!$H673,"C",'MAPA DE RIESGOS'!$AF673),"")</f>
        <v/>
      </c>
      <c r="BL170" s="357" t="str">
        <f>IF(AND('MAPA DE RIESGOS'!$AP656="Muy Baja",'MAPA DE RIESGOS'!$AR656="Mayor"),CONCATENATE("R",'MAPA DE RIESGOS'!$H656,"C",'MAPA DE RIESGOS'!$AF656),"")</f>
        <v/>
      </c>
      <c r="BM170" s="357" t="str">
        <f>IF(AND('MAPA DE RIESGOS'!$AP657="Muy Baja",'MAPA DE RIESGOS'!$AR657="Mayor"),CONCATENATE("R",'MAPA DE RIESGOS'!$H657,"C",'MAPA DE RIESGOS'!$AF657),"")</f>
        <v/>
      </c>
      <c r="BN170" s="357" t="str">
        <f>IF(AND('MAPA DE RIESGOS'!$AP658="Muy Baja",'MAPA DE RIESGOS'!$AR658="Mayor"),CONCATENATE("R",'MAPA DE RIESGOS'!$H658,"C",'MAPA DE RIESGOS'!$AF658),"")</f>
        <v/>
      </c>
      <c r="BO170" s="357" t="str">
        <f>IF(AND('MAPA DE RIESGOS'!$AP659="Muy Baja",'MAPA DE RIESGOS'!$AR659="Mayor"),CONCATENATE("R",'MAPA DE RIESGOS'!$H659,"C",'MAPA DE RIESGOS'!$AF659),"")</f>
        <v/>
      </c>
      <c r="BP170" s="357" t="str">
        <f>IF(AND('MAPA DE RIESGOS'!$AP660="Muy Baja",'MAPA DE RIESGOS'!$AR660="Mayor"),CONCATENATE("R",'MAPA DE RIESGOS'!$H660,"C",'MAPA DE RIESGOS'!$AF660),"")</f>
        <v/>
      </c>
      <c r="BQ170" s="357" t="str">
        <f>IF(AND('MAPA DE RIESGOS'!$AP661="Muy Baja",'MAPA DE RIESGOS'!$AR661="Mayor"),CONCATENATE("R",'MAPA DE RIESGOS'!$H661,"C",'MAPA DE RIESGOS'!$AF661),"")</f>
        <v/>
      </c>
      <c r="BR170" s="357" t="str">
        <f>IF(AND('MAPA DE RIESGOS'!$AP662="Muy Baja",'MAPA DE RIESGOS'!$AR662="Mayor"),CONCATENATE("R",'MAPA DE RIESGOS'!$H662,"C",'MAPA DE RIESGOS'!$AF662),"")</f>
        <v/>
      </c>
      <c r="BS170" s="357" t="str">
        <f>IF(AND('MAPA DE RIESGOS'!$AP663="Muy Baja",'MAPA DE RIESGOS'!$AR663="Mayor"),CONCATENATE("R",'MAPA DE RIESGOS'!$H663,"C",'MAPA DE RIESGOS'!$AF663),"")</f>
        <v/>
      </c>
      <c r="BT170" s="357" t="str">
        <f>IF(AND('MAPA DE RIESGOS'!$AP664="Muy Baja",'MAPA DE RIESGOS'!$AR664="Mayor"),CONCATENATE("R",'MAPA DE RIESGOS'!$H664,"C",'MAPA DE RIESGOS'!$AF664),"")</f>
        <v/>
      </c>
      <c r="BU170" s="357" t="str">
        <f>IF(AND('MAPA DE RIESGOS'!$AP665="Muy Baja",'MAPA DE RIESGOS'!$AR665="Mayor"),CONCATENATE("R",'MAPA DE RIESGOS'!$H665,"C",'MAPA DE RIESGOS'!$AF665),"")</f>
        <v/>
      </c>
      <c r="BV170" s="357" t="str">
        <f>IF(AND('MAPA DE RIESGOS'!$AP666="Muy Baja",'MAPA DE RIESGOS'!$AR666="Mayor"),CONCATENATE("R",'MAPA DE RIESGOS'!$H666,"C",'MAPA DE RIESGOS'!$AF666),"")</f>
        <v/>
      </c>
      <c r="BW170" s="357" t="str">
        <f>IF(AND('MAPA DE RIESGOS'!$AP667="Muy Baja",'MAPA DE RIESGOS'!$AR667="Mayor"),CONCATENATE("R",'MAPA DE RIESGOS'!$H667,"C",'MAPA DE RIESGOS'!$AF667),"")</f>
        <v/>
      </c>
      <c r="BX170" s="357" t="str">
        <f>IF(AND('MAPA DE RIESGOS'!$AP668="Muy Baja",'MAPA DE RIESGOS'!$AR668="Mayor"),CONCATENATE("R",'MAPA DE RIESGOS'!$H668,"C",'MAPA DE RIESGOS'!$AF668),"")</f>
        <v/>
      </c>
      <c r="BY170" s="357" t="str">
        <f>IF(AND('MAPA DE RIESGOS'!$AP669="Muy Baja",'MAPA DE RIESGOS'!$AR669="Mayor"),CONCATENATE("R",'MAPA DE RIESGOS'!$H669,"C",'MAPA DE RIESGOS'!$AF669),"")</f>
        <v/>
      </c>
      <c r="BZ170" s="357" t="str">
        <f>IF(AND('MAPA DE RIESGOS'!$AP670="Muy Baja",'MAPA DE RIESGOS'!$AR670="Mayor"),CONCATENATE("R",'MAPA DE RIESGOS'!$H670,"C",'MAPA DE RIESGOS'!$AF670),"")</f>
        <v/>
      </c>
      <c r="CA170" s="357" t="str">
        <f>IF(AND('MAPA DE RIESGOS'!$AP671="Muy Baja",'MAPA DE RIESGOS'!$AR671="Mayor"),CONCATENATE("R",'MAPA DE RIESGOS'!$H671,"C",'MAPA DE RIESGOS'!$AF671),"")</f>
        <v/>
      </c>
      <c r="CB170" s="357" t="str">
        <f>IF(AND('MAPA DE RIESGOS'!$AP672="Muy Baja",'MAPA DE RIESGOS'!$AR672="Mayor"),CONCATENATE("R",'MAPA DE RIESGOS'!$H672,"C",'MAPA DE RIESGOS'!$AF672),"")</f>
        <v/>
      </c>
      <c r="CC170" s="358" t="str">
        <f>IF(AND('MAPA DE RIESGOS'!$AP673="Muy Baja",'MAPA DE RIESGOS'!$AR673="Mayor"),CONCATENATE("R",'MAPA DE RIESGOS'!$H673,"C",'MAPA DE RIESGOS'!$AF673),"")</f>
        <v/>
      </c>
      <c r="CD170" s="359" t="str">
        <f>IF(AND('MAPA DE RIESGOS'!$AP656="Muy Baja",'MAPA DE RIESGOS'!$AR656="Catastrófico"),CONCATENATE("R",'MAPA DE RIESGOS'!$H656,"C",'MAPA DE RIESGOS'!$AF656),"")</f>
        <v/>
      </c>
      <c r="CE170" s="359" t="str">
        <f>IF(AND('MAPA DE RIESGOS'!$AP657="Muy Baja",'MAPA DE RIESGOS'!$AR657="Catastrófico"),CONCATENATE("R",'MAPA DE RIESGOS'!$H657,"C",'MAPA DE RIESGOS'!$AF657),"")</f>
        <v/>
      </c>
      <c r="CF170" s="359" t="str">
        <f>IF(AND('MAPA DE RIESGOS'!$AP658="Muy Baja",'MAPA DE RIESGOS'!$AR658="Catastrófico"),CONCATENATE("R",'MAPA DE RIESGOS'!$H658,"C",'MAPA DE RIESGOS'!$AF658),"")</f>
        <v/>
      </c>
      <c r="CG170" s="359" t="str">
        <f>IF(AND('MAPA DE RIESGOS'!$AP659="Muy Baja",'MAPA DE RIESGOS'!$AR659="Catastrófico"),CONCATENATE("R",'MAPA DE RIESGOS'!$H659,"C",'MAPA DE RIESGOS'!$AF659),"")</f>
        <v/>
      </c>
      <c r="CH170" s="359" t="str">
        <f>IF(AND('MAPA DE RIESGOS'!$AP660="Muy Baja",'MAPA DE RIESGOS'!$AR660="Catastrófico"),CONCATENATE("R",'MAPA DE RIESGOS'!$H660,"C",'MAPA DE RIESGOS'!$AF660),"")</f>
        <v/>
      </c>
      <c r="CI170" s="359" t="str">
        <f>IF(AND('MAPA DE RIESGOS'!$AP661="Muy Baja",'MAPA DE RIESGOS'!$AR661="Catastrófico"),CONCATENATE("R",'MAPA DE RIESGOS'!$H661,"C",'MAPA DE RIESGOS'!$AF661),"")</f>
        <v/>
      </c>
      <c r="CJ170" s="359" t="str">
        <f>IF(AND('MAPA DE RIESGOS'!$AP662="Muy Baja",'MAPA DE RIESGOS'!$AR662="Catastrófico"),CONCATENATE("R",'MAPA DE RIESGOS'!$H662,"C",'MAPA DE RIESGOS'!$AF662),"")</f>
        <v/>
      </c>
      <c r="CK170" s="359" t="str">
        <f>IF(AND('MAPA DE RIESGOS'!$AP663="Muy Baja",'MAPA DE RIESGOS'!$AR663="Catastrófico"),CONCATENATE("R",'MAPA DE RIESGOS'!$H663,"C",'MAPA DE RIESGOS'!$AF663),"")</f>
        <v/>
      </c>
      <c r="CL170" s="359" t="str">
        <f>IF(AND('MAPA DE RIESGOS'!$AP664="Muy Baja",'MAPA DE RIESGOS'!$AR664="Catastrófico"),CONCATENATE("R",'MAPA DE RIESGOS'!$H664,"C",'MAPA DE RIESGOS'!$AF664),"")</f>
        <v/>
      </c>
      <c r="CM170" s="359" t="str">
        <f>IF(AND('MAPA DE RIESGOS'!$AP665="Muy Baja",'MAPA DE RIESGOS'!$AR665="Catastrófico"),CONCATENATE("R",'MAPA DE RIESGOS'!$H665,"C",'MAPA DE RIESGOS'!$AF665),"")</f>
        <v/>
      </c>
      <c r="CN170" s="359" t="str">
        <f>IF(AND('MAPA DE RIESGOS'!$AP666="Muy Baja",'MAPA DE RIESGOS'!$AR666="Catastrófico"),CONCATENATE("R",'MAPA DE RIESGOS'!$H666,"C",'MAPA DE RIESGOS'!$AF666),"")</f>
        <v/>
      </c>
      <c r="CO170" s="359" t="str">
        <f>IF(AND('MAPA DE RIESGOS'!$AP667="Muy Baja",'MAPA DE RIESGOS'!$AR667="Catastrófico"),CONCATENATE("R",'MAPA DE RIESGOS'!$H667,"C",'MAPA DE RIESGOS'!$AF667),"")</f>
        <v/>
      </c>
      <c r="CP170" s="359" t="str">
        <f>IF(AND('MAPA DE RIESGOS'!$AP668="Muy Baja",'MAPA DE RIESGOS'!$AR668="Catastrófico"),CONCATENATE("R",'MAPA DE RIESGOS'!$H668,"C",'MAPA DE RIESGOS'!$AF668),"")</f>
        <v/>
      </c>
      <c r="CQ170" s="359" t="str">
        <f>IF(AND('MAPA DE RIESGOS'!$AP669="Muy Baja",'MAPA DE RIESGOS'!$AR669="Catastrófico"),CONCATENATE("R",'MAPA DE RIESGOS'!$H669,"C",'MAPA DE RIESGOS'!$AF669),"")</f>
        <v/>
      </c>
      <c r="CR170" s="359" t="str">
        <f>IF(AND('MAPA DE RIESGOS'!$AP670="Muy Baja",'MAPA DE RIESGOS'!$AR670="Catastrófico"),CONCATENATE("R",'MAPA DE RIESGOS'!$H670,"C",'MAPA DE RIESGOS'!$AF670),"")</f>
        <v/>
      </c>
      <c r="CS170" s="359" t="str">
        <f>IF(AND('MAPA DE RIESGOS'!$AP671="Muy Baja",'MAPA DE RIESGOS'!$AR671="Catastrófico"),CONCATENATE("R",'MAPA DE RIESGOS'!$H671,"C",'MAPA DE RIESGOS'!$AF671),"")</f>
        <v/>
      </c>
      <c r="CT170" s="359" t="str">
        <f>IF(AND('MAPA DE RIESGOS'!$AP672="Muy Baja",'MAPA DE RIESGOS'!$AR672="Catastrófico"),CONCATENATE("R",'MAPA DE RIESGOS'!$H672,"C",'MAPA DE RIESGOS'!$AF672),"")</f>
        <v/>
      </c>
      <c r="CU170" s="360" t="str">
        <f>IF(AND('MAPA DE RIESGOS'!$AP673="Muy Baja",'MAPA DE RIESGOS'!$AR673="Catastrófico"),CONCATENATE("R",'MAPA DE RIESGOS'!$H673,"C",'MAPA DE RIESGOS'!$AF673),"")</f>
        <v/>
      </c>
      <c r="CV170" s="67"/>
      <c r="CW170" s="388"/>
      <c r="CX170" s="388"/>
      <c r="CY170" s="388"/>
      <c r="CZ170" s="388"/>
      <c r="DA170" s="388"/>
      <c r="DB170" s="388"/>
    </row>
    <row r="171" spans="2:106" ht="32.5" customHeight="1">
      <c r="B171" s="749"/>
      <c r="C171" s="749"/>
      <c r="D171" s="750"/>
      <c r="E171" s="738"/>
      <c r="F171" s="739"/>
      <c r="G171" s="739"/>
      <c r="H171" s="739"/>
      <c r="I171" s="739"/>
      <c r="J171" s="378" t="str">
        <f>IF(AND('MAPA DE RIESGOS'!$AP674="Muy Baja",'MAPA DE RIESGOS'!$AR674="Leve"),CONCATENATE("R",'MAPA DE RIESGOS'!$H674,"C",'MAPA DE RIESGOS'!$AF674),"")</f>
        <v/>
      </c>
      <c r="K171" s="379" t="str">
        <f>IF(AND('MAPA DE RIESGOS'!$AP675="Muy Baja",'MAPA DE RIESGOS'!$AR675="Leve"),CONCATENATE("R",'MAPA DE RIESGOS'!$H675,"C",'MAPA DE RIESGOS'!$AF675),"")</f>
        <v/>
      </c>
      <c r="L171" s="379" t="str">
        <f>IF(AND('MAPA DE RIESGOS'!$AP676="Muy Baja",'MAPA DE RIESGOS'!$AR676="Leve"),CONCATENATE("R",'MAPA DE RIESGOS'!$H676,"C",'MAPA DE RIESGOS'!$AF676),"")</f>
        <v/>
      </c>
      <c r="M171" s="379" t="str">
        <f>IF(AND('MAPA DE RIESGOS'!$AP677="Muy Baja",'MAPA DE RIESGOS'!$AR677="Leve"),CONCATENATE("R",'MAPA DE RIESGOS'!$H677,"C",'MAPA DE RIESGOS'!$AF677),"")</f>
        <v/>
      </c>
      <c r="N171" s="379" t="str">
        <f>IF(AND('MAPA DE RIESGOS'!$AP678="Muy Baja",'MAPA DE RIESGOS'!$AR678="Leve"),CONCATENATE("R",'MAPA DE RIESGOS'!$H678,"C",'MAPA DE RIESGOS'!$AF678),"")</f>
        <v/>
      </c>
      <c r="O171" s="379" t="str">
        <f>IF(AND('MAPA DE RIESGOS'!$AP679="Muy Baja",'MAPA DE RIESGOS'!$AR679="Leve"),CONCATENATE("R",'MAPA DE RIESGOS'!$H679,"C",'MAPA DE RIESGOS'!$AF679),"")</f>
        <v/>
      </c>
      <c r="P171" s="379" t="str">
        <f>IF(AND('MAPA DE RIESGOS'!$AP680="Muy Baja",'MAPA DE RIESGOS'!$AR680="Leve"),CONCATENATE("R",'MAPA DE RIESGOS'!$H680,"C",'MAPA DE RIESGOS'!$AF680),"")</f>
        <v/>
      </c>
      <c r="Q171" s="379" t="str">
        <f>IF(AND('MAPA DE RIESGOS'!$AP681="Muy Baja",'MAPA DE RIESGOS'!$AR681="Leve"),CONCATENATE("R",'MAPA DE RIESGOS'!$H681,"C",'MAPA DE RIESGOS'!$AF681),"")</f>
        <v/>
      </c>
      <c r="R171" s="379" t="str">
        <f>IF(AND('MAPA DE RIESGOS'!$AP682="Muy Baja",'MAPA DE RIESGOS'!$AR682="Leve"),CONCATENATE("R",'MAPA DE RIESGOS'!$H682,"C",'MAPA DE RIESGOS'!$AF682),"")</f>
        <v/>
      </c>
      <c r="S171" s="379" t="str">
        <f>IF(AND('MAPA DE RIESGOS'!$AP683="Muy Baja",'MAPA DE RIESGOS'!$AR683="Leve"),CONCATENATE("R",'MAPA DE RIESGOS'!$H683,"C",'MAPA DE RIESGOS'!$AF683),"")</f>
        <v/>
      </c>
      <c r="T171" s="379" t="str">
        <f>IF(AND('MAPA DE RIESGOS'!$AP684="Muy Baja",'MAPA DE RIESGOS'!$AR684="Leve"),CONCATENATE("R",'MAPA DE RIESGOS'!$H684,"C",'MAPA DE RIESGOS'!$AF684),"")</f>
        <v/>
      </c>
      <c r="U171" s="379" t="str">
        <f>IF(AND('MAPA DE RIESGOS'!$AP685="Muy Baja",'MAPA DE RIESGOS'!$AR685="Leve"),CONCATENATE("R",'MAPA DE RIESGOS'!$H685,"C",'MAPA DE RIESGOS'!$AF685),"")</f>
        <v/>
      </c>
      <c r="V171" s="379" t="str">
        <f>IF(AND('MAPA DE RIESGOS'!$AP686="Muy Baja",'MAPA DE RIESGOS'!$AR686="Leve"),CONCATENATE("R",'MAPA DE RIESGOS'!$H686,"C",'MAPA DE RIESGOS'!$AF686),"")</f>
        <v/>
      </c>
      <c r="W171" s="379" t="str">
        <f>IF(AND('MAPA DE RIESGOS'!$AP687="Muy Baja",'MAPA DE RIESGOS'!$AR687="Leve"),CONCATENATE("R",'MAPA DE RIESGOS'!$H687,"C",'MAPA DE RIESGOS'!$AF687),"")</f>
        <v/>
      </c>
      <c r="X171" s="379" t="str">
        <f>IF(AND('MAPA DE RIESGOS'!$AP688="Muy Baja",'MAPA DE RIESGOS'!$AR688="Leve"),CONCATENATE("R",'MAPA DE RIESGOS'!$H688,"C",'MAPA DE RIESGOS'!$AF688),"")</f>
        <v/>
      </c>
      <c r="Y171" s="379" t="str">
        <f>IF(AND('MAPA DE RIESGOS'!$AP689="Muy Baja",'MAPA DE RIESGOS'!$AR689="Leve"),CONCATENATE("R",'MAPA DE RIESGOS'!$H689,"C",'MAPA DE RIESGOS'!$AF689),"")</f>
        <v/>
      </c>
      <c r="Z171" s="379" t="str">
        <f>IF(AND('MAPA DE RIESGOS'!$AP690="Muy Baja",'MAPA DE RIESGOS'!$AR690="Leve"),CONCATENATE("R",'MAPA DE RIESGOS'!$H690,"C",'MAPA DE RIESGOS'!$AF690),"")</f>
        <v/>
      </c>
      <c r="AA171" s="380" t="str">
        <f>IF(AND('MAPA DE RIESGOS'!$AP691="Muy Baja",'MAPA DE RIESGOS'!$AR691="Leve"),CONCATENATE("R",'MAPA DE RIESGOS'!$H691,"C",'MAPA DE RIESGOS'!$AF691),"")</f>
        <v/>
      </c>
      <c r="AB171" s="378" t="str">
        <f>IF(AND('MAPA DE RIESGOS'!$AP674="Muy Baja",'MAPA DE RIESGOS'!$AR674="Menor"),CONCATENATE("R",'MAPA DE RIESGOS'!$H674,"C",'MAPA DE RIESGOS'!$AF674),"")</f>
        <v/>
      </c>
      <c r="AC171" s="379" t="str">
        <f>IF(AND('MAPA DE RIESGOS'!$AP675="Muy Baja",'MAPA DE RIESGOS'!$AR675="Menor"),CONCATENATE("R",'MAPA DE RIESGOS'!$H675,"C",'MAPA DE RIESGOS'!$AF675),"")</f>
        <v/>
      </c>
      <c r="AD171" s="379" t="str">
        <f>IF(AND('MAPA DE RIESGOS'!$AP676="Muy Baja",'MAPA DE RIESGOS'!$AR676="Menor"),CONCATENATE("R",'MAPA DE RIESGOS'!$H676,"C",'MAPA DE RIESGOS'!$AF676),"")</f>
        <v/>
      </c>
      <c r="AE171" s="379" t="str">
        <f>IF(AND('MAPA DE RIESGOS'!$AP677="Muy Baja",'MAPA DE RIESGOS'!$AR677="Menor"),CONCATENATE("R",'MAPA DE RIESGOS'!$H677,"C",'MAPA DE RIESGOS'!$AF677),"")</f>
        <v/>
      </c>
      <c r="AF171" s="379" t="str">
        <f>IF(AND('MAPA DE RIESGOS'!$AP678="Muy Baja",'MAPA DE RIESGOS'!$AR678="Menor"),CONCATENATE("R",'MAPA DE RIESGOS'!$H678,"C",'MAPA DE RIESGOS'!$AF678),"")</f>
        <v/>
      </c>
      <c r="AG171" s="379" t="str">
        <f>IF(AND('MAPA DE RIESGOS'!$AP679="Muy Baja",'MAPA DE RIESGOS'!$AR679="Menor"),CONCATENATE("R",'MAPA DE RIESGOS'!$H679,"C",'MAPA DE RIESGOS'!$AF679),"")</f>
        <v/>
      </c>
      <c r="AH171" s="379" t="str">
        <f>IF(AND('MAPA DE RIESGOS'!$AP680="Muy Baja",'MAPA DE RIESGOS'!$AR680="Menor"),CONCATENATE("R",'MAPA DE RIESGOS'!$H680,"C",'MAPA DE RIESGOS'!$AF680),"")</f>
        <v/>
      </c>
      <c r="AI171" s="379" t="str">
        <f>IF(AND('MAPA DE RIESGOS'!$AP681="Muy Baja",'MAPA DE RIESGOS'!$AR681="Menor"),CONCATENATE("R",'MAPA DE RIESGOS'!$H681,"C",'MAPA DE RIESGOS'!$AF681),"")</f>
        <v/>
      </c>
      <c r="AJ171" s="379" t="str">
        <f>IF(AND('MAPA DE RIESGOS'!$AP682="Muy Baja",'MAPA DE RIESGOS'!$AR682="Menor"),CONCATENATE("R",'MAPA DE RIESGOS'!$H682,"C",'MAPA DE RIESGOS'!$AF682),"")</f>
        <v/>
      </c>
      <c r="AK171" s="379" t="str">
        <f>IF(AND('MAPA DE RIESGOS'!$AP683="Muy Baja",'MAPA DE RIESGOS'!$AR683="Menor"),CONCATENATE("R",'MAPA DE RIESGOS'!$H683,"C",'MAPA DE RIESGOS'!$AF683),"")</f>
        <v/>
      </c>
      <c r="AL171" s="379" t="str">
        <f>IF(AND('MAPA DE RIESGOS'!$AP684="Muy Baja",'MAPA DE RIESGOS'!$AR684="Menor"),CONCATENATE("R",'MAPA DE RIESGOS'!$H684,"C",'MAPA DE RIESGOS'!$AF684),"")</f>
        <v/>
      </c>
      <c r="AM171" s="379" t="str">
        <f>IF(AND('MAPA DE RIESGOS'!$AP685="Muy Baja",'MAPA DE RIESGOS'!$AR685="Menor"),CONCATENATE("R",'MAPA DE RIESGOS'!$H685,"C",'MAPA DE RIESGOS'!$AF685),"")</f>
        <v/>
      </c>
      <c r="AN171" s="379" t="str">
        <f>IF(AND('MAPA DE RIESGOS'!$AP686="Muy Baja",'MAPA DE RIESGOS'!$AR686="Menor"),CONCATENATE("R",'MAPA DE RIESGOS'!$H686,"C",'MAPA DE RIESGOS'!$AF686),"")</f>
        <v/>
      </c>
      <c r="AO171" s="379" t="str">
        <f>IF(AND('MAPA DE RIESGOS'!$AP687="Muy Baja",'MAPA DE RIESGOS'!$AR687="Menor"),CONCATENATE("R",'MAPA DE RIESGOS'!$H687,"C",'MAPA DE RIESGOS'!$AF687),"")</f>
        <v/>
      </c>
      <c r="AP171" s="379" t="str">
        <f>IF(AND('MAPA DE RIESGOS'!$AP688="Muy Baja",'MAPA DE RIESGOS'!$AR688="Menor"),CONCATENATE("R",'MAPA DE RIESGOS'!$H688,"C",'MAPA DE RIESGOS'!$AF688),"")</f>
        <v/>
      </c>
      <c r="AQ171" s="379" t="str">
        <f>IF(AND('MAPA DE RIESGOS'!$AP689="Muy Baja",'MAPA DE RIESGOS'!$AR689="Menor"),CONCATENATE("R",'MAPA DE RIESGOS'!$H689,"C",'MAPA DE RIESGOS'!$AF689),"")</f>
        <v/>
      </c>
      <c r="AR171" s="379" t="str">
        <f>IF(AND('MAPA DE RIESGOS'!$AP690="Muy Baja",'MAPA DE RIESGOS'!$AR690="Menor"),CONCATENATE("R",'MAPA DE RIESGOS'!$H690,"C",'MAPA DE RIESGOS'!$AF690),"")</f>
        <v/>
      </c>
      <c r="AS171" s="380" t="str">
        <f>IF(AND('MAPA DE RIESGOS'!$AP691="Muy Baja",'MAPA DE RIESGOS'!$AR691="Menor"),CONCATENATE("R",'MAPA DE RIESGOS'!$H691,"C",'MAPA DE RIESGOS'!$AF691),"")</f>
        <v/>
      </c>
      <c r="AT171" s="369" t="str">
        <f>IF(AND('MAPA DE RIESGOS'!$AP674="Muy Baja",'MAPA DE RIESGOS'!$AR674="Moderado"),CONCATENATE("R",'MAPA DE RIESGOS'!$H674,"C",'MAPA DE RIESGOS'!$AF674),"")</f>
        <v/>
      </c>
      <c r="AU171" s="370" t="str">
        <f>IF(AND('MAPA DE RIESGOS'!$AP675="Muy Baja",'MAPA DE RIESGOS'!$AR675="Moderado"),CONCATENATE("R",'MAPA DE RIESGOS'!$H675,"C",'MAPA DE RIESGOS'!$AF675),"")</f>
        <v/>
      </c>
      <c r="AV171" s="370" t="str">
        <f>IF(AND('MAPA DE RIESGOS'!$AP676="Muy Baja",'MAPA DE RIESGOS'!$AR676="Moderado"),CONCATENATE("R",'MAPA DE RIESGOS'!$H676,"C",'MAPA DE RIESGOS'!$AF676),"")</f>
        <v/>
      </c>
      <c r="AW171" s="370" t="str">
        <f>IF(AND('MAPA DE RIESGOS'!$AP677="Muy Baja",'MAPA DE RIESGOS'!$AR677="Moderado"),CONCATENATE("R",'MAPA DE RIESGOS'!$H677,"C",'MAPA DE RIESGOS'!$AF677),"")</f>
        <v/>
      </c>
      <c r="AX171" s="370" t="str">
        <f>IF(AND('MAPA DE RIESGOS'!$AP678="Muy Baja",'MAPA DE RIESGOS'!$AR678="Moderado"),CONCATENATE("R",'MAPA DE RIESGOS'!$H678,"C",'MAPA DE RIESGOS'!$AF678),"")</f>
        <v/>
      </c>
      <c r="AY171" s="370" t="str">
        <f>IF(AND('MAPA DE RIESGOS'!$AP679="Muy Baja",'MAPA DE RIESGOS'!$AR679="Moderado"),CONCATENATE("R",'MAPA DE RIESGOS'!$H679,"C",'MAPA DE RIESGOS'!$AF679),"")</f>
        <v/>
      </c>
      <c r="AZ171" s="370" t="str">
        <f>IF(AND('MAPA DE RIESGOS'!$AP680="Muy Baja",'MAPA DE RIESGOS'!$AR680="Moderado"),CONCATENATE("R",'MAPA DE RIESGOS'!$H680,"C",'MAPA DE RIESGOS'!$AF680),"")</f>
        <v/>
      </c>
      <c r="BA171" s="370" t="str">
        <f>IF(AND('MAPA DE RIESGOS'!$AP681="Muy Baja",'MAPA DE RIESGOS'!$AR681="Moderado"),CONCATENATE("R",'MAPA DE RIESGOS'!$H681,"C",'MAPA DE RIESGOS'!$AF681),"")</f>
        <v/>
      </c>
      <c r="BB171" s="370" t="str">
        <f>IF(AND('MAPA DE RIESGOS'!$AP682="Muy Baja",'MAPA DE RIESGOS'!$AR682="Moderado"),CONCATENATE("R",'MAPA DE RIESGOS'!$H682,"C",'MAPA DE RIESGOS'!$AF682),"")</f>
        <v/>
      </c>
      <c r="BC171" s="370" t="str">
        <f>IF(AND('MAPA DE RIESGOS'!$AP683="Muy Baja",'MAPA DE RIESGOS'!$AR683="Moderado"),CONCATENATE("R",'MAPA DE RIESGOS'!$H683,"C",'MAPA DE RIESGOS'!$AF683),"")</f>
        <v/>
      </c>
      <c r="BD171" s="370" t="str">
        <f>IF(AND('MAPA DE RIESGOS'!$AP684="Muy Baja",'MAPA DE RIESGOS'!$AR684="Moderado"),CONCATENATE("R",'MAPA DE RIESGOS'!$H684,"C",'MAPA DE RIESGOS'!$AF684),"")</f>
        <v/>
      </c>
      <c r="BE171" s="370" t="str">
        <f>IF(AND('MAPA DE RIESGOS'!$AP685="Muy Baja",'MAPA DE RIESGOS'!$AR685="Moderado"),CONCATENATE("R",'MAPA DE RIESGOS'!$H685,"C",'MAPA DE RIESGOS'!$AF685),"")</f>
        <v/>
      </c>
      <c r="BF171" s="370" t="str">
        <f>IF(AND('MAPA DE RIESGOS'!$AP686="Muy Baja",'MAPA DE RIESGOS'!$AR686="Moderado"),CONCATENATE("R",'MAPA DE RIESGOS'!$H686,"C",'MAPA DE RIESGOS'!$AF686),"")</f>
        <v/>
      </c>
      <c r="BG171" s="370" t="str">
        <f>IF(AND('MAPA DE RIESGOS'!$AP687="Muy Baja",'MAPA DE RIESGOS'!$AR687="Moderado"),CONCATENATE("R",'MAPA DE RIESGOS'!$H687,"C",'MAPA DE RIESGOS'!$AF687),"")</f>
        <v/>
      </c>
      <c r="BH171" s="370" t="str">
        <f>IF(AND('MAPA DE RIESGOS'!$AP688="Muy Baja",'MAPA DE RIESGOS'!$AR688="Moderado"),CONCATENATE("R",'MAPA DE RIESGOS'!$H688,"C",'MAPA DE RIESGOS'!$AF688),"")</f>
        <v/>
      </c>
      <c r="BI171" s="370" t="str">
        <f>IF(AND('MAPA DE RIESGOS'!$AP689="Muy Baja",'MAPA DE RIESGOS'!$AR689="Moderado"),CONCATENATE("R",'MAPA DE RIESGOS'!$H689,"C",'MAPA DE RIESGOS'!$AF689),"")</f>
        <v/>
      </c>
      <c r="BJ171" s="370" t="str">
        <f>IF(AND('MAPA DE RIESGOS'!$AP690="Muy Baja",'MAPA DE RIESGOS'!$AR690="Moderado"),CONCATENATE("R",'MAPA DE RIESGOS'!$H690,"C",'MAPA DE RIESGOS'!$AF690),"")</f>
        <v/>
      </c>
      <c r="BK171" s="371" t="str">
        <f>IF(AND('MAPA DE RIESGOS'!$AP691="Muy Baja",'MAPA DE RIESGOS'!$AR691="Moderado"),CONCATENATE("R",'MAPA DE RIESGOS'!$H691,"C",'MAPA DE RIESGOS'!$AF691),"")</f>
        <v/>
      </c>
      <c r="BL171" s="357" t="str">
        <f>IF(AND('MAPA DE RIESGOS'!$AP674="Muy Baja",'MAPA DE RIESGOS'!$AR674="Mayor"),CONCATENATE("R",'MAPA DE RIESGOS'!$H674,"C",'MAPA DE RIESGOS'!$AF674),"")</f>
        <v/>
      </c>
      <c r="BM171" s="357" t="str">
        <f>IF(AND('MAPA DE RIESGOS'!$AP675="Muy Baja",'MAPA DE RIESGOS'!$AR675="Mayor"),CONCATENATE("R",'MAPA DE RIESGOS'!$H675,"C",'MAPA DE RIESGOS'!$AF675),"")</f>
        <v/>
      </c>
      <c r="BN171" s="357" t="str">
        <f>IF(AND('MAPA DE RIESGOS'!$AP676="Muy Baja",'MAPA DE RIESGOS'!$AR676="Mayor"),CONCATENATE("R",'MAPA DE RIESGOS'!$H676,"C",'MAPA DE RIESGOS'!$AF676),"")</f>
        <v/>
      </c>
      <c r="BO171" s="357" t="str">
        <f>IF(AND('MAPA DE RIESGOS'!$AP677="Muy Baja",'MAPA DE RIESGOS'!$AR677="Mayor"),CONCATENATE("R",'MAPA DE RIESGOS'!$H677,"C",'MAPA DE RIESGOS'!$AF677),"")</f>
        <v/>
      </c>
      <c r="BP171" s="357" t="str">
        <f>IF(AND('MAPA DE RIESGOS'!$AP678="Muy Baja",'MAPA DE RIESGOS'!$AR678="Mayor"),CONCATENATE("R",'MAPA DE RIESGOS'!$H678,"C",'MAPA DE RIESGOS'!$AF678),"")</f>
        <v/>
      </c>
      <c r="BQ171" s="357" t="str">
        <f>IF(AND('MAPA DE RIESGOS'!$AP679="Muy Baja",'MAPA DE RIESGOS'!$AR679="Mayor"),CONCATENATE("R",'MAPA DE RIESGOS'!$H679,"C",'MAPA DE RIESGOS'!$AF679),"")</f>
        <v/>
      </c>
      <c r="BR171" s="357" t="str">
        <f>IF(AND('MAPA DE RIESGOS'!$AP680="Muy Baja",'MAPA DE RIESGOS'!$AR680="Mayor"),CONCATENATE("R",'MAPA DE RIESGOS'!$H680,"C",'MAPA DE RIESGOS'!$AF680),"")</f>
        <v/>
      </c>
      <c r="BS171" s="357" t="str">
        <f>IF(AND('MAPA DE RIESGOS'!$AP681="Muy Baja",'MAPA DE RIESGOS'!$AR681="Mayor"),CONCATENATE("R",'MAPA DE RIESGOS'!$H681,"C",'MAPA DE RIESGOS'!$AF681),"")</f>
        <v/>
      </c>
      <c r="BT171" s="357" t="str">
        <f>IF(AND('MAPA DE RIESGOS'!$AP682="Muy Baja",'MAPA DE RIESGOS'!$AR682="Mayor"),CONCATENATE("R",'MAPA DE RIESGOS'!$H682,"C",'MAPA DE RIESGOS'!$AF682),"")</f>
        <v/>
      </c>
      <c r="BU171" s="357" t="str">
        <f>IF(AND('MAPA DE RIESGOS'!$AP683="Muy Baja",'MAPA DE RIESGOS'!$AR683="Mayor"),CONCATENATE("R",'MAPA DE RIESGOS'!$H683,"C",'MAPA DE RIESGOS'!$AF683),"")</f>
        <v/>
      </c>
      <c r="BV171" s="357" t="str">
        <f>IF(AND('MAPA DE RIESGOS'!$AP684="Muy Baja",'MAPA DE RIESGOS'!$AR684="Mayor"),CONCATENATE("R",'MAPA DE RIESGOS'!$H684,"C",'MAPA DE RIESGOS'!$AF684),"")</f>
        <v/>
      </c>
      <c r="BW171" s="357" t="str">
        <f>IF(AND('MAPA DE RIESGOS'!$AP685="Muy Baja",'MAPA DE RIESGOS'!$AR685="Mayor"),CONCATENATE("R",'MAPA DE RIESGOS'!$H685,"C",'MAPA DE RIESGOS'!$AF685),"")</f>
        <v/>
      </c>
      <c r="BX171" s="357" t="str">
        <f>IF(AND('MAPA DE RIESGOS'!$AP686="Muy Baja",'MAPA DE RIESGOS'!$AR686="Mayor"),CONCATENATE("R",'MAPA DE RIESGOS'!$H686,"C",'MAPA DE RIESGOS'!$AF686),"")</f>
        <v/>
      </c>
      <c r="BY171" s="357" t="str">
        <f>IF(AND('MAPA DE RIESGOS'!$AP687="Muy Baja",'MAPA DE RIESGOS'!$AR687="Mayor"),CONCATENATE("R",'MAPA DE RIESGOS'!$H687,"C",'MAPA DE RIESGOS'!$AF687),"")</f>
        <v/>
      </c>
      <c r="BZ171" s="357" t="str">
        <f>IF(AND('MAPA DE RIESGOS'!$AP688="Muy Baja",'MAPA DE RIESGOS'!$AR688="Mayor"),CONCATENATE("R",'MAPA DE RIESGOS'!$H688,"C",'MAPA DE RIESGOS'!$AF688),"")</f>
        <v/>
      </c>
      <c r="CA171" s="357" t="str">
        <f>IF(AND('MAPA DE RIESGOS'!$AP689="Muy Baja",'MAPA DE RIESGOS'!$AR689="Mayor"),CONCATENATE("R",'MAPA DE RIESGOS'!$H689,"C",'MAPA DE RIESGOS'!$AF689),"")</f>
        <v/>
      </c>
      <c r="CB171" s="357" t="str">
        <f>IF(AND('MAPA DE RIESGOS'!$AP690="Muy Baja",'MAPA DE RIESGOS'!$AR690="Mayor"),CONCATENATE("R",'MAPA DE RIESGOS'!$H690,"C",'MAPA DE RIESGOS'!$AF690),"")</f>
        <v/>
      </c>
      <c r="CC171" s="358" t="str">
        <f>IF(AND('MAPA DE RIESGOS'!$AP691="Muy Baja",'MAPA DE RIESGOS'!$AR691="Mayor"),CONCATENATE("R",'MAPA DE RIESGOS'!$H691,"C",'MAPA DE RIESGOS'!$AF691),"")</f>
        <v/>
      </c>
      <c r="CD171" s="359" t="str">
        <f>IF(AND('MAPA DE RIESGOS'!$AP674="Muy Baja",'MAPA DE RIESGOS'!$AR674="Catastrófico"),CONCATENATE("R",'MAPA DE RIESGOS'!$H674,"C",'MAPA DE RIESGOS'!$AF674),"")</f>
        <v/>
      </c>
      <c r="CE171" s="359" t="str">
        <f>IF(AND('MAPA DE RIESGOS'!$AP675="Muy Baja",'MAPA DE RIESGOS'!$AR675="Catastrófico"),CONCATENATE("R",'MAPA DE RIESGOS'!$H675,"C",'MAPA DE RIESGOS'!$AF675),"")</f>
        <v/>
      </c>
      <c r="CF171" s="359" t="str">
        <f>IF(AND('MAPA DE RIESGOS'!$AP676="Muy Baja",'MAPA DE RIESGOS'!$AR676="Catastrófico"),CONCATENATE("R",'MAPA DE RIESGOS'!$H676,"C",'MAPA DE RIESGOS'!$AF676),"")</f>
        <v/>
      </c>
      <c r="CG171" s="359" t="str">
        <f>IF(AND('MAPA DE RIESGOS'!$AP677="Muy Baja",'MAPA DE RIESGOS'!$AR677="Catastrófico"),CONCATENATE("R",'MAPA DE RIESGOS'!$H677,"C",'MAPA DE RIESGOS'!$AF677),"")</f>
        <v/>
      </c>
      <c r="CH171" s="359" t="str">
        <f>IF(AND('MAPA DE RIESGOS'!$AP678="Muy Baja",'MAPA DE RIESGOS'!$AR678="Catastrófico"),CONCATENATE("R",'MAPA DE RIESGOS'!$H678,"C",'MAPA DE RIESGOS'!$AF678),"")</f>
        <v/>
      </c>
      <c r="CI171" s="359" t="str">
        <f>IF(AND('MAPA DE RIESGOS'!$AP679="Muy Baja",'MAPA DE RIESGOS'!$AR679="Catastrófico"),CONCATENATE("R",'MAPA DE RIESGOS'!$H679,"C",'MAPA DE RIESGOS'!$AF679),"")</f>
        <v/>
      </c>
      <c r="CJ171" s="359" t="str">
        <f>IF(AND('MAPA DE RIESGOS'!$AP680="Muy Baja",'MAPA DE RIESGOS'!$AR680="Catastrófico"),CONCATENATE("R",'MAPA DE RIESGOS'!$H680,"C",'MAPA DE RIESGOS'!$AF680),"")</f>
        <v/>
      </c>
      <c r="CK171" s="359" t="str">
        <f>IF(AND('MAPA DE RIESGOS'!$AP681="Muy Baja",'MAPA DE RIESGOS'!$AR681="Catastrófico"),CONCATENATE("R",'MAPA DE RIESGOS'!$H681,"C",'MAPA DE RIESGOS'!$AF681),"")</f>
        <v/>
      </c>
      <c r="CL171" s="359" t="str">
        <f>IF(AND('MAPA DE RIESGOS'!$AP682="Muy Baja",'MAPA DE RIESGOS'!$AR682="Catastrófico"),CONCATENATE("R",'MAPA DE RIESGOS'!$H682,"C",'MAPA DE RIESGOS'!$AF682),"")</f>
        <v/>
      </c>
      <c r="CM171" s="359" t="str">
        <f>IF(AND('MAPA DE RIESGOS'!$AP683="Muy Baja",'MAPA DE RIESGOS'!$AR683="Catastrófico"),CONCATENATE("R",'MAPA DE RIESGOS'!$H683,"C",'MAPA DE RIESGOS'!$AF683),"")</f>
        <v/>
      </c>
      <c r="CN171" s="359" t="str">
        <f>IF(AND('MAPA DE RIESGOS'!$AP684="Muy Baja",'MAPA DE RIESGOS'!$AR684="Catastrófico"),CONCATENATE("R",'MAPA DE RIESGOS'!$H684,"C",'MAPA DE RIESGOS'!$AF684),"")</f>
        <v/>
      </c>
      <c r="CO171" s="359" t="str">
        <f>IF(AND('MAPA DE RIESGOS'!$AP685="Muy Baja",'MAPA DE RIESGOS'!$AR685="Catastrófico"),CONCATENATE("R",'MAPA DE RIESGOS'!$H685,"C",'MAPA DE RIESGOS'!$AF685),"")</f>
        <v/>
      </c>
      <c r="CP171" s="359" t="str">
        <f>IF(AND('MAPA DE RIESGOS'!$AP686="Muy Baja",'MAPA DE RIESGOS'!$AR686="Catastrófico"),CONCATENATE("R",'MAPA DE RIESGOS'!$H686,"C",'MAPA DE RIESGOS'!$AF686),"")</f>
        <v/>
      </c>
      <c r="CQ171" s="359" t="str">
        <f>IF(AND('MAPA DE RIESGOS'!$AP687="Muy Baja",'MAPA DE RIESGOS'!$AR687="Catastrófico"),CONCATENATE("R",'MAPA DE RIESGOS'!$H687,"C",'MAPA DE RIESGOS'!$AF687),"")</f>
        <v/>
      </c>
      <c r="CR171" s="359" t="str">
        <f>IF(AND('MAPA DE RIESGOS'!$AP688="Muy Baja",'MAPA DE RIESGOS'!$AR688="Catastrófico"),CONCATENATE("R",'MAPA DE RIESGOS'!$H688,"C",'MAPA DE RIESGOS'!$AF688),"")</f>
        <v/>
      </c>
      <c r="CS171" s="359" t="str">
        <f>IF(AND('MAPA DE RIESGOS'!$AP689="Muy Baja",'MAPA DE RIESGOS'!$AR689="Catastrófico"),CONCATENATE("R",'MAPA DE RIESGOS'!$H689,"C",'MAPA DE RIESGOS'!$AF689),"")</f>
        <v/>
      </c>
      <c r="CT171" s="359" t="str">
        <f>IF(AND('MAPA DE RIESGOS'!$AP690="Muy Baja",'MAPA DE RIESGOS'!$AR690="Catastrófico"),CONCATENATE("R",'MAPA DE RIESGOS'!$H690,"C",'MAPA DE RIESGOS'!$AF690),"")</f>
        <v/>
      </c>
      <c r="CU171" s="360" t="str">
        <f>IF(AND('MAPA DE RIESGOS'!$AP691="Muy Baja",'MAPA DE RIESGOS'!$AR691="Catastrófico"),CONCATENATE("R",'MAPA DE RIESGOS'!$H691,"C",'MAPA DE RIESGOS'!$AF691),"")</f>
        <v/>
      </c>
      <c r="CV171" s="67"/>
      <c r="CW171" s="388"/>
      <c r="CX171" s="388"/>
      <c r="CY171" s="388"/>
      <c r="CZ171" s="388"/>
      <c r="DA171" s="388"/>
      <c r="DB171" s="388"/>
    </row>
    <row r="172" spans="2:106" ht="32.5" customHeight="1">
      <c r="B172" s="749"/>
      <c r="C172" s="749"/>
      <c r="D172" s="750"/>
      <c r="E172" s="738"/>
      <c r="F172" s="739"/>
      <c r="G172" s="739"/>
      <c r="H172" s="739"/>
      <c r="I172" s="739"/>
      <c r="J172" s="378" t="str">
        <f>IF(AND('MAPA DE RIESGOS'!$AP692="Muy Baja",'MAPA DE RIESGOS'!$AR692="Leve"),CONCATENATE("R",'MAPA DE RIESGOS'!$H692,"C",'MAPA DE RIESGOS'!$AF692),"")</f>
        <v/>
      </c>
      <c r="K172" s="379" t="str">
        <f>IF(AND('MAPA DE RIESGOS'!$AP693="Muy Baja",'MAPA DE RIESGOS'!$AR693="Leve"),CONCATENATE("R",'MAPA DE RIESGOS'!$H693,"C",'MAPA DE RIESGOS'!$AF693),"")</f>
        <v/>
      </c>
      <c r="L172" s="379" t="str">
        <f>IF(AND('MAPA DE RIESGOS'!$AP694="Muy Baja",'MAPA DE RIESGOS'!$AR694="Leve"),CONCATENATE("R",'MAPA DE RIESGOS'!$H694,"C",'MAPA DE RIESGOS'!$AF694),"")</f>
        <v/>
      </c>
      <c r="M172" s="379" t="str">
        <f>IF(AND('MAPA DE RIESGOS'!$AP695="Muy Baja",'MAPA DE RIESGOS'!$AR695="Leve"),CONCATENATE("R",'MAPA DE RIESGOS'!$H695,"C",'MAPA DE RIESGOS'!$AF695),"")</f>
        <v/>
      </c>
      <c r="N172" s="379" t="str">
        <f>IF(AND('MAPA DE RIESGOS'!$AP696="Muy Baja",'MAPA DE RIESGOS'!$AR696="Leve"),CONCATENATE("R",'MAPA DE RIESGOS'!$H696,"C",'MAPA DE RIESGOS'!$AF696),"")</f>
        <v/>
      </c>
      <c r="O172" s="379" t="str">
        <f>IF(AND('MAPA DE RIESGOS'!$AP697="Muy Baja",'MAPA DE RIESGOS'!$AR697="Leve"),CONCATENATE("R",'MAPA DE RIESGOS'!$H697,"C",'MAPA DE RIESGOS'!$AF697),"")</f>
        <v/>
      </c>
      <c r="P172" s="379" t="str">
        <f>IF(AND('MAPA DE RIESGOS'!$AP698="Muy Baja",'MAPA DE RIESGOS'!$AR698="Leve"),CONCATENATE("R",'MAPA DE RIESGOS'!$H698,"C",'MAPA DE RIESGOS'!$AF698),"")</f>
        <v/>
      </c>
      <c r="Q172" s="379" t="str">
        <f>IF(AND('MAPA DE RIESGOS'!$AP699="Muy Baja",'MAPA DE RIESGOS'!$AR699="Leve"),CONCATENATE("R",'MAPA DE RIESGOS'!$H699,"C",'MAPA DE RIESGOS'!$AF699),"")</f>
        <v/>
      </c>
      <c r="R172" s="379" t="str">
        <f>IF(AND('MAPA DE RIESGOS'!$AP700="Muy Baja",'MAPA DE RIESGOS'!$AR700="Leve"),CONCATENATE("R",'MAPA DE RIESGOS'!$H700,"C",'MAPA DE RIESGOS'!$AF700),"")</f>
        <v/>
      </c>
      <c r="S172" s="379" t="str">
        <f>IF(AND('MAPA DE RIESGOS'!$AP701="Muy Baja",'MAPA DE RIESGOS'!$AR701="Leve"),CONCATENATE("R",'MAPA DE RIESGOS'!$H701,"C",'MAPA DE RIESGOS'!$AF701),"")</f>
        <v/>
      </c>
      <c r="T172" s="379" t="str">
        <f>IF(AND('MAPA DE RIESGOS'!$AP702="Muy Baja",'MAPA DE RIESGOS'!$AR702="Leve"),CONCATENATE("R",'MAPA DE RIESGOS'!$H702,"C",'MAPA DE RIESGOS'!$AF702),"")</f>
        <v/>
      </c>
      <c r="U172" s="379" t="str">
        <f>IF(AND('MAPA DE RIESGOS'!$AP703="Muy Baja",'MAPA DE RIESGOS'!$AR703="Leve"),CONCATENATE("R",'MAPA DE RIESGOS'!$H703,"C",'MAPA DE RIESGOS'!$AF703),"")</f>
        <v/>
      </c>
      <c r="V172" s="379" t="str">
        <f>IF(AND('MAPA DE RIESGOS'!$AP704="Muy Baja",'MAPA DE RIESGOS'!$AR704="Leve"),CONCATENATE("R",'MAPA DE RIESGOS'!$H704,"C",'MAPA DE RIESGOS'!$AF704),"")</f>
        <v/>
      </c>
      <c r="W172" s="379" t="str">
        <f>IF(AND('MAPA DE RIESGOS'!$AP705="Muy Baja",'MAPA DE RIESGOS'!$AR705="Leve"),CONCATENATE("R",'MAPA DE RIESGOS'!$H705,"C",'MAPA DE RIESGOS'!$AF705),"")</f>
        <v/>
      </c>
      <c r="X172" s="379" t="str">
        <f>IF(AND('MAPA DE RIESGOS'!$AP706="Muy Baja",'MAPA DE RIESGOS'!$AR706="Leve"),CONCATENATE("R",'MAPA DE RIESGOS'!$H706,"C",'MAPA DE RIESGOS'!$AF706),"")</f>
        <v/>
      </c>
      <c r="Y172" s="379" t="str">
        <f>IF(AND('MAPA DE RIESGOS'!$AP707="Muy Baja",'MAPA DE RIESGOS'!$AR707="Leve"),CONCATENATE("R",'MAPA DE RIESGOS'!$H707,"C",'MAPA DE RIESGOS'!$AF707),"")</f>
        <v/>
      </c>
      <c r="Z172" s="379" t="str">
        <f>IF(AND('MAPA DE RIESGOS'!$AP708="Muy Baja",'MAPA DE RIESGOS'!$AR708="Leve"),CONCATENATE("R",'MAPA DE RIESGOS'!$H708,"C",'MAPA DE RIESGOS'!$AF708),"")</f>
        <v/>
      </c>
      <c r="AA172" s="380" t="str">
        <f>IF(AND('MAPA DE RIESGOS'!$AP709="Muy Baja",'MAPA DE RIESGOS'!$AR709="Leve"),CONCATENATE("R",'MAPA DE RIESGOS'!$H709,"C",'MAPA DE RIESGOS'!$AF709),"")</f>
        <v/>
      </c>
      <c r="AB172" s="378" t="str">
        <f>IF(AND('MAPA DE RIESGOS'!$AP692="Muy Baja",'MAPA DE RIESGOS'!$AR692="Menor"),CONCATENATE("R",'MAPA DE RIESGOS'!$H692,"C",'MAPA DE RIESGOS'!$AF692),"")</f>
        <v/>
      </c>
      <c r="AC172" s="379" t="str">
        <f>IF(AND('MAPA DE RIESGOS'!$AP693="Muy Baja",'MAPA DE RIESGOS'!$AR693="Menor"),CONCATENATE("R",'MAPA DE RIESGOS'!$H693,"C",'MAPA DE RIESGOS'!$AF693),"")</f>
        <v/>
      </c>
      <c r="AD172" s="379" t="str">
        <f>IF(AND('MAPA DE RIESGOS'!$AP694="Muy Baja",'MAPA DE RIESGOS'!$AR694="Menor"),CONCATENATE("R",'MAPA DE RIESGOS'!$H694,"C",'MAPA DE RIESGOS'!$AF694),"")</f>
        <v/>
      </c>
      <c r="AE172" s="379" t="str">
        <f>IF(AND('MAPA DE RIESGOS'!$AP695="Muy Baja",'MAPA DE RIESGOS'!$AR695="Menor"),CONCATENATE("R",'MAPA DE RIESGOS'!$H695,"C",'MAPA DE RIESGOS'!$AF695),"")</f>
        <v/>
      </c>
      <c r="AF172" s="379" t="str">
        <f>IF(AND('MAPA DE RIESGOS'!$AP696="Muy Baja",'MAPA DE RIESGOS'!$AR696="Menor"),CONCATENATE("R",'MAPA DE RIESGOS'!$H696,"C",'MAPA DE RIESGOS'!$AF696),"")</f>
        <v/>
      </c>
      <c r="AG172" s="379" t="str">
        <f>IF(AND('MAPA DE RIESGOS'!$AP697="Muy Baja",'MAPA DE RIESGOS'!$AR697="Menor"),CONCATENATE("R",'MAPA DE RIESGOS'!$H697,"C",'MAPA DE RIESGOS'!$AF697),"")</f>
        <v/>
      </c>
      <c r="AH172" s="379" t="str">
        <f>IF(AND('MAPA DE RIESGOS'!$AP698="Muy Baja",'MAPA DE RIESGOS'!$AR698="Menor"),CONCATENATE("R",'MAPA DE RIESGOS'!$H698,"C",'MAPA DE RIESGOS'!$AF698),"")</f>
        <v/>
      </c>
      <c r="AI172" s="379" t="str">
        <f>IF(AND('MAPA DE RIESGOS'!$AP699="Muy Baja",'MAPA DE RIESGOS'!$AR699="Menor"),CONCATENATE("R",'MAPA DE RIESGOS'!$H699,"C",'MAPA DE RIESGOS'!$AF699),"")</f>
        <v/>
      </c>
      <c r="AJ172" s="379" t="str">
        <f>IF(AND('MAPA DE RIESGOS'!$AP700="Muy Baja",'MAPA DE RIESGOS'!$AR700="Menor"),CONCATENATE("R",'MAPA DE RIESGOS'!$H700,"C",'MAPA DE RIESGOS'!$AF700),"")</f>
        <v/>
      </c>
      <c r="AK172" s="379" t="str">
        <f>IF(AND('MAPA DE RIESGOS'!$AP701="Muy Baja",'MAPA DE RIESGOS'!$AR701="Menor"),CONCATENATE("R",'MAPA DE RIESGOS'!$H701,"C",'MAPA DE RIESGOS'!$AF701),"")</f>
        <v/>
      </c>
      <c r="AL172" s="379" t="str">
        <f>IF(AND('MAPA DE RIESGOS'!$AP702="Muy Baja",'MAPA DE RIESGOS'!$AR702="Menor"),CONCATENATE("R",'MAPA DE RIESGOS'!$H702,"C",'MAPA DE RIESGOS'!$AF702),"")</f>
        <v/>
      </c>
      <c r="AM172" s="379" t="str">
        <f>IF(AND('MAPA DE RIESGOS'!$AP703="Muy Baja",'MAPA DE RIESGOS'!$AR703="Menor"),CONCATENATE("R",'MAPA DE RIESGOS'!$H703,"C",'MAPA DE RIESGOS'!$AF703),"")</f>
        <v/>
      </c>
      <c r="AN172" s="379" t="str">
        <f>IF(AND('MAPA DE RIESGOS'!$AP704="Muy Baja",'MAPA DE RIESGOS'!$AR704="Menor"),CONCATENATE("R",'MAPA DE RIESGOS'!$H704,"C",'MAPA DE RIESGOS'!$AF704),"")</f>
        <v/>
      </c>
      <c r="AO172" s="379" t="str">
        <f>IF(AND('MAPA DE RIESGOS'!$AP705="Muy Baja",'MAPA DE RIESGOS'!$AR705="Menor"),CONCATENATE("R",'MAPA DE RIESGOS'!$H705,"C",'MAPA DE RIESGOS'!$AF705),"")</f>
        <v/>
      </c>
      <c r="AP172" s="379" t="str">
        <f>IF(AND('MAPA DE RIESGOS'!$AP706="Muy Baja",'MAPA DE RIESGOS'!$AR706="Menor"),CONCATENATE("R",'MAPA DE RIESGOS'!$H706,"C",'MAPA DE RIESGOS'!$AF706),"")</f>
        <v/>
      </c>
      <c r="AQ172" s="379" t="str">
        <f>IF(AND('MAPA DE RIESGOS'!$AP707="Muy Baja",'MAPA DE RIESGOS'!$AR707="Menor"),CONCATENATE("R",'MAPA DE RIESGOS'!$H707,"C",'MAPA DE RIESGOS'!$AF707),"")</f>
        <v/>
      </c>
      <c r="AR172" s="379" t="str">
        <f>IF(AND('MAPA DE RIESGOS'!$AP708="Muy Baja",'MAPA DE RIESGOS'!$AR708="Menor"),CONCATENATE("R",'MAPA DE RIESGOS'!$H708,"C",'MAPA DE RIESGOS'!$AF708),"")</f>
        <v/>
      </c>
      <c r="AS172" s="380" t="str">
        <f>IF(AND('MAPA DE RIESGOS'!$AP709="Muy Baja",'MAPA DE RIESGOS'!$AR709="Menor"),CONCATENATE("R",'MAPA DE RIESGOS'!$H709,"C",'MAPA DE RIESGOS'!$AF709),"")</f>
        <v/>
      </c>
      <c r="AT172" s="369" t="str">
        <f>IF(AND('MAPA DE RIESGOS'!$AP692="Muy Baja",'MAPA DE RIESGOS'!$AR692="Moderado"),CONCATENATE("R",'MAPA DE RIESGOS'!$H692,"C",'MAPA DE RIESGOS'!$AF692),"")</f>
        <v/>
      </c>
      <c r="AU172" s="370" t="str">
        <f>IF(AND('MAPA DE RIESGOS'!$AP693="Muy Baja",'MAPA DE RIESGOS'!$AR693="Moderado"),CONCATENATE("R",'MAPA DE RIESGOS'!$H693,"C",'MAPA DE RIESGOS'!$AF693),"")</f>
        <v/>
      </c>
      <c r="AV172" s="370" t="str">
        <f>IF(AND('MAPA DE RIESGOS'!$AP694="Muy Baja",'MAPA DE RIESGOS'!$AR694="Moderado"),CONCATENATE("R",'MAPA DE RIESGOS'!$H694,"C",'MAPA DE RIESGOS'!$AF694),"")</f>
        <v/>
      </c>
      <c r="AW172" s="370" t="str">
        <f>IF(AND('MAPA DE RIESGOS'!$AP695="Muy Baja",'MAPA DE RIESGOS'!$AR695="Moderado"),CONCATENATE("R",'MAPA DE RIESGOS'!$H695,"C",'MAPA DE RIESGOS'!$AF695),"")</f>
        <v/>
      </c>
      <c r="AX172" s="370" t="str">
        <f>IF(AND('MAPA DE RIESGOS'!$AP696="Muy Baja",'MAPA DE RIESGOS'!$AR696="Moderado"),CONCATENATE("R",'MAPA DE RIESGOS'!$H696,"C",'MAPA DE RIESGOS'!$AF696),"")</f>
        <v/>
      </c>
      <c r="AY172" s="370" t="str">
        <f>IF(AND('MAPA DE RIESGOS'!$AP697="Muy Baja",'MAPA DE RIESGOS'!$AR697="Moderado"),CONCATENATE("R",'MAPA DE RIESGOS'!$H697,"C",'MAPA DE RIESGOS'!$AF697),"")</f>
        <v/>
      </c>
      <c r="AZ172" s="370" t="str">
        <f>IF(AND('MAPA DE RIESGOS'!$AP698="Muy Baja",'MAPA DE RIESGOS'!$AR698="Moderado"),CONCATENATE("R",'MAPA DE RIESGOS'!$H698,"C",'MAPA DE RIESGOS'!$AF698),"")</f>
        <v/>
      </c>
      <c r="BA172" s="370" t="str">
        <f>IF(AND('MAPA DE RIESGOS'!$AP699="Muy Baja",'MAPA DE RIESGOS'!$AR699="Moderado"),CONCATENATE("R",'MAPA DE RIESGOS'!$H699,"C",'MAPA DE RIESGOS'!$AF699),"")</f>
        <v/>
      </c>
      <c r="BB172" s="370" t="str">
        <f>IF(AND('MAPA DE RIESGOS'!$AP700="Muy Baja",'MAPA DE RIESGOS'!$AR700="Moderado"),CONCATENATE("R",'MAPA DE RIESGOS'!$H700,"C",'MAPA DE RIESGOS'!$AF700),"")</f>
        <v/>
      </c>
      <c r="BC172" s="370" t="str">
        <f>IF(AND('MAPA DE RIESGOS'!$AP701="Muy Baja",'MAPA DE RIESGOS'!$AR701="Moderado"),CONCATENATE("R",'MAPA DE RIESGOS'!$H701,"C",'MAPA DE RIESGOS'!$AF701),"")</f>
        <v/>
      </c>
      <c r="BD172" s="370" t="str">
        <f>IF(AND('MAPA DE RIESGOS'!$AP702="Muy Baja",'MAPA DE RIESGOS'!$AR702="Moderado"),CONCATENATE("R",'MAPA DE RIESGOS'!$H702,"C",'MAPA DE RIESGOS'!$AF702),"")</f>
        <v/>
      </c>
      <c r="BE172" s="370" t="str">
        <f>IF(AND('MAPA DE RIESGOS'!$AP703="Muy Baja",'MAPA DE RIESGOS'!$AR703="Moderado"),CONCATENATE("R",'MAPA DE RIESGOS'!$H703,"C",'MAPA DE RIESGOS'!$AF703),"")</f>
        <v/>
      </c>
      <c r="BF172" s="370" t="str">
        <f>IF(AND('MAPA DE RIESGOS'!$AP704="Muy Baja",'MAPA DE RIESGOS'!$AR704="Moderado"),CONCATENATE("R",'MAPA DE RIESGOS'!$H704,"C",'MAPA DE RIESGOS'!$AF704),"")</f>
        <v/>
      </c>
      <c r="BG172" s="370" t="str">
        <f>IF(AND('MAPA DE RIESGOS'!$AP705="Muy Baja",'MAPA DE RIESGOS'!$AR705="Moderado"),CONCATENATE("R",'MAPA DE RIESGOS'!$H705,"C",'MAPA DE RIESGOS'!$AF705),"")</f>
        <v/>
      </c>
      <c r="BH172" s="370" t="str">
        <f>IF(AND('MAPA DE RIESGOS'!$AP706="Muy Baja",'MAPA DE RIESGOS'!$AR706="Moderado"),CONCATENATE("R",'MAPA DE RIESGOS'!$H706,"C",'MAPA DE RIESGOS'!$AF706),"")</f>
        <v/>
      </c>
      <c r="BI172" s="370" t="str">
        <f>IF(AND('MAPA DE RIESGOS'!$AP707="Muy Baja",'MAPA DE RIESGOS'!$AR707="Moderado"),CONCATENATE("R",'MAPA DE RIESGOS'!$H707,"C",'MAPA DE RIESGOS'!$AF707),"")</f>
        <v/>
      </c>
      <c r="BJ172" s="370" t="str">
        <f>IF(AND('MAPA DE RIESGOS'!$AP708="Muy Baja",'MAPA DE RIESGOS'!$AR708="Moderado"),CONCATENATE("R",'MAPA DE RIESGOS'!$H708,"C",'MAPA DE RIESGOS'!$AF708),"")</f>
        <v/>
      </c>
      <c r="BK172" s="371" t="str">
        <f>IF(AND('MAPA DE RIESGOS'!$AP709="Muy Baja",'MAPA DE RIESGOS'!$AR709="Moderado"),CONCATENATE("R",'MAPA DE RIESGOS'!$H709,"C",'MAPA DE RIESGOS'!$AF709),"")</f>
        <v/>
      </c>
      <c r="BL172" s="357" t="str">
        <f>IF(AND('MAPA DE RIESGOS'!$AP692="Muy Baja",'MAPA DE RIESGOS'!$AR692="Mayor"),CONCATENATE("R",'MAPA DE RIESGOS'!$H692,"C",'MAPA DE RIESGOS'!$AF692),"")</f>
        <v/>
      </c>
      <c r="BM172" s="357" t="str">
        <f>IF(AND('MAPA DE RIESGOS'!$AP693="Muy Baja",'MAPA DE RIESGOS'!$AR693="Mayor"),CONCATENATE("R",'MAPA DE RIESGOS'!$H693,"C",'MAPA DE RIESGOS'!$AF693),"")</f>
        <v/>
      </c>
      <c r="BN172" s="357" t="str">
        <f>IF(AND('MAPA DE RIESGOS'!$AP694="Muy Baja",'MAPA DE RIESGOS'!$AR694="Mayor"),CONCATENATE("R",'MAPA DE RIESGOS'!$H694,"C",'MAPA DE RIESGOS'!$AF694),"")</f>
        <v/>
      </c>
      <c r="BO172" s="357" t="str">
        <f>IF(AND('MAPA DE RIESGOS'!$AP695="Muy Baja",'MAPA DE RIESGOS'!$AR695="Mayor"),CONCATENATE("R",'MAPA DE RIESGOS'!$H695,"C",'MAPA DE RIESGOS'!$AF695),"")</f>
        <v/>
      </c>
      <c r="BP172" s="357" t="str">
        <f>IF(AND('MAPA DE RIESGOS'!$AP696="Muy Baja",'MAPA DE RIESGOS'!$AR696="Mayor"),CONCATENATE("R",'MAPA DE RIESGOS'!$H696,"C",'MAPA DE RIESGOS'!$AF696),"")</f>
        <v/>
      </c>
      <c r="BQ172" s="357" t="str">
        <f>IF(AND('MAPA DE RIESGOS'!$AP697="Muy Baja",'MAPA DE RIESGOS'!$AR697="Mayor"),CONCATENATE("R",'MAPA DE RIESGOS'!$H697,"C",'MAPA DE RIESGOS'!$AF697),"")</f>
        <v/>
      </c>
      <c r="BR172" s="357" t="str">
        <f>IF(AND('MAPA DE RIESGOS'!$AP698="Muy Baja",'MAPA DE RIESGOS'!$AR698="Mayor"),CONCATENATE("R",'MAPA DE RIESGOS'!$H698,"C",'MAPA DE RIESGOS'!$AF698),"")</f>
        <v/>
      </c>
      <c r="BS172" s="357" t="str">
        <f>IF(AND('MAPA DE RIESGOS'!$AP699="Muy Baja",'MAPA DE RIESGOS'!$AR699="Mayor"),CONCATENATE("R",'MAPA DE RIESGOS'!$H699,"C",'MAPA DE RIESGOS'!$AF699),"")</f>
        <v/>
      </c>
      <c r="BT172" s="357" t="str">
        <f>IF(AND('MAPA DE RIESGOS'!$AP700="Muy Baja",'MAPA DE RIESGOS'!$AR700="Mayor"),CONCATENATE("R",'MAPA DE RIESGOS'!$H700,"C",'MAPA DE RIESGOS'!$AF700),"")</f>
        <v/>
      </c>
      <c r="BU172" s="357" t="str">
        <f>IF(AND('MAPA DE RIESGOS'!$AP701="Muy Baja",'MAPA DE RIESGOS'!$AR701="Mayor"),CONCATENATE("R",'MAPA DE RIESGOS'!$H701,"C",'MAPA DE RIESGOS'!$AF701),"")</f>
        <v/>
      </c>
      <c r="BV172" s="357" t="str">
        <f>IF(AND('MAPA DE RIESGOS'!$AP702="Muy Baja",'MAPA DE RIESGOS'!$AR702="Mayor"),CONCATENATE("R",'MAPA DE RIESGOS'!$H702,"C",'MAPA DE RIESGOS'!$AF702),"")</f>
        <v/>
      </c>
      <c r="BW172" s="357" t="str">
        <f>IF(AND('MAPA DE RIESGOS'!$AP703="Muy Baja",'MAPA DE RIESGOS'!$AR703="Mayor"),CONCATENATE("R",'MAPA DE RIESGOS'!$H703,"C",'MAPA DE RIESGOS'!$AF703),"")</f>
        <v/>
      </c>
      <c r="BX172" s="357" t="str">
        <f>IF(AND('MAPA DE RIESGOS'!$AP704="Muy Baja",'MAPA DE RIESGOS'!$AR704="Mayor"),CONCATENATE("R",'MAPA DE RIESGOS'!$H704,"C",'MAPA DE RIESGOS'!$AF704),"")</f>
        <v/>
      </c>
      <c r="BY172" s="357" t="str">
        <f>IF(AND('MAPA DE RIESGOS'!$AP705="Muy Baja",'MAPA DE RIESGOS'!$AR705="Mayor"),CONCATENATE("R",'MAPA DE RIESGOS'!$H705,"C",'MAPA DE RIESGOS'!$AF705),"")</f>
        <v/>
      </c>
      <c r="BZ172" s="357" t="str">
        <f>IF(AND('MAPA DE RIESGOS'!$AP706="Muy Baja",'MAPA DE RIESGOS'!$AR706="Mayor"),CONCATENATE("R",'MAPA DE RIESGOS'!$H706,"C",'MAPA DE RIESGOS'!$AF706),"")</f>
        <v/>
      </c>
      <c r="CA172" s="357" t="str">
        <f>IF(AND('MAPA DE RIESGOS'!$AP707="Muy Baja",'MAPA DE RIESGOS'!$AR707="Mayor"),CONCATENATE("R",'MAPA DE RIESGOS'!$H707,"C",'MAPA DE RIESGOS'!$AF707),"")</f>
        <v/>
      </c>
      <c r="CB172" s="357" t="str">
        <f>IF(AND('MAPA DE RIESGOS'!$AP708="Muy Baja",'MAPA DE RIESGOS'!$AR708="Mayor"),CONCATENATE("R",'MAPA DE RIESGOS'!$H708,"C",'MAPA DE RIESGOS'!$AF708),"")</f>
        <v/>
      </c>
      <c r="CC172" s="358" t="str">
        <f>IF(AND('MAPA DE RIESGOS'!$AP709="Muy Baja",'MAPA DE RIESGOS'!$AR709="Mayor"),CONCATENATE("R",'MAPA DE RIESGOS'!$H709,"C",'MAPA DE RIESGOS'!$AF709),"")</f>
        <v/>
      </c>
      <c r="CD172" s="359" t="str">
        <f>IF(AND('MAPA DE RIESGOS'!$AP692="Muy Baja",'MAPA DE RIESGOS'!$AR692="Catastrófico"),CONCATENATE("R",'MAPA DE RIESGOS'!$H692,"C",'MAPA DE RIESGOS'!$AF692),"")</f>
        <v/>
      </c>
      <c r="CE172" s="359" t="str">
        <f>IF(AND('MAPA DE RIESGOS'!$AP693="Muy Baja",'MAPA DE RIESGOS'!$AR693="Catastrófico"),CONCATENATE("R",'MAPA DE RIESGOS'!$H693,"C",'MAPA DE RIESGOS'!$AF693),"")</f>
        <v/>
      </c>
      <c r="CF172" s="359" t="str">
        <f>IF(AND('MAPA DE RIESGOS'!$AP694="Muy Baja",'MAPA DE RIESGOS'!$AR694="Catastrófico"),CONCATENATE("R",'MAPA DE RIESGOS'!$H694,"C",'MAPA DE RIESGOS'!$AF694),"")</f>
        <v/>
      </c>
      <c r="CG172" s="359" t="str">
        <f>IF(AND('MAPA DE RIESGOS'!$AP695="Muy Baja",'MAPA DE RIESGOS'!$AR695="Catastrófico"),CONCATENATE("R",'MAPA DE RIESGOS'!$H695,"C",'MAPA DE RIESGOS'!$AF695),"")</f>
        <v/>
      </c>
      <c r="CH172" s="359" t="str">
        <f>IF(AND('MAPA DE RIESGOS'!$AP696="Muy Baja",'MAPA DE RIESGOS'!$AR696="Catastrófico"),CONCATENATE("R",'MAPA DE RIESGOS'!$H696,"C",'MAPA DE RIESGOS'!$AF696),"")</f>
        <v/>
      </c>
      <c r="CI172" s="359" t="str">
        <f>IF(AND('MAPA DE RIESGOS'!$AP697="Muy Baja",'MAPA DE RIESGOS'!$AR697="Catastrófico"),CONCATENATE("R",'MAPA DE RIESGOS'!$H697,"C",'MAPA DE RIESGOS'!$AF697),"")</f>
        <v/>
      </c>
      <c r="CJ172" s="359" t="str">
        <f>IF(AND('MAPA DE RIESGOS'!$AP698="Muy Baja",'MAPA DE RIESGOS'!$AR698="Catastrófico"),CONCATENATE("R",'MAPA DE RIESGOS'!$H698,"C",'MAPA DE RIESGOS'!$AF698),"")</f>
        <v/>
      </c>
      <c r="CK172" s="359" t="str">
        <f>IF(AND('MAPA DE RIESGOS'!$AP699="Muy Baja",'MAPA DE RIESGOS'!$AR699="Catastrófico"),CONCATENATE("R",'MAPA DE RIESGOS'!$H699,"C",'MAPA DE RIESGOS'!$AF699),"")</f>
        <v/>
      </c>
      <c r="CL172" s="359" t="str">
        <f>IF(AND('MAPA DE RIESGOS'!$AP700="Muy Baja",'MAPA DE RIESGOS'!$AR700="Catastrófico"),CONCATENATE("R",'MAPA DE RIESGOS'!$H700,"C",'MAPA DE RIESGOS'!$AF700),"")</f>
        <v/>
      </c>
      <c r="CM172" s="359" t="str">
        <f>IF(AND('MAPA DE RIESGOS'!$AP701="Muy Baja",'MAPA DE RIESGOS'!$AR701="Catastrófico"),CONCATENATE("R",'MAPA DE RIESGOS'!$H701,"C",'MAPA DE RIESGOS'!$AF701),"")</f>
        <v/>
      </c>
      <c r="CN172" s="359" t="str">
        <f>IF(AND('MAPA DE RIESGOS'!$AP702="Muy Baja",'MAPA DE RIESGOS'!$AR702="Catastrófico"),CONCATENATE("R",'MAPA DE RIESGOS'!$H702,"C",'MAPA DE RIESGOS'!$AF702),"")</f>
        <v/>
      </c>
      <c r="CO172" s="359" t="str">
        <f>IF(AND('MAPA DE RIESGOS'!$AP703="Muy Baja",'MAPA DE RIESGOS'!$AR703="Catastrófico"),CONCATENATE("R",'MAPA DE RIESGOS'!$H703,"C",'MAPA DE RIESGOS'!$AF703),"")</f>
        <v/>
      </c>
      <c r="CP172" s="359" t="str">
        <f>IF(AND('MAPA DE RIESGOS'!$AP704="Muy Baja",'MAPA DE RIESGOS'!$AR704="Catastrófico"),CONCATENATE("R",'MAPA DE RIESGOS'!$H704,"C",'MAPA DE RIESGOS'!$AF704),"")</f>
        <v/>
      </c>
      <c r="CQ172" s="359" t="str">
        <f>IF(AND('MAPA DE RIESGOS'!$AP705="Muy Baja",'MAPA DE RIESGOS'!$AR705="Catastrófico"),CONCATENATE("R",'MAPA DE RIESGOS'!$H705,"C",'MAPA DE RIESGOS'!$AF705),"")</f>
        <v/>
      </c>
      <c r="CR172" s="359" t="str">
        <f>IF(AND('MAPA DE RIESGOS'!$AP706="Muy Baja",'MAPA DE RIESGOS'!$AR706="Catastrófico"),CONCATENATE("R",'MAPA DE RIESGOS'!$H706,"C",'MAPA DE RIESGOS'!$AF706),"")</f>
        <v/>
      </c>
      <c r="CS172" s="359" t="str">
        <f>IF(AND('MAPA DE RIESGOS'!$AP707="Muy Baja",'MAPA DE RIESGOS'!$AR707="Catastrófico"),CONCATENATE("R",'MAPA DE RIESGOS'!$H707,"C",'MAPA DE RIESGOS'!$AF707),"")</f>
        <v/>
      </c>
      <c r="CT172" s="359" t="str">
        <f>IF(AND('MAPA DE RIESGOS'!$AP708="Muy Baja",'MAPA DE RIESGOS'!$AR708="Catastrófico"),CONCATENATE("R",'MAPA DE RIESGOS'!$H708,"C",'MAPA DE RIESGOS'!$AF708),"")</f>
        <v/>
      </c>
      <c r="CU172" s="360" t="str">
        <f>IF(AND('MAPA DE RIESGOS'!$AP709="Muy Baja",'MAPA DE RIESGOS'!$AR709="Catastrófico"),CONCATENATE("R",'MAPA DE RIESGOS'!$H709,"C",'MAPA DE RIESGOS'!$AF709),"")</f>
        <v/>
      </c>
      <c r="CV172" s="67"/>
      <c r="CW172" s="388"/>
      <c r="CX172" s="388"/>
      <c r="CY172" s="388"/>
      <c r="CZ172" s="388"/>
      <c r="DA172" s="388"/>
      <c r="DB172" s="388"/>
    </row>
    <row r="173" spans="2:106" ht="32.5" customHeight="1">
      <c r="B173" s="749"/>
      <c r="C173" s="749"/>
      <c r="D173" s="750"/>
      <c r="E173" s="738"/>
      <c r="F173" s="739"/>
      <c r="G173" s="739"/>
      <c r="H173" s="739"/>
      <c r="I173" s="739"/>
      <c r="J173" s="378" t="str">
        <f>IF(AND('MAPA DE RIESGOS'!$AP710="Muy Baja",'MAPA DE RIESGOS'!$AR710="Leve"),CONCATENATE("R",'MAPA DE RIESGOS'!$H710,"C",'MAPA DE RIESGOS'!$AF710),"")</f>
        <v/>
      </c>
      <c r="K173" s="379" t="str">
        <f>IF(AND('MAPA DE RIESGOS'!$AP711="Muy Baja",'MAPA DE RIESGOS'!$AR711="Leve"),CONCATENATE("R",'MAPA DE RIESGOS'!$H711,"C",'MAPA DE RIESGOS'!$AF711),"")</f>
        <v/>
      </c>
      <c r="L173" s="379" t="str">
        <f>IF(AND('MAPA DE RIESGOS'!$AP712="Muy Baja",'MAPA DE RIESGOS'!$AR712="Leve"),CONCATENATE("R",'MAPA DE RIESGOS'!$H712,"C",'MAPA DE RIESGOS'!$AF712),"")</f>
        <v/>
      </c>
      <c r="M173" s="379" t="str">
        <f>IF(AND('MAPA DE RIESGOS'!$AP713="Muy Baja",'MAPA DE RIESGOS'!$AR713="Leve"),CONCATENATE("R",'MAPA DE RIESGOS'!$H713,"C",'MAPA DE RIESGOS'!$AF713),"")</f>
        <v/>
      </c>
      <c r="N173" s="379" t="str">
        <f>IF(AND('MAPA DE RIESGOS'!$AP714="Muy Baja",'MAPA DE RIESGOS'!$AR714="Leve"),CONCATENATE("R",'MAPA DE RIESGOS'!$H714,"C",'MAPA DE RIESGOS'!$AF714),"")</f>
        <v/>
      </c>
      <c r="O173" s="379" t="str">
        <f>IF(AND('MAPA DE RIESGOS'!$AP715="Muy Baja",'MAPA DE RIESGOS'!$AR715="Leve"),CONCATENATE("R",'MAPA DE RIESGOS'!$H715,"C",'MAPA DE RIESGOS'!$AF715),"")</f>
        <v/>
      </c>
      <c r="P173" s="379" t="str">
        <f>IF(AND('MAPA DE RIESGOS'!$AP716="Muy Baja",'MAPA DE RIESGOS'!$AR716="Leve"),CONCATENATE("R",'MAPA DE RIESGOS'!$H716,"C",'MAPA DE RIESGOS'!$AF716),"")</f>
        <v/>
      </c>
      <c r="Q173" s="379" t="str">
        <f>IF(AND('MAPA DE RIESGOS'!$AP717="Muy Baja",'MAPA DE RIESGOS'!$AR717="Leve"),CONCATENATE("R",'MAPA DE RIESGOS'!$H717,"C",'MAPA DE RIESGOS'!$AF717),"")</f>
        <v/>
      </c>
      <c r="R173" s="379" t="str">
        <f>IF(AND('MAPA DE RIESGOS'!$AP718="Muy Baja",'MAPA DE RIESGOS'!$AR718="Leve"),CONCATENATE("R",'MAPA DE RIESGOS'!$H718,"C",'MAPA DE RIESGOS'!$AF718),"")</f>
        <v/>
      </c>
      <c r="S173" s="379" t="str">
        <f>IF(AND('MAPA DE RIESGOS'!$AP719="Muy Baja",'MAPA DE RIESGOS'!$AR719="Leve"),CONCATENATE("R",'MAPA DE RIESGOS'!$H719,"C",'MAPA DE RIESGOS'!$AF719),"")</f>
        <v/>
      </c>
      <c r="T173" s="379" t="str">
        <f>IF(AND('MAPA DE RIESGOS'!$AP720="Muy Baja",'MAPA DE RIESGOS'!$AR720="Leve"),CONCATENATE("R",'MAPA DE RIESGOS'!$H720,"C",'MAPA DE RIESGOS'!$AF720),"")</f>
        <v/>
      </c>
      <c r="U173" s="379" t="str">
        <f>IF(AND('MAPA DE RIESGOS'!$AP721="Muy Baja",'MAPA DE RIESGOS'!$AR721="Leve"),CONCATENATE("R",'MAPA DE RIESGOS'!$H721,"C",'MAPA DE RIESGOS'!$AF721),"")</f>
        <v/>
      </c>
      <c r="V173" s="379" t="str">
        <f>IF(AND('MAPA DE RIESGOS'!$AP722="Muy Baja",'MAPA DE RIESGOS'!$AR722="Leve"),CONCATENATE("R",'MAPA DE RIESGOS'!$H722,"C",'MAPA DE RIESGOS'!$AF722),"")</f>
        <v/>
      </c>
      <c r="W173" s="379" t="str">
        <f>IF(AND('MAPA DE RIESGOS'!$AP723="Muy Baja",'MAPA DE RIESGOS'!$AR723="Leve"),CONCATENATE("R",'MAPA DE RIESGOS'!$H723,"C",'MAPA DE RIESGOS'!$AF723),"")</f>
        <v/>
      </c>
      <c r="X173" s="379" t="str">
        <f>IF(AND('MAPA DE RIESGOS'!$AP724="Muy Baja",'MAPA DE RIESGOS'!$AR724="Leve"),CONCATENATE("R",'MAPA DE RIESGOS'!$H724,"C",'MAPA DE RIESGOS'!$AF724),"")</f>
        <v/>
      </c>
      <c r="Y173" s="379" t="str">
        <f>IF(AND('MAPA DE RIESGOS'!$AP725="Muy Baja",'MAPA DE RIESGOS'!$AR725="Leve"),CONCATENATE("R",'MAPA DE RIESGOS'!$H725,"C",'MAPA DE RIESGOS'!$AF725),"")</f>
        <v/>
      </c>
      <c r="Z173" s="379" t="str">
        <f>IF(AND('MAPA DE RIESGOS'!$AP726="Muy Baja",'MAPA DE RIESGOS'!$AR726="Leve"),CONCATENATE("R",'MAPA DE RIESGOS'!$H726,"C",'MAPA DE RIESGOS'!$AF726),"")</f>
        <v/>
      </c>
      <c r="AA173" s="380" t="str">
        <f>IF(AND('MAPA DE RIESGOS'!$AP727="Muy Baja",'MAPA DE RIESGOS'!$AR727="Leve"),CONCATENATE("R",'MAPA DE RIESGOS'!$H727,"C",'MAPA DE RIESGOS'!$AF727),"")</f>
        <v/>
      </c>
      <c r="AB173" s="378" t="str">
        <f>IF(AND('MAPA DE RIESGOS'!$AP710="Muy Baja",'MAPA DE RIESGOS'!$AR710="Menor"),CONCATENATE("R",'MAPA DE RIESGOS'!$H710,"C",'MAPA DE RIESGOS'!$AF710),"")</f>
        <v/>
      </c>
      <c r="AC173" s="379" t="str">
        <f>IF(AND('MAPA DE RIESGOS'!$AP711="Muy Baja",'MAPA DE RIESGOS'!$AR711="Menor"),CONCATENATE("R",'MAPA DE RIESGOS'!$H711,"C",'MAPA DE RIESGOS'!$AF711),"")</f>
        <v/>
      </c>
      <c r="AD173" s="379" t="str">
        <f>IF(AND('MAPA DE RIESGOS'!$AP712="Muy Baja",'MAPA DE RIESGOS'!$AR712="Menor"),CONCATENATE("R",'MAPA DE RIESGOS'!$H712,"C",'MAPA DE RIESGOS'!$AF712),"")</f>
        <v/>
      </c>
      <c r="AE173" s="379" t="str">
        <f>IF(AND('MAPA DE RIESGOS'!$AP713="Muy Baja",'MAPA DE RIESGOS'!$AR713="Menor"),CONCATENATE("R",'MAPA DE RIESGOS'!$H713,"C",'MAPA DE RIESGOS'!$AF713),"")</f>
        <v/>
      </c>
      <c r="AF173" s="379" t="str">
        <f>IF(AND('MAPA DE RIESGOS'!$AP714="Muy Baja",'MAPA DE RIESGOS'!$AR714="Menor"),CONCATENATE("R",'MAPA DE RIESGOS'!$H714,"C",'MAPA DE RIESGOS'!$AF714),"")</f>
        <v/>
      </c>
      <c r="AG173" s="379" t="str">
        <f>IF(AND('MAPA DE RIESGOS'!$AP715="Muy Baja",'MAPA DE RIESGOS'!$AR715="Menor"),CONCATENATE("R",'MAPA DE RIESGOS'!$H715,"C",'MAPA DE RIESGOS'!$AF715),"")</f>
        <v/>
      </c>
      <c r="AH173" s="379" t="str">
        <f>IF(AND('MAPA DE RIESGOS'!$AP716="Muy Baja",'MAPA DE RIESGOS'!$AR716="Menor"),CONCATENATE("R",'MAPA DE RIESGOS'!$H716,"C",'MAPA DE RIESGOS'!$AF716),"")</f>
        <v/>
      </c>
      <c r="AI173" s="379" t="str">
        <f>IF(AND('MAPA DE RIESGOS'!$AP717="Muy Baja",'MAPA DE RIESGOS'!$AR717="Menor"),CONCATENATE("R",'MAPA DE RIESGOS'!$H717,"C",'MAPA DE RIESGOS'!$AF717),"")</f>
        <v/>
      </c>
      <c r="AJ173" s="379" t="str">
        <f>IF(AND('MAPA DE RIESGOS'!$AP718="Muy Baja",'MAPA DE RIESGOS'!$AR718="Menor"),CONCATENATE("R",'MAPA DE RIESGOS'!$H718,"C",'MAPA DE RIESGOS'!$AF718),"")</f>
        <v/>
      </c>
      <c r="AK173" s="379" t="str">
        <f>IF(AND('MAPA DE RIESGOS'!$AP719="Muy Baja",'MAPA DE RIESGOS'!$AR719="Menor"),CONCATENATE("R",'MAPA DE RIESGOS'!$H719,"C",'MAPA DE RIESGOS'!$AF719),"")</f>
        <v/>
      </c>
      <c r="AL173" s="379" t="str">
        <f>IF(AND('MAPA DE RIESGOS'!$AP720="Muy Baja",'MAPA DE RIESGOS'!$AR720="Menor"),CONCATENATE("R",'MAPA DE RIESGOS'!$H720,"C",'MAPA DE RIESGOS'!$AF720),"")</f>
        <v/>
      </c>
      <c r="AM173" s="379" t="str">
        <f>IF(AND('MAPA DE RIESGOS'!$AP721="Muy Baja",'MAPA DE RIESGOS'!$AR721="Menor"),CONCATENATE("R",'MAPA DE RIESGOS'!$H721,"C",'MAPA DE RIESGOS'!$AF721),"")</f>
        <v/>
      </c>
      <c r="AN173" s="379" t="str">
        <f>IF(AND('MAPA DE RIESGOS'!$AP722="Muy Baja",'MAPA DE RIESGOS'!$AR722="Menor"),CONCATENATE("R",'MAPA DE RIESGOS'!$H722,"C",'MAPA DE RIESGOS'!$AF722),"")</f>
        <v/>
      </c>
      <c r="AO173" s="379" t="str">
        <f>IF(AND('MAPA DE RIESGOS'!$AP723="Muy Baja",'MAPA DE RIESGOS'!$AR723="Menor"),CONCATENATE("R",'MAPA DE RIESGOS'!$H723,"C",'MAPA DE RIESGOS'!$AF723),"")</f>
        <v/>
      </c>
      <c r="AP173" s="379" t="str">
        <f>IF(AND('MAPA DE RIESGOS'!$AP724="Muy Baja",'MAPA DE RIESGOS'!$AR724="Menor"),CONCATENATE("R",'MAPA DE RIESGOS'!$H724,"C",'MAPA DE RIESGOS'!$AF724),"")</f>
        <v/>
      </c>
      <c r="AQ173" s="379" t="str">
        <f>IF(AND('MAPA DE RIESGOS'!$AP725="Muy Baja",'MAPA DE RIESGOS'!$AR725="Menor"),CONCATENATE("R",'MAPA DE RIESGOS'!$H725,"C",'MAPA DE RIESGOS'!$AF725),"")</f>
        <v/>
      </c>
      <c r="AR173" s="379" t="str">
        <f>IF(AND('MAPA DE RIESGOS'!$AP726="Muy Baja",'MAPA DE RIESGOS'!$AR726="Menor"),CONCATENATE("R",'MAPA DE RIESGOS'!$H726,"C",'MAPA DE RIESGOS'!$AF726),"")</f>
        <v/>
      </c>
      <c r="AS173" s="380" t="str">
        <f>IF(AND('MAPA DE RIESGOS'!$AP727="Muy Baja",'MAPA DE RIESGOS'!$AR727="Menor"),CONCATENATE("R",'MAPA DE RIESGOS'!$H727,"C",'MAPA DE RIESGOS'!$AF727),"")</f>
        <v/>
      </c>
      <c r="AT173" s="369" t="str">
        <f>IF(AND('MAPA DE RIESGOS'!$AP710="Muy Baja",'MAPA DE RIESGOS'!$AR710="Moderado"),CONCATENATE("R",'MAPA DE RIESGOS'!$H710,"C",'MAPA DE RIESGOS'!$AF710),"")</f>
        <v/>
      </c>
      <c r="AU173" s="370" t="str">
        <f>IF(AND('MAPA DE RIESGOS'!$AP711="Muy Baja",'MAPA DE RIESGOS'!$AR711="Moderado"),CONCATENATE("R",'MAPA DE RIESGOS'!$H711,"C",'MAPA DE RIESGOS'!$AF711),"")</f>
        <v/>
      </c>
      <c r="AV173" s="370" t="str">
        <f>IF(AND('MAPA DE RIESGOS'!$AP712="Muy Baja",'MAPA DE RIESGOS'!$AR712="Moderado"),CONCATENATE("R",'MAPA DE RIESGOS'!$H712,"C",'MAPA DE RIESGOS'!$AF712),"")</f>
        <v/>
      </c>
      <c r="AW173" s="370" t="str">
        <f>IF(AND('MAPA DE RIESGOS'!$AP713="Muy Baja",'MAPA DE RIESGOS'!$AR713="Moderado"),CONCATENATE("R",'MAPA DE RIESGOS'!$H713,"C",'MAPA DE RIESGOS'!$AF713),"")</f>
        <v/>
      </c>
      <c r="AX173" s="370" t="str">
        <f>IF(AND('MAPA DE RIESGOS'!$AP714="Muy Baja",'MAPA DE RIESGOS'!$AR714="Moderado"),CONCATENATE("R",'MAPA DE RIESGOS'!$H714,"C",'MAPA DE RIESGOS'!$AF714),"")</f>
        <v/>
      </c>
      <c r="AY173" s="370" t="str">
        <f>IF(AND('MAPA DE RIESGOS'!$AP715="Muy Baja",'MAPA DE RIESGOS'!$AR715="Moderado"),CONCATENATE("R",'MAPA DE RIESGOS'!$H715,"C",'MAPA DE RIESGOS'!$AF715),"")</f>
        <v/>
      </c>
      <c r="AZ173" s="370" t="str">
        <f>IF(AND('MAPA DE RIESGOS'!$AP716="Muy Baja",'MAPA DE RIESGOS'!$AR716="Moderado"),CONCATENATE("R",'MAPA DE RIESGOS'!$H716,"C",'MAPA DE RIESGOS'!$AF716),"")</f>
        <v/>
      </c>
      <c r="BA173" s="370" t="str">
        <f>IF(AND('MAPA DE RIESGOS'!$AP717="Muy Baja",'MAPA DE RIESGOS'!$AR717="Moderado"),CONCATENATE("R",'MAPA DE RIESGOS'!$H717,"C",'MAPA DE RIESGOS'!$AF717),"")</f>
        <v/>
      </c>
      <c r="BB173" s="370" t="str">
        <f>IF(AND('MAPA DE RIESGOS'!$AP718="Muy Baja",'MAPA DE RIESGOS'!$AR718="Moderado"),CONCATENATE("R",'MAPA DE RIESGOS'!$H718,"C",'MAPA DE RIESGOS'!$AF718),"")</f>
        <v/>
      </c>
      <c r="BC173" s="370" t="str">
        <f>IF(AND('MAPA DE RIESGOS'!$AP719="Muy Baja",'MAPA DE RIESGOS'!$AR719="Moderado"),CONCATENATE("R",'MAPA DE RIESGOS'!$H719,"C",'MAPA DE RIESGOS'!$AF719),"")</f>
        <v/>
      </c>
      <c r="BD173" s="370" t="str">
        <f>IF(AND('MAPA DE RIESGOS'!$AP720="Muy Baja",'MAPA DE RIESGOS'!$AR720="Moderado"),CONCATENATE("R",'MAPA DE RIESGOS'!$H720,"C",'MAPA DE RIESGOS'!$AF720),"")</f>
        <v/>
      </c>
      <c r="BE173" s="370" t="str">
        <f>IF(AND('MAPA DE RIESGOS'!$AP721="Muy Baja",'MAPA DE RIESGOS'!$AR721="Moderado"),CONCATENATE("R",'MAPA DE RIESGOS'!$H721,"C",'MAPA DE RIESGOS'!$AF721),"")</f>
        <v/>
      </c>
      <c r="BF173" s="370" t="str">
        <f>IF(AND('MAPA DE RIESGOS'!$AP722="Muy Baja",'MAPA DE RIESGOS'!$AR722="Moderado"),CONCATENATE("R",'MAPA DE RIESGOS'!$H722,"C",'MAPA DE RIESGOS'!$AF722),"")</f>
        <v/>
      </c>
      <c r="BG173" s="370" t="str">
        <f>IF(AND('MAPA DE RIESGOS'!$AP723="Muy Baja",'MAPA DE RIESGOS'!$AR723="Moderado"),CONCATENATE("R",'MAPA DE RIESGOS'!$H723,"C",'MAPA DE RIESGOS'!$AF723),"")</f>
        <v/>
      </c>
      <c r="BH173" s="370" t="str">
        <f>IF(AND('MAPA DE RIESGOS'!$AP724="Muy Baja",'MAPA DE RIESGOS'!$AR724="Moderado"),CONCATENATE("R",'MAPA DE RIESGOS'!$H724,"C",'MAPA DE RIESGOS'!$AF724),"")</f>
        <v/>
      </c>
      <c r="BI173" s="370" t="str">
        <f>IF(AND('MAPA DE RIESGOS'!$AP725="Muy Baja",'MAPA DE RIESGOS'!$AR725="Moderado"),CONCATENATE("R",'MAPA DE RIESGOS'!$H725,"C",'MAPA DE RIESGOS'!$AF725),"")</f>
        <v/>
      </c>
      <c r="BJ173" s="370" t="str">
        <f>IF(AND('MAPA DE RIESGOS'!$AP726="Muy Baja",'MAPA DE RIESGOS'!$AR726="Moderado"),CONCATENATE("R",'MAPA DE RIESGOS'!$H726,"C",'MAPA DE RIESGOS'!$AF726),"")</f>
        <v/>
      </c>
      <c r="BK173" s="371" t="str">
        <f>IF(AND('MAPA DE RIESGOS'!$AP727="Muy Baja",'MAPA DE RIESGOS'!$AR727="Moderado"),CONCATENATE("R",'MAPA DE RIESGOS'!$H727,"C",'MAPA DE RIESGOS'!$AF727),"")</f>
        <v/>
      </c>
      <c r="BL173" s="357" t="str">
        <f>IF(AND('MAPA DE RIESGOS'!$AP710="Muy Baja",'MAPA DE RIESGOS'!$AR710="Mayor"),CONCATENATE("R",'MAPA DE RIESGOS'!$H710,"C",'MAPA DE RIESGOS'!$AF710),"")</f>
        <v/>
      </c>
      <c r="BM173" s="357" t="str">
        <f>IF(AND('MAPA DE RIESGOS'!$AP711="Muy Baja",'MAPA DE RIESGOS'!$AR711="Mayor"),CONCATENATE("R",'MAPA DE RIESGOS'!$H711,"C",'MAPA DE RIESGOS'!$AF711),"")</f>
        <v/>
      </c>
      <c r="BN173" s="357" t="str">
        <f>IF(AND('MAPA DE RIESGOS'!$AP712="Muy Baja",'MAPA DE RIESGOS'!$AR712="Mayor"),CONCATENATE("R",'MAPA DE RIESGOS'!$H712,"C",'MAPA DE RIESGOS'!$AF712),"")</f>
        <v/>
      </c>
      <c r="BO173" s="357" t="str">
        <f>IF(AND('MAPA DE RIESGOS'!$AP713="Muy Baja",'MAPA DE RIESGOS'!$AR713="Mayor"),CONCATENATE("R",'MAPA DE RIESGOS'!$H713,"C",'MAPA DE RIESGOS'!$AF713),"")</f>
        <v/>
      </c>
      <c r="BP173" s="357" t="str">
        <f>IF(AND('MAPA DE RIESGOS'!$AP714="Muy Baja",'MAPA DE RIESGOS'!$AR714="Mayor"),CONCATENATE("R",'MAPA DE RIESGOS'!$H714,"C",'MAPA DE RIESGOS'!$AF714),"")</f>
        <v/>
      </c>
      <c r="BQ173" s="357" t="str">
        <f>IF(AND('MAPA DE RIESGOS'!$AP715="Muy Baja",'MAPA DE RIESGOS'!$AR715="Mayor"),CONCATENATE("R",'MAPA DE RIESGOS'!$H715,"C",'MAPA DE RIESGOS'!$AF715),"")</f>
        <v/>
      </c>
      <c r="BR173" s="357" t="str">
        <f>IF(AND('MAPA DE RIESGOS'!$AP716="Muy Baja",'MAPA DE RIESGOS'!$AR716="Mayor"),CONCATENATE("R",'MAPA DE RIESGOS'!$H716,"C",'MAPA DE RIESGOS'!$AF716),"")</f>
        <v/>
      </c>
      <c r="BS173" s="357" t="str">
        <f>IF(AND('MAPA DE RIESGOS'!$AP717="Muy Baja",'MAPA DE RIESGOS'!$AR717="Mayor"),CONCATENATE("R",'MAPA DE RIESGOS'!$H717,"C",'MAPA DE RIESGOS'!$AF717),"")</f>
        <v/>
      </c>
      <c r="BT173" s="357" t="str">
        <f>IF(AND('MAPA DE RIESGOS'!$AP718="Muy Baja",'MAPA DE RIESGOS'!$AR718="Mayor"),CONCATENATE("R",'MAPA DE RIESGOS'!$H718,"C",'MAPA DE RIESGOS'!$AF718),"")</f>
        <v/>
      </c>
      <c r="BU173" s="357" t="str">
        <f>IF(AND('MAPA DE RIESGOS'!$AP719="Muy Baja",'MAPA DE RIESGOS'!$AR719="Mayor"),CONCATENATE("R",'MAPA DE RIESGOS'!$H719,"C",'MAPA DE RIESGOS'!$AF719),"")</f>
        <v/>
      </c>
      <c r="BV173" s="357" t="str">
        <f>IF(AND('MAPA DE RIESGOS'!$AP720="Muy Baja",'MAPA DE RIESGOS'!$AR720="Mayor"),CONCATENATE("R",'MAPA DE RIESGOS'!$H720,"C",'MAPA DE RIESGOS'!$AF720),"")</f>
        <v/>
      </c>
      <c r="BW173" s="357" t="str">
        <f>IF(AND('MAPA DE RIESGOS'!$AP721="Muy Baja",'MAPA DE RIESGOS'!$AR721="Mayor"),CONCATENATE("R",'MAPA DE RIESGOS'!$H721,"C",'MAPA DE RIESGOS'!$AF721),"")</f>
        <v/>
      </c>
      <c r="BX173" s="357" t="str">
        <f>IF(AND('MAPA DE RIESGOS'!$AP722="Muy Baja",'MAPA DE RIESGOS'!$AR722="Mayor"),CONCATENATE("R",'MAPA DE RIESGOS'!$H722,"C",'MAPA DE RIESGOS'!$AF722),"")</f>
        <v/>
      </c>
      <c r="BY173" s="357" t="str">
        <f>IF(AND('MAPA DE RIESGOS'!$AP723="Muy Baja",'MAPA DE RIESGOS'!$AR723="Mayor"),CONCATENATE("R",'MAPA DE RIESGOS'!$H723,"C",'MAPA DE RIESGOS'!$AF723),"")</f>
        <v/>
      </c>
      <c r="BZ173" s="357" t="str">
        <f>IF(AND('MAPA DE RIESGOS'!$AP724="Muy Baja",'MAPA DE RIESGOS'!$AR724="Mayor"),CONCATENATE("R",'MAPA DE RIESGOS'!$H724,"C",'MAPA DE RIESGOS'!$AF724),"")</f>
        <v/>
      </c>
      <c r="CA173" s="357" t="str">
        <f>IF(AND('MAPA DE RIESGOS'!$AP725="Muy Baja",'MAPA DE RIESGOS'!$AR725="Mayor"),CONCATENATE("R",'MAPA DE RIESGOS'!$H725,"C",'MAPA DE RIESGOS'!$AF725),"")</f>
        <v/>
      </c>
      <c r="CB173" s="357" t="str">
        <f>IF(AND('MAPA DE RIESGOS'!$AP726="Muy Baja",'MAPA DE RIESGOS'!$AR726="Mayor"),CONCATENATE("R",'MAPA DE RIESGOS'!$H726,"C",'MAPA DE RIESGOS'!$AF726),"")</f>
        <v/>
      </c>
      <c r="CC173" s="358" t="str">
        <f>IF(AND('MAPA DE RIESGOS'!$AP727="Muy Baja",'MAPA DE RIESGOS'!$AR727="Mayor"),CONCATENATE("R",'MAPA DE RIESGOS'!$H727,"C",'MAPA DE RIESGOS'!$AF727),"")</f>
        <v/>
      </c>
      <c r="CD173" s="359" t="str">
        <f>IF(AND('MAPA DE RIESGOS'!$AP710="Muy Baja",'MAPA DE RIESGOS'!$AR710="Catastrófico"),CONCATENATE("R",'MAPA DE RIESGOS'!$H710,"C",'MAPA DE RIESGOS'!$AF710),"")</f>
        <v/>
      </c>
      <c r="CE173" s="359" t="str">
        <f>IF(AND('MAPA DE RIESGOS'!$AP711="Muy Baja",'MAPA DE RIESGOS'!$AR711="Catastrófico"),CONCATENATE("R",'MAPA DE RIESGOS'!$H711,"C",'MAPA DE RIESGOS'!$AF711),"")</f>
        <v/>
      </c>
      <c r="CF173" s="359" t="str">
        <f>IF(AND('MAPA DE RIESGOS'!$AP712="Muy Baja",'MAPA DE RIESGOS'!$AR712="Catastrófico"),CONCATENATE("R",'MAPA DE RIESGOS'!$H712,"C",'MAPA DE RIESGOS'!$AF712),"")</f>
        <v/>
      </c>
      <c r="CG173" s="359" t="str">
        <f>IF(AND('MAPA DE RIESGOS'!$AP713="Muy Baja",'MAPA DE RIESGOS'!$AR713="Catastrófico"),CONCATENATE("R",'MAPA DE RIESGOS'!$H713,"C",'MAPA DE RIESGOS'!$AF713),"")</f>
        <v/>
      </c>
      <c r="CH173" s="359" t="str">
        <f>IF(AND('MAPA DE RIESGOS'!$AP714="Muy Baja",'MAPA DE RIESGOS'!$AR714="Catastrófico"),CONCATENATE("R",'MAPA DE RIESGOS'!$H714,"C",'MAPA DE RIESGOS'!$AF714),"")</f>
        <v/>
      </c>
      <c r="CI173" s="359" t="str">
        <f>IF(AND('MAPA DE RIESGOS'!$AP715="Muy Baja",'MAPA DE RIESGOS'!$AR715="Catastrófico"),CONCATENATE("R",'MAPA DE RIESGOS'!$H715,"C",'MAPA DE RIESGOS'!$AF715),"")</f>
        <v/>
      </c>
      <c r="CJ173" s="359" t="str">
        <f>IF(AND('MAPA DE RIESGOS'!$AP716="Muy Baja",'MAPA DE RIESGOS'!$AR716="Catastrófico"),CONCATENATE("R",'MAPA DE RIESGOS'!$H716,"C",'MAPA DE RIESGOS'!$AF716),"")</f>
        <v/>
      </c>
      <c r="CK173" s="359" t="str">
        <f>IF(AND('MAPA DE RIESGOS'!$AP717="Muy Baja",'MAPA DE RIESGOS'!$AR717="Catastrófico"),CONCATENATE("R",'MAPA DE RIESGOS'!$H717,"C",'MAPA DE RIESGOS'!$AF717),"")</f>
        <v/>
      </c>
      <c r="CL173" s="359" t="str">
        <f>IF(AND('MAPA DE RIESGOS'!$AP718="Muy Baja",'MAPA DE RIESGOS'!$AR718="Catastrófico"),CONCATENATE("R",'MAPA DE RIESGOS'!$H718,"C",'MAPA DE RIESGOS'!$AF718),"")</f>
        <v/>
      </c>
      <c r="CM173" s="359" t="str">
        <f>IF(AND('MAPA DE RIESGOS'!$AP719="Muy Baja",'MAPA DE RIESGOS'!$AR719="Catastrófico"),CONCATENATE("R",'MAPA DE RIESGOS'!$H719,"C",'MAPA DE RIESGOS'!$AF719),"")</f>
        <v/>
      </c>
      <c r="CN173" s="359" t="str">
        <f>IF(AND('MAPA DE RIESGOS'!$AP720="Muy Baja",'MAPA DE RIESGOS'!$AR720="Catastrófico"),CONCATENATE("R",'MAPA DE RIESGOS'!$H720,"C",'MAPA DE RIESGOS'!$AF720),"")</f>
        <v/>
      </c>
      <c r="CO173" s="359" t="str">
        <f>IF(AND('MAPA DE RIESGOS'!$AP721="Muy Baja",'MAPA DE RIESGOS'!$AR721="Catastrófico"),CONCATENATE("R",'MAPA DE RIESGOS'!$H721,"C",'MAPA DE RIESGOS'!$AF721),"")</f>
        <v/>
      </c>
      <c r="CP173" s="359" t="str">
        <f>IF(AND('MAPA DE RIESGOS'!$AP722="Muy Baja",'MAPA DE RIESGOS'!$AR722="Catastrófico"),CONCATENATE("R",'MAPA DE RIESGOS'!$H722,"C",'MAPA DE RIESGOS'!$AF722),"")</f>
        <v/>
      </c>
      <c r="CQ173" s="359" t="str">
        <f>IF(AND('MAPA DE RIESGOS'!$AP723="Muy Baja",'MAPA DE RIESGOS'!$AR723="Catastrófico"),CONCATENATE("R",'MAPA DE RIESGOS'!$H723,"C",'MAPA DE RIESGOS'!$AF723),"")</f>
        <v/>
      </c>
      <c r="CR173" s="359" t="str">
        <f>IF(AND('MAPA DE RIESGOS'!$AP724="Muy Baja",'MAPA DE RIESGOS'!$AR724="Catastrófico"),CONCATENATE("R",'MAPA DE RIESGOS'!$H724,"C",'MAPA DE RIESGOS'!$AF724),"")</f>
        <v/>
      </c>
      <c r="CS173" s="359" t="str">
        <f>IF(AND('MAPA DE RIESGOS'!$AP725="Muy Baja",'MAPA DE RIESGOS'!$AR725="Catastrófico"),CONCATENATE("R",'MAPA DE RIESGOS'!$H725,"C",'MAPA DE RIESGOS'!$AF725),"")</f>
        <v/>
      </c>
      <c r="CT173" s="359" t="str">
        <f>IF(AND('MAPA DE RIESGOS'!$AP726="Muy Baja",'MAPA DE RIESGOS'!$AR726="Catastrófico"),CONCATENATE("R",'MAPA DE RIESGOS'!$H726,"C",'MAPA DE RIESGOS'!$AF726),"")</f>
        <v/>
      </c>
      <c r="CU173" s="360" t="str">
        <f>IF(AND('MAPA DE RIESGOS'!$AP727="Muy Baja",'MAPA DE RIESGOS'!$AR727="Catastrófico"),CONCATENATE("R",'MAPA DE RIESGOS'!$H727,"C",'MAPA DE RIESGOS'!$AF727),"")</f>
        <v/>
      </c>
      <c r="CV173" s="67"/>
      <c r="CW173" s="388"/>
      <c r="CX173" s="388"/>
      <c r="CY173" s="388"/>
      <c r="CZ173" s="388"/>
      <c r="DA173" s="388"/>
      <c r="DB173" s="388"/>
    </row>
    <row r="174" spans="2:106" ht="32.5" customHeight="1">
      <c r="B174" s="749"/>
      <c r="C174" s="749"/>
      <c r="D174" s="750"/>
      <c r="E174" s="738"/>
      <c r="F174" s="739"/>
      <c r="G174" s="739"/>
      <c r="H174" s="739"/>
      <c r="I174" s="739"/>
      <c r="J174" s="378" t="str">
        <f>IF(AND('MAPA DE RIESGOS'!$AP728="Muy Baja",'MAPA DE RIESGOS'!$AR728="Leve"),CONCATENATE("R",'MAPA DE RIESGOS'!$H728,"C",'MAPA DE RIESGOS'!$AF728),"")</f>
        <v/>
      </c>
      <c r="K174" s="379" t="str">
        <f>IF(AND('MAPA DE RIESGOS'!$AP729="Muy Baja",'MAPA DE RIESGOS'!$AR729="Leve"),CONCATENATE("R",'MAPA DE RIESGOS'!$H729,"C",'MAPA DE RIESGOS'!$AF729),"")</f>
        <v/>
      </c>
      <c r="L174" s="379" t="str">
        <f>IF(AND('MAPA DE RIESGOS'!$AP730="Muy Baja",'MAPA DE RIESGOS'!$AR730="Leve"),CONCATENATE("R",'MAPA DE RIESGOS'!$H730,"C",'MAPA DE RIESGOS'!$AF730),"")</f>
        <v/>
      </c>
      <c r="M174" s="379" t="str">
        <f>IF(AND('MAPA DE RIESGOS'!$AP731="Muy Baja",'MAPA DE RIESGOS'!$AR731="Leve"),CONCATENATE("R",'MAPA DE RIESGOS'!$H731,"C",'MAPA DE RIESGOS'!$AF731),"")</f>
        <v/>
      </c>
      <c r="N174" s="379" t="str">
        <f>IF(AND('MAPA DE RIESGOS'!$AP732="Muy Baja",'MAPA DE RIESGOS'!$AR732="Leve"),CONCATENATE("R",'MAPA DE RIESGOS'!$H732,"C",'MAPA DE RIESGOS'!$AF732),"")</f>
        <v/>
      </c>
      <c r="O174" s="379" t="str">
        <f>IF(AND('MAPA DE RIESGOS'!$AP733="Muy Baja",'MAPA DE RIESGOS'!$AR733="Leve"),CONCATENATE("R",'MAPA DE RIESGOS'!$H733,"C",'MAPA DE RIESGOS'!$AF733),"")</f>
        <v/>
      </c>
      <c r="P174" s="379" t="str">
        <f>IF(AND('MAPA DE RIESGOS'!$AP734="Muy Baja",'MAPA DE RIESGOS'!$AR734="Leve"),CONCATENATE("R",'MAPA DE RIESGOS'!$H734,"C",'MAPA DE RIESGOS'!$AF734),"")</f>
        <v/>
      </c>
      <c r="Q174" s="379" t="str">
        <f>IF(AND('MAPA DE RIESGOS'!$AP735="Muy Baja",'MAPA DE RIESGOS'!$AR735="Leve"),CONCATENATE("R",'MAPA DE RIESGOS'!$H735,"C",'MAPA DE RIESGOS'!$AF735),"")</f>
        <v/>
      </c>
      <c r="R174" s="379" t="str">
        <f>IF(AND('MAPA DE RIESGOS'!$AP736="Muy Baja",'MAPA DE RIESGOS'!$AR736="Leve"),CONCATENATE("R",'MAPA DE RIESGOS'!$H736,"C",'MAPA DE RIESGOS'!$AF736),"")</f>
        <v/>
      </c>
      <c r="S174" s="379" t="str">
        <f>IF(AND('MAPA DE RIESGOS'!$AP737="Muy Baja",'MAPA DE RIESGOS'!$AR737="Leve"),CONCATENATE("R",'MAPA DE RIESGOS'!$H737,"C",'MAPA DE RIESGOS'!$AF737),"")</f>
        <v/>
      </c>
      <c r="T174" s="379" t="str">
        <f>IF(AND('MAPA DE RIESGOS'!$AP738="Muy Baja",'MAPA DE RIESGOS'!$AR738="Leve"),CONCATENATE("R",'MAPA DE RIESGOS'!$H738,"C",'MAPA DE RIESGOS'!$AF738),"")</f>
        <v/>
      </c>
      <c r="U174" s="379" t="str">
        <f>IF(AND('MAPA DE RIESGOS'!$AP739="Muy Baja",'MAPA DE RIESGOS'!$AR739="Leve"),CONCATENATE("R",'MAPA DE RIESGOS'!$H739,"C",'MAPA DE RIESGOS'!$AF739),"")</f>
        <v/>
      </c>
      <c r="V174" s="379" t="str">
        <f>IF(AND('MAPA DE RIESGOS'!$AP740="Muy Baja",'MAPA DE RIESGOS'!$AR740="Leve"),CONCATENATE("R",'MAPA DE RIESGOS'!$H740,"C",'MAPA DE RIESGOS'!$AF740),"")</f>
        <v/>
      </c>
      <c r="W174" s="379" t="str">
        <f>IF(AND('MAPA DE RIESGOS'!$AP741="Muy Baja",'MAPA DE RIESGOS'!$AR741="Leve"),CONCATENATE("R",'MAPA DE RIESGOS'!$H741,"C",'MAPA DE RIESGOS'!$AF741),"")</f>
        <v/>
      </c>
      <c r="X174" s="379" t="str">
        <f>IF(AND('MAPA DE RIESGOS'!$AP742="Muy Baja",'MAPA DE RIESGOS'!$AR742="Leve"),CONCATENATE("R",'MAPA DE RIESGOS'!$H742,"C",'MAPA DE RIESGOS'!$AF742),"")</f>
        <v/>
      </c>
      <c r="Y174" s="379" t="str">
        <f>IF(AND('MAPA DE RIESGOS'!$AP743="Muy Baja",'MAPA DE RIESGOS'!$AR743="Leve"),CONCATENATE("R",'MAPA DE RIESGOS'!$H743,"C",'MAPA DE RIESGOS'!$AF743),"")</f>
        <v/>
      </c>
      <c r="Z174" s="379" t="str">
        <f>IF(AND('MAPA DE RIESGOS'!$AP744="Muy Baja",'MAPA DE RIESGOS'!$AR744="Leve"),CONCATENATE("R",'MAPA DE RIESGOS'!$H744,"C",'MAPA DE RIESGOS'!$AF744),"")</f>
        <v/>
      </c>
      <c r="AA174" s="380" t="str">
        <f>IF(AND('MAPA DE RIESGOS'!$AP745="Muy Baja",'MAPA DE RIESGOS'!$AR745="Leve"),CONCATENATE("R",'MAPA DE RIESGOS'!$H745,"C",'MAPA DE RIESGOS'!$AF745),"")</f>
        <v/>
      </c>
      <c r="AB174" s="378" t="str">
        <f>IF(AND('MAPA DE RIESGOS'!$AP728="Muy Baja",'MAPA DE RIESGOS'!$AR728="Menor"),CONCATENATE("R",'MAPA DE RIESGOS'!$H728,"C",'MAPA DE RIESGOS'!$AF728),"")</f>
        <v/>
      </c>
      <c r="AC174" s="379" t="str">
        <f>IF(AND('MAPA DE RIESGOS'!$AP729="Muy Baja",'MAPA DE RIESGOS'!$AR729="Menor"),CONCATENATE("R",'MAPA DE RIESGOS'!$H729,"C",'MAPA DE RIESGOS'!$AF729),"")</f>
        <v/>
      </c>
      <c r="AD174" s="379" t="str">
        <f>IF(AND('MAPA DE RIESGOS'!$AP730="Muy Baja",'MAPA DE RIESGOS'!$AR730="Menor"),CONCATENATE("R",'MAPA DE RIESGOS'!$H730,"C",'MAPA DE RIESGOS'!$AF730),"")</f>
        <v/>
      </c>
      <c r="AE174" s="379" t="str">
        <f>IF(AND('MAPA DE RIESGOS'!$AP731="Muy Baja",'MAPA DE RIESGOS'!$AR731="Menor"),CONCATENATE("R",'MAPA DE RIESGOS'!$H731,"C",'MAPA DE RIESGOS'!$AF731),"")</f>
        <v/>
      </c>
      <c r="AF174" s="379" t="str">
        <f>IF(AND('MAPA DE RIESGOS'!$AP732="Muy Baja",'MAPA DE RIESGOS'!$AR732="Menor"),CONCATENATE("R",'MAPA DE RIESGOS'!$H732,"C",'MAPA DE RIESGOS'!$AF732),"")</f>
        <v/>
      </c>
      <c r="AG174" s="379" t="str">
        <f>IF(AND('MAPA DE RIESGOS'!$AP733="Muy Baja",'MAPA DE RIESGOS'!$AR733="Menor"),CONCATENATE("R",'MAPA DE RIESGOS'!$H733,"C",'MAPA DE RIESGOS'!$AF733),"")</f>
        <v/>
      </c>
      <c r="AH174" s="379" t="str">
        <f>IF(AND('MAPA DE RIESGOS'!$AP734="Muy Baja",'MAPA DE RIESGOS'!$AR734="Menor"),CONCATENATE("R",'MAPA DE RIESGOS'!$H734,"C",'MAPA DE RIESGOS'!$AF734),"")</f>
        <v/>
      </c>
      <c r="AI174" s="379" t="str">
        <f>IF(AND('MAPA DE RIESGOS'!$AP735="Muy Baja",'MAPA DE RIESGOS'!$AR735="Menor"),CONCATENATE("R",'MAPA DE RIESGOS'!$H735,"C",'MAPA DE RIESGOS'!$AF735),"")</f>
        <v/>
      </c>
      <c r="AJ174" s="379" t="str">
        <f>IF(AND('MAPA DE RIESGOS'!$AP736="Muy Baja",'MAPA DE RIESGOS'!$AR736="Menor"),CONCATENATE("R",'MAPA DE RIESGOS'!$H736,"C",'MAPA DE RIESGOS'!$AF736),"")</f>
        <v/>
      </c>
      <c r="AK174" s="379" t="str">
        <f>IF(AND('MAPA DE RIESGOS'!$AP737="Muy Baja",'MAPA DE RIESGOS'!$AR737="Menor"),CONCATENATE("R",'MAPA DE RIESGOS'!$H737,"C",'MAPA DE RIESGOS'!$AF737),"")</f>
        <v/>
      </c>
      <c r="AL174" s="379" t="str">
        <f>IF(AND('MAPA DE RIESGOS'!$AP738="Muy Baja",'MAPA DE RIESGOS'!$AR738="Menor"),CONCATENATE("R",'MAPA DE RIESGOS'!$H738,"C",'MAPA DE RIESGOS'!$AF738),"")</f>
        <v/>
      </c>
      <c r="AM174" s="379" t="str">
        <f>IF(AND('MAPA DE RIESGOS'!$AP739="Muy Baja",'MAPA DE RIESGOS'!$AR739="Menor"),CONCATENATE("R",'MAPA DE RIESGOS'!$H739,"C",'MAPA DE RIESGOS'!$AF739),"")</f>
        <v/>
      </c>
      <c r="AN174" s="379" t="str">
        <f>IF(AND('MAPA DE RIESGOS'!$AP740="Muy Baja",'MAPA DE RIESGOS'!$AR740="Menor"),CONCATENATE("R",'MAPA DE RIESGOS'!$H740,"C",'MAPA DE RIESGOS'!$AF740),"")</f>
        <v/>
      </c>
      <c r="AO174" s="379" t="str">
        <f>IF(AND('MAPA DE RIESGOS'!$AP741="Muy Baja",'MAPA DE RIESGOS'!$AR741="Menor"),CONCATENATE("R",'MAPA DE RIESGOS'!$H741,"C",'MAPA DE RIESGOS'!$AF741),"")</f>
        <v/>
      </c>
      <c r="AP174" s="379" t="str">
        <f>IF(AND('MAPA DE RIESGOS'!$AP742="Muy Baja",'MAPA DE RIESGOS'!$AR742="Menor"),CONCATENATE("R",'MAPA DE RIESGOS'!$H742,"C",'MAPA DE RIESGOS'!$AF742),"")</f>
        <v/>
      </c>
      <c r="AQ174" s="379" t="str">
        <f>IF(AND('MAPA DE RIESGOS'!$AP743="Muy Baja",'MAPA DE RIESGOS'!$AR743="Menor"),CONCATENATE("R",'MAPA DE RIESGOS'!$H743,"C",'MAPA DE RIESGOS'!$AF743),"")</f>
        <v/>
      </c>
      <c r="AR174" s="379" t="str">
        <f>IF(AND('MAPA DE RIESGOS'!$AP744="Muy Baja",'MAPA DE RIESGOS'!$AR744="Menor"),CONCATENATE("R",'MAPA DE RIESGOS'!$H744,"C",'MAPA DE RIESGOS'!$AF744),"")</f>
        <v/>
      </c>
      <c r="AS174" s="380" t="str">
        <f>IF(AND('MAPA DE RIESGOS'!$AP745="Muy Baja",'MAPA DE RIESGOS'!$AR745="Menor"),CONCATENATE("R",'MAPA DE RIESGOS'!$H745,"C",'MAPA DE RIESGOS'!$AF745),"")</f>
        <v/>
      </c>
      <c r="AT174" s="369" t="str">
        <f>IF(AND('MAPA DE RIESGOS'!$AP728="Muy Baja",'MAPA DE RIESGOS'!$AR728="Moderado"),CONCATENATE("R",'MAPA DE RIESGOS'!$H728,"C",'MAPA DE RIESGOS'!$AF728),"")</f>
        <v/>
      </c>
      <c r="AU174" s="370" t="str">
        <f>IF(AND('MAPA DE RIESGOS'!$AP729="Muy Baja",'MAPA DE RIESGOS'!$AR729="Moderado"),CONCATENATE("R",'MAPA DE RIESGOS'!$H729,"C",'MAPA DE RIESGOS'!$AF729),"")</f>
        <v/>
      </c>
      <c r="AV174" s="370" t="str">
        <f>IF(AND('MAPA DE RIESGOS'!$AP730="Muy Baja",'MAPA DE RIESGOS'!$AR730="Moderado"),CONCATENATE("R",'MAPA DE RIESGOS'!$H730,"C",'MAPA DE RIESGOS'!$AF730),"")</f>
        <v/>
      </c>
      <c r="AW174" s="370" t="str">
        <f>IF(AND('MAPA DE RIESGOS'!$AP731="Muy Baja",'MAPA DE RIESGOS'!$AR731="Moderado"),CONCATENATE("R",'MAPA DE RIESGOS'!$H731,"C",'MAPA DE RIESGOS'!$AF731),"")</f>
        <v/>
      </c>
      <c r="AX174" s="370" t="str">
        <f>IF(AND('MAPA DE RIESGOS'!$AP732="Muy Baja",'MAPA DE RIESGOS'!$AR732="Moderado"),CONCATENATE("R",'MAPA DE RIESGOS'!$H732,"C",'MAPA DE RIESGOS'!$AF732),"")</f>
        <v/>
      </c>
      <c r="AY174" s="370" t="str">
        <f>IF(AND('MAPA DE RIESGOS'!$AP733="Muy Baja",'MAPA DE RIESGOS'!$AR733="Moderado"),CONCATENATE("R",'MAPA DE RIESGOS'!$H733,"C",'MAPA DE RIESGOS'!$AF733),"")</f>
        <v/>
      </c>
      <c r="AZ174" s="370" t="str">
        <f>IF(AND('MAPA DE RIESGOS'!$AP734="Muy Baja",'MAPA DE RIESGOS'!$AR734="Moderado"),CONCATENATE("R",'MAPA DE RIESGOS'!$H734,"C",'MAPA DE RIESGOS'!$AF734),"")</f>
        <v/>
      </c>
      <c r="BA174" s="370" t="str">
        <f>IF(AND('MAPA DE RIESGOS'!$AP735="Muy Baja",'MAPA DE RIESGOS'!$AR735="Moderado"),CONCATENATE("R",'MAPA DE RIESGOS'!$H735,"C",'MAPA DE RIESGOS'!$AF735),"")</f>
        <v/>
      </c>
      <c r="BB174" s="370" t="str">
        <f>IF(AND('MAPA DE RIESGOS'!$AP736="Muy Baja",'MAPA DE RIESGOS'!$AR736="Moderado"),CONCATENATE("R",'MAPA DE RIESGOS'!$H736,"C",'MAPA DE RIESGOS'!$AF736),"")</f>
        <v/>
      </c>
      <c r="BC174" s="370" t="str">
        <f>IF(AND('MAPA DE RIESGOS'!$AP737="Muy Baja",'MAPA DE RIESGOS'!$AR737="Moderado"),CONCATENATE("R",'MAPA DE RIESGOS'!$H737,"C",'MAPA DE RIESGOS'!$AF737),"")</f>
        <v/>
      </c>
      <c r="BD174" s="370" t="str">
        <f>IF(AND('MAPA DE RIESGOS'!$AP738="Muy Baja",'MAPA DE RIESGOS'!$AR738="Moderado"),CONCATENATE("R",'MAPA DE RIESGOS'!$H738,"C",'MAPA DE RIESGOS'!$AF738),"")</f>
        <v/>
      </c>
      <c r="BE174" s="370" t="str">
        <f>IF(AND('MAPA DE RIESGOS'!$AP739="Muy Baja",'MAPA DE RIESGOS'!$AR739="Moderado"),CONCATENATE("R",'MAPA DE RIESGOS'!$H739,"C",'MAPA DE RIESGOS'!$AF739),"")</f>
        <v/>
      </c>
      <c r="BF174" s="370" t="str">
        <f>IF(AND('MAPA DE RIESGOS'!$AP740="Muy Baja",'MAPA DE RIESGOS'!$AR740="Moderado"),CONCATENATE("R",'MAPA DE RIESGOS'!$H740,"C",'MAPA DE RIESGOS'!$AF740),"")</f>
        <v/>
      </c>
      <c r="BG174" s="370" t="str">
        <f>IF(AND('MAPA DE RIESGOS'!$AP741="Muy Baja",'MAPA DE RIESGOS'!$AR741="Moderado"),CONCATENATE("R",'MAPA DE RIESGOS'!$H741,"C",'MAPA DE RIESGOS'!$AF741),"")</f>
        <v/>
      </c>
      <c r="BH174" s="370" t="str">
        <f>IF(AND('MAPA DE RIESGOS'!$AP742="Muy Baja",'MAPA DE RIESGOS'!$AR742="Moderado"),CONCATENATE("R",'MAPA DE RIESGOS'!$H742,"C",'MAPA DE RIESGOS'!$AF742),"")</f>
        <v/>
      </c>
      <c r="BI174" s="370" t="str">
        <f>IF(AND('MAPA DE RIESGOS'!$AP743="Muy Baja",'MAPA DE RIESGOS'!$AR743="Moderado"),CONCATENATE("R",'MAPA DE RIESGOS'!$H743,"C",'MAPA DE RIESGOS'!$AF743),"")</f>
        <v/>
      </c>
      <c r="BJ174" s="370" t="str">
        <f>IF(AND('MAPA DE RIESGOS'!$AP744="Muy Baja",'MAPA DE RIESGOS'!$AR744="Moderado"),CONCATENATE("R",'MAPA DE RIESGOS'!$H744,"C",'MAPA DE RIESGOS'!$AF744),"")</f>
        <v/>
      </c>
      <c r="BK174" s="371" t="str">
        <f>IF(AND('MAPA DE RIESGOS'!$AP745="Muy Baja",'MAPA DE RIESGOS'!$AR745="Moderado"),CONCATENATE("R",'MAPA DE RIESGOS'!$H745,"C",'MAPA DE RIESGOS'!$AF745),"")</f>
        <v/>
      </c>
      <c r="BL174" s="357" t="str">
        <f>IF(AND('MAPA DE RIESGOS'!$AP728="Muy Baja",'MAPA DE RIESGOS'!$AR728="Mayor"),CONCATENATE("R",'MAPA DE RIESGOS'!$H728,"C",'MAPA DE RIESGOS'!$AF728),"")</f>
        <v/>
      </c>
      <c r="BM174" s="357" t="str">
        <f>IF(AND('MAPA DE RIESGOS'!$AP729="Muy Baja",'MAPA DE RIESGOS'!$AR729="Mayor"),CONCATENATE("R",'MAPA DE RIESGOS'!$H729,"C",'MAPA DE RIESGOS'!$AF729),"")</f>
        <v/>
      </c>
      <c r="BN174" s="357" t="str">
        <f>IF(AND('MAPA DE RIESGOS'!$AP730="Muy Baja",'MAPA DE RIESGOS'!$AR730="Mayor"),CONCATENATE("R",'MAPA DE RIESGOS'!$H730,"C",'MAPA DE RIESGOS'!$AF730),"")</f>
        <v/>
      </c>
      <c r="BO174" s="357" t="str">
        <f>IF(AND('MAPA DE RIESGOS'!$AP731="Muy Baja",'MAPA DE RIESGOS'!$AR731="Mayor"),CONCATENATE("R",'MAPA DE RIESGOS'!$H731,"C",'MAPA DE RIESGOS'!$AF731),"")</f>
        <v/>
      </c>
      <c r="BP174" s="357" t="str">
        <f>IF(AND('MAPA DE RIESGOS'!$AP732="Muy Baja",'MAPA DE RIESGOS'!$AR732="Mayor"),CONCATENATE("R",'MAPA DE RIESGOS'!$H732,"C",'MAPA DE RIESGOS'!$AF732),"")</f>
        <v/>
      </c>
      <c r="BQ174" s="357" t="str">
        <f>IF(AND('MAPA DE RIESGOS'!$AP733="Muy Baja",'MAPA DE RIESGOS'!$AR733="Mayor"),CONCATENATE("R",'MAPA DE RIESGOS'!$H733,"C",'MAPA DE RIESGOS'!$AF733),"")</f>
        <v/>
      </c>
      <c r="BR174" s="357" t="str">
        <f>IF(AND('MAPA DE RIESGOS'!$AP734="Muy Baja",'MAPA DE RIESGOS'!$AR734="Mayor"),CONCATENATE("R",'MAPA DE RIESGOS'!$H734,"C",'MAPA DE RIESGOS'!$AF734),"")</f>
        <v/>
      </c>
      <c r="BS174" s="357" t="str">
        <f>IF(AND('MAPA DE RIESGOS'!$AP735="Muy Baja",'MAPA DE RIESGOS'!$AR735="Mayor"),CONCATENATE("R",'MAPA DE RIESGOS'!$H735,"C",'MAPA DE RIESGOS'!$AF735),"")</f>
        <v/>
      </c>
      <c r="BT174" s="357" t="str">
        <f>IF(AND('MAPA DE RIESGOS'!$AP736="Muy Baja",'MAPA DE RIESGOS'!$AR736="Mayor"),CONCATENATE("R",'MAPA DE RIESGOS'!$H736,"C",'MAPA DE RIESGOS'!$AF736),"")</f>
        <v/>
      </c>
      <c r="BU174" s="357" t="str">
        <f>IF(AND('MAPA DE RIESGOS'!$AP737="Muy Baja",'MAPA DE RIESGOS'!$AR737="Mayor"),CONCATENATE("R",'MAPA DE RIESGOS'!$H737,"C",'MAPA DE RIESGOS'!$AF737),"")</f>
        <v/>
      </c>
      <c r="BV174" s="357" t="str">
        <f>IF(AND('MAPA DE RIESGOS'!$AP738="Muy Baja",'MAPA DE RIESGOS'!$AR738="Mayor"),CONCATENATE("R",'MAPA DE RIESGOS'!$H738,"C",'MAPA DE RIESGOS'!$AF738),"")</f>
        <v/>
      </c>
      <c r="BW174" s="357" t="str">
        <f>IF(AND('MAPA DE RIESGOS'!$AP739="Muy Baja",'MAPA DE RIESGOS'!$AR739="Mayor"),CONCATENATE("R",'MAPA DE RIESGOS'!$H739,"C",'MAPA DE RIESGOS'!$AF739),"")</f>
        <v/>
      </c>
      <c r="BX174" s="357" t="str">
        <f>IF(AND('MAPA DE RIESGOS'!$AP740="Muy Baja",'MAPA DE RIESGOS'!$AR740="Mayor"),CONCATENATE("R",'MAPA DE RIESGOS'!$H740,"C",'MAPA DE RIESGOS'!$AF740),"")</f>
        <v/>
      </c>
      <c r="BY174" s="357" t="str">
        <f>IF(AND('MAPA DE RIESGOS'!$AP741="Muy Baja",'MAPA DE RIESGOS'!$AR741="Mayor"),CONCATENATE("R",'MAPA DE RIESGOS'!$H741,"C",'MAPA DE RIESGOS'!$AF741),"")</f>
        <v/>
      </c>
      <c r="BZ174" s="357" t="str">
        <f>IF(AND('MAPA DE RIESGOS'!$AP742="Muy Baja",'MAPA DE RIESGOS'!$AR742="Mayor"),CONCATENATE("R",'MAPA DE RIESGOS'!$H742,"C",'MAPA DE RIESGOS'!$AF742),"")</f>
        <v/>
      </c>
      <c r="CA174" s="357" t="str">
        <f>IF(AND('MAPA DE RIESGOS'!$AP743="Muy Baja",'MAPA DE RIESGOS'!$AR743="Mayor"),CONCATENATE("R",'MAPA DE RIESGOS'!$H743,"C",'MAPA DE RIESGOS'!$AF743),"")</f>
        <v/>
      </c>
      <c r="CB174" s="357" t="str">
        <f>IF(AND('MAPA DE RIESGOS'!$AP744="Muy Baja",'MAPA DE RIESGOS'!$AR744="Mayor"),CONCATENATE("R",'MAPA DE RIESGOS'!$H744,"C",'MAPA DE RIESGOS'!$AF744),"")</f>
        <v/>
      </c>
      <c r="CC174" s="358" t="str">
        <f>IF(AND('MAPA DE RIESGOS'!$AP745="Muy Baja",'MAPA DE RIESGOS'!$AR745="Mayor"),CONCATENATE("R",'MAPA DE RIESGOS'!$H745,"C",'MAPA DE RIESGOS'!$AF745),"")</f>
        <v/>
      </c>
      <c r="CD174" s="359" t="str">
        <f>IF(AND('MAPA DE RIESGOS'!$AP728="Muy Baja",'MAPA DE RIESGOS'!$AR728="Catastrófico"),CONCATENATE("R",'MAPA DE RIESGOS'!$H728,"C",'MAPA DE RIESGOS'!$AF728),"")</f>
        <v/>
      </c>
      <c r="CE174" s="359" t="str">
        <f>IF(AND('MAPA DE RIESGOS'!$AP729="Muy Baja",'MAPA DE RIESGOS'!$AR729="Catastrófico"),CONCATENATE("R",'MAPA DE RIESGOS'!$H729,"C",'MAPA DE RIESGOS'!$AF729),"")</f>
        <v/>
      </c>
      <c r="CF174" s="359" t="str">
        <f>IF(AND('MAPA DE RIESGOS'!$AP730="Muy Baja",'MAPA DE RIESGOS'!$AR730="Catastrófico"),CONCATENATE("R",'MAPA DE RIESGOS'!$H730,"C",'MAPA DE RIESGOS'!$AF730),"")</f>
        <v/>
      </c>
      <c r="CG174" s="359" t="str">
        <f>IF(AND('MAPA DE RIESGOS'!$AP731="Muy Baja",'MAPA DE RIESGOS'!$AR731="Catastrófico"),CONCATENATE("R",'MAPA DE RIESGOS'!$H731,"C",'MAPA DE RIESGOS'!$AF731),"")</f>
        <v/>
      </c>
      <c r="CH174" s="359" t="str">
        <f>IF(AND('MAPA DE RIESGOS'!$AP732="Muy Baja",'MAPA DE RIESGOS'!$AR732="Catastrófico"),CONCATENATE("R",'MAPA DE RIESGOS'!$H732,"C",'MAPA DE RIESGOS'!$AF732),"")</f>
        <v/>
      </c>
      <c r="CI174" s="359" t="str">
        <f>IF(AND('MAPA DE RIESGOS'!$AP733="Muy Baja",'MAPA DE RIESGOS'!$AR733="Catastrófico"),CONCATENATE("R",'MAPA DE RIESGOS'!$H733,"C",'MAPA DE RIESGOS'!$AF733),"")</f>
        <v/>
      </c>
      <c r="CJ174" s="359" t="str">
        <f>IF(AND('MAPA DE RIESGOS'!$AP734="Muy Baja",'MAPA DE RIESGOS'!$AR734="Catastrófico"),CONCATENATE("R",'MAPA DE RIESGOS'!$H734,"C",'MAPA DE RIESGOS'!$AF734),"")</f>
        <v/>
      </c>
      <c r="CK174" s="359" t="str">
        <f>IF(AND('MAPA DE RIESGOS'!$AP735="Muy Baja",'MAPA DE RIESGOS'!$AR735="Catastrófico"),CONCATENATE("R",'MAPA DE RIESGOS'!$H735,"C",'MAPA DE RIESGOS'!$AF735),"")</f>
        <v/>
      </c>
      <c r="CL174" s="359" t="str">
        <f>IF(AND('MAPA DE RIESGOS'!$AP736="Muy Baja",'MAPA DE RIESGOS'!$AR736="Catastrófico"),CONCATENATE("R",'MAPA DE RIESGOS'!$H736,"C",'MAPA DE RIESGOS'!$AF736),"")</f>
        <v/>
      </c>
      <c r="CM174" s="359" t="str">
        <f>IF(AND('MAPA DE RIESGOS'!$AP737="Muy Baja",'MAPA DE RIESGOS'!$AR737="Catastrófico"),CONCATENATE("R",'MAPA DE RIESGOS'!$H737,"C",'MAPA DE RIESGOS'!$AF737),"")</f>
        <v/>
      </c>
      <c r="CN174" s="359" t="str">
        <f>IF(AND('MAPA DE RIESGOS'!$AP738="Muy Baja",'MAPA DE RIESGOS'!$AR738="Catastrófico"),CONCATENATE("R",'MAPA DE RIESGOS'!$H738,"C",'MAPA DE RIESGOS'!$AF738),"")</f>
        <v/>
      </c>
      <c r="CO174" s="359" t="str">
        <f>IF(AND('MAPA DE RIESGOS'!$AP739="Muy Baja",'MAPA DE RIESGOS'!$AR739="Catastrófico"),CONCATENATE("R",'MAPA DE RIESGOS'!$H739,"C",'MAPA DE RIESGOS'!$AF739),"")</f>
        <v/>
      </c>
      <c r="CP174" s="359" t="str">
        <f>IF(AND('MAPA DE RIESGOS'!$AP740="Muy Baja",'MAPA DE RIESGOS'!$AR740="Catastrófico"),CONCATENATE("R",'MAPA DE RIESGOS'!$H740,"C",'MAPA DE RIESGOS'!$AF740),"")</f>
        <v/>
      </c>
      <c r="CQ174" s="359" t="str">
        <f>IF(AND('MAPA DE RIESGOS'!$AP741="Muy Baja",'MAPA DE RIESGOS'!$AR741="Catastrófico"),CONCATENATE("R",'MAPA DE RIESGOS'!$H741,"C",'MAPA DE RIESGOS'!$AF741),"")</f>
        <v/>
      </c>
      <c r="CR174" s="359" t="str">
        <f>IF(AND('MAPA DE RIESGOS'!$AP742="Muy Baja",'MAPA DE RIESGOS'!$AR742="Catastrófico"),CONCATENATE("R",'MAPA DE RIESGOS'!$H742,"C",'MAPA DE RIESGOS'!$AF742),"")</f>
        <v/>
      </c>
      <c r="CS174" s="359" t="str">
        <f>IF(AND('MAPA DE RIESGOS'!$AP743="Muy Baja",'MAPA DE RIESGOS'!$AR743="Catastrófico"),CONCATENATE("R",'MAPA DE RIESGOS'!$H743,"C",'MAPA DE RIESGOS'!$AF743),"")</f>
        <v/>
      </c>
      <c r="CT174" s="359" t="str">
        <f>IF(AND('MAPA DE RIESGOS'!$AP744="Muy Baja",'MAPA DE RIESGOS'!$AR744="Catastrófico"),CONCATENATE("R",'MAPA DE RIESGOS'!$H744,"C",'MAPA DE RIESGOS'!$AF744),"")</f>
        <v/>
      </c>
      <c r="CU174" s="360" t="str">
        <f>IF(AND('MAPA DE RIESGOS'!$AP745="Muy Baja",'MAPA DE RIESGOS'!$AR745="Catastrófico"),CONCATENATE("R",'MAPA DE RIESGOS'!$H745,"C",'MAPA DE RIESGOS'!$AF745),"")</f>
        <v/>
      </c>
      <c r="CV174" s="67"/>
      <c r="CW174" s="388"/>
      <c r="CX174" s="388"/>
      <c r="CY174" s="388"/>
      <c r="CZ174" s="388"/>
      <c r="DA174" s="388"/>
      <c r="DB174" s="388"/>
    </row>
    <row r="175" spans="2:106" ht="32.5" customHeight="1" thickBot="1">
      <c r="B175" s="749"/>
      <c r="C175" s="749"/>
      <c r="D175" s="750"/>
      <c r="E175" s="741"/>
      <c r="F175" s="742"/>
      <c r="G175" s="742"/>
      <c r="H175" s="742"/>
      <c r="I175" s="742"/>
      <c r="J175" s="381" t="str">
        <f>IF(AND('MAPA DE RIESGOS'!$AP746="Muy Baja",'MAPA DE RIESGOS'!$AR746="Leve"),CONCATENATE("R",'MAPA DE RIESGOS'!$H746,"C",'MAPA DE RIESGOS'!$AF746),"")</f>
        <v/>
      </c>
      <c r="K175" s="382" t="str">
        <f>IF(AND('MAPA DE RIESGOS'!$AP747="Muy Baja",'MAPA DE RIESGOS'!$AR747="Leve"),CONCATENATE("R",'MAPA DE RIESGOS'!$H747,"C",'MAPA DE RIESGOS'!$AF747),"")</f>
        <v/>
      </c>
      <c r="L175" s="382" t="str">
        <f>IF(AND('MAPA DE RIESGOS'!$AP748="Muy Baja",'MAPA DE RIESGOS'!$AR748="Leve"),CONCATENATE("R",'MAPA DE RIESGOS'!$H748,"C",'MAPA DE RIESGOS'!$AF748),"")</f>
        <v/>
      </c>
      <c r="M175" s="382" t="str">
        <f>IF(AND('MAPA DE RIESGOS'!$AP749="Muy Baja",'MAPA DE RIESGOS'!$AR749="Leve"),CONCATENATE("R",'MAPA DE RIESGOS'!$H749,"C",'MAPA DE RIESGOS'!$AF749),"")</f>
        <v/>
      </c>
      <c r="N175" s="382" t="str">
        <f>IF(AND('MAPA DE RIESGOS'!$AP750="Muy Baja",'MAPA DE RIESGOS'!$AR750="Leve"),CONCATENATE("R",'MAPA DE RIESGOS'!$H750,"C",'MAPA DE RIESGOS'!$AF750),"")</f>
        <v/>
      </c>
      <c r="O175" s="382" t="str">
        <f>IF(AND('MAPA DE RIESGOS'!$AP751="Muy Baja",'MAPA DE RIESGOS'!$AR751="Leve"),CONCATENATE("R",'MAPA DE RIESGOS'!$H751,"C",'MAPA DE RIESGOS'!$AF751),"")</f>
        <v/>
      </c>
      <c r="P175" s="382"/>
      <c r="Q175" s="382"/>
      <c r="R175" s="382"/>
      <c r="S175" s="382"/>
      <c r="T175" s="382"/>
      <c r="U175" s="382"/>
      <c r="V175" s="382"/>
      <c r="W175" s="382"/>
      <c r="X175" s="382"/>
      <c r="Y175" s="382"/>
      <c r="Z175" s="382"/>
      <c r="AA175" s="383"/>
      <c r="AB175" s="381" t="str">
        <f>IF(AND('MAPA DE RIESGOS'!$AP746="Muy Baja",'MAPA DE RIESGOS'!$AR746="Menor"),CONCATENATE("R",'MAPA DE RIESGOS'!$H746,"C",'MAPA DE RIESGOS'!$AF746),"")</f>
        <v/>
      </c>
      <c r="AC175" s="382" t="str">
        <f>IF(AND('MAPA DE RIESGOS'!$AP747="Muy Baja",'MAPA DE RIESGOS'!$AR747="Menor"),CONCATENATE("R",'MAPA DE RIESGOS'!$H747,"C",'MAPA DE RIESGOS'!$AF747),"")</f>
        <v/>
      </c>
      <c r="AD175" s="382" t="str">
        <f>IF(AND('MAPA DE RIESGOS'!$AP748="Muy Baja",'MAPA DE RIESGOS'!$AR748="Menor"),CONCATENATE("R",'MAPA DE RIESGOS'!$H748,"C",'MAPA DE RIESGOS'!$AF748),"")</f>
        <v/>
      </c>
      <c r="AE175" s="382" t="str">
        <f>IF(AND('MAPA DE RIESGOS'!$AP749="Muy Baja",'MAPA DE RIESGOS'!$AR749="Menor"),CONCATENATE("R",'MAPA DE RIESGOS'!$H749,"C",'MAPA DE RIESGOS'!$AF749),"")</f>
        <v/>
      </c>
      <c r="AF175" s="382" t="str">
        <f>IF(AND('MAPA DE RIESGOS'!$AP750="Muy Baja",'MAPA DE RIESGOS'!$AR750="Menor"),CONCATENATE("R",'MAPA DE RIESGOS'!$H750,"C",'MAPA DE RIESGOS'!$AF750),"")</f>
        <v/>
      </c>
      <c r="AG175" s="382" t="str">
        <f>IF(AND('MAPA DE RIESGOS'!$AP751="Muy Baja",'MAPA DE RIESGOS'!$AR751="Menor"),CONCATENATE("R",'MAPA DE RIESGOS'!$H751,"C",'MAPA DE RIESGOS'!$AF751),"")</f>
        <v/>
      </c>
      <c r="AH175" s="382"/>
      <c r="AI175" s="382"/>
      <c r="AJ175" s="382"/>
      <c r="AK175" s="382"/>
      <c r="AL175" s="382"/>
      <c r="AM175" s="382"/>
      <c r="AN175" s="382"/>
      <c r="AO175" s="382"/>
      <c r="AP175" s="382"/>
      <c r="AQ175" s="382"/>
      <c r="AR175" s="382"/>
      <c r="AS175" s="383"/>
      <c r="AT175" s="372" t="str">
        <f>IF(AND('MAPA DE RIESGOS'!$AP746="Muy Baja",'MAPA DE RIESGOS'!$AR746="Moderado"),CONCATENATE("R",'MAPA DE RIESGOS'!$H746,"C",'MAPA DE RIESGOS'!$AF746),"")</f>
        <v/>
      </c>
      <c r="AU175" s="373" t="str">
        <f>IF(AND('MAPA DE RIESGOS'!$AP747="Muy Baja",'MAPA DE RIESGOS'!$AR747="Moderado"),CONCATENATE("R",'MAPA DE RIESGOS'!$H747,"C",'MAPA DE RIESGOS'!$AF747),"")</f>
        <v/>
      </c>
      <c r="AV175" s="373" t="str">
        <f>IF(AND('MAPA DE RIESGOS'!$AP748="Muy Baja",'MAPA DE RIESGOS'!$AR748="Moderado"),CONCATENATE("R",'MAPA DE RIESGOS'!$H748,"C",'MAPA DE RIESGOS'!$AF748),"")</f>
        <v/>
      </c>
      <c r="AW175" s="373" t="str">
        <f>IF(AND('MAPA DE RIESGOS'!$AP749="Muy Baja",'MAPA DE RIESGOS'!$AR749="Moderado"),CONCATENATE("R",'MAPA DE RIESGOS'!$H749,"C",'MAPA DE RIESGOS'!$AF749),"")</f>
        <v/>
      </c>
      <c r="AX175" s="373" t="str">
        <f>IF(AND('MAPA DE RIESGOS'!$AP750="Muy Baja",'MAPA DE RIESGOS'!$AR750="Moderado"),CONCATENATE("R",'MAPA DE RIESGOS'!$H750,"C",'MAPA DE RIESGOS'!$AF750),"")</f>
        <v/>
      </c>
      <c r="AY175" s="373" t="str">
        <f>IF(AND('MAPA DE RIESGOS'!$AP751="Muy Baja",'MAPA DE RIESGOS'!$AR751="Moderado"),CONCATENATE("R",'MAPA DE RIESGOS'!$H751,"C",'MAPA DE RIESGOS'!$AF751),"")</f>
        <v/>
      </c>
      <c r="AZ175" s="373"/>
      <c r="BA175" s="373"/>
      <c r="BB175" s="373"/>
      <c r="BC175" s="373"/>
      <c r="BD175" s="373"/>
      <c r="BE175" s="373"/>
      <c r="BF175" s="373"/>
      <c r="BG175" s="373"/>
      <c r="BH175" s="373"/>
      <c r="BI175" s="373"/>
      <c r="BJ175" s="373"/>
      <c r="BK175" s="374"/>
      <c r="BL175" s="362" t="str">
        <f>IF(AND('MAPA DE RIESGOS'!$AP746="Muy Baja",'MAPA DE RIESGOS'!$AR746="Mayor"),CONCATENATE("R",'MAPA DE RIESGOS'!$H746,"C",'MAPA DE RIESGOS'!$AF746),"")</f>
        <v/>
      </c>
      <c r="BM175" s="362" t="str">
        <f>IF(AND('MAPA DE RIESGOS'!$AP747="Muy Baja",'MAPA DE RIESGOS'!$AR747="Mayor"),CONCATENATE("R",'MAPA DE RIESGOS'!$H747,"C",'MAPA DE RIESGOS'!$AF747),"")</f>
        <v/>
      </c>
      <c r="BN175" s="362" t="str">
        <f>IF(AND('MAPA DE RIESGOS'!$AP748="Muy Baja",'MAPA DE RIESGOS'!$AR748="Mayor"),CONCATENATE("R",'MAPA DE RIESGOS'!$H748,"C",'MAPA DE RIESGOS'!$AF748),"")</f>
        <v/>
      </c>
      <c r="BO175" s="362" t="str">
        <f>IF(AND('MAPA DE RIESGOS'!$AP749="Muy Baja",'MAPA DE RIESGOS'!$AR749="Mayor"),CONCATENATE("R",'MAPA DE RIESGOS'!$H749,"C",'MAPA DE RIESGOS'!$AF749),"")</f>
        <v/>
      </c>
      <c r="BP175" s="362" t="str">
        <f>IF(AND('MAPA DE RIESGOS'!$AP750="Muy Baja",'MAPA DE RIESGOS'!$AR750="Mayor"),CONCATENATE("R",'MAPA DE RIESGOS'!$H750,"C",'MAPA DE RIESGOS'!$AF750),"")</f>
        <v/>
      </c>
      <c r="BQ175" s="362" t="str">
        <f>IF(AND('MAPA DE RIESGOS'!$AP751="Muy Baja",'MAPA DE RIESGOS'!$AR751="Mayor"),CONCATENATE("R",'MAPA DE RIESGOS'!$H751,"C",'MAPA DE RIESGOS'!$AF751),"")</f>
        <v/>
      </c>
      <c r="BR175" s="362"/>
      <c r="BS175" s="362"/>
      <c r="BT175" s="362"/>
      <c r="BU175" s="362"/>
      <c r="BV175" s="362"/>
      <c r="BW175" s="362"/>
      <c r="BX175" s="362"/>
      <c r="BY175" s="362"/>
      <c r="BZ175" s="362"/>
      <c r="CA175" s="362"/>
      <c r="CB175" s="362"/>
      <c r="CC175" s="363"/>
      <c r="CD175" s="364" t="str">
        <f>IF(AND('MAPA DE RIESGOS'!$AP746="Muy Baja",'MAPA DE RIESGOS'!$AR746="Catastrófico"),CONCATENATE("R",'MAPA DE RIESGOS'!$H746,"C",'MAPA DE RIESGOS'!$AF746),"")</f>
        <v/>
      </c>
      <c r="CE175" s="364" t="str">
        <f>IF(AND('MAPA DE RIESGOS'!$AP747="Muy Baja",'MAPA DE RIESGOS'!$AR747="Catastrófico"),CONCATENATE("R",'MAPA DE RIESGOS'!$H747,"C",'MAPA DE RIESGOS'!$AF747),"")</f>
        <v/>
      </c>
      <c r="CF175" s="364" t="str">
        <f>IF(AND('MAPA DE RIESGOS'!$AP748="Muy Baja",'MAPA DE RIESGOS'!$AR748="Catastrófico"),CONCATENATE("R",'MAPA DE RIESGOS'!$H748,"C",'MAPA DE RIESGOS'!$AF748),"")</f>
        <v/>
      </c>
      <c r="CG175" s="364" t="str">
        <f>IF(AND('MAPA DE RIESGOS'!$AP749="Muy Baja",'MAPA DE RIESGOS'!$AR749="Catastrófico"),CONCATENATE("R",'MAPA DE RIESGOS'!$H749,"C",'MAPA DE RIESGOS'!$AF749),"")</f>
        <v/>
      </c>
      <c r="CH175" s="364" t="str">
        <f>IF(AND('MAPA DE RIESGOS'!$AP750="Muy Baja",'MAPA DE RIESGOS'!$AR750="Catastrófico"),CONCATENATE("R",'MAPA DE RIESGOS'!$H750,"C",'MAPA DE RIESGOS'!$AF750),"")</f>
        <v/>
      </c>
      <c r="CI175" s="364" t="str">
        <f>IF(AND('MAPA DE RIESGOS'!$AP751="Muy Baja",'MAPA DE RIESGOS'!$AR751="Catastrófico"),CONCATENATE("R",'MAPA DE RIESGOS'!$H751,"C",'MAPA DE RIESGOS'!$AF751),"")</f>
        <v/>
      </c>
      <c r="CJ175" s="364"/>
      <c r="CK175" s="364"/>
      <c r="CL175" s="364"/>
      <c r="CM175" s="364"/>
      <c r="CN175" s="364"/>
      <c r="CO175" s="364"/>
      <c r="CP175" s="364"/>
      <c r="CQ175" s="364"/>
      <c r="CR175" s="364"/>
      <c r="CS175" s="364"/>
      <c r="CT175" s="364"/>
      <c r="CU175" s="365"/>
      <c r="CV175" s="67"/>
      <c r="CW175" s="388"/>
      <c r="CX175" s="388"/>
      <c r="CY175" s="388"/>
      <c r="CZ175" s="388"/>
      <c r="DA175" s="388"/>
      <c r="DB175" s="388"/>
    </row>
    <row r="176" spans="2:106" s="389" customFormat="1" ht="38" customHeight="1">
      <c r="B176" s="388"/>
      <c r="C176" s="388"/>
      <c r="D176" s="388"/>
      <c r="E176" s="388"/>
      <c r="F176" s="388"/>
      <c r="G176" s="388"/>
      <c r="H176" s="388"/>
      <c r="I176" s="388"/>
      <c r="J176" s="738" t="s">
        <v>286</v>
      </c>
      <c r="K176" s="739"/>
      <c r="L176" s="739"/>
      <c r="M176" s="739"/>
      <c r="N176" s="739"/>
      <c r="O176" s="739"/>
      <c r="P176" s="739"/>
      <c r="Q176" s="739"/>
      <c r="R176" s="739"/>
      <c r="S176" s="739"/>
      <c r="T176" s="739"/>
      <c r="U176" s="739"/>
      <c r="V176" s="739"/>
      <c r="W176" s="739"/>
      <c r="X176" s="739"/>
      <c r="Y176" s="739"/>
      <c r="Z176" s="739"/>
      <c r="AA176" s="740"/>
      <c r="AB176" s="744" t="s">
        <v>287</v>
      </c>
      <c r="AC176" s="745"/>
      <c r="AD176" s="745"/>
      <c r="AE176" s="745"/>
      <c r="AF176" s="745"/>
      <c r="AG176" s="745"/>
      <c r="AH176" s="745"/>
      <c r="AI176" s="745"/>
      <c r="AJ176" s="745"/>
      <c r="AK176" s="745"/>
      <c r="AL176" s="745"/>
      <c r="AM176" s="745"/>
      <c r="AN176" s="745"/>
      <c r="AO176" s="745"/>
      <c r="AP176" s="745"/>
      <c r="AQ176" s="745"/>
      <c r="AR176" s="745"/>
      <c r="AS176" s="746"/>
      <c r="AT176" s="744" t="s">
        <v>288</v>
      </c>
      <c r="AU176" s="745"/>
      <c r="AV176" s="745"/>
      <c r="AW176" s="745"/>
      <c r="AX176" s="745"/>
      <c r="AY176" s="745"/>
      <c r="AZ176" s="745"/>
      <c r="BA176" s="745"/>
      <c r="BB176" s="745"/>
      <c r="BC176" s="745"/>
      <c r="BD176" s="745"/>
      <c r="BE176" s="745"/>
      <c r="BF176" s="745"/>
      <c r="BG176" s="745"/>
      <c r="BH176" s="745"/>
      <c r="BI176" s="745"/>
      <c r="BJ176" s="745"/>
      <c r="BK176" s="746"/>
      <c r="BL176" s="744" t="s">
        <v>289</v>
      </c>
      <c r="BM176" s="745"/>
      <c r="BN176" s="745"/>
      <c r="BO176" s="745"/>
      <c r="BP176" s="745"/>
      <c r="BQ176" s="745"/>
      <c r="BR176" s="745"/>
      <c r="BS176" s="745"/>
      <c r="BT176" s="745"/>
      <c r="BU176" s="745"/>
      <c r="BV176" s="745"/>
      <c r="BW176" s="745"/>
      <c r="BX176" s="745"/>
      <c r="BY176" s="745"/>
      <c r="BZ176" s="745"/>
      <c r="CA176" s="745"/>
      <c r="CB176" s="745"/>
      <c r="CC176" s="746"/>
      <c r="CD176" s="744" t="s">
        <v>290</v>
      </c>
      <c r="CE176" s="745"/>
      <c r="CF176" s="745"/>
      <c r="CG176" s="745"/>
      <c r="CH176" s="745"/>
      <c r="CI176" s="745"/>
      <c r="CJ176" s="745"/>
      <c r="CK176" s="745"/>
      <c r="CL176" s="745"/>
      <c r="CM176" s="745"/>
      <c r="CN176" s="745"/>
      <c r="CO176" s="745"/>
      <c r="CP176" s="745"/>
      <c r="CQ176" s="745"/>
      <c r="CR176" s="745"/>
      <c r="CS176" s="745"/>
      <c r="CT176" s="745"/>
      <c r="CU176" s="746"/>
      <c r="CV176" s="388"/>
      <c r="CW176" s="388"/>
      <c r="CX176" s="388"/>
      <c r="CY176" s="388"/>
      <c r="CZ176" s="388"/>
      <c r="DA176" s="388"/>
      <c r="DB176" s="388"/>
    </row>
    <row r="177" spans="2:106" s="389" customFormat="1" ht="38" customHeight="1">
      <c r="B177" s="388"/>
      <c r="C177" s="388"/>
      <c r="D177" s="388"/>
      <c r="E177" s="388"/>
      <c r="F177" s="388"/>
      <c r="G177" s="388"/>
      <c r="H177" s="388"/>
      <c r="I177" s="388"/>
      <c r="J177" s="738"/>
      <c r="K177" s="739"/>
      <c r="L177" s="739"/>
      <c r="M177" s="739"/>
      <c r="N177" s="739"/>
      <c r="O177" s="739"/>
      <c r="P177" s="739"/>
      <c r="Q177" s="739"/>
      <c r="R177" s="739"/>
      <c r="S177" s="739"/>
      <c r="T177" s="739"/>
      <c r="U177" s="739"/>
      <c r="V177" s="739"/>
      <c r="W177" s="739"/>
      <c r="X177" s="739"/>
      <c r="Y177" s="739"/>
      <c r="Z177" s="739"/>
      <c r="AA177" s="740"/>
      <c r="AB177" s="738"/>
      <c r="AC177" s="739"/>
      <c r="AD177" s="739"/>
      <c r="AE177" s="739"/>
      <c r="AF177" s="739"/>
      <c r="AG177" s="739"/>
      <c r="AH177" s="739"/>
      <c r="AI177" s="739"/>
      <c r="AJ177" s="739"/>
      <c r="AK177" s="739"/>
      <c r="AL177" s="739"/>
      <c r="AM177" s="739"/>
      <c r="AN177" s="739"/>
      <c r="AO177" s="739"/>
      <c r="AP177" s="739"/>
      <c r="AQ177" s="739"/>
      <c r="AR177" s="739"/>
      <c r="AS177" s="740"/>
      <c r="AT177" s="738"/>
      <c r="AU177" s="739"/>
      <c r="AV177" s="739"/>
      <c r="AW177" s="739"/>
      <c r="AX177" s="739"/>
      <c r="AY177" s="739"/>
      <c r="AZ177" s="739"/>
      <c r="BA177" s="739"/>
      <c r="BB177" s="739"/>
      <c r="BC177" s="739"/>
      <c r="BD177" s="739"/>
      <c r="BE177" s="739"/>
      <c r="BF177" s="739"/>
      <c r="BG177" s="739"/>
      <c r="BH177" s="739"/>
      <c r="BI177" s="739"/>
      <c r="BJ177" s="739"/>
      <c r="BK177" s="740"/>
      <c r="BL177" s="738"/>
      <c r="BM177" s="739"/>
      <c r="BN177" s="739"/>
      <c r="BO177" s="739"/>
      <c r="BP177" s="739"/>
      <c r="BQ177" s="739"/>
      <c r="BR177" s="739"/>
      <c r="BS177" s="739"/>
      <c r="BT177" s="739"/>
      <c r="BU177" s="739"/>
      <c r="BV177" s="739"/>
      <c r="BW177" s="739"/>
      <c r="BX177" s="739"/>
      <c r="BY177" s="739"/>
      <c r="BZ177" s="739"/>
      <c r="CA177" s="739"/>
      <c r="CB177" s="739"/>
      <c r="CC177" s="740"/>
      <c r="CD177" s="738"/>
      <c r="CE177" s="739"/>
      <c r="CF177" s="739"/>
      <c r="CG177" s="739"/>
      <c r="CH177" s="739"/>
      <c r="CI177" s="739"/>
      <c r="CJ177" s="739"/>
      <c r="CK177" s="739"/>
      <c r="CL177" s="739"/>
      <c r="CM177" s="739"/>
      <c r="CN177" s="739"/>
      <c r="CO177" s="739"/>
      <c r="CP177" s="739"/>
      <c r="CQ177" s="739"/>
      <c r="CR177" s="739"/>
      <c r="CS177" s="739"/>
      <c r="CT177" s="739"/>
      <c r="CU177" s="740"/>
      <c r="CV177" s="388"/>
      <c r="CW177" s="388"/>
      <c r="CX177" s="388"/>
      <c r="CY177" s="388"/>
      <c r="CZ177" s="388"/>
      <c r="DA177" s="388"/>
      <c r="DB177" s="388"/>
    </row>
    <row r="178" spans="2:106" s="389" customFormat="1" ht="38" customHeight="1">
      <c r="B178" s="388"/>
      <c r="C178" s="388"/>
      <c r="D178" s="388"/>
      <c r="E178" s="388"/>
      <c r="F178" s="388"/>
      <c r="G178" s="388"/>
      <c r="H178" s="388"/>
      <c r="I178" s="388"/>
      <c r="J178" s="738"/>
      <c r="K178" s="739"/>
      <c r="L178" s="739"/>
      <c r="M178" s="739"/>
      <c r="N178" s="739"/>
      <c r="O178" s="739"/>
      <c r="P178" s="739"/>
      <c r="Q178" s="739"/>
      <c r="R178" s="739"/>
      <c r="S178" s="739"/>
      <c r="T178" s="739"/>
      <c r="U178" s="739"/>
      <c r="V178" s="739"/>
      <c r="W178" s="739"/>
      <c r="X178" s="739"/>
      <c r="Y178" s="739"/>
      <c r="Z178" s="739"/>
      <c r="AA178" s="740"/>
      <c r="AB178" s="738"/>
      <c r="AC178" s="739"/>
      <c r="AD178" s="739"/>
      <c r="AE178" s="739"/>
      <c r="AF178" s="739"/>
      <c r="AG178" s="739"/>
      <c r="AH178" s="739"/>
      <c r="AI178" s="739"/>
      <c r="AJ178" s="739"/>
      <c r="AK178" s="739"/>
      <c r="AL178" s="739"/>
      <c r="AM178" s="739"/>
      <c r="AN178" s="739"/>
      <c r="AO178" s="739"/>
      <c r="AP178" s="739"/>
      <c r="AQ178" s="739"/>
      <c r="AR178" s="739"/>
      <c r="AS178" s="740"/>
      <c r="AT178" s="738"/>
      <c r="AU178" s="739"/>
      <c r="AV178" s="739"/>
      <c r="AW178" s="739"/>
      <c r="AX178" s="739"/>
      <c r="AY178" s="739"/>
      <c r="AZ178" s="739"/>
      <c r="BA178" s="739"/>
      <c r="BB178" s="739"/>
      <c r="BC178" s="739"/>
      <c r="BD178" s="739"/>
      <c r="BE178" s="739"/>
      <c r="BF178" s="739"/>
      <c r="BG178" s="739"/>
      <c r="BH178" s="739"/>
      <c r="BI178" s="739"/>
      <c r="BJ178" s="739"/>
      <c r="BK178" s="740"/>
      <c r="BL178" s="738"/>
      <c r="BM178" s="739"/>
      <c r="BN178" s="739"/>
      <c r="BO178" s="739"/>
      <c r="BP178" s="739"/>
      <c r="BQ178" s="739"/>
      <c r="BR178" s="739"/>
      <c r="BS178" s="739"/>
      <c r="BT178" s="739"/>
      <c r="BU178" s="739"/>
      <c r="BV178" s="739"/>
      <c r="BW178" s="739"/>
      <c r="BX178" s="739"/>
      <c r="BY178" s="739"/>
      <c r="BZ178" s="739"/>
      <c r="CA178" s="739"/>
      <c r="CB178" s="739"/>
      <c r="CC178" s="740"/>
      <c r="CD178" s="738"/>
      <c r="CE178" s="739"/>
      <c r="CF178" s="739"/>
      <c r="CG178" s="739"/>
      <c r="CH178" s="739"/>
      <c r="CI178" s="739"/>
      <c r="CJ178" s="739"/>
      <c r="CK178" s="739"/>
      <c r="CL178" s="739"/>
      <c r="CM178" s="739"/>
      <c r="CN178" s="739"/>
      <c r="CO178" s="739"/>
      <c r="CP178" s="739"/>
      <c r="CQ178" s="739"/>
      <c r="CR178" s="739"/>
      <c r="CS178" s="739"/>
      <c r="CT178" s="739"/>
      <c r="CU178" s="740"/>
      <c r="CV178" s="388"/>
      <c r="CW178" s="388"/>
      <c r="CX178" s="388"/>
      <c r="CY178" s="388"/>
      <c r="CZ178" s="388"/>
      <c r="DA178" s="388"/>
      <c r="DB178" s="388"/>
    </row>
    <row r="179" spans="2:106" s="389" customFormat="1" ht="38" customHeight="1">
      <c r="B179" s="388"/>
      <c r="C179" s="388"/>
      <c r="D179" s="388"/>
      <c r="E179" s="388"/>
      <c r="F179" s="388"/>
      <c r="G179" s="388"/>
      <c r="H179" s="388"/>
      <c r="I179" s="388"/>
      <c r="J179" s="738"/>
      <c r="K179" s="739"/>
      <c r="L179" s="739"/>
      <c r="M179" s="739"/>
      <c r="N179" s="739"/>
      <c r="O179" s="739"/>
      <c r="P179" s="739"/>
      <c r="Q179" s="739"/>
      <c r="R179" s="739"/>
      <c r="S179" s="739"/>
      <c r="T179" s="739"/>
      <c r="U179" s="739"/>
      <c r="V179" s="739"/>
      <c r="W179" s="739"/>
      <c r="X179" s="739"/>
      <c r="Y179" s="739"/>
      <c r="Z179" s="739"/>
      <c r="AA179" s="740"/>
      <c r="AB179" s="738"/>
      <c r="AC179" s="739"/>
      <c r="AD179" s="739"/>
      <c r="AE179" s="739"/>
      <c r="AF179" s="739"/>
      <c r="AG179" s="739"/>
      <c r="AH179" s="739"/>
      <c r="AI179" s="739"/>
      <c r="AJ179" s="739"/>
      <c r="AK179" s="739"/>
      <c r="AL179" s="739"/>
      <c r="AM179" s="739"/>
      <c r="AN179" s="739"/>
      <c r="AO179" s="739"/>
      <c r="AP179" s="739"/>
      <c r="AQ179" s="739"/>
      <c r="AR179" s="739"/>
      <c r="AS179" s="740"/>
      <c r="AT179" s="738"/>
      <c r="AU179" s="739"/>
      <c r="AV179" s="739"/>
      <c r="AW179" s="739"/>
      <c r="AX179" s="739"/>
      <c r="AY179" s="739"/>
      <c r="AZ179" s="739"/>
      <c r="BA179" s="739"/>
      <c r="BB179" s="739"/>
      <c r="BC179" s="739"/>
      <c r="BD179" s="739"/>
      <c r="BE179" s="739"/>
      <c r="BF179" s="739"/>
      <c r="BG179" s="739"/>
      <c r="BH179" s="739"/>
      <c r="BI179" s="739"/>
      <c r="BJ179" s="739"/>
      <c r="BK179" s="740"/>
      <c r="BL179" s="738"/>
      <c r="BM179" s="739"/>
      <c r="BN179" s="739"/>
      <c r="BO179" s="739"/>
      <c r="BP179" s="739"/>
      <c r="BQ179" s="739"/>
      <c r="BR179" s="739"/>
      <c r="BS179" s="739"/>
      <c r="BT179" s="739"/>
      <c r="BU179" s="739"/>
      <c r="BV179" s="739"/>
      <c r="BW179" s="739"/>
      <c r="BX179" s="739"/>
      <c r="BY179" s="739"/>
      <c r="BZ179" s="739"/>
      <c r="CA179" s="739"/>
      <c r="CB179" s="739"/>
      <c r="CC179" s="740"/>
      <c r="CD179" s="738"/>
      <c r="CE179" s="739"/>
      <c r="CF179" s="739"/>
      <c r="CG179" s="739"/>
      <c r="CH179" s="739"/>
      <c r="CI179" s="739"/>
      <c r="CJ179" s="739"/>
      <c r="CK179" s="739"/>
      <c r="CL179" s="739"/>
      <c r="CM179" s="739"/>
      <c r="CN179" s="739"/>
      <c r="CO179" s="739"/>
      <c r="CP179" s="739"/>
      <c r="CQ179" s="739"/>
      <c r="CR179" s="739"/>
      <c r="CS179" s="739"/>
      <c r="CT179" s="739"/>
      <c r="CU179" s="740"/>
      <c r="CV179" s="388"/>
      <c r="CW179" s="388"/>
      <c r="CX179" s="388"/>
      <c r="CY179" s="388"/>
      <c r="CZ179" s="388"/>
      <c r="DA179" s="388"/>
      <c r="DB179" s="388"/>
    </row>
    <row r="180" spans="2:106" s="389" customFormat="1" ht="38" customHeight="1">
      <c r="B180" s="388"/>
      <c r="C180" s="388"/>
      <c r="D180" s="388"/>
      <c r="E180" s="388"/>
      <c r="F180" s="388"/>
      <c r="G180" s="388"/>
      <c r="H180" s="388"/>
      <c r="I180" s="388"/>
      <c r="J180" s="738"/>
      <c r="K180" s="739"/>
      <c r="L180" s="739"/>
      <c r="M180" s="739"/>
      <c r="N180" s="739"/>
      <c r="O180" s="739"/>
      <c r="P180" s="739"/>
      <c r="Q180" s="739"/>
      <c r="R180" s="739"/>
      <c r="S180" s="739"/>
      <c r="T180" s="739"/>
      <c r="U180" s="739"/>
      <c r="V180" s="739"/>
      <c r="W180" s="739"/>
      <c r="X180" s="739"/>
      <c r="Y180" s="739"/>
      <c r="Z180" s="739"/>
      <c r="AA180" s="740"/>
      <c r="AB180" s="738"/>
      <c r="AC180" s="739"/>
      <c r="AD180" s="739"/>
      <c r="AE180" s="739"/>
      <c r="AF180" s="739"/>
      <c r="AG180" s="739"/>
      <c r="AH180" s="739"/>
      <c r="AI180" s="739"/>
      <c r="AJ180" s="739"/>
      <c r="AK180" s="739"/>
      <c r="AL180" s="739"/>
      <c r="AM180" s="739"/>
      <c r="AN180" s="739"/>
      <c r="AO180" s="739"/>
      <c r="AP180" s="739"/>
      <c r="AQ180" s="739"/>
      <c r="AR180" s="739"/>
      <c r="AS180" s="740"/>
      <c r="AT180" s="738"/>
      <c r="AU180" s="739"/>
      <c r="AV180" s="739"/>
      <c r="AW180" s="739"/>
      <c r="AX180" s="739"/>
      <c r="AY180" s="739"/>
      <c r="AZ180" s="739"/>
      <c r="BA180" s="739"/>
      <c r="BB180" s="739"/>
      <c r="BC180" s="739"/>
      <c r="BD180" s="739"/>
      <c r="BE180" s="739"/>
      <c r="BF180" s="739"/>
      <c r="BG180" s="739"/>
      <c r="BH180" s="739"/>
      <c r="BI180" s="739"/>
      <c r="BJ180" s="739"/>
      <c r="BK180" s="740"/>
      <c r="BL180" s="738"/>
      <c r="BM180" s="739"/>
      <c r="BN180" s="739"/>
      <c r="BO180" s="739"/>
      <c r="BP180" s="739"/>
      <c r="BQ180" s="739"/>
      <c r="BR180" s="739"/>
      <c r="BS180" s="739"/>
      <c r="BT180" s="739"/>
      <c r="BU180" s="739"/>
      <c r="BV180" s="739"/>
      <c r="BW180" s="739"/>
      <c r="BX180" s="739"/>
      <c r="BY180" s="739"/>
      <c r="BZ180" s="739"/>
      <c r="CA180" s="739"/>
      <c r="CB180" s="739"/>
      <c r="CC180" s="740"/>
      <c r="CD180" s="738"/>
      <c r="CE180" s="739"/>
      <c r="CF180" s="739"/>
      <c r="CG180" s="739"/>
      <c r="CH180" s="739"/>
      <c r="CI180" s="739"/>
      <c r="CJ180" s="739"/>
      <c r="CK180" s="739"/>
      <c r="CL180" s="739"/>
      <c r="CM180" s="739"/>
      <c r="CN180" s="739"/>
      <c r="CO180" s="739"/>
      <c r="CP180" s="739"/>
      <c r="CQ180" s="739"/>
      <c r="CR180" s="739"/>
      <c r="CS180" s="739"/>
      <c r="CT180" s="739"/>
      <c r="CU180" s="740"/>
      <c r="CV180" s="388"/>
      <c r="CW180" s="388"/>
      <c r="CX180" s="388"/>
      <c r="CY180" s="388"/>
      <c r="CZ180" s="388"/>
      <c r="DA180" s="388"/>
      <c r="DB180" s="388"/>
    </row>
    <row r="181" spans="2:106" s="389" customFormat="1" ht="38" customHeight="1" thickBot="1">
      <c r="B181" s="388"/>
      <c r="C181" s="388"/>
      <c r="D181" s="388"/>
      <c r="E181" s="388"/>
      <c r="F181" s="388"/>
      <c r="G181" s="388"/>
      <c r="H181" s="388"/>
      <c r="I181" s="388"/>
      <c r="J181" s="741"/>
      <c r="K181" s="742"/>
      <c r="L181" s="742"/>
      <c r="M181" s="742"/>
      <c r="N181" s="742"/>
      <c r="O181" s="742"/>
      <c r="P181" s="742"/>
      <c r="Q181" s="742"/>
      <c r="R181" s="742"/>
      <c r="S181" s="742"/>
      <c r="T181" s="742"/>
      <c r="U181" s="742"/>
      <c r="V181" s="742"/>
      <c r="W181" s="742"/>
      <c r="X181" s="742"/>
      <c r="Y181" s="742"/>
      <c r="Z181" s="742"/>
      <c r="AA181" s="743"/>
      <c r="AB181" s="741"/>
      <c r="AC181" s="742"/>
      <c r="AD181" s="742"/>
      <c r="AE181" s="742"/>
      <c r="AF181" s="742"/>
      <c r="AG181" s="742"/>
      <c r="AH181" s="742"/>
      <c r="AI181" s="742"/>
      <c r="AJ181" s="742"/>
      <c r="AK181" s="742"/>
      <c r="AL181" s="742"/>
      <c r="AM181" s="742"/>
      <c r="AN181" s="742"/>
      <c r="AO181" s="742"/>
      <c r="AP181" s="742"/>
      <c r="AQ181" s="742"/>
      <c r="AR181" s="742"/>
      <c r="AS181" s="743"/>
      <c r="AT181" s="741"/>
      <c r="AU181" s="742"/>
      <c r="AV181" s="742"/>
      <c r="AW181" s="742"/>
      <c r="AX181" s="742"/>
      <c r="AY181" s="742"/>
      <c r="AZ181" s="742"/>
      <c r="BA181" s="742"/>
      <c r="BB181" s="742"/>
      <c r="BC181" s="742"/>
      <c r="BD181" s="742"/>
      <c r="BE181" s="742"/>
      <c r="BF181" s="742"/>
      <c r="BG181" s="742"/>
      <c r="BH181" s="742"/>
      <c r="BI181" s="742"/>
      <c r="BJ181" s="742"/>
      <c r="BK181" s="743"/>
      <c r="BL181" s="741"/>
      <c r="BM181" s="742"/>
      <c r="BN181" s="742"/>
      <c r="BO181" s="742"/>
      <c r="BP181" s="742"/>
      <c r="BQ181" s="742"/>
      <c r="BR181" s="742"/>
      <c r="BS181" s="742"/>
      <c r="BT181" s="742"/>
      <c r="BU181" s="742"/>
      <c r="BV181" s="742"/>
      <c r="BW181" s="742"/>
      <c r="BX181" s="742"/>
      <c r="BY181" s="742"/>
      <c r="BZ181" s="742"/>
      <c r="CA181" s="742"/>
      <c r="CB181" s="742"/>
      <c r="CC181" s="743"/>
      <c r="CD181" s="741"/>
      <c r="CE181" s="742"/>
      <c r="CF181" s="742"/>
      <c r="CG181" s="742"/>
      <c r="CH181" s="742"/>
      <c r="CI181" s="742"/>
      <c r="CJ181" s="742"/>
      <c r="CK181" s="742"/>
      <c r="CL181" s="742"/>
      <c r="CM181" s="742"/>
      <c r="CN181" s="742"/>
      <c r="CO181" s="742"/>
      <c r="CP181" s="742"/>
      <c r="CQ181" s="742"/>
      <c r="CR181" s="742"/>
      <c r="CS181" s="742"/>
      <c r="CT181" s="742"/>
      <c r="CU181" s="743"/>
      <c r="CV181" s="388"/>
      <c r="CW181" s="388"/>
      <c r="CX181" s="388"/>
      <c r="CY181" s="388"/>
      <c r="CZ181" s="388"/>
      <c r="DA181" s="388"/>
      <c r="DB181" s="388"/>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53125" defaultRowHeight="14.5"/>
  <cols>
    <col min="1" max="1" width="4" style="245" customWidth="1"/>
    <col min="2" max="2" width="22.453125" style="245" customWidth="1"/>
    <col min="3" max="3" width="38.453125" style="245" customWidth="1"/>
    <col min="4" max="5" width="10.453125" style="245" customWidth="1"/>
    <col min="6" max="6" width="4" style="245" customWidth="1"/>
    <col min="7" max="7" width="22.453125" style="245" customWidth="1"/>
    <col min="8" max="8" width="38.453125" style="245" customWidth="1"/>
    <col min="9" max="16384" width="11.453125" style="245"/>
  </cols>
  <sheetData>
    <row r="1" spans="1:10" s="6" customFormat="1" ht="55" customHeight="1"/>
    <row r="2" spans="1:10" s="6" customFormat="1" ht="30" customHeight="1"/>
    <row r="4" spans="1:10" ht="8.25" customHeight="1">
      <c r="A4" s="776"/>
      <c r="B4" s="776"/>
      <c r="C4" s="776"/>
      <c r="D4" s="776"/>
      <c r="E4" s="776"/>
      <c r="F4" s="776"/>
      <c r="G4" s="776"/>
      <c r="H4" s="776"/>
    </row>
    <row r="5" spans="1:10" ht="25.5" customHeight="1">
      <c r="A5" s="777" t="s">
        <v>944</v>
      </c>
      <c r="B5" s="777"/>
      <c r="C5" s="778"/>
      <c r="D5" s="778"/>
      <c r="E5" s="778"/>
      <c r="F5" s="777" t="s">
        <v>887</v>
      </c>
      <c r="G5" s="777"/>
      <c r="H5" s="779"/>
      <c r="I5" s="779"/>
      <c r="J5" s="779"/>
    </row>
    <row r="6" spans="1:10" ht="18" customHeight="1">
      <c r="A6" s="246"/>
      <c r="B6" s="246"/>
      <c r="C6" s="247"/>
      <c r="D6" s="247"/>
      <c r="E6" s="247"/>
      <c r="F6" s="246"/>
      <c r="G6" s="246"/>
      <c r="H6" s="246"/>
    </row>
    <row r="7" spans="1:10" ht="14.5" customHeight="1">
      <c r="A7" s="780" t="s">
        <v>945</v>
      </c>
      <c r="B7" s="780"/>
      <c r="C7" s="780"/>
      <c r="D7" s="780"/>
      <c r="E7" s="780"/>
      <c r="F7" s="780"/>
      <c r="G7" s="780"/>
      <c r="H7" s="780"/>
      <c r="I7" s="780"/>
      <c r="J7" s="780"/>
    </row>
    <row r="8" spans="1:10" ht="26">
      <c r="A8" s="248" t="s">
        <v>114</v>
      </c>
      <c r="B8" s="249" t="s">
        <v>911</v>
      </c>
      <c r="C8" s="249" t="s">
        <v>946</v>
      </c>
      <c r="D8" s="249" t="s">
        <v>227</v>
      </c>
      <c r="E8" s="249" t="s">
        <v>883</v>
      </c>
      <c r="F8" s="249" t="s">
        <v>114</v>
      </c>
      <c r="G8" s="249" t="s">
        <v>911</v>
      </c>
      <c r="H8" s="249" t="s">
        <v>947</v>
      </c>
      <c r="I8" s="249" t="s">
        <v>227</v>
      </c>
      <c r="J8" s="249" t="s">
        <v>883</v>
      </c>
    </row>
    <row r="9" spans="1:10">
      <c r="A9" s="250">
        <v>1</v>
      </c>
      <c r="B9" s="251"/>
      <c r="C9" s="251"/>
      <c r="D9" s="251"/>
      <c r="E9" s="251"/>
      <c r="F9" s="252">
        <v>1</v>
      </c>
      <c r="G9" s="251"/>
      <c r="H9" s="251"/>
      <c r="I9" s="251"/>
      <c r="J9" s="251"/>
    </row>
    <row r="10" spans="1:10">
      <c r="A10" s="250">
        <v>2</v>
      </c>
      <c r="B10" s="251"/>
      <c r="C10" s="251"/>
      <c r="D10" s="251"/>
      <c r="E10" s="251"/>
      <c r="F10" s="252">
        <v>2</v>
      </c>
      <c r="G10" s="251"/>
      <c r="H10" s="251"/>
      <c r="I10" s="251"/>
      <c r="J10" s="251"/>
    </row>
    <row r="11" spans="1:10">
      <c r="A11" s="250">
        <v>3</v>
      </c>
      <c r="B11" s="251"/>
      <c r="C11" s="251"/>
      <c r="D11" s="251"/>
      <c r="E11" s="251"/>
      <c r="F11" s="252">
        <v>3</v>
      </c>
      <c r="G11" s="251"/>
      <c r="H11" s="251"/>
      <c r="I11" s="251"/>
      <c r="J11" s="251"/>
    </row>
    <row r="12" spans="1:10">
      <c r="A12" s="250">
        <v>4</v>
      </c>
      <c r="B12" s="251"/>
      <c r="C12" s="251"/>
      <c r="D12" s="251"/>
      <c r="E12" s="251"/>
      <c r="F12" s="252">
        <v>4</v>
      </c>
      <c r="G12" s="251"/>
      <c r="H12" s="251"/>
      <c r="I12" s="251"/>
      <c r="J12" s="251"/>
    </row>
    <row r="13" spans="1:10">
      <c r="A13" s="250">
        <v>5</v>
      </c>
      <c r="B13" s="251"/>
      <c r="C13" s="251"/>
      <c r="D13" s="251"/>
      <c r="E13" s="251"/>
      <c r="F13" s="252">
        <v>5</v>
      </c>
      <c r="G13" s="251"/>
      <c r="H13" s="251"/>
      <c r="I13" s="251"/>
      <c r="J13" s="251"/>
    </row>
    <row r="14" spans="1:10">
      <c r="A14" s="250">
        <v>6</v>
      </c>
      <c r="B14" s="251"/>
      <c r="C14" s="251"/>
      <c r="D14" s="251"/>
      <c r="E14" s="251"/>
      <c r="F14" s="252">
        <v>6</v>
      </c>
      <c r="G14" s="251"/>
      <c r="H14" s="251"/>
      <c r="I14" s="251"/>
      <c r="J14" s="251"/>
    </row>
    <row r="15" spans="1:10">
      <c r="A15" s="250">
        <v>7</v>
      </c>
      <c r="B15" s="251"/>
      <c r="C15" s="251"/>
      <c r="D15" s="251"/>
      <c r="E15" s="251"/>
      <c r="F15" s="252">
        <v>7</v>
      </c>
      <c r="G15" s="251"/>
      <c r="H15" s="251"/>
      <c r="I15" s="251"/>
      <c r="J15" s="251"/>
    </row>
    <row r="16" spans="1:10">
      <c r="A16" s="250">
        <v>8</v>
      </c>
      <c r="B16" s="251"/>
      <c r="C16" s="251"/>
      <c r="D16" s="251"/>
      <c r="E16" s="251"/>
      <c r="F16" s="252">
        <v>8</v>
      </c>
      <c r="G16" s="251"/>
      <c r="H16" s="251"/>
      <c r="I16" s="251"/>
      <c r="J16" s="251"/>
    </row>
    <row r="18" spans="1:10" ht="16.5" customHeight="1">
      <c r="A18" s="774" t="s">
        <v>948</v>
      </c>
      <c r="B18" s="774"/>
      <c r="C18" s="774"/>
      <c r="D18" s="774"/>
      <c r="E18" s="774"/>
      <c r="F18" s="774"/>
      <c r="G18" s="774"/>
      <c r="H18" s="774"/>
      <c r="I18" s="774"/>
      <c r="J18" s="774"/>
    </row>
    <row r="19" spans="1:10" ht="26">
      <c r="A19" s="253" t="s">
        <v>114</v>
      </c>
      <c r="B19" s="253" t="s">
        <v>912</v>
      </c>
      <c r="C19" s="253" t="s">
        <v>949</v>
      </c>
      <c r="D19" s="253" t="s">
        <v>227</v>
      </c>
      <c r="E19" s="253" t="s">
        <v>883</v>
      </c>
      <c r="F19" s="253" t="s">
        <v>114</v>
      </c>
      <c r="G19" s="253" t="s">
        <v>912</v>
      </c>
      <c r="H19" s="253" t="s">
        <v>950</v>
      </c>
      <c r="I19" s="253" t="s">
        <v>227</v>
      </c>
      <c r="J19" s="253" t="s">
        <v>883</v>
      </c>
    </row>
    <row r="20" spans="1:10">
      <c r="A20" s="250">
        <v>1</v>
      </c>
      <c r="B20" s="251"/>
      <c r="C20" s="251"/>
      <c r="D20" s="251"/>
      <c r="E20" s="251"/>
      <c r="F20" s="252">
        <v>1</v>
      </c>
      <c r="G20" s="251"/>
      <c r="H20" s="251"/>
      <c r="I20" s="251"/>
      <c r="J20" s="251"/>
    </row>
    <row r="21" spans="1:10">
      <c r="A21" s="250">
        <v>2</v>
      </c>
      <c r="B21" s="251"/>
      <c r="C21" s="251"/>
      <c r="D21" s="251"/>
      <c r="E21" s="251"/>
      <c r="F21" s="252">
        <v>2</v>
      </c>
      <c r="G21" s="251"/>
      <c r="H21" s="251"/>
      <c r="I21" s="251"/>
      <c r="J21" s="251"/>
    </row>
    <row r="22" spans="1:10">
      <c r="A22" s="250">
        <v>3</v>
      </c>
      <c r="B22" s="251"/>
      <c r="C22" s="251"/>
      <c r="D22" s="251"/>
      <c r="E22" s="251"/>
      <c r="F22" s="252">
        <v>3</v>
      </c>
      <c r="G22" s="251"/>
      <c r="H22" s="251"/>
      <c r="I22" s="251"/>
      <c r="J22" s="251"/>
    </row>
    <row r="23" spans="1:10">
      <c r="A23" s="250">
        <v>4</v>
      </c>
      <c r="B23" s="251"/>
      <c r="C23" s="251"/>
      <c r="D23" s="251"/>
      <c r="E23" s="251"/>
      <c r="F23" s="252">
        <v>4</v>
      </c>
      <c r="G23" s="251"/>
      <c r="H23" s="251"/>
      <c r="I23" s="251"/>
      <c r="J23" s="251"/>
    </row>
    <row r="24" spans="1:10">
      <c r="A24" s="250">
        <v>5</v>
      </c>
      <c r="B24" s="251"/>
      <c r="C24" s="251"/>
      <c r="D24" s="251"/>
      <c r="E24" s="251"/>
      <c r="F24" s="252">
        <v>5</v>
      </c>
      <c r="G24" s="251"/>
      <c r="H24" s="251"/>
      <c r="I24" s="251"/>
      <c r="J24" s="251"/>
    </row>
    <row r="25" spans="1:10">
      <c r="A25" s="250">
        <v>6</v>
      </c>
      <c r="B25" s="251"/>
      <c r="C25" s="251"/>
      <c r="D25" s="251"/>
      <c r="E25" s="251"/>
      <c r="F25" s="252">
        <v>6</v>
      </c>
      <c r="G25" s="251"/>
      <c r="H25" s="251"/>
      <c r="I25" s="251"/>
      <c r="J25" s="251"/>
    </row>
    <row r="26" spans="1:10">
      <c r="A26" s="250">
        <v>7</v>
      </c>
      <c r="B26" s="251"/>
      <c r="C26" s="251"/>
      <c r="D26" s="251"/>
      <c r="E26" s="251"/>
      <c r="F26" s="252">
        <v>7</v>
      </c>
      <c r="G26" s="251"/>
      <c r="H26" s="251"/>
      <c r="I26" s="251"/>
      <c r="J26" s="251"/>
    </row>
    <row r="27" spans="1:10">
      <c r="A27" s="250">
        <v>8</v>
      </c>
      <c r="B27" s="251"/>
      <c r="C27" s="251"/>
      <c r="D27" s="251"/>
      <c r="E27" s="251"/>
      <c r="F27" s="252">
        <v>8</v>
      </c>
      <c r="G27" s="251"/>
      <c r="H27" s="251"/>
      <c r="I27" s="251"/>
      <c r="J27" s="251"/>
    </row>
    <row r="28" spans="1:10">
      <c r="A28" s="254"/>
      <c r="B28" s="255"/>
      <c r="C28" s="255"/>
      <c r="D28" s="255"/>
      <c r="E28" s="255"/>
      <c r="F28" s="256"/>
      <c r="G28" s="255"/>
      <c r="H28" s="255"/>
    </row>
    <row r="29" spans="1:10" ht="14.5" customHeight="1">
      <c r="A29" s="775" t="s">
        <v>951</v>
      </c>
      <c r="B29" s="775"/>
      <c r="C29" s="775"/>
      <c r="D29" s="775"/>
      <c r="E29" s="775"/>
      <c r="F29" s="775"/>
      <c r="G29" s="775"/>
      <c r="H29" s="775"/>
      <c r="I29" s="775"/>
      <c r="J29" s="775"/>
    </row>
    <row r="30" spans="1:10" ht="26">
      <c r="A30" s="257" t="s">
        <v>114</v>
      </c>
      <c r="B30" s="258" t="s">
        <v>952</v>
      </c>
      <c r="C30" s="258" t="s">
        <v>949</v>
      </c>
      <c r="D30" s="258" t="s">
        <v>227</v>
      </c>
      <c r="E30" s="258" t="s">
        <v>883</v>
      </c>
      <c r="F30" s="258" t="s">
        <v>114</v>
      </c>
      <c r="G30" s="258" t="s">
        <v>952</v>
      </c>
      <c r="H30" s="258" t="s">
        <v>950</v>
      </c>
      <c r="I30" s="258" t="s">
        <v>227</v>
      </c>
      <c r="J30" s="258" t="s">
        <v>883</v>
      </c>
    </row>
    <row r="31" spans="1:10">
      <c r="A31" s="250">
        <v>1</v>
      </c>
      <c r="B31" s="251"/>
      <c r="C31" s="251"/>
      <c r="D31" s="251"/>
      <c r="E31" s="251"/>
      <c r="F31" s="252">
        <v>1</v>
      </c>
      <c r="G31" s="251"/>
      <c r="H31" s="251"/>
      <c r="I31" s="251"/>
      <c r="J31" s="251"/>
    </row>
    <row r="32" spans="1:10">
      <c r="A32" s="250">
        <v>2</v>
      </c>
      <c r="B32" s="251"/>
      <c r="C32" s="251"/>
      <c r="D32" s="251"/>
      <c r="E32" s="251"/>
      <c r="F32" s="252">
        <v>2</v>
      </c>
      <c r="G32" s="251"/>
      <c r="H32" s="251"/>
      <c r="I32" s="251"/>
      <c r="J32" s="251"/>
    </row>
    <row r="33" spans="1:10">
      <c r="A33" s="250">
        <v>3</v>
      </c>
      <c r="B33" s="251"/>
      <c r="C33" s="251"/>
      <c r="D33" s="251"/>
      <c r="E33" s="251"/>
      <c r="F33" s="252">
        <v>3</v>
      </c>
      <c r="G33" s="251"/>
      <c r="H33" s="251"/>
      <c r="I33" s="251"/>
      <c r="J33" s="251"/>
    </row>
    <row r="34" spans="1:10">
      <c r="A34" s="250">
        <v>4</v>
      </c>
      <c r="B34" s="251"/>
      <c r="C34" s="251"/>
      <c r="D34" s="251"/>
      <c r="E34" s="251"/>
      <c r="F34" s="252">
        <v>4</v>
      </c>
      <c r="G34" s="251"/>
      <c r="H34" s="251"/>
      <c r="I34" s="251"/>
      <c r="J34" s="251"/>
    </row>
    <row r="35" spans="1:10">
      <c r="A35" s="250">
        <v>5</v>
      </c>
      <c r="B35" s="251"/>
      <c r="C35" s="251"/>
      <c r="D35" s="251"/>
      <c r="E35" s="251"/>
      <c r="F35" s="252">
        <v>5</v>
      </c>
      <c r="G35" s="251"/>
      <c r="H35" s="251"/>
      <c r="I35" s="251"/>
      <c r="J35" s="251"/>
    </row>
    <row r="36" spans="1:10">
      <c r="A36" s="250">
        <v>6</v>
      </c>
      <c r="B36" s="251"/>
      <c r="C36" s="251"/>
      <c r="D36" s="251"/>
      <c r="E36" s="251"/>
      <c r="F36" s="252">
        <v>5</v>
      </c>
      <c r="G36" s="251"/>
      <c r="H36" s="251"/>
      <c r="I36" s="251"/>
      <c r="J36" s="251"/>
    </row>
    <row r="37" spans="1:10">
      <c r="A37" s="250">
        <v>7</v>
      </c>
      <c r="B37" s="251"/>
      <c r="C37" s="251"/>
      <c r="D37" s="251"/>
      <c r="E37" s="251"/>
      <c r="F37" s="252">
        <v>5</v>
      </c>
      <c r="G37" s="251"/>
      <c r="H37" s="251"/>
      <c r="I37" s="251"/>
      <c r="J37" s="251"/>
    </row>
    <row r="38" spans="1:10">
      <c r="A38" s="250">
        <v>8</v>
      </c>
      <c r="B38" s="251"/>
      <c r="C38" s="251"/>
      <c r="D38" s="251"/>
      <c r="E38" s="251"/>
      <c r="F38" s="252">
        <v>5</v>
      </c>
      <c r="G38" s="251"/>
      <c r="H38" s="251"/>
      <c r="I38" s="251"/>
      <c r="J38" s="251"/>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6" customFormat="1" ht="25.5">
      <c r="A1" s="792"/>
      <c r="B1" s="264"/>
      <c r="C1" s="264"/>
      <c r="D1" s="264"/>
      <c r="E1" s="264"/>
      <c r="F1" s="264"/>
      <c r="G1" s="264"/>
      <c r="H1" s="264"/>
      <c r="I1" s="264"/>
      <c r="J1" s="264"/>
      <c r="K1" s="264"/>
      <c r="L1" s="265"/>
      <c r="M1" s="265"/>
      <c r="N1" s="265"/>
      <c r="O1" s="265"/>
      <c r="P1" s="265"/>
      <c r="Q1" s="265"/>
      <c r="R1" s="263"/>
      <c r="S1" s="263"/>
      <c r="T1" s="263"/>
      <c r="U1" s="263"/>
      <c r="V1" s="263"/>
      <c r="W1" s="263"/>
      <c r="X1" s="263"/>
      <c r="Y1" s="263"/>
      <c r="Z1" s="263"/>
      <c r="AA1" s="263"/>
      <c r="AB1" s="263"/>
      <c r="AC1" s="263"/>
      <c r="AD1" s="263"/>
      <c r="AE1" s="263"/>
      <c r="AF1" s="263"/>
      <c r="AG1" s="263"/>
    </row>
    <row r="2" spans="1:33" s="266" customFormat="1" ht="25.5">
      <c r="A2" s="792"/>
      <c r="B2" s="264"/>
      <c r="C2" s="264"/>
      <c r="D2" s="264"/>
      <c r="E2" s="264"/>
      <c r="F2" s="264"/>
      <c r="G2" s="264"/>
      <c r="H2" s="264"/>
      <c r="I2" s="264"/>
      <c r="J2" s="264"/>
      <c r="K2" s="264"/>
      <c r="L2" s="265"/>
      <c r="M2" s="265"/>
      <c r="N2" s="265"/>
      <c r="O2" s="265"/>
      <c r="P2" s="265"/>
      <c r="Q2" s="265"/>
      <c r="R2" s="263"/>
      <c r="S2" s="263"/>
      <c r="T2" s="263"/>
      <c r="U2" s="263"/>
      <c r="V2" s="263"/>
      <c r="W2" s="263"/>
      <c r="X2" s="263"/>
      <c r="Y2" s="263"/>
      <c r="Z2" s="263"/>
      <c r="AA2" s="263"/>
      <c r="AB2" s="263"/>
      <c r="AC2" s="263"/>
      <c r="AD2" s="263"/>
      <c r="AE2" s="263"/>
      <c r="AF2" s="263"/>
      <c r="AG2" s="263"/>
    </row>
    <row r="3" spans="1:33" s="266" customFormat="1" ht="16" thickBot="1">
      <c r="A3" s="793"/>
      <c r="B3" s="267"/>
      <c r="C3" s="267"/>
      <c r="D3" s="267"/>
      <c r="E3" s="267"/>
      <c r="F3" s="267"/>
      <c r="G3" s="267"/>
      <c r="H3" s="267"/>
      <c r="I3" s="267"/>
      <c r="J3" s="267"/>
      <c r="K3" s="267"/>
      <c r="L3" s="265"/>
      <c r="M3" s="265"/>
      <c r="N3" s="265"/>
      <c r="O3" s="265"/>
      <c r="P3" s="265"/>
      <c r="Q3" s="265"/>
      <c r="R3" s="263"/>
      <c r="S3" s="263"/>
      <c r="T3" s="263"/>
      <c r="U3" s="263"/>
      <c r="V3" s="263"/>
      <c r="W3" s="263"/>
      <c r="X3" s="263"/>
      <c r="Y3" s="263"/>
      <c r="Z3" s="263"/>
      <c r="AA3" s="263"/>
      <c r="AB3" s="263"/>
      <c r="AC3" s="263"/>
      <c r="AD3" s="263"/>
      <c r="AE3" s="263"/>
      <c r="AF3" s="263"/>
      <c r="AG3" s="263"/>
    </row>
    <row r="4" spans="1:33">
      <c r="A4" s="268"/>
      <c r="B4" s="269"/>
      <c r="C4" s="269"/>
      <c r="D4" s="269"/>
      <c r="E4" s="269"/>
      <c r="F4" s="269"/>
      <c r="G4" s="269"/>
      <c r="H4" s="269"/>
      <c r="I4" s="788"/>
      <c r="J4" s="789"/>
      <c r="K4" s="789"/>
      <c r="L4" s="789"/>
      <c r="M4" s="789"/>
      <c r="N4" s="789"/>
      <c r="O4" s="789"/>
      <c r="P4" s="789"/>
      <c r="Q4" s="789"/>
      <c r="R4" s="789"/>
      <c r="S4" s="789"/>
      <c r="T4" s="789"/>
      <c r="U4" s="789"/>
      <c r="V4" s="789"/>
      <c r="W4" s="789"/>
      <c r="X4" s="789"/>
      <c r="Y4" s="789"/>
      <c r="Z4" s="789"/>
      <c r="AA4" s="789"/>
      <c r="AB4" s="789"/>
      <c r="AC4" s="789"/>
      <c r="AD4" s="789"/>
      <c r="AE4" s="794"/>
      <c r="AF4" s="794"/>
      <c r="AG4" s="794"/>
    </row>
    <row r="5" spans="1:33" ht="15" thickBot="1">
      <c r="A5" s="270"/>
      <c r="I5" s="790"/>
      <c r="J5" s="791"/>
      <c r="K5" s="791"/>
      <c r="L5" s="791"/>
      <c r="M5" s="791"/>
      <c r="N5" s="791"/>
      <c r="O5" s="791"/>
      <c r="P5" s="791"/>
      <c r="Q5" s="791"/>
      <c r="R5" s="791"/>
      <c r="S5" s="791"/>
      <c r="T5" s="791"/>
      <c r="U5" s="791"/>
      <c r="V5" s="791"/>
      <c r="W5" s="791"/>
      <c r="X5" s="791"/>
      <c r="Y5" s="791"/>
      <c r="Z5" s="791"/>
      <c r="AA5" s="791"/>
      <c r="AB5" s="791"/>
      <c r="AC5" s="791"/>
      <c r="AD5" s="791"/>
      <c r="AE5" s="795"/>
      <c r="AF5" s="795"/>
      <c r="AG5" s="795"/>
    </row>
    <row r="6" spans="1:33" ht="20">
      <c r="A6" s="796" t="s">
        <v>1014</v>
      </c>
      <c r="B6" s="797"/>
      <c r="C6" s="797"/>
      <c r="D6" s="797"/>
      <c r="E6" s="797"/>
      <c r="F6" s="797"/>
      <c r="G6" s="797"/>
      <c r="H6" s="797"/>
      <c r="I6" s="797" t="s">
        <v>1015</v>
      </c>
      <c r="J6" s="797"/>
      <c r="K6" s="797"/>
      <c r="L6" s="797"/>
      <c r="M6" s="797"/>
      <c r="N6" s="797"/>
      <c r="O6" s="797"/>
      <c r="P6" s="797"/>
      <c r="Q6" s="797"/>
      <c r="R6" s="797"/>
      <c r="S6" s="797"/>
      <c r="T6" s="798" t="s">
        <v>321</v>
      </c>
      <c r="U6" s="798"/>
      <c r="V6" s="798"/>
      <c r="W6" s="798"/>
      <c r="X6" s="798"/>
      <c r="Y6" s="798"/>
      <c r="Z6" s="798"/>
      <c r="AA6" s="797" t="s">
        <v>1016</v>
      </c>
      <c r="AB6" s="797"/>
      <c r="AC6" s="797"/>
      <c r="AD6" s="797"/>
      <c r="AE6" s="797"/>
      <c r="AF6" s="797"/>
      <c r="AG6" s="799"/>
    </row>
    <row r="7" spans="1:33" ht="23">
      <c r="A7" s="800" t="s">
        <v>1017</v>
      </c>
      <c r="B7" s="781" t="s">
        <v>24</v>
      </c>
      <c r="C7" s="781" t="s">
        <v>1018</v>
      </c>
      <c r="D7" s="781" t="s">
        <v>1019</v>
      </c>
      <c r="E7" s="781" t="s">
        <v>1020</v>
      </c>
      <c r="F7" s="781" t="s">
        <v>940</v>
      </c>
      <c r="G7" s="781"/>
      <c r="H7" s="781" t="s">
        <v>1021</v>
      </c>
      <c r="I7" s="781" t="s">
        <v>1022</v>
      </c>
      <c r="J7" s="781" t="s">
        <v>1023</v>
      </c>
      <c r="K7" s="781" t="s">
        <v>1024</v>
      </c>
      <c r="L7" s="781" t="s">
        <v>1025</v>
      </c>
      <c r="M7" s="781" t="s">
        <v>1026</v>
      </c>
      <c r="N7" s="781" t="s">
        <v>1027</v>
      </c>
      <c r="O7" s="781" t="s">
        <v>1028</v>
      </c>
      <c r="P7" s="781" t="s">
        <v>1029</v>
      </c>
      <c r="Q7" s="781" t="s">
        <v>1030</v>
      </c>
      <c r="R7" s="781" t="s">
        <v>1031</v>
      </c>
      <c r="S7" s="781"/>
      <c r="T7" s="781"/>
      <c r="U7" s="781"/>
      <c r="V7" s="781"/>
      <c r="W7" s="781"/>
      <c r="X7" s="781"/>
      <c r="Y7" s="781"/>
      <c r="Z7" s="781"/>
      <c r="AA7" s="786" t="s">
        <v>1032</v>
      </c>
      <c r="AB7" s="786" t="s">
        <v>1033</v>
      </c>
      <c r="AC7" s="271" t="s">
        <v>1034</v>
      </c>
      <c r="AD7" s="271" t="s">
        <v>1035</v>
      </c>
      <c r="AE7" s="781" t="s">
        <v>1036</v>
      </c>
      <c r="AF7" s="781" t="s">
        <v>1037</v>
      </c>
      <c r="AG7" s="783" t="s">
        <v>1038</v>
      </c>
    </row>
    <row r="8" spans="1:33">
      <c r="A8" s="800"/>
      <c r="B8" s="781"/>
      <c r="C8" s="781"/>
      <c r="D8" s="781"/>
      <c r="E8" s="781"/>
      <c r="F8" s="781" t="s">
        <v>1039</v>
      </c>
      <c r="G8" s="781" t="s">
        <v>1040</v>
      </c>
      <c r="H8" s="781"/>
      <c r="I8" s="781"/>
      <c r="J8" s="781"/>
      <c r="K8" s="781"/>
      <c r="L8" s="781"/>
      <c r="M8" s="781"/>
      <c r="N8" s="781"/>
      <c r="O8" s="781"/>
      <c r="P8" s="781"/>
      <c r="Q8" s="781"/>
      <c r="R8" s="781" t="s">
        <v>1041</v>
      </c>
      <c r="S8" s="781" t="s">
        <v>1042</v>
      </c>
      <c r="T8" s="785" t="s">
        <v>1043</v>
      </c>
      <c r="U8" s="785"/>
      <c r="V8" s="785"/>
      <c r="W8" s="785"/>
      <c r="X8" s="785"/>
      <c r="Y8" s="271"/>
      <c r="Z8" s="781" t="s">
        <v>182</v>
      </c>
      <c r="AA8" s="786"/>
      <c r="AB8" s="786"/>
      <c r="AC8" s="781" t="s">
        <v>1044</v>
      </c>
      <c r="AD8" s="781" t="s">
        <v>1045</v>
      </c>
      <c r="AE8" s="781"/>
      <c r="AF8" s="781"/>
      <c r="AG8" s="783"/>
    </row>
    <row r="9" spans="1:33" ht="23.15" customHeight="1" thickBot="1">
      <c r="A9" s="801"/>
      <c r="B9" s="782"/>
      <c r="C9" s="782"/>
      <c r="D9" s="782"/>
      <c r="E9" s="782"/>
      <c r="F9" s="782"/>
      <c r="G9" s="782"/>
      <c r="H9" s="782"/>
      <c r="I9" s="782"/>
      <c r="J9" s="782"/>
      <c r="K9" s="782"/>
      <c r="L9" s="782"/>
      <c r="M9" s="782"/>
      <c r="N9" s="782"/>
      <c r="O9" s="272"/>
      <c r="P9" s="272"/>
      <c r="Q9" s="272"/>
      <c r="R9" s="782"/>
      <c r="S9" s="782"/>
      <c r="T9" s="272" t="s">
        <v>1046</v>
      </c>
      <c r="U9" s="272"/>
      <c r="V9" s="272" t="s">
        <v>1047</v>
      </c>
      <c r="W9" s="272"/>
      <c r="X9" s="272" t="s">
        <v>1048</v>
      </c>
      <c r="Y9" s="273"/>
      <c r="Z9" s="782"/>
      <c r="AA9" s="787"/>
      <c r="AB9" s="787"/>
      <c r="AC9" s="782"/>
      <c r="AD9" s="782"/>
      <c r="AE9" s="782"/>
      <c r="AF9" s="782"/>
      <c r="AG9" s="784"/>
    </row>
    <row r="10" spans="1:33" s="3" customFormat="1">
      <c r="A10" s="274"/>
      <c r="B10" s="274"/>
      <c r="C10" s="274"/>
      <c r="D10" s="274"/>
      <c r="E10" s="274"/>
      <c r="F10" s="274"/>
      <c r="G10" s="274"/>
      <c r="H10" s="274"/>
      <c r="I10" s="275"/>
      <c r="J10" s="276"/>
      <c r="K10" s="275"/>
      <c r="L10" s="275"/>
      <c r="M10" s="274"/>
      <c r="N10" s="274"/>
      <c r="O10" s="274"/>
      <c r="P10" s="274"/>
      <c r="Q10" s="274"/>
      <c r="R10" s="274"/>
      <c r="S10" s="277"/>
      <c r="T10" s="274"/>
      <c r="U10" s="274"/>
      <c r="V10" s="274"/>
      <c r="W10" s="274"/>
      <c r="X10" s="274"/>
      <c r="Y10" s="274"/>
      <c r="Z10" s="274"/>
      <c r="AA10" s="274"/>
      <c r="AB10" s="274"/>
      <c r="AC10" s="274"/>
      <c r="AD10" s="274"/>
      <c r="AE10" s="274"/>
      <c r="AF10" s="275"/>
      <c r="AG10" s="274"/>
    </row>
    <row r="11" spans="1:33" s="3" customFormat="1">
      <c r="A11" s="278"/>
      <c r="B11" s="278"/>
      <c r="C11" s="278"/>
      <c r="D11" s="278"/>
      <c r="E11" s="278"/>
      <c r="F11" s="278"/>
      <c r="G11" s="278"/>
      <c r="H11" s="278"/>
      <c r="I11" s="276"/>
      <c r="J11" s="276"/>
      <c r="K11" s="276"/>
      <c r="L11" s="276"/>
      <c r="M11" s="278"/>
      <c r="N11" s="278"/>
      <c r="O11" s="278"/>
      <c r="P11" s="278"/>
      <c r="Q11" s="278"/>
      <c r="R11" s="278"/>
      <c r="S11" s="278"/>
      <c r="T11" s="278"/>
      <c r="U11" s="278"/>
      <c r="V11" s="274"/>
      <c r="W11" s="278"/>
      <c r="X11" s="278"/>
      <c r="Y11" s="278"/>
      <c r="Z11" s="278"/>
      <c r="AA11" s="274"/>
      <c r="AB11" s="274"/>
      <c r="AC11" s="278"/>
      <c r="AD11" s="278"/>
      <c r="AE11" s="278"/>
      <c r="AF11" s="275"/>
      <c r="AG11" s="274"/>
    </row>
    <row r="12" spans="1:33" s="3" customFormat="1">
      <c r="A12" s="278"/>
      <c r="B12" s="278"/>
      <c r="C12" s="278"/>
      <c r="D12" s="278"/>
      <c r="E12" s="278"/>
      <c r="F12" s="278"/>
      <c r="G12" s="278"/>
      <c r="H12" s="278"/>
      <c r="I12" s="276"/>
      <c r="J12" s="276"/>
      <c r="K12" s="276"/>
      <c r="L12" s="276"/>
      <c r="M12" s="278"/>
      <c r="N12" s="278"/>
      <c r="O12" s="278"/>
      <c r="P12" s="278"/>
      <c r="Q12" s="278"/>
      <c r="R12" s="278"/>
      <c r="S12" s="278"/>
      <c r="T12" s="278"/>
      <c r="U12" s="278"/>
      <c r="V12" s="274"/>
      <c r="W12" s="278"/>
      <c r="X12" s="278"/>
      <c r="Y12" s="278"/>
      <c r="Z12" s="278"/>
      <c r="AA12" s="274"/>
      <c r="AB12" s="274"/>
      <c r="AC12" s="278"/>
      <c r="AD12" s="278"/>
      <c r="AE12" s="278"/>
      <c r="AF12" s="275"/>
      <c r="AG12" s="274"/>
    </row>
    <row r="13" spans="1:33" s="3" customFormat="1">
      <c r="A13" s="278"/>
      <c r="B13" s="278"/>
      <c r="C13" s="278"/>
      <c r="D13" s="278"/>
      <c r="E13" s="278"/>
      <c r="F13" s="278"/>
      <c r="G13" s="278"/>
      <c r="H13" s="278"/>
      <c r="I13" s="276"/>
      <c r="J13" s="276"/>
      <c r="K13" s="276"/>
      <c r="L13" s="276"/>
      <c r="M13" s="278"/>
      <c r="N13" s="278"/>
      <c r="O13" s="278"/>
      <c r="P13" s="278"/>
      <c r="Q13" s="278"/>
      <c r="R13" s="278"/>
      <c r="S13" s="278"/>
      <c r="T13" s="278"/>
      <c r="U13" s="278"/>
      <c r="V13" s="274"/>
      <c r="W13" s="278"/>
      <c r="X13" s="278"/>
      <c r="Y13" s="278"/>
      <c r="Z13" s="278"/>
      <c r="AA13" s="274"/>
      <c r="AB13" s="274"/>
      <c r="AC13" s="278"/>
      <c r="AD13" s="278"/>
      <c r="AE13" s="278"/>
      <c r="AF13" s="275"/>
      <c r="AG13" s="274"/>
    </row>
    <row r="14" spans="1:33" s="3" customFormat="1">
      <c r="A14" s="278"/>
      <c r="B14" s="278"/>
      <c r="C14" s="278"/>
      <c r="D14" s="278"/>
      <c r="E14" s="278"/>
      <c r="F14" s="278"/>
      <c r="G14" s="278"/>
      <c r="H14" s="278"/>
      <c r="I14" s="276"/>
      <c r="J14" s="276"/>
      <c r="K14" s="276"/>
      <c r="L14" s="276"/>
      <c r="M14" s="278"/>
      <c r="N14" s="278"/>
      <c r="O14" s="278"/>
      <c r="P14" s="278"/>
      <c r="Q14" s="278"/>
      <c r="R14" s="278"/>
      <c r="S14" s="278"/>
      <c r="T14" s="278"/>
      <c r="U14" s="278"/>
      <c r="V14" s="274"/>
      <c r="W14" s="278"/>
      <c r="X14" s="278"/>
      <c r="Y14" s="278"/>
      <c r="Z14" s="278"/>
      <c r="AA14" s="274"/>
      <c r="AB14" s="278"/>
      <c r="AC14" s="278"/>
      <c r="AD14" s="278"/>
      <c r="AE14" s="278"/>
      <c r="AF14" s="275"/>
      <c r="AG14" s="278"/>
    </row>
    <row r="15" spans="1:33" s="3" customFormat="1">
      <c r="A15" s="278"/>
      <c r="B15" s="278"/>
      <c r="C15" s="278"/>
      <c r="D15" s="278"/>
      <c r="E15" s="278"/>
      <c r="F15" s="278"/>
      <c r="G15" s="278"/>
      <c r="H15" s="278"/>
      <c r="I15" s="276"/>
      <c r="J15" s="276"/>
      <c r="K15" s="276"/>
      <c r="L15" s="276"/>
      <c r="M15" s="278"/>
      <c r="N15" s="278"/>
      <c r="O15" s="278"/>
      <c r="P15" s="278"/>
      <c r="Q15" s="278"/>
      <c r="R15" s="278"/>
      <c r="S15" s="278"/>
      <c r="T15" s="278"/>
      <c r="U15" s="278"/>
      <c r="V15" s="274"/>
      <c r="W15" s="278"/>
      <c r="X15" s="278"/>
      <c r="Y15" s="278"/>
      <c r="Z15" s="278"/>
      <c r="AA15" s="274"/>
      <c r="AB15" s="274"/>
      <c r="AC15" s="278"/>
      <c r="AD15" s="278"/>
      <c r="AE15" s="278"/>
      <c r="AF15" s="275"/>
      <c r="AG15" s="274"/>
    </row>
    <row r="16" spans="1:33" s="3" customFormat="1">
      <c r="A16" s="278"/>
      <c r="B16" s="278"/>
      <c r="C16" s="278"/>
      <c r="D16" s="278"/>
      <c r="E16" s="278"/>
      <c r="F16" s="278"/>
      <c r="G16" s="278"/>
      <c r="H16" s="278"/>
      <c r="I16" s="276"/>
      <c r="J16" s="276"/>
      <c r="K16" s="276"/>
      <c r="L16" s="276"/>
      <c r="M16" s="278"/>
      <c r="N16" s="278"/>
      <c r="O16" s="278"/>
      <c r="P16" s="278"/>
      <c r="Q16" s="278"/>
      <c r="R16" s="278"/>
      <c r="S16" s="278"/>
      <c r="T16" s="278"/>
      <c r="U16" s="278"/>
      <c r="V16" s="274"/>
      <c r="W16" s="278"/>
      <c r="X16" s="278"/>
      <c r="Y16" s="278"/>
      <c r="Z16" s="278"/>
      <c r="AA16" s="274"/>
      <c r="AB16" s="274"/>
      <c r="AC16" s="278"/>
      <c r="AD16" s="278"/>
      <c r="AE16" s="278"/>
      <c r="AF16" s="275"/>
      <c r="AG16" s="274"/>
    </row>
    <row r="17" spans="1:33" s="3" customFormat="1">
      <c r="A17" s="278"/>
      <c r="B17" s="278"/>
      <c r="C17" s="278"/>
      <c r="D17" s="278"/>
      <c r="E17" s="278"/>
      <c r="F17" s="278"/>
      <c r="G17" s="278"/>
      <c r="H17" s="278"/>
      <c r="I17" s="276"/>
      <c r="J17" s="276"/>
      <c r="K17" s="276"/>
      <c r="L17" s="276"/>
      <c r="M17" s="278"/>
      <c r="N17" s="278"/>
      <c r="O17" s="278"/>
      <c r="P17" s="278"/>
      <c r="Q17" s="278"/>
      <c r="R17" s="278"/>
      <c r="S17" s="278"/>
      <c r="T17" s="278"/>
      <c r="U17" s="278"/>
      <c r="V17" s="274"/>
      <c r="W17" s="278"/>
      <c r="X17" s="278"/>
      <c r="Y17" s="278"/>
      <c r="Z17" s="278"/>
      <c r="AA17" s="274"/>
      <c r="AB17" s="274"/>
      <c r="AC17" s="278"/>
      <c r="AD17" s="278"/>
      <c r="AE17" s="278"/>
      <c r="AF17" s="275"/>
      <c r="AG17" s="274"/>
    </row>
    <row r="18" spans="1:33" s="3" customFormat="1">
      <c r="A18" s="278"/>
      <c r="B18" s="278"/>
      <c r="C18" s="278"/>
      <c r="D18" s="278"/>
      <c r="E18" s="278"/>
      <c r="F18" s="278"/>
      <c r="G18" s="278"/>
      <c r="H18" s="278"/>
      <c r="I18" s="276"/>
      <c r="J18" s="276"/>
      <c r="K18" s="276"/>
      <c r="L18" s="276"/>
      <c r="M18" s="278"/>
      <c r="N18" s="278"/>
      <c r="O18" s="278"/>
      <c r="P18" s="278"/>
      <c r="Q18" s="278"/>
      <c r="R18" s="278"/>
      <c r="S18" s="278"/>
      <c r="T18" s="278"/>
      <c r="U18" s="278"/>
      <c r="V18" s="274"/>
      <c r="W18" s="278"/>
      <c r="X18" s="278"/>
      <c r="Y18" s="278"/>
      <c r="Z18" s="278"/>
      <c r="AA18" s="274"/>
      <c r="AB18" s="274"/>
      <c r="AC18" s="278"/>
      <c r="AD18" s="278"/>
      <c r="AE18" s="278"/>
      <c r="AF18" s="275"/>
      <c r="AG18" s="274"/>
    </row>
    <row r="19" spans="1:33" s="3" customFormat="1">
      <c r="A19" s="278"/>
      <c r="B19" s="278"/>
      <c r="C19" s="278"/>
      <c r="D19" s="278"/>
      <c r="E19" s="278"/>
      <c r="F19" s="278"/>
      <c r="G19" s="278"/>
      <c r="H19" s="278"/>
      <c r="I19" s="276"/>
      <c r="J19" s="276"/>
      <c r="K19" s="276"/>
      <c r="L19" s="276"/>
      <c r="M19" s="278"/>
      <c r="N19" s="278"/>
      <c r="O19" s="278"/>
      <c r="P19" s="278"/>
      <c r="Q19" s="278"/>
      <c r="R19" s="278"/>
      <c r="S19" s="278"/>
      <c r="T19" s="278"/>
      <c r="U19" s="278"/>
      <c r="V19" s="274"/>
      <c r="W19" s="278"/>
      <c r="X19" s="278"/>
      <c r="Y19" s="278"/>
      <c r="Z19" s="278"/>
      <c r="AA19" s="274"/>
      <c r="AB19" s="274"/>
      <c r="AC19" s="278"/>
      <c r="AD19" s="278"/>
      <c r="AE19" s="278"/>
      <c r="AF19" s="275"/>
      <c r="AG19" s="274"/>
    </row>
    <row r="20" spans="1:33" s="3" customFormat="1">
      <c r="A20" s="278"/>
      <c r="B20" s="278"/>
      <c r="C20" s="278"/>
      <c r="D20" s="278"/>
      <c r="E20" s="278"/>
      <c r="F20" s="278"/>
      <c r="G20" s="278"/>
      <c r="H20" s="278"/>
      <c r="I20" s="276"/>
      <c r="J20" s="276"/>
      <c r="K20" s="276"/>
      <c r="L20" s="276"/>
      <c r="M20" s="278"/>
      <c r="N20" s="278"/>
      <c r="O20" s="278"/>
      <c r="P20" s="278"/>
      <c r="Q20" s="278"/>
      <c r="R20" s="278"/>
      <c r="S20" s="278"/>
      <c r="T20" s="278"/>
      <c r="U20" s="278"/>
      <c r="V20" s="274"/>
      <c r="W20" s="278"/>
      <c r="X20" s="278"/>
      <c r="Y20" s="278"/>
      <c r="Z20" s="278"/>
      <c r="AA20" s="274"/>
      <c r="AB20" s="274"/>
      <c r="AC20" s="278"/>
      <c r="AD20" s="278"/>
      <c r="AE20" s="278"/>
      <c r="AF20" s="275"/>
      <c r="AG20" s="274"/>
    </row>
    <row r="21" spans="1:33" s="3" customFormat="1">
      <c r="A21" s="278"/>
      <c r="B21" s="278"/>
      <c r="C21" s="278"/>
      <c r="D21" s="278"/>
      <c r="E21" s="278"/>
      <c r="F21" s="278"/>
      <c r="G21" s="278"/>
      <c r="H21" s="278"/>
      <c r="I21" s="276"/>
      <c r="J21" s="276"/>
      <c r="K21" s="276"/>
      <c r="L21" s="276"/>
      <c r="M21" s="278"/>
      <c r="N21" s="278"/>
      <c r="O21" s="278"/>
      <c r="P21" s="278"/>
      <c r="Q21" s="278"/>
      <c r="R21" s="278"/>
      <c r="S21" s="278"/>
      <c r="T21" s="278"/>
      <c r="U21" s="278"/>
      <c r="V21" s="274"/>
      <c r="W21" s="278"/>
      <c r="X21" s="278"/>
      <c r="Y21" s="278"/>
      <c r="Z21" s="278"/>
      <c r="AA21" s="274"/>
      <c r="AB21" s="274"/>
      <c r="AC21" s="278"/>
      <c r="AD21" s="278"/>
      <c r="AE21" s="278"/>
      <c r="AF21" s="275"/>
      <c r="AG21" s="274"/>
    </row>
    <row r="22" spans="1:33" s="3" customFormat="1">
      <c r="A22" s="278"/>
      <c r="B22" s="278"/>
      <c r="C22" s="278"/>
      <c r="D22" s="278"/>
      <c r="E22" s="278"/>
      <c r="F22" s="278"/>
      <c r="G22" s="278"/>
      <c r="H22" s="278"/>
      <c r="I22" s="276"/>
      <c r="J22" s="276"/>
      <c r="K22" s="276"/>
      <c r="L22" s="276"/>
      <c r="M22" s="278"/>
      <c r="N22" s="278"/>
      <c r="O22" s="278"/>
      <c r="P22" s="278"/>
      <c r="Q22" s="278"/>
      <c r="R22" s="278"/>
      <c r="S22" s="278"/>
      <c r="T22" s="278"/>
      <c r="U22" s="278"/>
      <c r="V22" s="274"/>
      <c r="W22" s="278"/>
      <c r="X22" s="278"/>
      <c r="Y22" s="278"/>
      <c r="Z22" s="278"/>
      <c r="AA22" s="274"/>
      <c r="AB22" s="274"/>
      <c r="AC22" s="278"/>
      <c r="AD22" s="278"/>
      <c r="AE22" s="278"/>
      <c r="AF22" s="275"/>
      <c r="AG22" s="274"/>
    </row>
    <row r="23" spans="1:33" s="3" customFormat="1">
      <c r="A23" s="278"/>
      <c r="B23" s="278"/>
      <c r="C23" s="278"/>
      <c r="D23" s="278"/>
      <c r="E23" s="278"/>
      <c r="F23" s="278"/>
      <c r="G23" s="278"/>
      <c r="H23" s="278"/>
      <c r="I23" s="276"/>
      <c r="J23" s="276"/>
      <c r="K23" s="276"/>
      <c r="L23" s="276"/>
      <c r="M23" s="278"/>
      <c r="N23" s="278"/>
      <c r="O23" s="278"/>
      <c r="P23" s="278"/>
      <c r="Q23" s="278"/>
      <c r="R23" s="278"/>
      <c r="S23" s="278"/>
      <c r="T23" s="278"/>
      <c r="U23" s="278"/>
      <c r="V23" s="274"/>
      <c r="W23" s="278"/>
      <c r="X23" s="278"/>
      <c r="Y23" s="278"/>
      <c r="Z23" s="278"/>
      <c r="AA23" s="274"/>
      <c r="AB23" s="274"/>
      <c r="AC23" s="278"/>
      <c r="AD23" s="278"/>
      <c r="AE23" s="278"/>
      <c r="AF23" s="275"/>
      <c r="AG23" s="274"/>
    </row>
    <row r="24" spans="1:33" s="3" customFormat="1">
      <c r="A24" s="278"/>
      <c r="B24" s="278"/>
      <c r="C24" s="278"/>
      <c r="D24" s="278"/>
      <c r="E24" s="278"/>
      <c r="F24" s="278"/>
      <c r="G24" s="279"/>
      <c r="H24" s="278"/>
      <c r="I24" s="276"/>
      <c r="J24" s="276"/>
      <c r="K24" s="276"/>
      <c r="L24" s="276"/>
      <c r="M24" s="278"/>
      <c r="N24" s="278"/>
      <c r="O24" s="278"/>
      <c r="P24" s="278"/>
      <c r="Q24" s="278"/>
      <c r="R24" s="278"/>
      <c r="S24" s="278"/>
      <c r="T24" s="278"/>
      <c r="U24" s="278"/>
      <c r="V24" s="274"/>
      <c r="W24" s="278"/>
      <c r="X24" s="278"/>
      <c r="Y24" s="278"/>
      <c r="Z24" s="278"/>
      <c r="AA24" s="274"/>
      <c r="AB24" s="274"/>
      <c r="AC24" s="278"/>
      <c r="AD24" s="278"/>
      <c r="AE24" s="278"/>
      <c r="AF24" s="275"/>
      <c r="AG24" s="274"/>
    </row>
    <row r="25" spans="1:33" s="3" customFormat="1">
      <c r="A25" s="278"/>
      <c r="B25" s="278"/>
      <c r="C25" s="278"/>
      <c r="D25" s="278"/>
      <c r="E25" s="278"/>
      <c r="F25" s="278"/>
      <c r="G25" s="279"/>
      <c r="H25" s="278"/>
      <c r="I25" s="276"/>
      <c r="J25" s="276"/>
      <c r="K25" s="276"/>
      <c r="L25" s="276"/>
      <c r="M25" s="278"/>
      <c r="N25" s="278"/>
      <c r="O25" s="278"/>
      <c r="P25" s="278"/>
      <c r="Q25" s="278"/>
      <c r="R25" s="278"/>
      <c r="S25" s="278"/>
      <c r="T25" s="278"/>
      <c r="U25" s="278"/>
      <c r="V25" s="274"/>
      <c r="W25" s="278"/>
      <c r="X25" s="278"/>
      <c r="Y25" s="278"/>
      <c r="Z25" s="278"/>
      <c r="AA25" s="274"/>
      <c r="AB25" s="274"/>
      <c r="AC25" s="278"/>
      <c r="AD25" s="278"/>
      <c r="AE25" s="278"/>
      <c r="AF25" s="275"/>
      <c r="AG25" s="274"/>
    </row>
    <row r="26" spans="1:33" s="3" customFormat="1">
      <c r="A26" s="278"/>
      <c r="B26" s="278"/>
      <c r="C26" s="278"/>
      <c r="D26" s="278"/>
      <c r="E26" s="278"/>
      <c r="F26" s="278"/>
      <c r="G26" s="279"/>
      <c r="H26" s="278"/>
      <c r="I26" s="276"/>
      <c r="J26" s="276"/>
      <c r="K26" s="276"/>
      <c r="L26" s="276"/>
      <c r="M26" s="278"/>
      <c r="N26" s="278"/>
      <c r="O26" s="278"/>
      <c r="P26" s="278"/>
      <c r="Q26" s="278"/>
      <c r="R26" s="278"/>
      <c r="S26" s="278"/>
      <c r="T26" s="278"/>
      <c r="U26" s="278"/>
      <c r="V26" s="274"/>
      <c r="W26" s="278"/>
      <c r="X26" s="278"/>
      <c r="Y26" s="278"/>
      <c r="Z26" s="278"/>
      <c r="AA26" s="274"/>
      <c r="AB26" s="274"/>
      <c r="AC26" s="278"/>
      <c r="AD26" s="278"/>
      <c r="AE26" s="278"/>
      <c r="AF26" s="275"/>
      <c r="AG26" s="274"/>
    </row>
    <row r="27" spans="1:33" s="3" customFormat="1">
      <c r="A27" s="278"/>
      <c r="B27" s="278"/>
      <c r="C27" s="278"/>
      <c r="D27" s="278"/>
      <c r="E27" s="278"/>
      <c r="F27" s="278"/>
      <c r="G27" s="278"/>
      <c r="H27" s="278"/>
      <c r="I27" s="276"/>
      <c r="J27" s="276"/>
      <c r="K27" s="276"/>
      <c r="L27" s="276"/>
      <c r="M27" s="278"/>
      <c r="N27" s="278"/>
      <c r="O27" s="278"/>
      <c r="P27" s="278"/>
      <c r="Q27" s="278"/>
      <c r="R27" s="278"/>
      <c r="S27" s="278"/>
      <c r="T27" s="278"/>
      <c r="U27" s="278"/>
      <c r="V27" s="274"/>
      <c r="W27" s="278"/>
      <c r="X27" s="278"/>
      <c r="Y27" s="278"/>
      <c r="Z27" s="278"/>
      <c r="AA27" s="274"/>
      <c r="AB27" s="274"/>
      <c r="AC27" s="278"/>
      <c r="AD27" s="278"/>
      <c r="AE27" s="278"/>
      <c r="AF27" s="275"/>
      <c r="AG27" s="274"/>
    </row>
    <row r="28" spans="1:33" s="3" customFormat="1">
      <c r="A28" s="278"/>
      <c r="B28" s="278"/>
      <c r="C28" s="278"/>
      <c r="D28" s="278"/>
      <c r="E28" s="278"/>
      <c r="F28" s="278"/>
      <c r="G28" s="278"/>
      <c r="H28" s="278"/>
      <c r="I28" s="276"/>
      <c r="J28" s="276"/>
      <c r="K28" s="276"/>
      <c r="L28" s="276"/>
      <c r="M28" s="278"/>
      <c r="N28" s="278"/>
      <c r="O28" s="278"/>
      <c r="P28" s="278"/>
      <c r="Q28" s="278"/>
      <c r="R28" s="278"/>
      <c r="S28" s="278"/>
      <c r="T28" s="278"/>
      <c r="U28" s="278"/>
      <c r="V28" s="274"/>
      <c r="W28" s="278"/>
      <c r="X28" s="278"/>
      <c r="Y28" s="278"/>
      <c r="Z28" s="278"/>
      <c r="AA28" s="274"/>
      <c r="AB28" s="274"/>
      <c r="AC28" s="278"/>
      <c r="AD28" s="278"/>
      <c r="AE28" s="278"/>
      <c r="AF28" s="275"/>
      <c r="AG28" s="274"/>
    </row>
    <row r="29" spans="1:33" s="3" customFormat="1">
      <c r="A29" s="278"/>
      <c r="B29" s="278"/>
      <c r="C29" s="278"/>
      <c r="D29" s="278"/>
      <c r="E29" s="278"/>
      <c r="F29" s="278"/>
      <c r="G29" s="279"/>
      <c r="H29" s="278"/>
      <c r="I29" s="276"/>
      <c r="J29" s="276"/>
      <c r="K29" s="276"/>
      <c r="L29" s="276"/>
      <c r="M29" s="278"/>
      <c r="N29" s="278"/>
      <c r="O29" s="278"/>
      <c r="P29" s="278"/>
      <c r="Q29" s="278"/>
      <c r="R29" s="278"/>
      <c r="S29" s="278"/>
      <c r="T29" s="278"/>
      <c r="U29" s="278"/>
      <c r="V29" s="274"/>
      <c r="W29" s="278"/>
      <c r="X29" s="278"/>
      <c r="Y29" s="278"/>
      <c r="Z29" s="278"/>
      <c r="AA29" s="274"/>
      <c r="AB29" s="274"/>
      <c r="AC29" s="278"/>
      <c r="AD29" s="278"/>
      <c r="AE29" s="278"/>
      <c r="AF29" s="275"/>
      <c r="AG29" s="274"/>
    </row>
    <row r="30" spans="1:33" s="3" customFormat="1">
      <c r="A30" s="278"/>
      <c r="B30" s="278"/>
      <c r="C30" s="278"/>
      <c r="D30" s="278"/>
      <c r="E30" s="278"/>
      <c r="F30" s="278"/>
      <c r="G30" s="279"/>
      <c r="H30" s="278"/>
      <c r="I30" s="276"/>
      <c r="J30" s="276"/>
      <c r="K30" s="276"/>
      <c r="L30" s="276"/>
      <c r="M30" s="278"/>
      <c r="N30" s="278"/>
      <c r="O30" s="278"/>
      <c r="P30" s="278"/>
      <c r="Q30" s="278"/>
      <c r="R30" s="278"/>
      <c r="S30" s="278"/>
      <c r="T30" s="278"/>
      <c r="U30" s="278"/>
      <c r="V30" s="274"/>
      <c r="W30" s="278"/>
      <c r="X30" s="278"/>
      <c r="Y30" s="278"/>
      <c r="Z30" s="278"/>
      <c r="AA30" s="274"/>
      <c r="AB30" s="274"/>
      <c r="AC30" s="278"/>
      <c r="AD30" s="278"/>
      <c r="AE30" s="278"/>
      <c r="AF30" s="275"/>
      <c r="AG30" s="274"/>
    </row>
    <row r="31" spans="1:33" s="3" customFormat="1">
      <c r="A31" s="278"/>
      <c r="B31" s="278"/>
      <c r="C31" s="278"/>
      <c r="D31" s="278"/>
      <c r="E31" s="278"/>
      <c r="F31" s="278"/>
      <c r="G31" s="279"/>
      <c r="H31" s="278"/>
      <c r="I31" s="276"/>
      <c r="J31" s="276"/>
      <c r="K31" s="276"/>
      <c r="L31" s="276"/>
      <c r="M31" s="278"/>
      <c r="N31" s="278"/>
      <c r="O31" s="278"/>
      <c r="P31" s="278"/>
      <c r="Q31" s="278"/>
      <c r="R31" s="278"/>
      <c r="S31" s="278"/>
      <c r="T31" s="278"/>
      <c r="U31" s="278"/>
      <c r="V31" s="274"/>
      <c r="W31" s="278"/>
      <c r="X31" s="278"/>
      <c r="Y31" s="278"/>
      <c r="Z31" s="278"/>
      <c r="AA31" s="274"/>
      <c r="AB31" s="274"/>
      <c r="AC31" s="278"/>
      <c r="AD31" s="278"/>
      <c r="AE31" s="278"/>
      <c r="AF31" s="275"/>
      <c r="AG31" s="274"/>
    </row>
    <row r="32" spans="1:33" s="3" customFormat="1">
      <c r="A32" s="278"/>
      <c r="B32" s="278"/>
      <c r="C32" s="278"/>
      <c r="D32" s="278"/>
      <c r="E32" s="278"/>
      <c r="F32" s="278"/>
      <c r="G32" s="278"/>
      <c r="H32" s="278"/>
      <c r="I32" s="276"/>
      <c r="J32" s="276"/>
      <c r="K32" s="276"/>
      <c r="L32" s="276"/>
      <c r="M32" s="278"/>
      <c r="N32" s="278"/>
      <c r="O32" s="278"/>
      <c r="P32" s="278"/>
      <c r="Q32" s="278"/>
      <c r="R32" s="278"/>
      <c r="S32" s="278"/>
      <c r="T32" s="278"/>
      <c r="U32" s="278"/>
      <c r="V32" s="274"/>
      <c r="W32" s="278"/>
      <c r="X32" s="278"/>
      <c r="Y32" s="278"/>
      <c r="Z32" s="278"/>
      <c r="AA32" s="274"/>
      <c r="AB32" s="274"/>
      <c r="AC32" s="278"/>
      <c r="AD32" s="278"/>
      <c r="AE32" s="278"/>
      <c r="AF32" s="275"/>
      <c r="AG32" s="274"/>
    </row>
    <row r="33" spans="1:33" s="3" customFormat="1">
      <c r="A33" s="278"/>
      <c r="B33" s="278"/>
      <c r="C33" s="278"/>
      <c r="D33" s="278"/>
      <c r="E33" s="278"/>
      <c r="F33" s="278"/>
      <c r="G33" s="278"/>
      <c r="H33" s="278"/>
      <c r="I33" s="276"/>
      <c r="J33" s="276"/>
      <c r="K33" s="276"/>
      <c r="L33" s="276"/>
      <c r="M33" s="278"/>
      <c r="N33" s="278"/>
      <c r="O33" s="278"/>
      <c r="P33" s="278"/>
      <c r="Q33" s="278"/>
      <c r="R33" s="278"/>
      <c r="S33" s="278"/>
      <c r="T33" s="278"/>
      <c r="U33" s="278"/>
      <c r="V33" s="274"/>
      <c r="W33" s="278"/>
      <c r="X33" s="278"/>
      <c r="Y33" s="278"/>
      <c r="Z33" s="278"/>
      <c r="AA33" s="274"/>
      <c r="AB33" s="274"/>
      <c r="AC33" s="278"/>
      <c r="AD33" s="278"/>
      <c r="AE33" s="278"/>
      <c r="AF33" s="275"/>
      <c r="AG33" s="274"/>
    </row>
    <row r="34" spans="1:33" s="3" customFormat="1">
      <c r="A34" s="278"/>
      <c r="B34" s="278"/>
      <c r="C34" s="278"/>
      <c r="D34" s="278"/>
      <c r="E34" s="278"/>
      <c r="F34" s="278"/>
      <c r="G34" s="278"/>
      <c r="H34" s="278"/>
      <c r="I34" s="276"/>
      <c r="J34" s="276"/>
      <c r="K34" s="276"/>
      <c r="L34" s="276"/>
      <c r="M34" s="278"/>
      <c r="N34" s="278"/>
      <c r="O34" s="278"/>
      <c r="P34" s="278"/>
      <c r="Q34" s="278"/>
      <c r="R34" s="278"/>
      <c r="S34" s="278"/>
      <c r="T34" s="278"/>
      <c r="U34" s="278"/>
      <c r="V34" s="274"/>
      <c r="W34" s="278"/>
      <c r="X34" s="278"/>
      <c r="Y34" s="278"/>
      <c r="Z34" s="278"/>
      <c r="AA34" s="274"/>
      <c r="AB34" s="274"/>
      <c r="AC34" s="278"/>
      <c r="AD34" s="278"/>
      <c r="AE34" s="278"/>
      <c r="AF34" s="275"/>
      <c r="AG34" s="274"/>
    </row>
    <row r="35" spans="1:33" s="3" customFormat="1">
      <c r="A35" s="278"/>
      <c r="B35" s="278"/>
      <c r="C35" s="278"/>
      <c r="D35" s="278"/>
      <c r="E35" s="278"/>
      <c r="F35" s="278"/>
      <c r="G35" s="278"/>
      <c r="H35" s="278"/>
      <c r="I35" s="276"/>
      <c r="J35" s="276"/>
      <c r="K35" s="276"/>
      <c r="L35" s="276"/>
      <c r="M35" s="278"/>
      <c r="N35" s="278"/>
      <c r="O35" s="278"/>
      <c r="P35" s="278"/>
      <c r="Q35" s="278"/>
      <c r="R35" s="278"/>
      <c r="S35" s="278"/>
      <c r="T35" s="278"/>
      <c r="U35" s="278"/>
      <c r="V35" s="274"/>
      <c r="W35" s="278"/>
      <c r="X35" s="278"/>
      <c r="Y35" s="278"/>
      <c r="Z35" s="278"/>
      <c r="AA35" s="274"/>
      <c r="AB35" s="274"/>
      <c r="AC35" s="278"/>
      <c r="AD35" s="278"/>
      <c r="AE35" s="278"/>
      <c r="AF35" s="275"/>
      <c r="AG35" s="274"/>
    </row>
    <row r="36" spans="1:33" s="3" customFormat="1">
      <c r="A36" s="278"/>
      <c r="B36" s="278"/>
      <c r="C36" s="278"/>
      <c r="D36" s="278"/>
      <c r="E36" s="278"/>
      <c r="F36" s="278"/>
      <c r="G36" s="278"/>
      <c r="H36" s="278"/>
      <c r="I36" s="276"/>
      <c r="J36" s="276"/>
      <c r="K36" s="276"/>
      <c r="L36" s="276"/>
      <c r="M36" s="278"/>
      <c r="N36" s="278"/>
      <c r="O36" s="278"/>
      <c r="P36" s="278"/>
      <c r="Q36" s="278"/>
      <c r="R36" s="278"/>
      <c r="S36" s="278"/>
      <c r="T36" s="278"/>
      <c r="U36" s="278"/>
      <c r="V36" s="274"/>
      <c r="W36" s="278"/>
      <c r="X36" s="278"/>
      <c r="Y36" s="278"/>
      <c r="Z36" s="278"/>
      <c r="AA36" s="274"/>
      <c r="AB36" s="274"/>
      <c r="AC36" s="278"/>
      <c r="AD36" s="278"/>
      <c r="AE36" s="278"/>
      <c r="AF36" s="275"/>
      <c r="AG36" s="274"/>
    </row>
    <row r="37" spans="1:33" s="3" customFormat="1">
      <c r="A37" s="278"/>
      <c r="B37" s="278"/>
      <c r="C37" s="278"/>
      <c r="D37" s="278"/>
      <c r="E37" s="278"/>
      <c r="F37" s="278"/>
      <c r="G37" s="278"/>
      <c r="H37" s="278"/>
      <c r="I37" s="276"/>
      <c r="J37" s="276"/>
      <c r="K37" s="276"/>
      <c r="L37" s="276"/>
      <c r="M37" s="278"/>
      <c r="N37" s="278"/>
      <c r="O37" s="278"/>
      <c r="P37" s="278"/>
      <c r="Q37" s="278"/>
      <c r="R37" s="278"/>
      <c r="S37" s="278"/>
      <c r="T37" s="278"/>
      <c r="U37" s="278"/>
      <c r="V37" s="274"/>
      <c r="W37" s="278"/>
      <c r="X37" s="278"/>
      <c r="Y37" s="278"/>
      <c r="Z37" s="278"/>
      <c r="AA37" s="274"/>
      <c r="AB37" s="274"/>
      <c r="AC37" s="278"/>
      <c r="AD37" s="278"/>
      <c r="AE37" s="278"/>
      <c r="AF37" s="275"/>
      <c r="AG37" s="274"/>
    </row>
    <row r="38" spans="1:33" s="3" customFormat="1">
      <c r="A38" s="278"/>
      <c r="B38" s="278"/>
      <c r="C38" s="278"/>
      <c r="D38" s="278"/>
      <c r="E38" s="278"/>
      <c r="F38" s="278"/>
      <c r="G38" s="278"/>
      <c r="H38" s="278"/>
      <c r="I38" s="276"/>
      <c r="J38" s="276"/>
      <c r="K38" s="276"/>
      <c r="L38" s="276"/>
      <c r="M38" s="278"/>
      <c r="N38" s="278"/>
      <c r="O38" s="278"/>
      <c r="P38" s="278"/>
      <c r="Q38" s="278"/>
      <c r="R38" s="278"/>
      <c r="S38" s="278"/>
      <c r="T38" s="278"/>
      <c r="U38" s="278"/>
      <c r="V38" s="274"/>
      <c r="W38" s="278"/>
      <c r="X38" s="278"/>
      <c r="Y38" s="278"/>
      <c r="Z38" s="278"/>
      <c r="AA38" s="274"/>
      <c r="AB38" s="274"/>
      <c r="AC38" s="278"/>
      <c r="AD38" s="278"/>
      <c r="AE38" s="278"/>
      <c r="AF38" s="275"/>
      <c r="AG38" s="274"/>
    </row>
    <row r="39" spans="1:33" s="3" customFormat="1">
      <c r="A39" s="278"/>
      <c r="B39" s="278"/>
      <c r="C39" s="278"/>
      <c r="D39" s="278"/>
      <c r="E39" s="278"/>
      <c r="F39" s="278"/>
      <c r="G39" s="279"/>
      <c r="H39" s="278"/>
      <c r="I39" s="276"/>
      <c r="J39" s="276"/>
      <c r="K39" s="276"/>
      <c r="L39" s="276"/>
      <c r="M39" s="278"/>
      <c r="N39" s="278"/>
      <c r="O39" s="278"/>
      <c r="P39" s="278"/>
      <c r="Q39" s="278"/>
      <c r="R39" s="278"/>
      <c r="S39" s="278"/>
      <c r="T39" s="278"/>
      <c r="U39" s="278"/>
      <c r="V39" s="274"/>
      <c r="W39" s="278"/>
      <c r="X39" s="278"/>
      <c r="Y39" s="278"/>
      <c r="Z39" s="278"/>
      <c r="AA39" s="274"/>
      <c r="AB39" s="274"/>
      <c r="AC39" s="278"/>
      <c r="AD39" s="278"/>
      <c r="AE39" s="278"/>
      <c r="AF39" s="275"/>
      <c r="AG39" s="274"/>
    </row>
    <row r="40" spans="1:33" s="3" customFormat="1">
      <c r="A40" s="278"/>
      <c r="B40" s="278"/>
      <c r="C40" s="278"/>
      <c r="D40" s="278"/>
      <c r="E40" s="278"/>
      <c r="F40" s="278"/>
      <c r="G40" s="278"/>
      <c r="H40" s="278"/>
      <c r="I40" s="276"/>
      <c r="J40" s="276"/>
      <c r="K40" s="276"/>
      <c r="L40" s="276"/>
      <c r="M40" s="278"/>
      <c r="N40" s="278"/>
      <c r="O40" s="278"/>
      <c r="P40" s="278"/>
      <c r="Q40" s="278"/>
      <c r="R40" s="278"/>
      <c r="S40" s="278"/>
      <c r="T40" s="278"/>
      <c r="U40" s="278"/>
      <c r="V40" s="274"/>
      <c r="W40" s="278"/>
      <c r="X40" s="278"/>
      <c r="Y40" s="278"/>
      <c r="Z40" s="278"/>
      <c r="AA40" s="274"/>
      <c r="AB40" s="274"/>
      <c r="AC40" s="278"/>
      <c r="AD40" s="278"/>
      <c r="AE40" s="278"/>
      <c r="AF40" s="275"/>
      <c r="AG40" s="274"/>
    </row>
    <row r="41" spans="1:33" s="3" customFormat="1">
      <c r="A41" s="278"/>
      <c r="B41" s="278"/>
      <c r="C41" s="278"/>
      <c r="D41" s="278"/>
      <c r="E41" s="278"/>
      <c r="F41" s="278"/>
      <c r="G41" s="278"/>
      <c r="H41" s="278"/>
      <c r="I41" s="276"/>
      <c r="J41" s="276"/>
      <c r="K41" s="276"/>
      <c r="L41" s="276"/>
      <c r="M41" s="278"/>
      <c r="N41" s="278"/>
      <c r="O41" s="278"/>
      <c r="P41" s="278"/>
      <c r="Q41" s="278"/>
      <c r="R41" s="278"/>
      <c r="S41" s="278"/>
      <c r="T41" s="278"/>
      <c r="U41" s="278"/>
      <c r="V41" s="274"/>
      <c r="W41" s="278"/>
      <c r="X41" s="278"/>
      <c r="Y41" s="278"/>
      <c r="Z41" s="278"/>
      <c r="AA41" s="274"/>
      <c r="AB41" s="274"/>
      <c r="AC41" s="278"/>
      <c r="AD41" s="278"/>
      <c r="AE41" s="278"/>
      <c r="AF41" s="275"/>
      <c r="AG41" s="274"/>
    </row>
    <row r="42" spans="1:33" s="3" customFormat="1">
      <c r="A42" s="278"/>
      <c r="B42" s="278"/>
      <c r="C42" s="278"/>
      <c r="D42" s="278"/>
      <c r="E42" s="278"/>
      <c r="F42" s="278"/>
      <c r="G42" s="278"/>
      <c r="H42" s="278"/>
      <c r="I42" s="276"/>
      <c r="J42" s="276"/>
      <c r="K42" s="276"/>
      <c r="L42" s="276"/>
      <c r="M42" s="278"/>
      <c r="N42" s="278"/>
      <c r="O42" s="278"/>
      <c r="P42" s="278"/>
      <c r="Q42" s="278"/>
      <c r="R42" s="278"/>
      <c r="S42" s="278"/>
      <c r="T42" s="278"/>
      <c r="U42" s="278"/>
      <c r="V42" s="274"/>
      <c r="W42" s="278"/>
      <c r="X42" s="278"/>
      <c r="Y42" s="278"/>
      <c r="Z42" s="278"/>
      <c r="AA42" s="274"/>
      <c r="AB42" s="274"/>
      <c r="AC42" s="278"/>
      <c r="AD42" s="278"/>
      <c r="AE42" s="278"/>
      <c r="AF42" s="275"/>
      <c r="AG42" s="274"/>
    </row>
    <row r="43" spans="1:33" s="3" customFormat="1">
      <c r="A43" s="278"/>
      <c r="B43" s="278"/>
      <c r="C43" s="278"/>
      <c r="D43" s="278"/>
      <c r="E43" s="278"/>
      <c r="F43" s="278"/>
      <c r="G43" s="278"/>
      <c r="H43" s="278"/>
      <c r="I43" s="276"/>
      <c r="J43" s="276"/>
      <c r="K43" s="276"/>
      <c r="L43" s="276"/>
      <c r="M43" s="278"/>
      <c r="N43" s="278"/>
      <c r="O43" s="278"/>
      <c r="P43" s="278"/>
      <c r="Q43" s="278"/>
      <c r="R43" s="278"/>
      <c r="S43" s="278"/>
      <c r="T43" s="278"/>
      <c r="U43" s="278"/>
      <c r="V43" s="274"/>
      <c r="W43" s="278"/>
      <c r="X43" s="278"/>
      <c r="Y43" s="278"/>
      <c r="Z43" s="278"/>
      <c r="AA43" s="274"/>
      <c r="AB43" s="278"/>
      <c r="AC43" s="278"/>
      <c r="AD43" s="278"/>
      <c r="AE43" s="278"/>
      <c r="AF43" s="275"/>
      <c r="AG43" s="278"/>
    </row>
    <row r="44" spans="1:33" s="3" customFormat="1">
      <c r="A44" s="278"/>
      <c r="B44" s="278"/>
      <c r="C44" s="278"/>
      <c r="D44" s="278"/>
      <c r="E44" s="278"/>
      <c r="F44" s="278"/>
      <c r="G44" s="278"/>
      <c r="H44" s="278"/>
      <c r="I44" s="276"/>
      <c r="J44" s="276"/>
      <c r="K44" s="276"/>
      <c r="L44" s="276"/>
      <c r="M44" s="278"/>
      <c r="N44" s="278"/>
      <c r="O44" s="278"/>
      <c r="P44" s="278"/>
      <c r="Q44" s="278"/>
      <c r="R44" s="278"/>
      <c r="S44" s="278"/>
      <c r="T44" s="278"/>
      <c r="U44" s="278"/>
      <c r="V44" s="274"/>
      <c r="W44" s="278"/>
      <c r="X44" s="278"/>
      <c r="Y44" s="278"/>
      <c r="Z44" s="278"/>
      <c r="AA44" s="274"/>
      <c r="AB44" s="278"/>
      <c r="AC44" s="278"/>
      <c r="AD44" s="278"/>
      <c r="AE44" s="278"/>
      <c r="AF44" s="275"/>
      <c r="AG44" s="278"/>
    </row>
    <row r="45" spans="1:33" s="3" customFormat="1">
      <c r="A45" s="278"/>
      <c r="B45" s="278"/>
      <c r="C45" s="278"/>
      <c r="D45" s="278"/>
      <c r="E45" s="278"/>
      <c r="F45" s="278"/>
      <c r="G45" s="278"/>
      <c r="H45" s="278"/>
      <c r="I45" s="276"/>
      <c r="J45" s="276"/>
      <c r="K45" s="276"/>
      <c r="L45" s="276"/>
      <c r="M45" s="278"/>
      <c r="N45" s="278"/>
      <c r="O45" s="278"/>
      <c r="P45" s="278"/>
      <c r="Q45" s="278"/>
      <c r="R45" s="278"/>
      <c r="S45" s="278"/>
      <c r="T45" s="278"/>
      <c r="U45" s="278"/>
      <c r="V45" s="274"/>
      <c r="W45" s="278"/>
      <c r="X45" s="278"/>
      <c r="Y45" s="278"/>
      <c r="Z45" s="278"/>
      <c r="AA45" s="274"/>
      <c r="AB45" s="278"/>
      <c r="AC45" s="278"/>
      <c r="AD45" s="278"/>
      <c r="AE45" s="278"/>
      <c r="AF45" s="275"/>
      <c r="AG45" s="278"/>
    </row>
    <row r="46" spans="1:33" s="3" customFormat="1">
      <c r="A46" s="278"/>
      <c r="B46" s="278"/>
      <c r="C46" s="278"/>
      <c r="D46" s="278"/>
      <c r="E46" s="278"/>
      <c r="F46" s="278"/>
      <c r="G46" s="278"/>
      <c r="H46" s="278"/>
      <c r="I46" s="276"/>
      <c r="J46" s="276"/>
      <c r="K46" s="276"/>
      <c r="L46" s="276"/>
      <c r="M46" s="278"/>
      <c r="N46" s="278"/>
      <c r="O46" s="278"/>
      <c r="P46" s="278"/>
      <c r="Q46" s="278"/>
      <c r="R46" s="278"/>
      <c r="S46" s="278"/>
      <c r="T46" s="278"/>
      <c r="U46" s="278"/>
      <c r="V46" s="274"/>
      <c r="W46" s="278"/>
      <c r="X46" s="278"/>
      <c r="Y46" s="278"/>
      <c r="Z46" s="278"/>
      <c r="AA46" s="274"/>
      <c r="AB46" s="274"/>
      <c r="AC46" s="278"/>
      <c r="AD46" s="278"/>
      <c r="AE46" s="278"/>
      <c r="AF46" s="275"/>
      <c r="AG46" s="274"/>
    </row>
    <row r="47" spans="1:33" s="3" customFormat="1">
      <c r="A47" s="278"/>
      <c r="B47" s="278"/>
      <c r="C47" s="278"/>
      <c r="D47" s="278"/>
      <c r="E47" s="278"/>
      <c r="F47" s="278"/>
      <c r="G47" s="278"/>
      <c r="H47" s="278"/>
      <c r="I47" s="276"/>
      <c r="J47" s="276"/>
      <c r="K47" s="276"/>
      <c r="L47" s="276"/>
      <c r="M47" s="278"/>
      <c r="N47" s="278"/>
      <c r="O47" s="278"/>
      <c r="P47" s="278"/>
      <c r="Q47" s="278"/>
      <c r="R47" s="278"/>
      <c r="S47" s="278"/>
      <c r="T47" s="278"/>
      <c r="U47" s="278"/>
      <c r="V47" s="274"/>
      <c r="W47" s="278"/>
      <c r="X47" s="278"/>
      <c r="Y47" s="278"/>
      <c r="Z47" s="278"/>
      <c r="AA47" s="274"/>
      <c r="AB47" s="274"/>
      <c r="AC47" s="278"/>
      <c r="AD47" s="278"/>
      <c r="AE47" s="278"/>
      <c r="AF47" s="275"/>
      <c r="AG47" s="274"/>
    </row>
    <row r="48" spans="1:33" s="3" customFormat="1">
      <c r="A48" s="278"/>
      <c r="B48" s="278"/>
      <c r="C48" s="278"/>
      <c r="D48" s="278"/>
      <c r="E48" s="278"/>
      <c r="F48" s="278"/>
      <c r="G48" s="279"/>
      <c r="H48" s="278"/>
      <c r="I48" s="276"/>
      <c r="J48" s="276"/>
      <c r="K48" s="276"/>
      <c r="L48" s="276"/>
      <c r="M48" s="278"/>
      <c r="N48" s="278"/>
      <c r="O48" s="278"/>
      <c r="P48" s="278"/>
      <c r="Q48" s="278"/>
      <c r="R48" s="278"/>
      <c r="S48" s="278"/>
      <c r="T48" s="278"/>
      <c r="U48" s="278"/>
      <c r="V48" s="274"/>
      <c r="W48" s="278"/>
      <c r="X48" s="278"/>
      <c r="Y48" s="278"/>
      <c r="Z48" s="278"/>
      <c r="AA48" s="274"/>
      <c r="AB48" s="274"/>
      <c r="AC48" s="278"/>
      <c r="AD48" s="278"/>
      <c r="AE48" s="278"/>
      <c r="AF48" s="275"/>
      <c r="AG48" s="274"/>
    </row>
    <row r="49" spans="1:33" s="3" customFormat="1">
      <c r="A49" s="278"/>
      <c r="B49" s="278"/>
      <c r="C49" s="278"/>
      <c r="D49" s="278"/>
      <c r="E49" s="278"/>
      <c r="F49" s="278"/>
      <c r="G49" s="278"/>
      <c r="H49" s="278"/>
      <c r="I49" s="276"/>
      <c r="J49" s="276"/>
      <c r="K49" s="276"/>
      <c r="L49" s="276"/>
      <c r="M49" s="278"/>
      <c r="N49" s="278"/>
      <c r="O49" s="278"/>
      <c r="P49" s="278"/>
      <c r="Q49" s="278"/>
      <c r="R49" s="278"/>
      <c r="S49" s="278"/>
      <c r="T49" s="278"/>
      <c r="U49" s="278"/>
      <c r="V49" s="278"/>
      <c r="W49" s="278"/>
      <c r="X49" s="278"/>
      <c r="Y49" s="278"/>
      <c r="Z49" s="278"/>
      <c r="AA49" s="274"/>
      <c r="AB49" s="274"/>
      <c r="AC49" s="278"/>
      <c r="AD49" s="278"/>
      <c r="AE49" s="278"/>
      <c r="AF49" s="275"/>
      <c r="AG49" s="274"/>
    </row>
    <row r="50" spans="1:33" s="3" customFormat="1">
      <c r="A50" s="278"/>
      <c r="B50" s="278"/>
      <c r="C50" s="278"/>
      <c r="D50" s="278"/>
      <c r="E50" s="278"/>
      <c r="F50" s="278"/>
      <c r="G50" s="279"/>
      <c r="H50" s="278"/>
      <c r="I50" s="276"/>
      <c r="J50" s="276"/>
      <c r="K50" s="276"/>
      <c r="L50" s="276"/>
      <c r="M50" s="278"/>
      <c r="N50" s="278"/>
      <c r="O50" s="278"/>
      <c r="P50" s="278"/>
      <c r="Q50" s="278"/>
      <c r="R50" s="278"/>
      <c r="S50" s="278"/>
      <c r="T50" s="278"/>
      <c r="U50" s="278"/>
      <c r="V50" s="278"/>
      <c r="W50" s="278"/>
      <c r="X50" s="278"/>
      <c r="Y50" s="278"/>
      <c r="Z50" s="278"/>
      <c r="AA50" s="274"/>
      <c r="AB50" s="274"/>
      <c r="AC50" s="278"/>
      <c r="AD50" s="278"/>
      <c r="AE50" s="278"/>
      <c r="AF50" s="275"/>
      <c r="AG50" s="274"/>
    </row>
    <row r="51" spans="1:33" s="3" customFormat="1">
      <c r="A51" s="278"/>
      <c r="B51" s="278"/>
      <c r="C51" s="278"/>
      <c r="D51" s="278"/>
      <c r="E51" s="278"/>
      <c r="F51" s="278"/>
      <c r="G51" s="278"/>
      <c r="H51" s="278"/>
      <c r="I51" s="276"/>
      <c r="J51" s="276"/>
      <c r="K51" s="276"/>
      <c r="L51" s="276"/>
      <c r="M51" s="278"/>
      <c r="N51" s="278"/>
      <c r="O51" s="278"/>
      <c r="P51" s="278"/>
      <c r="Q51" s="278"/>
      <c r="R51" s="278"/>
      <c r="S51" s="278"/>
      <c r="T51" s="278"/>
      <c r="U51" s="278"/>
      <c r="V51" s="278"/>
      <c r="W51" s="278"/>
      <c r="X51" s="278"/>
      <c r="Y51" s="278"/>
      <c r="Z51" s="278"/>
      <c r="AA51" s="274"/>
      <c r="AB51" s="274"/>
      <c r="AC51" s="278"/>
      <c r="AD51" s="278"/>
      <c r="AE51" s="278"/>
      <c r="AF51" s="275"/>
      <c r="AG51" s="274"/>
    </row>
    <row r="52" spans="1:33" s="3" customFormat="1">
      <c r="A52" s="278"/>
      <c r="B52" s="278"/>
      <c r="C52" s="278"/>
      <c r="D52" s="278"/>
      <c r="E52" s="278"/>
      <c r="F52" s="278"/>
      <c r="G52" s="278"/>
      <c r="H52" s="278"/>
      <c r="I52" s="276"/>
      <c r="J52" s="276"/>
      <c r="K52" s="276"/>
      <c r="L52" s="276"/>
      <c r="M52" s="278"/>
      <c r="N52" s="278"/>
      <c r="O52" s="278"/>
      <c r="P52" s="278"/>
      <c r="Q52" s="278"/>
      <c r="R52" s="278"/>
      <c r="S52" s="278"/>
      <c r="T52" s="278"/>
      <c r="U52" s="278"/>
      <c r="V52" s="278"/>
      <c r="W52" s="278"/>
      <c r="X52" s="278"/>
      <c r="Y52" s="278"/>
      <c r="Z52" s="278"/>
      <c r="AA52" s="274"/>
      <c r="AB52" s="274"/>
      <c r="AC52" s="278"/>
      <c r="AD52" s="278"/>
      <c r="AE52" s="278"/>
      <c r="AF52" s="275"/>
      <c r="AG52" s="274"/>
    </row>
    <row r="53" spans="1:33" s="3" customFormat="1">
      <c r="A53" s="278"/>
      <c r="B53" s="278"/>
      <c r="C53" s="278"/>
      <c r="D53" s="278"/>
      <c r="E53" s="278"/>
      <c r="F53" s="278"/>
      <c r="G53" s="278"/>
      <c r="H53" s="278"/>
      <c r="I53" s="276"/>
      <c r="J53" s="276"/>
      <c r="K53" s="276"/>
      <c r="L53" s="276"/>
      <c r="M53" s="278"/>
      <c r="N53" s="278"/>
      <c r="O53" s="278"/>
      <c r="P53" s="278"/>
      <c r="Q53" s="278"/>
      <c r="R53" s="278"/>
      <c r="S53" s="278"/>
      <c r="T53" s="278"/>
      <c r="U53" s="278"/>
      <c r="V53" s="278"/>
      <c r="W53" s="278"/>
      <c r="X53" s="278"/>
      <c r="Y53" s="278"/>
      <c r="Z53" s="278"/>
      <c r="AA53" s="278"/>
      <c r="AB53" s="278"/>
      <c r="AC53" s="278"/>
      <c r="AD53" s="278"/>
      <c r="AE53" s="278"/>
      <c r="AF53" s="275"/>
      <c r="AG53" s="278"/>
    </row>
    <row r="54" spans="1:33" s="3" customFormat="1">
      <c r="A54" s="278"/>
      <c r="B54" s="278"/>
      <c r="C54" s="278"/>
      <c r="D54" s="278"/>
      <c r="E54" s="278"/>
      <c r="F54" s="278"/>
      <c r="G54" s="278"/>
      <c r="H54" s="278"/>
      <c r="I54" s="276"/>
      <c r="J54" s="276"/>
      <c r="K54" s="276"/>
      <c r="L54" s="276"/>
      <c r="M54" s="278"/>
      <c r="N54" s="278"/>
      <c r="O54" s="278"/>
      <c r="P54" s="278"/>
      <c r="Q54" s="278"/>
      <c r="R54" s="278"/>
      <c r="S54" s="278"/>
      <c r="T54" s="278"/>
      <c r="U54" s="278"/>
      <c r="V54" s="278"/>
      <c r="W54" s="278"/>
      <c r="X54" s="278"/>
      <c r="Y54" s="278"/>
      <c r="Z54" s="278"/>
      <c r="AA54" s="278"/>
      <c r="AB54" s="278"/>
      <c r="AC54" s="278"/>
      <c r="AD54" s="278"/>
      <c r="AE54" s="278"/>
      <c r="AF54" s="276"/>
      <c r="AG54" s="276"/>
    </row>
    <row r="55" spans="1:33" s="3" customFormat="1">
      <c r="A55" s="278"/>
      <c r="B55" s="278"/>
      <c r="C55" s="278"/>
      <c r="D55" s="278"/>
      <c r="E55" s="278"/>
      <c r="F55" s="278"/>
      <c r="G55" s="278"/>
      <c r="H55" s="278"/>
      <c r="I55" s="276"/>
      <c r="J55" s="276"/>
      <c r="K55" s="276"/>
      <c r="L55" s="276"/>
      <c r="M55" s="278"/>
      <c r="N55" s="278"/>
      <c r="O55" s="278"/>
      <c r="P55" s="278"/>
      <c r="Q55" s="278"/>
      <c r="R55" s="278"/>
      <c r="S55" s="278"/>
      <c r="T55" s="278"/>
      <c r="U55" s="278"/>
      <c r="V55" s="278"/>
      <c r="W55" s="278"/>
      <c r="X55" s="278"/>
      <c r="Y55" s="278"/>
      <c r="Z55" s="278"/>
      <c r="AA55" s="278"/>
      <c r="AB55" s="278"/>
      <c r="AC55" s="278"/>
      <c r="AD55" s="278"/>
      <c r="AE55" s="278"/>
      <c r="AF55" s="276"/>
      <c r="AG55" s="276"/>
    </row>
    <row r="56" spans="1:33" s="3" customFormat="1">
      <c r="A56" s="278"/>
      <c r="B56" s="278"/>
      <c r="C56" s="278"/>
      <c r="D56" s="278"/>
      <c r="E56" s="278"/>
      <c r="F56" s="278"/>
      <c r="G56" s="278"/>
      <c r="H56" s="278"/>
      <c r="I56" s="276"/>
      <c r="J56" s="276"/>
      <c r="K56" s="276"/>
      <c r="L56" s="276"/>
      <c r="M56" s="278"/>
      <c r="N56" s="278"/>
      <c r="O56" s="278"/>
      <c r="P56" s="278"/>
      <c r="Q56" s="278"/>
      <c r="R56" s="278"/>
      <c r="S56" s="278"/>
      <c r="T56" s="278"/>
      <c r="U56" s="278"/>
      <c r="V56" s="278"/>
      <c r="W56" s="278"/>
      <c r="X56" s="278"/>
      <c r="Y56" s="278"/>
      <c r="Z56" s="278"/>
      <c r="AA56" s="278"/>
      <c r="AB56" s="278"/>
      <c r="AC56" s="278"/>
      <c r="AD56" s="278"/>
      <c r="AE56" s="278"/>
      <c r="AF56" s="276"/>
      <c r="AG56" s="276"/>
    </row>
    <row r="57" spans="1:33" s="3" customFormat="1">
      <c r="A57" s="278"/>
      <c r="B57" s="278"/>
      <c r="C57" s="278"/>
      <c r="D57" s="278"/>
      <c r="E57" s="278"/>
      <c r="F57" s="278"/>
      <c r="G57" s="278"/>
      <c r="H57" s="278"/>
      <c r="I57" s="276"/>
      <c r="J57" s="276"/>
      <c r="K57" s="276"/>
      <c r="L57" s="276"/>
      <c r="M57" s="278"/>
      <c r="N57" s="278"/>
      <c r="O57" s="278"/>
      <c r="P57" s="278"/>
      <c r="Q57" s="278"/>
      <c r="R57" s="278"/>
      <c r="S57" s="278"/>
      <c r="T57" s="278"/>
      <c r="U57" s="278"/>
      <c r="V57" s="278"/>
      <c r="W57" s="278"/>
      <c r="X57" s="278"/>
      <c r="Y57" s="278"/>
      <c r="Z57" s="278"/>
      <c r="AA57" s="278"/>
      <c r="AB57" s="278"/>
      <c r="AC57" s="278"/>
      <c r="AD57" s="278"/>
      <c r="AE57" s="278"/>
      <c r="AF57" s="276"/>
      <c r="AG57" s="278"/>
    </row>
    <row r="58" spans="1:33" s="3" customFormat="1">
      <c r="A58" s="278"/>
      <c r="B58" s="278"/>
      <c r="C58" s="278"/>
      <c r="D58" s="278"/>
      <c r="E58" s="278"/>
      <c r="F58" s="278"/>
      <c r="G58" s="278"/>
      <c r="H58" s="278"/>
      <c r="I58" s="276"/>
      <c r="J58" s="276"/>
      <c r="K58" s="276"/>
      <c r="L58" s="276"/>
      <c r="M58" s="278"/>
      <c r="N58" s="278"/>
      <c r="O58" s="278"/>
      <c r="P58" s="278"/>
      <c r="Q58" s="278"/>
      <c r="R58" s="278"/>
      <c r="S58" s="278"/>
      <c r="T58" s="278"/>
      <c r="U58" s="278"/>
      <c r="V58" s="278"/>
      <c r="W58" s="278"/>
      <c r="X58" s="278"/>
      <c r="Y58" s="278"/>
      <c r="Z58" s="278"/>
      <c r="AA58" s="278"/>
      <c r="AB58" s="278"/>
      <c r="AC58" s="278"/>
      <c r="AD58" s="278"/>
      <c r="AE58" s="278"/>
      <c r="AF58" s="276"/>
      <c r="AG58" s="278"/>
    </row>
    <row r="59" spans="1:33" s="3" customFormat="1">
      <c r="A59" s="278"/>
      <c r="B59" s="278"/>
      <c r="C59" s="278"/>
      <c r="D59" s="278"/>
      <c r="E59" s="278"/>
      <c r="F59" s="278"/>
      <c r="G59" s="278"/>
      <c r="H59" s="278"/>
      <c r="I59" s="276"/>
      <c r="J59" s="276"/>
      <c r="K59" s="276"/>
      <c r="L59" s="276"/>
      <c r="M59" s="278"/>
      <c r="N59" s="278"/>
      <c r="O59" s="278"/>
      <c r="P59" s="278"/>
      <c r="Q59" s="278"/>
      <c r="R59" s="278"/>
      <c r="S59" s="278"/>
      <c r="T59" s="278"/>
      <c r="U59" s="278"/>
      <c r="V59" s="278"/>
      <c r="W59" s="278"/>
      <c r="X59" s="278"/>
      <c r="Y59" s="278"/>
      <c r="Z59" s="278"/>
      <c r="AA59" s="278"/>
      <c r="AB59" s="278"/>
      <c r="AC59" s="278"/>
      <c r="AD59" s="278"/>
      <c r="AE59" s="278"/>
      <c r="AF59" s="276"/>
      <c r="AG59" s="278"/>
    </row>
    <row r="60" spans="1:33" s="3" customFormat="1">
      <c r="A60" s="278"/>
      <c r="B60" s="278"/>
      <c r="C60" s="278"/>
      <c r="D60" s="278"/>
      <c r="E60" s="278"/>
      <c r="F60" s="278"/>
      <c r="G60" s="278"/>
      <c r="H60" s="278"/>
      <c r="I60" s="276"/>
      <c r="J60" s="276"/>
      <c r="K60" s="276"/>
      <c r="L60" s="276"/>
      <c r="M60" s="278"/>
      <c r="N60" s="278"/>
      <c r="O60" s="278"/>
      <c r="P60" s="278"/>
      <c r="Q60" s="278"/>
      <c r="R60" s="278"/>
      <c r="S60" s="278"/>
      <c r="T60" s="278"/>
      <c r="U60" s="278"/>
      <c r="V60" s="278"/>
      <c r="W60" s="278"/>
      <c r="X60" s="278"/>
      <c r="Y60" s="278"/>
      <c r="Z60" s="278"/>
      <c r="AA60" s="278"/>
      <c r="AB60" s="278"/>
      <c r="AC60" s="278"/>
      <c r="AD60" s="278"/>
      <c r="AE60" s="278"/>
      <c r="AF60" s="276"/>
      <c r="AG60" s="278"/>
    </row>
    <row r="61" spans="1:33" s="3" customFormat="1">
      <c r="A61" s="278"/>
      <c r="B61" s="278"/>
      <c r="C61" s="278"/>
      <c r="D61" s="278"/>
      <c r="E61" s="278"/>
      <c r="F61" s="278"/>
      <c r="G61" s="278"/>
      <c r="H61" s="278"/>
      <c r="I61" s="276"/>
      <c r="J61" s="276"/>
      <c r="K61" s="276"/>
      <c r="L61" s="276"/>
      <c r="M61" s="278"/>
      <c r="N61" s="278"/>
      <c r="O61" s="278"/>
      <c r="P61" s="278"/>
      <c r="Q61" s="278"/>
      <c r="R61" s="278"/>
      <c r="S61" s="278"/>
      <c r="T61" s="278"/>
      <c r="U61" s="278"/>
      <c r="V61" s="278"/>
      <c r="W61" s="278"/>
      <c r="X61" s="278"/>
      <c r="Y61" s="278"/>
      <c r="Z61" s="278"/>
      <c r="AA61" s="278"/>
      <c r="AB61" s="278"/>
      <c r="AC61" s="278"/>
      <c r="AD61" s="278"/>
      <c r="AE61" s="278"/>
      <c r="AF61" s="276"/>
      <c r="AG61" s="278"/>
    </row>
    <row r="62" spans="1:33" s="3" customFormat="1">
      <c r="A62" s="278"/>
      <c r="B62" s="278"/>
      <c r="C62" s="278"/>
      <c r="D62" s="278"/>
      <c r="E62" s="278"/>
      <c r="F62" s="278"/>
      <c r="G62" s="279"/>
      <c r="H62" s="278"/>
      <c r="I62" s="276"/>
      <c r="J62" s="276"/>
      <c r="K62" s="276"/>
      <c r="L62" s="276"/>
      <c r="M62" s="278"/>
      <c r="N62" s="278"/>
      <c r="O62" s="278"/>
      <c r="P62" s="278"/>
      <c r="Q62" s="278"/>
      <c r="R62" s="278"/>
      <c r="S62" s="278"/>
      <c r="T62" s="278"/>
      <c r="U62" s="278"/>
      <c r="V62" s="278"/>
      <c r="W62" s="278"/>
      <c r="X62" s="278"/>
      <c r="Y62" s="278"/>
      <c r="Z62" s="278"/>
      <c r="AA62" s="278"/>
      <c r="AB62" s="278"/>
      <c r="AC62" s="278"/>
      <c r="AD62" s="278"/>
      <c r="AE62" s="278"/>
      <c r="AF62" s="276"/>
      <c r="AG62" s="278"/>
    </row>
    <row r="63" spans="1:33" s="3" customFormat="1">
      <c r="A63" s="278"/>
      <c r="B63" s="278"/>
      <c r="C63" s="278"/>
      <c r="D63" s="278"/>
      <c r="E63" s="278"/>
      <c r="F63" s="278"/>
      <c r="G63" s="279"/>
      <c r="H63" s="278"/>
      <c r="I63" s="276"/>
      <c r="J63" s="276"/>
      <c r="K63" s="276"/>
      <c r="L63" s="276"/>
      <c r="M63" s="278"/>
      <c r="N63" s="278"/>
      <c r="O63" s="278"/>
      <c r="P63" s="278"/>
      <c r="Q63" s="278"/>
      <c r="R63" s="278"/>
      <c r="S63" s="278"/>
      <c r="T63" s="278"/>
      <c r="U63" s="278"/>
      <c r="V63" s="278"/>
      <c r="W63" s="278"/>
      <c r="X63" s="278"/>
      <c r="Y63" s="278"/>
      <c r="Z63" s="278"/>
      <c r="AA63" s="278"/>
      <c r="AB63" s="278"/>
      <c r="AC63" s="278"/>
      <c r="AD63" s="278"/>
      <c r="AE63" s="278"/>
      <c r="AF63" s="276"/>
      <c r="AG63" s="278"/>
    </row>
    <row r="64" spans="1:33" s="3" customFormat="1">
      <c r="A64" s="278"/>
      <c r="B64" s="278"/>
      <c r="C64" s="278"/>
      <c r="D64" s="278"/>
      <c r="E64" s="278"/>
      <c r="F64" s="278"/>
      <c r="G64" s="278"/>
      <c r="H64" s="278"/>
      <c r="I64" s="276"/>
      <c r="J64" s="276"/>
      <c r="K64" s="276"/>
      <c r="L64" s="276"/>
      <c r="M64" s="278"/>
      <c r="N64" s="278"/>
      <c r="O64" s="278"/>
      <c r="P64" s="278"/>
      <c r="Q64" s="278"/>
      <c r="R64" s="278"/>
      <c r="S64" s="278"/>
      <c r="T64" s="278"/>
      <c r="U64" s="278"/>
      <c r="V64" s="278"/>
      <c r="W64" s="278"/>
      <c r="X64" s="278"/>
      <c r="Y64" s="278"/>
      <c r="Z64" s="278"/>
      <c r="AA64" s="278"/>
      <c r="AB64" s="278"/>
      <c r="AC64" s="278"/>
      <c r="AD64" s="278"/>
      <c r="AE64" s="278"/>
      <c r="AF64" s="276"/>
      <c r="AG64" s="278"/>
    </row>
    <row r="65" spans="1:33" s="3" customFormat="1">
      <c r="A65" s="278"/>
      <c r="B65" s="278"/>
      <c r="C65" s="278"/>
      <c r="D65" s="278"/>
      <c r="E65" s="278"/>
      <c r="F65" s="278"/>
      <c r="G65" s="278"/>
      <c r="H65" s="278"/>
      <c r="I65" s="276"/>
      <c r="J65" s="276"/>
      <c r="K65" s="276"/>
      <c r="L65" s="276"/>
      <c r="M65" s="278"/>
      <c r="N65" s="278"/>
      <c r="O65" s="278"/>
      <c r="P65" s="278"/>
      <c r="Q65" s="278"/>
      <c r="R65" s="278"/>
      <c r="S65" s="278"/>
      <c r="T65" s="278"/>
      <c r="U65" s="278"/>
      <c r="V65" s="278"/>
      <c r="W65" s="278"/>
      <c r="X65" s="278"/>
      <c r="Y65" s="278"/>
      <c r="Z65" s="278"/>
      <c r="AA65" s="278"/>
      <c r="AB65" s="278"/>
      <c r="AC65" s="278"/>
      <c r="AD65" s="278"/>
      <c r="AE65" s="278"/>
      <c r="AF65" s="276"/>
      <c r="AG65" s="278"/>
    </row>
    <row r="66" spans="1:33" s="3" customFormat="1">
      <c r="A66" s="278"/>
      <c r="B66" s="278"/>
      <c r="C66" s="278"/>
      <c r="D66" s="278"/>
      <c r="E66" s="278"/>
      <c r="F66" s="278"/>
      <c r="G66" s="278"/>
      <c r="H66" s="278"/>
      <c r="I66" s="276"/>
      <c r="J66" s="276"/>
      <c r="K66" s="276"/>
      <c r="L66" s="276"/>
      <c r="M66" s="278"/>
      <c r="N66" s="278"/>
      <c r="O66" s="278"/>
      <c r="P66" s="278"/>
      <c r="Q66" s="278"/>
      <c r="R66" s="278"/>
      <c r="S66" s="278"/>
      <c r="T66" s="278"/>
      <c r="U66" s="278"/>
      <c r="V66" s="278"/>
      <c r="W66" s="278"/>
      <c r="X66" s="278"/>
      <c r="Y66" s="278"/>
      <c r="Z66" s="278"/>
      <c r="AA66" s="278"/>
      <c r="AB66" s="278"/>
      <c r="AC66" s="278"/>
      <c r="AD66" s="278"/>
      <c r="AE66" s="278"/>
      <c r="AF66" s="276"/>
      <c r="AG66" s="278"/>
    </row>
    <row r="67" spans="1:33" s="3" customFormat="1">
      <c r="A67" s="278"/>
      <c r="B67" s="278"/>
      <c r="C67" s="278"/>
      <c r="D67" s="278"/>
      <c r="E67" s="278"/>
      <c r="F67" s="278"/>
      <c r="G67" s="278"/>
      <c r="H67" s="278"/>
      <c r="I67" s="276"/>
      <c r="J67" s="276"/>
      <c r="K67" s="276"/>
      <c r="L67" s="276"/>
      <c r="M67" s="278"/>
      <c r="N67" s="278"/>
      <c r="O67" s="278"/>
      <c r="P67" s="278"/>
      <c r="Q67" s="278"/>
      <c r="R67" s="278"/>
      <c r="S67" s="278"/>
      <c r="T67" s="278"/>
      <c r="U67" s="278"/>
      <c r="V67" s="278"/>
      <c r="W67" s="278"/>
      <c r="X67" s="278"/>
      <c r="Y67" s="278"/>
      <c r="Z67" s="278"/>
      <c r="AA67" s="278"/>
      <c r="AB67" s="278"/>
      <c r="AC67" s="278"/>
      <c r="AD67" s="278"/>
      <c r="AE67" s="278"/>
      <c r="AF67" s="276"/>
      <c r="AG67" s="278"/>
    </row>
    <row r="68" spans="1:33" s="3" customFormat="1">
      <c r="A68" s="278"/>
      <c r="B68" s="278"/>
      <c r="C68" s="278"/>
      <c r="D68" s="278"/>
      <c r="E68" s="278"/>
      <c r="F68" s="278"/>
      <c r="G68" s="278"/>
      <c r="H68" s="278"/>
      <c r="I68" s="276"/>
      <c r="J68" s="276"/>
      <c r="K68" s="276"/>
      <c r="L68" s="276"/>
      <c r="M68" s="278"/>
      <c r="N68" s="278"/>
      <c r="O68" s="278"/>
      <c r="P68" s="278"/>
      <c r="Q68" s="278"/>
      <c r="R68" s="278"/>
      <c r="S68" s="278"/>
      <c r="T68" s="278"/>
      <c r="U68" s="278"/>
      <c r="V68" s="278"/>
      <c r="W68" s="278"/>
      <c r="X68" s="278"/>
      <c r="Y68" s="278"/>
      <c r="Z68" s="278"/>
      <c r="AA68" s="278"/>
      <c r="AB68" s="278"/>
      <c r="AC68" s="278"/>
      <c r="AD68" s="278"/>
      <c r="AE68" s="278"/>
      <c r="AF68" s="276"/>
      <c r="AG68" s="278"/>
    </row>
    <row r="69" spans="1:33" s="3" customFormat="1">
      <c r="A69" s="278"/>
      <c r="B69" s="278"/>
      <c r="C69" s="278"/>
      <c r="D69" s="278"/>
      <c r="E69" s="278"/>
      <c r="F69" s="278"/>
      <c r="G69" s="278"/>
      <c r="H69" s="278"/>
      <c r="I69" s="276"/>
      <c r="J69" s="276"/>
      <c r="K69" s="276"/>
      <c r="L69" s="276"/>
      <c r="M69" s="278"/>
      <c r="N69" s="278"/>
      <c r="O69" s="278"/>
      <c r="P69" s="278"/>
      <c r="Q69" s="278"/>
      <c r="R69" s="278"/>
      <c r="S69" s="278"/>
      <c r="T69" s="278"/>
      <c r="U69" s="278"/>
      <c r="V69" s="278"/>
      <c r="W69" s="278"/>
      <c r="X69" s="278"/>
      <c r="Y69" s="278"/>
      <c r="Z69" s="278"/>
      <c r="AA69" s="278"/>
      <c r="AB69" s="278"/>
      <c r="AC69" s="278"/>
      <c r="AD69" s="278"/>
      <c r="AE69" s="278"/>
      <c r="AF69" s="276"/>
      <c r="AG69" s="278"/>
    </row>
    <row r="70" spans="1:33" s="3" customFormat="1">
      <c r="A70" s="278"/>
      <c r="B70" s="278"/>
      <c r="C70" s="278"/>
      <c r="D70" s="278"/>
      <c r="E70" s="278"/>
      <c r="F70" s="278"/>
      <c r="G70" s="278"/>
      <c r="H70" s="278"/>
      <c r="I70" s="276"/>
      <c r="J70" s="276"/>
      <c r="K70" s="276"/>
      <c r="L70" s="276"/>
      <c r="M70" s="278"/>
      <c r="N70" s="278"/>
      <c r="O70" s="278"/>
      <c r="P70" s="278"/>
      <c r="Q70" s="278"/>
      <c r="R70" s="278"/>
      <c r="S70" s="278"/>
      <c r="T70" s="278"/>
      <c r="U70" s="278"/>
      <c r="V70" s="278"/>
      <c r="W70" s="278"/>
      <c r="X70" s="278"/>
      <c r="Y70" s="278"/>
      <c r="Z70" s="278"/>
      <c r="AA70" s="278"/>
      <c r="AB70" s="278"/>
      <c r="AC70" s="278"/>
      <c r="AD70" s="278"/>
      <c r="AE70" s="278"/>
      <c r="AF70" s="276"/>
      <c r="AG70" s="278"/>
    </row>
    <row r="71" spans="1:33" s="3" customFormat="1">
      <c r="A71" s="278"/>
      <c r="B71" s="278"/>
      <c r="C71" s="278"/>
      <c r="D71" s="278"/>
      <c r="E71" s="278"/>
      <c r="F71" s="278"/>
      <c r="G71" s="278"/>
      <c r="H71" s="278"/>
      <c r="I71" s="276"/>
      <c r="J71" s="276"/>
      <c r="K71" s="276"/>
      <c r="L71" s="276"/>
      <c r="M71" s="278"/>
      <c r="N71" s="278"/>
      <c r="O71" s="278"/>
      <c r="P71" s="278"/>
      <c r="Q71" s="278"/>
      <c r="R71" s="278"/>
      <c r="S71" s="278"/>
      <c r="T71" s="278"/>
      <c r="U71" s="278"/>
      <c r="V71" s="278"/>
      <c r="W71" s="278"/>
      <c r="X71" s="278"/>
      <c r="Y71" s="278"/>
      <c r="Z71" s="278"/>
      <c r="AA71" s="278"/>
      <c r="AB71" s="278"/>
      <c r="AC71" s="278"/>
      <c r="AD71" s="278"/>
      <c r="AE71" s="278"/>
      <c r="AF71" s="276"/>
      <c r="AG71" s="278"/>
    </row>
    <row r="72" spans="1:33" s="3" customFormat="1">
      <c r="A72" s="278"/>
      <c r="B72" s="278"/>
      <c r="C72" s="278"/>
      <c r="D72" s="278"/>
      <c r="E72" s="278"/>
      <c r="F72" s="278"/>
      <c r="G72" s="278"/>
      <c r="H72" s="278"/>
      <c r="I72" s="276"/>
      <c r="J72" s="276"/>
      <c r="K72" s="276"/>
      <c r="L72" s="276"/>
      <c r="M72" s="278"/>
      <c r="N72" s="278"/>
      <c r="O72" s="278"/>
      <c r="P72" s="278"/>
      <c r="Q72" s="278"/>
      <c r="R72" s="278"/>
      <c r="S72" s="278"/>
      <c r="T72" s="278"/>
      <c r="U72" s="278"/>
      <c r="V72" s="278"/>
      <c r="W72" s="278"/>
      <c r="X72" s="278"/>
      <c r="Y72" s="278"/>
      <c r="Z72" s="278"/>
      <c r="AA72" s="278"/>
      <c r="AB72" s="278"/>
      <c r="AC72" s="278"/>
      <c r="AD72" s="278"/>
      <c r="AE72" s="278"/>
      <c r="AF72" s="276"/>
      <c r="AG72" s="278"/>
    </row>
    <row r="73" spans="1:33" s="3" customFormat="1">
      <c r="A73" s="278"/>
      <c r="B73" s="278"/>
      <c r="C73" s="278"/>
      <c r="D73" s="278"/>
      <c r="E73" s="278"/>
      <c r="F73" s="278"/>
      <c r="G73" s="278"/>
      <c r="H73" s="278"/>
      <c r="I73" s="276"/>
      <c r="J73" s="276"/>
      <c r="K73" s="276"/>
      <c r="L73" s="276"/>
      <c r="M73" s="278"/>
      <c r="N73" s="278"/>
      <c r="O73" s="278"/>
      <c r="P73" s="278"/>
      <c r="Q73" s="278"/>
      <c r="R73" s="278"/>
      <c r="S73" s="278"/>
      <c r="T73" s="278"/>
      <c r="U73" s="278"/>
      <c r="V73" s="278"/>
      <c r="W73" s="278"/>
      <c r="X73" s="278"/>
      <c r="Y73" s="278"/>
      <c r="Z73" s="278"/>
      <c r="AA73" s="278"/>
      <c r="AB73" s="278"/>
      <c r="AC73" s="278"/>
      <c r="AD73" s="278"/>
      <c r="AE73" s="278"/>
      <c r="AF73" s="276"/>
      <c r="AG73" s="278"/>
    </row>
    <row r="74" spans="1:33" s="3" customFormat="1">
      <c r="A74" s="278"/>
      <c r="B74" s="278"/>
      <c r="C74" s="278"/>
      <c r="D74" s="278"/>
      <c r="E74" s="278"/>
      <c r="F74" s="278"/>
      <c r="G74" s="278"/>
      <c r="H74" s="278"/>
      <c r="I74" s="276"/>
      <c r="J74" s="276"/>
      <c r="K74" s="276"/>
      <c r="L74" s="276"/>
      <c r="M74" s="278"/>
      <c r="N74" s="278"/>
      <c r="O74" s="278"/>
      <c r="P74" s="278"/>
      <c r="Q74" s="278"/>
      <c r="R74" s="278"/>
      <c r="S74" s="278"/>
      <c r="T74" s="278"/>
      <c r="U74" s="278"/>
      <c r="V74" s="278"/>
      <c r="W74" s="278"/>
      <c r="X74" s="278"/>
      <c r="Y74" s="278"/>
      <c r="Z74" s="278"/>
      <c r="AA74" s="278"/>
      <c r="AB74" s="278"/>
      <c r="AC74" s="278"/>
      <c r="AD74" s="278"/>
      <c r="AE74" s="278"/>
      <c r="AF74" s="276"/>
      <c r="AG74" s="278"/>
    </row>
    <row r="75" spans="1:33" s="3" customFormat="1">
      <c r="A75" s="278"/>
      <c r="B75" s="278"/>
      <c r="C75" s="278"/>
      <c r="D75" s="278"/>
      <c r="E75" s="278"/>
      <c r="F75" s="278"/>
      <c r="G75" s="278"/>
      <c r="H75" s="278"/>
      <c r="I75" s="276"/>
      <c r="J75" s="276"/>
      <c r="K75" s="276"/>
      <c r="L75" s="276"/>
      <c r="M75" s="278"/>
      <c r="N75" s="278"/>
      <c r="O75" s="278"/>
      <c r="P75" s="278"/>
      <c r="Q75" s="278"/>
      <c r="R75" s="278"/>
      <c r="S75" s="278"/>
      <c r="T75" s="278"/>
      <c r="U75" s="278"/>
      <c r="V75" s="278"/>
      <c r="W75" s="278"/>
      <c r="X75" s="278"/>
      <c r="Y75" s="278"/>
      <c r="Z75" s="278"/>
      <c r="AA75" s="278"/>
      <c r="AB75" s="278"/>
      <c r="AC75" s="278"/>
      <c r="AD75" s="278"/>
      <c r="AE75" s="278"/>
      <c r="AF75" s="276"/>
      <c r="AG75" s="278"/>
    </row>
    <row r="76" spans="1:33" s="3" customFormat="1">
      <c r="A76" s="278"/>
      <c r="B76" s="278"/>
      <c r="C76" s="278"/>
      <c r="D76" s="278"/>
      <c r="E76" s="278"/>
      <c r="F76" s="278"/>
      <c r="G76" s="278"/>
      <c r="H76" s="278"/>
      <c r="I76" s="276"/>
      <c r="J76" s="276"/>
      <c r="K76" s="276"/>
      <c r="L76" s="276"/>
      <c r="M76" s="278"/>
      <c r="N76" s="278"/>
      <c r="O76" s="278"/>
      <c r="P76" s="278"/>
      <c r="Q76" s="278"/>
      <c r="R76" s="278"/>
      <c r="S76" s="278"/>
      <c r="T76" s="278"/>
      <c r="U76" s="278"/>
      <c r="V76" s="278"/>
      <c r="W76" s="278"/>
      <c r="X76" s="278"/>
      <c r="Y76" s="278"/>
      <c r="Z76" s="278"/>
      <c r="AA76" s="278"/>
      <c r="AB76" s="278"/>
      <c r="AC76" s="278"/>
      <c r="AD76" s="278"/>
      <c r="AE76" s="278"/>
      <c r="AF76" s="276"/>
      <c r="AG76" s="278"/>
    </row>
    <row r="77" spans="1:33" s="3" customFormat="1">
      <c r="A77" s="278"/>
      <c r="B77" s="278"/>
      <c r="C77" s="278"/>
      <c r="D77" s="278"/>
      <c r="E77" s="278"/>
      <c r="F77" s="278"/>
      <c r="G77" s="278"/>
      <c r="H77" s="278"/>
      <c r="I77" s="276"/>
      <c r="J77" s="276"/>
      <c r="K77" s="276"/>
      <c r="L77" s="276"/>
      <c r="M77" s="278"/>
      <c r="N77" s="278"/>
      <c r="O77" s="278"/>
      <c r="P77" s="278"/>
      <c r="Q77" s="278"/>
      <c r="R77" s="278"/>
      <c r="S77" s="278"/>
      <c r="T77" s="278"/>
      <c r="U77" s="278"/>
      <c r="V77" s="278"/>
      <c r="W77" s="278"/>
      <c r="X77" s="278"/>
      <c r="Y77" s="278"/>
      <c r="Z77" s="278"/>
      <c r="AA77" s="278"/>
      <c r="AB77" s="278"/>
      <c r="AC77" s="278"/>
      <c r="AD77" s="278"/>
      <c r="AE77" s="278"/>
      <c r="AF77" s="276"/>
      <c r="AG77" s="278"/>
    </row>
    <row r="78" spans="1:33" s="3" customFormat="1">
      <c r="A78" s="278"/>
      <c r="B78" s="278"/>
      <c r="C78" s="278"/>
      <c r="D78" s="278"/>
      <c r="E78" s="278"/>
      <c r="F78" s="278"/>
      <c r="G78" s="278"/>
      <c r="H78" s="278"/>
      <c r="I78" s="276"/>
      <c r="J78" s="276"/>
      <c r="K78" s="276"/>
      <c r="L78" s="276"/>
      <c r="M78" s="278"/>
      <c r="N78" s="278"/>
      <c r="O78" s="278"/>
      <c r="P78" s="278"/>
      <c r="Q78" s="278"/>
      <c r="R78" s="278"/>
      <c r="S78" s="278"/>
      <c r="T78" s="278"/>
      <c r="U78" s="278"/>
      <c r="V78" s="278"/>
      <c r="W78" s="278"/>
      <c r="X78" s="278"/>
      <c r="Y78" s="278"/>
      <c r="Z78" s="278"/>
      <c r="AA78" s="278"/>
      <c r="AB78" s="278"/>
      <c r="AC78" s="278"/>
      <c r="AD78" s="278"/>
      <c r="AE78" s="278"/>
      <c r="AF78" s="276"/>
      <c r="AG78" s="278"/>
    </row>
    <row r="79" spans="1:33" s="3" customFormat="1">
      <c r="A79" s="278"/>
      <c r="B79" s="278"/>
      <c r="C79" s="278"/>
      <c r="D79" s="278"/>
      <c r="E79" s="278"/>
      <c r="F79" s="278"/>
      <c r="G79" s="278"/>
      <c r="H79" s="278"/>
      <c r="I79" s="276"/>
      <c r="J79" s="276"/>
      <c r="K79" s="276"/>
      <c r="L79" s="276"/>
      <c r="M79" s="278"/>
      <c r="N79" s="278"/>
      <c r="O79" s="278"/>
      <c r="P79" s="278"/>
      <c r="Q79" s="278"/>
      <c r="R79" s="278"/>
      <c r="S79" s="278"/>
      <c r="T79" s="278"/>
      <c r="U79" s="278"/>
      <c r="V79" s="278"/>
      <c r="W79" s="278"/>
      <c r="X79" s="278"/>
      <c r="Y79" s="278"/>
      <c r="Z79" s="278"/>
      <c r="AA79" s="278"/>
      <c r="AB79" s="278"/>
      <c r="AC79" s="278"/>
      <c r="AD79" s="278"/>
      <c r="AE79" s="278"/>
      <c r="AF79" s="276"/>
      <c r="AG79" s="278"/>
    </row>
    <row r="80" spans="1:33" s="3" customFormat="1">
      <c r="A80" s="278"/>
      <c r="B80" s="278"/>
      <c r="C80" s="278"/>
      <c r="D80" s="278"/>
      <c r="E80" s="278"/>
      <c r="F80" s="278"/>
      <c r="G80" s="278"/>
      <c r="H80" s="278"/>
      <c r="I80" s="276"/>
      <c r="J80" s="276"/>
      <c r="K80" s="276"/>
      <c r="L80" s="276"/>
      <c r="M80" s="278"/>
      <c r="N80" s="278"/>
      <c r="O80" s="278"/>
      <c r="P80" s="278"/>
      <c r="Q80" s="278"/>
      <c r="R80" s="278"/>
      <c r="S80" s="278"/>
      <c r="T80" s="278"/>
      <c r="U80" s="278"/>
      <c r="V80" s="278"/>
      <c r="W80" s="278"/>
      <c r="X80" s="278"/>
      <c r="Y80" s="278"/>
      <c r="Z80" s="278"/>
      <c r="AA80" s="278"/>
      <c r="AB80" s="278"/>
      <c r="AC80" s="278"/>
      <c r="AD80" s="278"/>
      <c r="AE80" s="278"/>
      <c r="AF80" s="276"/>
      <c r="AG80" s="276"/>
    </row>
    <row r="81" spans="1:33" s="3" customFormat="1">
      <c r="A81" s="278"/>
      <c r="B81" s="278"/>
      <c r="C81" s="278"/>
      <c r="D81" s="278"/>
      <c r="E81" s="278"/>
      <c r="F81" s="278"/>
      <c r="G81" s="278"/>
      <c r="H81" s="278"/>
      <c r="I81" s="276"/>
      <c r="J81" s="276"/>
      <c r="K81" s="276"/>
      <c r="L81" s="276"/>
      <c r="M81" s="278"/>
      <c r="N81" s="278"/>
      <c r="O81" s="278"/>
      <c r="P81" s="278"/>
      <c r="Q81" s="278"/>
      <c r="R81" s="278"/>
      <c r="S81" s="278"/>
      <c r="T81" s="278"/>
      <c r="U81" s="278"/>
      <c r="V81" s="278"/>
      <c r="W81" s="278"/>
      <c r="X81" s="278"/>
      <c r="Y81" s="278"/>
      <c r="Z81" s="278"/>
      <c r="AA81" s="278"/>
      <c r="AB81" s="278"/>
      <c r="AC81" s="278"/>
      <c r="AD81" s="278"/>
      <c r="AE81" s="278"/>
      <c r="AF81" s="276"/>
      <c r="AG81" s="276"/>
    </row>
    <row r="82" spans="1:33" s="3" customFormat="1">
      <c r="A82" s="278"/>
      <c r="B82" s="278"/>
      <c r="C82" s="278"/>
      <c r="D82" s="278"/>
      <c r="E82" s="278"/>
      <c r="F82" s="278"/>
      <c r="G82" s="278"/>
      <c r="H82" s="278"/>
      <c r="I82" s="276"/>
      <c r="J82" s="276"/>
      <c r="K82" s="276"/>
      <c r="L82" s="276"/>
      <c r="M82" s="278"/>
      <c r="N82" s="278"/>
      <c r="O82" s="278"/>
      <c r="P82" s="278"/>
      <c r="Q82" s="278"/>
      <c r="R82" s="278"/>
      <c r="S82" s="278"/>
      <c r="T82" s="278"/>
      <c r="U82" s="278"/>
      <c r="V82" s="278"/>
      <c r="W82" s="278"/>
      <c r="X82" s="278"/>
      <c r="Y82" s="278"/>
      <c r="Z82" s="278"/>
      <c r="AA82" s="278"/>
      <c r="AB82" s="278"/>
      <c r="AC82" s="278"/>
      <c r="AD82" s="278"/>
      <c r="AE82" s="278"/>
      <c r="AF82" s="276"/>
      <c r="AG82" s="276"/>
    </row>
    <row r="83" spans="1:33" s="3" customFormat="1">
      <c r="A83" s="278"/>
      <c r="B83" s="278"/>
      <c r="C83" s="278"/>
      <c r="D83" s="278"/>
      <c r="E83" s="278"/>
      <c r="F83" s="278"/>
      <c r="G83" s="278"/>
      <c r="H83" s="278"/>
      <c r="I83" s="276"/>
      <c r="J83" s="276"/>
      <c r="K83" s="276"/>
      <c r="L83" s="276"/>
      <c r="M83" s="278"/>
      <c r="N83" s="278"/>
      <c r="O83" s="278"/>
      <c r="P83" s="278"/>
      <c r="Q83" s="278"/>
      <c r="R83" s="278"/>
      <c r="S83" s="278"/>
      <c r="T83" s="278"/>
      <c r="U83" s="278"/>
      <c r="V83" s="278"/>
      <c r="W83" s="278"/>
      <c r="X83" s="278"/>
      <c r="Y83" s="278"/>
      <c r="Z83" s="278"/>
      <c r="AA83" s="278"/>
      <c r="AB83" s="278"/>
      <c r="AC83" s="278"/>
      <c r="AD83" s="278"/>
      <c r="AE83" s="278"/>
      <c r="AF83" s="276"/>
      <c r="AG83" s="276"/>
    </row>
    <row r="84" spans="1:33" s="3" customFormat="1">
      <c r="A84" s="278"/>
      <c r="B84" s="278"/>
      <c r="C84" s="278"/>
      <c r="D84" s="278"/>
      <c r="E84" s="278"/>
      <c r="F84" s="278"/>
      <c r="G84" s="278"/>
      <c r="H84" s="278"/>
      <c r="I84" s="276"/>
      <c r="J84" s="276"/>
      <c r="K84" s="276"/>
      <c r="L84" s="276"/>
      <c r="M84" s="278"/>
      <c r="N84" s="278"/>
      <c r="O84" s="278"/>
      <c r="P84" s="278"/>
      <c r="Q84" s="278"/>
      <c r="R84" s="278"/>
      <c r="S84" s="278"/>
      <c r="T84" s="278"/>
      <c r="U84" s="278"/>
      <c r="V84" s="278"/>
      <c r="W84" s="278"/>
      <c r="X84" s="278"/>
      <c r="Y84" s="278"/>
      <c r="Z84" s="278"/>
      <c r="AA84" s="278"/>
      <c r="AB84" s="278"/>
      <c r="AC84" s="278"/>
      <c r="AD84" s="278"/>
      <c r="AE84" s="278"/>
      <c r="AF84" s="276"/>
      <c r="AG84" s="276"/>
    </row>
    <row r="85" spans="1:33" s="3" customFormat="1">
      <c r="A85" s="278"/>
      <c r="B85" s="278"/>
      <c r="C85" s="278"/>
      <c r="D85" s="278"/>
      <c r="E85" s="278"/>
      <c r="F85" s="278"/>
      <c r="G85" s="278"/>
      <c r="H85" s="278"/>
      <c r="I85" s="276"/>
      <c r="J85" s="276"/>
      <c r="K85" s="276"/>
      <c r="L85" s="276"/>
      <c r="M85" s="278"/>
      <c r="N85" s="278"/>
      <c r="O85" s="278"/>
      <c r="P85" s="278"/>
      <c r="Q85" s="278"/>
      <c r="R85" s="278"/>
      <c r="S85" s="278"/>
      <c r="T85" s="278"/>
      <c r="U85" s="278"/>
      <c r="V85" s="278"/>
      <c r="W85" s="278"/>
      <c r="X85" s="278"/>
      <c r="Y85" s="278"/>
      <c r="Z85" s="278"/>
      <c r="AA85" s="278"/>
      <c r="AB85" s="278"/>
      <c r="AC85" s="278"/>
      <c r="AD85" s="278"/>
      <c r="AE85" s="278"/>
      <c r="AF85" s="276"/>
      <c r="AG85" s="276"/>
    </row>
    <row r="86" spans="1:33" s="3" customFormat="1">
      <c r="A86" s="278"/>
      <c r="B86" s="278"/>
      <c r="C86" s="278"/>
      <c r="D86" s="278"/>
      <c r="E86" s="278"/>
      <c r="F86" s="278"/>
      <c r="G86" s="278"/>
      <c r="H86" s="278"/>
      <c r="I86" s="276"/>
      <c r="J86" s="276"/>
      <c r="K86" s="276"/>
      <c r="L86" s="276"/>
      <c r="M86" s="278"/>
      <c r="N86" s="278"/>
      <c r="O86" s="278"/>
      <c r="P86" s="278"/>
      <c r="Q86" s="278"/>
      <c r="R86" s="278"/>
      <c r="S86" s="278"/>
      <c r="T86" s="278"/>
      <c r="U86" s="278"/>
      <c r="V86" s="278"/>
      <c r="W86" s="278"/>
      <c r="X86" s="278"/>
      <c r="Y86" s="278"/>
      <c r="Z86" s="278"/>
      <c r="AA86" s="278"/>
      <c r="AB86" s="278"/>
      <c r="AC86" s="278"/>
      <c r="AD86" s="278"/>
      <c r="AE86" s="278"/>
      <c r="AF86" s="276"/>
      <c r="AG86" s="276"/>
    </row>
    <row r="87" spans="1:33" s="3" customFormat="1">
      <c r="A87" s="278"/>
      <c r="B87" s="278"/>
      <c r="C87" s="278"/>
      <c r="D87" s="278"/>
      <c r="E87" s="278"/>
      <c r="F87" s="278"/>
      <c r="G87" s="278"/>
      <c r="H87" s="278"/>
      <c r="I87" s="276"/>
      <c r="J87" s="276"/>
      <c r="K87" s="276"/>
      <c r="L87" s="276"/>
      <c r="M87" s="278"/>
      <c r="N87" s="278"/>
      <c r="O87" s="278"/>
      <c r="P87" s="278"/>
      <c r="Q87" s="278"/>
      <c r="R87" s="278"/>
      <c r="S87" s="278"/>
      <c r="T87" s="278"/>
      <c r="U87" s="278"/>
      <c r="V87" s="278"/>
      <c r="W87" s="278"/>
      <c r="X87" s="278"/>
      <c r="Y87" s="278"/>
      <c r="Z87" s="278"/>
      <c r="AA87" s="278"/>
      <c r="AB87" s="278"/>
      <c r="AC87" s="278"/>
      <c r="AD87" s="278"/>
      <c r="AE87" s="278"/>
      <c r="AF87" s="276"/>
      <c r="AG87" s="276"/>
    </row>
    <row r="88" spans="1:33" s="3" customFormat="1">
      <c r="A88" s="278"/>
      <c r="B88" s="278"/>
      <c r="C88" s="278"/>
      <c r="D88" s="278"/>
      <c r="E88" s="278"/>
      <c r="F88" s="278"/>
      <c r="G88" s="278"/>
      <c r="H88" s="278"/>
      <c r="I88" s="276"/>
      <c r="J88" s="276"/>
      <c r="K88" s="276"/>
      <c r="L88" s="276"/>
      <c r="M88" s="278"/>
      <c r="N88" s="278"/>
      <c r="O88" s="278"/>
      <c r="P88" s="278"/>
      <c r="Q88" s="278"/>
      <c r="R88" s="278"/>
      <c r="S88" s="278"/>
      <c r="T88" s="278"/>
      <c r="U88" s="278"/>
      <c r="V88" s="278"/>
      <c r="W88" s="278"/>
      <c r="X88" s="278"/>
      <c r="Y88" s="278"/>
      <c r="Z88" s="278"/>
      <c r="AA88" s="278"/>
      <c r="AB88" s="278"/>
      <c r="AC88" s="278"/>
      <c r="AD88" s="278"/>
      <c r="AE88" s="278"/>
      <c r="AF88" s="276"/>
      <c r="AG88" s="276"/>
    </row>
    <row r="89" spans="1:33" s="3" customFormat="1">
      <c r="A89" s="278"/>
      <c r="B89" s="278"/>
      <c r="C89" s="278"/>
      <c r="D89" s="278"/>
      <c r="E89" s="278"/>
      <c r="F89" s="278"/>
      <c r="G89" s="278"/>
      <c r="H89" s="278"/>
      <c r="I89" s="276"/>
      <c r="J89" s="276"/>
      <c r="K89" s="276"/>
      <c r="L89" s="276"/>
      <c r="M89" s="278"/>
      <c r="N89" s="278"/>
      <c r="O89" s="278"/>
      <c r="P89" s="278"/>
      <c r="Q89" s="278"/>
      <c r="R89" s="278"/>
      <c r="S89" s="278"/>
      <c r="T89" s="278"/>
      <c r="U89" s="278"/>
      <c r="V89" s="278"/>
      <c r="W89" s="278"/>
      <c r="X89" s="278"/>
      <c r="Y89" s="278"/>
      <c r="Z89" s="278"/>
      <c r="AA89" s="278"/>
      <c r="AB89" s="278"/>
      <c r="AC89" s="278"/>
      <c r="AD89" s="278"/>
      <c r="AE89" s="278"/>
      <c r="AF89" s="276"/>
      <c r="AG89" s="276"/>
    </row>
    <row r="90" spans="1:33" s="3" customFormat="1">
      <c r="A90" s="278"/>
      <c r="B90" s="278"/>
      <c r="C90" s="278"/>
      <c r="D90" s="278"/>
      <c r="E90" s="278"/>
      <c r="F90" s="278"/>
      <c r="G90" s="279"/>
      <c r="H90" s="278"/>
      <c r="I90" s="276"/>
      <c r="J90" s="276"/>
      <c r="K90" s="276"/>
      <c r="L90" s="276"/>
      <c r="M90" s="278"/>
      <c r="N90" s="278"/>
      <c r="O90" s="278"/>
      <c r="P90" s="278"/>
      <c r="Q90" s="278"/>
      <c r="R90" s="278"/>
      <c r="S90" s="278"/>
      <c r="T90" s="278"/>
      <c r="U90" s="278"/>
      <c r="V90" s="278"/>
      <c r="W90" s="278"/>
      <c r="X90" s="278"/>
      <c r="Y90" s="278"/>
      <c r="Z90" s="278"/>
      <c r="AA90" s="278"/>
      <c r="AB90" s="278"/>
      <c r="AC90" s="278"/>
      <c r="AD90" s="278"/>
      <c r="AE90" s="278"/>
      <c r="AF90" s="276"/>
      <c r="AG90" s="276"/>
    </row>
    <row r="91" spans="1:33" s="3" customFormat="1">
      <c r="A91" s="278"/>
      <c r="B91" s="278"/>
      <c r="C91" s="278"/>
      <c r="D91" s="278"/>
      <c r="E91" s="278"/>
      <c r="F91" s="278"/>
      <c r="G91" s="278"/>
      <c r="H91" s="278"/>
      <c r="I91" s="276"/>
      <c r="J91" s="276"/>
      <c r="K91" s="276"/>
      <c r="L91" s="276"/>
      <c r="M91" s="278"/>
      <c r="N91" s="278"/>
      <c r="O91" s="278"/>
      <c r="P91" s="278"/>
      <c r="Q91" s="278"/>
      <c r="R91" s="278"/>
      <c r="S91" s="278"/>
      <c r="T91" s="278"/>
      <c r="U91" s="278"/>
      <c r="V91" s="278"/>
      <c r="W91" s="278"/>
      <c r="X91" s="278"/>
      <c r="Y91" s="278"/>
      <c r="Z91" s="278"/>
      <c r="AA91" s="278"/>
      <c r="AB91" s="278"/>
      <c r="AC91" s="278"/>
      <c r="AD91" s="278"/>
      <c r="AE91" s="278"/>
      <c r="AF91" s="276"/>
      <c r="AG91" s="276"/>
    </row>
    <row r="92" spans="1:33" s="3" customFormat="1">
      <c r="A92" s="278"/>
      <c r="B92" s="278"/>
      <c r="C92" s="278"/>
      <c r="D92" s="278"/>
      <c r="E92" s="278"/>
      <c r="F92" s="278"/>
      <c r="G92" s="278"/>
      <c r="H92" s="278"/>
      <c r="I92" s="276"/>
      <c r="J92" s="276"/>
      <c r="K92" s="276"/>
      <c r="L92" s="276"/>
      <c r="M92" s="278"/>
      <c r="N92" s="278"/>
      <c r="O92" s="278"/>
      <c r="P92" s="278"/>
      <c r="Q92" s="278"/>
      <c r="R92" s="278"/>
      <c r="S92" s="278"/>
      <c r="T92" s="278"/>
      <c r="U92" s="278"/>
      <c r="V92" s="278"/>
      <c r="W92" s="278"/>
      <c r="X92" s="278"/>
      <c r="Y92" s="278"/>
      <c r="Z92" s="278"/>
      <c r="AA92" s="278"/>
      <c r="AB92" s="278"/>
      <c r="AC92" s="278"/>
      <c r="AD92" s="278"/>
      <c r="AE92" s="278"/>
      <c r="AF92" s="276"/>
      <c r="AG92" s="276"/>
    </row>
    <row r="93" spans="1:33" s="3" customFormat="1">
      <c r="A93" s="278"/>
      <c r="B93" s="278"/>
      <c r="C93" s="278"/>
      <c r="D93" s="278"/>
      <c r="E93" s="278"/>
      <c r="F93" s="278"/>
      <c r="G93" s="278"/>
      <c r="H93" s="278"/>
      <c r="I93" s="276"/>
      <c r="J93" s="276"/>
      <c r="K93" s="276"/>
      <c r="L93" s="276"/>
      <c r="M93" s="278"/>
      <c r="N93" s="278"/>
      <c r="O93" s="278"/>
      <c r="P93" s="278"/>
      <c r="Q93" s="278"/>
      <c r="R93" s="278"/>
      <c r="S93" s="278"/>
      <c r="T93" s="278"/>
      <c r="U93" s="278"/>
      <c r="V93" s="278"/>
      <c r="W93" s="278"/>
      <c r="X93" s="278"/>
      <c r="Y93" s="278"/>
      <c r="Z93" s="278"/>
      <c r="AA93" s="278"/>
      <c r="AB93" s="278"/>
      <c r="AC93" s="278"/>
      <c r="AD93" s="278"/>
      <c r="AE93" s="278"/>
      <c r="AF93" s="276"/>
      <c r="AG93" s="276"/>
    </row>
    <row r="94" spans="1:33" s="3" customFormat="1">
      <c r="A94" s="278"/>
      <c r="B94" s="278"/>
      <c r="C94" s="278"/>
      <c r="D94" s="278"/>
      <c r="E94" s="278"/>
      <c r="F94" s="278"/>
      <c r="G94" s="278"/>
      <c r="H94" s="278"/>
      <c r="I94" s="276"/>
      <c r="J94" s="276"/>
      <c r="K94" s="276"/>
      <c r="L94" s="276"/>
      <c r="M94" s="278"/>
      <c r="N94" s="278"/>
      <c r="O94" s="278"/>
      <c r="P94" s="278"/>
      <c r="Q94" s="278"/>
      <c r="R94" s="278"/>
      <c r="S94" s="278"/>
      <c r="T94" s="278"/>
      <c r="U94" s="278"/>
      <c r="V94" s="278"/>
      <c r="W94" s="278"/>
      <c r="X94" s="278"/>
      <c r="Y94" s="278"/>
      <c r="Z94" s="278"/>
      <c r="AA94" s="278"/>
      <c r="AB94" s="278"/>
      <c r="AC94" s="278"/>
      <c r="AD94" s="278"/>
      <c r="AE94" s="278"/>
      <c r="AF94" s="276"/>
      <c r="AG94" s="276"/>
    </row>
    <row r="95" spans="1:33" s="3" customFormat="1">
      <c r="A95" s="278"/>
      <c r="B95" s="278"/>
      <c r="C95" s="278"/>
      <c r="D95" s="278"/>
      <c r="E95" s="278"/>
      <c r="F95" s="278"/>
      <c r="G95" s="279"/>
      <c r="H95" s="278"/>
      <c r="I95" s="276"/>
      <c r="J95" s="276"/>
      <c r="K95" s="276"/>
      <c r="L95" s="276"/>
      <c r="M95" s="278"/>
      <c r="N95" s="278"/>
      <c r="O95" s="278"/>
      <c r="P95" s="278"/>
      <c r="Q95" s="278"/>
      <c r="R95" s="278"/>
      <c r="S95" s="278"/>
      <c r="T95" s="278"/>
      <c r="U95" s="278"/>
      <c r="V95" s="278"/>
      <c r="W95" s="278"/>
      <c r="X95" s="278"/>
      <c r="Y95" s="278"/>
      <c r="Z95" s="278"/>
      <c r="AA95" s="278"/>
      <c r="AB95" s="278"/>
      <c r="AC95" s="278"/>
      <c r="AD95" s="278"/>
      <c r="AE95" s="278"/>
      <c r="AF95" s="276"/>
      <c r="AG95" s="276"/>
    </row>
    <row r="96" spans="1:33" s="3" customFormat="1">
      <c r="A96" s="278"/>
      <c r="B96" s="278"/>
      <c r="C96" s="278"/>
      <c r="D96" s="278"/>
      <c r="E96" s="278"/>
      <c r="F96" s="278"/>
      <c r="G96" s="278"/>
      <c r="H96" s="278"/>
      <c r="I96" s="276"/>
      <c r="J96" s="276"/>
      <c r="K96" s="276"/>
      <c r="L96" s="276"/>
      <c r="M96" s="278"/>
      <c r="N96" s="278"/>
      <c r="O96" s="278"/>
      <c r="P96" s="278"/>
      <c r="Q96" s="278"/>
      <c r="R96" s="278"/>
      <c r="S96" s="278"/>
      <c r="T96" s="278"/>
      <c r="U96" s="278"/>
      <c r="V96" s="278"/>
      <c r="W96" s="278"/>
      <c r="X96" s="278"/>
      <c r="Y96" s="278"/>
      <c r="Z96" s="278"/>
      <c r="AA96" s="278"/>
      <c r="AB96" s="278"/>
      <c r="AC96" s="278"/>
      <c r="AD96" s="278"/>
      <c r="AE96" s="278"/>
      <c r="AF96" s="276"/>
      <c r="AG96" s="276"/>
    </row>
    <row r="97" spans="1:33" s="3" customFormat="1">
      <c r="A97" s="278"/>
      <c r="B97" s="278"/>
      <c r="C97" s="278"/>
      <c r="D97" s="278"/>
      <c r="E97" s="278"/>
      <c r="F97" s="278"/>
      <c r="G97" s="278"/>
      <c r="H97" s="278"/>
      <c r="I97" s="276"/>
      <c r="J97" s="276"/>
      <c r="K97" s="276"/>
      <c r="L97" s="276"/>
      <c r="M97" s="278"/>
      <c r="N97" s="278"/>
      <c r="O97" s="278"/>
      <c r="P97" s="278"/>
      <c r="Q97" s="278"/>
      <c r="R97" s="278"/>
      <c r="S97" s="278"/>
      <c r="T97" s="278"/>
      <c r="U97" s="278"/>
      <c r="V97" s="278"/>
      <c r="W97" s="278"/>
      <c r="X97" s="278"/>
      <c r="Y97" s="278"/>
      <c r="Z97" s="278"/>
      <c r="AA97" s="278"/>
      <c r="AB97" s="278"/>
      <c r="AC97" s="278"/>
      <c r="AD97" s="278"/>
      <c r="AE97" s="278"/>
      <c r="AF97" s="276"/>
      <c r="AG97" s="276"/>
    </row>
    <row r="98" spans="1:33" s="3" customFormat="1">
      <c r="A98" s="278"/>
      <c r="B98" s="278"/>
      <c r="C98" s="278"/>
      <c r="D98" s="278"/>
      <c r="E98" s="278"/>
      <c r="F98" s="278"/>
      <c r="G98" s="278"/>
      <c r="H98" s="278"/>
      <c r="I98" s="276"/>
      <c r="J98" s="276"/>
      <c r="K98" s="276"/>
      <c r="L98" s="276"/>
      <c r="M98" s="278"/>
      <c r="N98" s="278"/>
      <c r="O98" s="278"/>
      <c r="P98" s="278"/>
      <c r="Q98" s="278"/>
      <c r="R98" s="278"/>
      <c r="S98" s="278"/>
      <c r="T98" s="278"/>
      <c r="U98" s="278"/>
      <c r="V98" s="278"/>
      <c r="W98" s="278"/>
      <c r="X98" s="278"/>
      <c r="Y98" s="278"/>
      <c r="Z98" s="278"/>
      <c r="AA98" s="278"/>
      <c r="AB98" s="278"/>
      <c r="AC98" s="278"/>
      <c r="AD98" s="278"/>
      <c r="AE98" s="278"/>
      <c r="AF98" s="276"/>
      <c r="AG98" s="276"/>
    </row>
    <row r="99" spans="1:33" s="3" customFormat="1">
      <c r="A99" s="278"/>
      <c r="B99" s="278"/>
      <c r="C99" s="278"/>
      <c r="D99" s="278"/>
      <c r="E99" s="278"/>
      <c r="F99" s="278"/>
      <c r="G99" s="278"/>
      <c r="H99" s="278"/>
      <c r="I99" s="276"/>
      <c r="J99" s="276"/>
      <c r="K99" s="276"/>
      <c r="L99" s="276"/>
      <c r="M99" s="278"/>
      <c r="N99" s="278"/>
      <c r="O99" s="278"/>
      <c r="P99" s="278"/>
      <c r="Q99" s="278"/>
      <c r="R99" s="278"/>
      <c r="S99" s="278"/>
      <c r="T99" s="278"/>
      <c r="U99" s="278"/>
      <c r="V99" s="278"/>
      <c r="W99" s="278"/>
      <c r="X99" s="278"/>
      <c r="Y99" s="278"/>
      <c r="Z99" s="278"/>
      <c r="AA99" s="278"/>
      <c r="AB99" s="278"/>
      <c r="AC99" s="278"/>
      <c r="AD99" s="278"/>
      <c r="AE99" s="278"/>
      <c r="AF99" s="276"/>
      <c r="AG99" s="276"/>
    </row>
    <row r="100" spans="1:33" s="3" customFormat="1">
      <c r="A100" s="278"/>
      <c r="B100" s="278"/>
      <c r="C100" s="278"/>
      <c r="D100" s="278"/>
      <c r="E100" s="278"/>
      <c r="F100" s="278"/>
      <c r="G100" s="278"/>
      <c r="H100" s="278"/>
      <c r="I100" s="276"/>
      <c r="J100" s="276"/>
      <c r="K100" s="276"/>
      <c r="L100" s="276"/>
      <c r="M100" s="278"/>
      <c r="N100" s="278"/>
      <c r="O100" s="278"/>
      <c r="P100" s="278"/>
      <c r="Q100" s="278"/>
      <c r="R100" s="278"/>
      <c r="S100" s="278"/>
      <c r="T100" s="278"/>
      <c r="U100" s="278"/>
      <c r="V100" s="278"/>
      <c r="W100" s="278"/>
      <c r="X100" s="278"/>
      <c r="Y100" s="278"/>
      <c r="Z100" s="278"/>
      <c r="AA100" s="278"/>
      <c r="AB100" s="278"/>
      <c r="AC100" s="278"/>
      <c r="AD100" s="278"/>
      <c r="AE100" s="278"/>
      <c r="AF100" s="276"/>
      <c r="AG100" s="276"/>
    </row>
    <row r="101" spans="1:33" s="3" customFormat="1">
      <c r="A101" s="278"/>
      <c r="B101" s="278"/>
      <c r="C101" s="278"/>
      <c r="D101" s="278"/>
      <c r="E101" s="278"/>
      <c r="F101" s="278"/>
      <c r="G101" s="278"/>
      <c r="H101" s="278"/>
      <c r="I101" s="276"/>
      <c r="J101" s="276"/>
      <c r="K101" s="276"/>
      <c r="L101" s="276"/>
      <c r="M101" s="278"/>
      <c r="N101" s="278"/>
      <c r="O101" s="278"/>
      <c r="P101" s="278"/>
      <c r="Q101" s="278"/>
      <c r="R101" s="278"/>
      <c r="S101" s="278"/>
      <c r="T101" s="278"/>
      <c r="U101" s="278"/>
      <c r="V101" s="278"/>
      <c r="W101" s="278"/>
      <c r="X101" s="278"/>
      <c r="Y101" s="278"/>
      <c r="Z101" s="278"/>
      <c r="AA101" s="278"/>
      <c r="AB101" s="278"/>
      <c r="AC101" s="278"/>
      <c r="AD101" s="278"/>
      <c r="AE101" s="278"/>
      <c r="AF101" s="276"/>
      <c r="AG101" s="276"/>
    </row>
    <row r="102" spans="1:33" s="3" customFormat="1">
      <c r="A102" s="278"/>
      <c r="B102" s="278"/>
      <c r="C102" s="278"/>
      <c r="D102" s="278"/>
      <c r="E102" s="278"/>
      <c r="F102" s="278"/>
      <c r="G102" s="278"/>
      <c r="H102" s="278"/>
      <c r="I102" s="276"/>
      <c r="J102" s="276"/>
      <c r="K102" s="276"/>
      <c r="L102" s="276"/>
      <c r="M102" s="278"/>
      <c r="N102" s="278"/>
      <c r="O102" s="278"/>
      <c r="P102" s="278"/>
      <c r="Q102" s="278"/>
      <c r="R102" s="278"/>
      <c r="S102" s="278"/>
      <c r="T102" s="278"/>
      <c r="U102" s="278"/>
      <c r="V102" s="278"/>
      <c r="W102" s="278"/>
      <c r="X102" s="278"/>
      <c r="Y102" s="278"/>
      <c r="Z102" s="278"/>
      <c r="AA102" s="278"/>
      <c r="AB102" s="278"/>
      <c r="AC102" s="278"/>
      <c r="AD102" s="278"/>
      <c r="AE102" s="278"/>
      <c r="AF102" s="276"/>
      <c r="AG102" s="276"/>
    </row>
    <row r="103" spans="1:33" s="3" customFormat="1">
      <c r="A103" s="278"/>
      <c r="B103" s="278"/>
      <c r="C103" s="278"/>
      <c r="D103" s="278"/>
      <c r="E103" s="278"/>
      <c r="F103" s="278"/>
      <c r="G103" s="278"/>
      <c r="H103" s="278"/>
      <c r="I103" s="276"/>
      <c r="J103" s="276"/>
      <c r="K103" s="276"/>
      <c r="L103" s="276"/>
      <c r="M103" s="278"/>
      <c r="N103" s="278"/>
      <c r="O103" s="278"/>
      <c r="P103" s="278"/>
      <c r="Q103" s="278"/>
      <c r="R103" s="278"/>
      <c r="S103" s="278"/>
      <c r="T103" s="278"/>
      <c r="U103" s="278"/>
      <c r="V103" s="278"/>
      <c r="W103" s="278"/>
      <c r="X103" s="278"/>
      <c r="Y103" s="278"/>
      <c r="Z103" s="278"/>
      <c r="AA103" s="278"/>
      <c r="AB103" s="278"/>
      <c r="AC103" s="278"/>
      <c r="AD103" s="278"/>
      <c r="AE103" s="278"/>
      <c r="AF103" s="276"/>
      <c r="AG103" s="276"/>
    </row>
    <row r="104" spans="1:33" s="3" customFormat="1">
      <c r="A104" s="278"/>
      <c r="B104" s="278"/>
      <c r="C104" s="278"/>
      <c r="D104" s="278"/>
      <c r="E104" s="278"/>
      <c r="F104" s="278"/>
      <c r="G104" s="278"/>
      <c r="H104" s="278"/>
      <c r="I104" s="276"/>
      <c r="J104" s="276"/>
      <c r="K104" s="276"/>
      <c r="L104" s="276"/>
      <c r="M104" s="278"/>
      <c r="N104" s="278"/>
      <c r="O104" s="278"/>
      <c r="P104" s="278"/>
      <c r="Q104" s="278"/>
      <c r="R104" s="278"/>
      <c r="S104" s="278"/>
      <c r="T104" s="278"/>
      <c r="U104" s="278"/>
      <c r="V104" s="278"/>
      <c r="W104" s="278"/>
      <c r="X104" s="278"/>
      <c r="Y104" s="278"/>
      <c r="Z104" s="278"/>
      <c r="AA104" s="278"/>
      <c r="AB104" s="278"/>
      <c r="AC104" s="278"/>
      <c r="AD104" s="278"/>
      <c r="AE104" s="278"/>
      <c r="AF104" s="276"/>
      <c r="AG104" s="276"/>
    </row>
    <row r="105" spans="1:33" s="3" customFormat="1">
      <c r="A105" s="278"/>
      <c r="B105" s="278"/>
      <c r="C105" s="278"/>
      <c r="D105" s="278"/>
      <c r="E105" s="278"/>
      <c r="F105" s="278"/>
      <c r="G105" s="278"/>
      <c r="H105" s="278"/>
      <c r="I105" s="276"/>
      <c r="J105" s="276"/>
      <c r="K105" s="276"/>
      <c r="L105" s="276"/>
      <c r="M105" s="278"/>
      <c r="N105" s="278"/>
      <c r="O105" s="278"/>
      <c r="P105" s="278"/>
      <c r="Q105" s="278"/>
      <c r="R105" s="278"/>
      <c r="S105" s="278"/>
      <c r="T105" s="278"/>
      <c r="U105" s="278"/>
      <c r="V105" s="278"/>
      <c r="W105" s="278"/>
      <c r="X105" s="278"/>
      <c r="Y105" s="278"/>
      <c r="Z105" s="278"/>
      <c r="AA105" s="278"/>
      <c r="AB105" s="278"/>
      <c r="AC105" s="278"/>
      <c r="AD105" s="278"/>
      <c r="AE105" s="278"/>
      <c r="AF105" s="276"/>
      <c r="AG105" s="278"/>
    </row>
    <row r="106" spans="1:33" s="3" customFormat="1">
      <c r="A106" s="278"/>
      <c r="B106" s="278"/>
      <c r="C106" s="278"/>
      <c r="D106" s="278"/>
      <c r="E106" s="278"/>
      <c r="F106" s="278"/>
      <c r="G106" s="278"/>
      <c r="H106" s="278"/>
      <c r="I106" s="276"/>
      <c r="J106" s="276"/>
      <c r="K106" s="276"/>
      <c r="L106" s="276"/>
      <c r="M106" s="278"/>
      <c r="N106" s="278"/>
      <c r="O106" s="278"/>
      <c r="P106" s="278"/>
      <c r="Q106" s="278"/>
      <c r="R106" s="278"/>
      <c r="S106" s="278"/>
      <c r="T106" s="278"/>
      <c r="U106" s="278"/>
      <c r="V106" s="278"/>
      <c r="W106" s="278"/>
      <c r="X106" s="278"/>
      <c r="Y106" s="278"/>
      <c r="Z106" s="278"/>
      <c r="AA106" s="278"/>
      <c r="AB106" s="278"/>
      <c r="AC106" s="278"/>
      <c r="AD106" s="278"/>
      <c r="AE106" s="278"/>
      <c r="AF106" s="276"/>
      <c r="AG106" s="278"/>
    </row>
    <row r="107" spans="1:33" s="3" customFormat="1">
      <c r="A107" s="278"/>
      <c r="B107" s="278"/>
      <c r="C107" s="278"/>
      <c r="D107" s="278"/>
      <c r="E107" s="278"/>
      <c r="F107" s="278"/>
      <c r="G107" s="278"/>
      <c r="H107" s="278"/>
      <c r="I107" s="276"/>
      <c r="J107" s="276"/>
      <c r="K107" s="276"/>
      <c r="L107" s="276"/>
      <c r="M107" s="278"/>
      <c r="N107" s="278"/>
      <c r="O107" s="278"/>
      <c r="P107" s="278"/>
      <c r="Q107" s="278"/>
      <c r="R107" s="278"/>
      <c r="S107" s="278"/>
      <c r="T107" s="278"/>
      <c r="U107" s="278"/>
      <c r="V107" s="278"/>
      <c r="W107" s="278"/>
      <c r="X107" s="278"/>
      <c r="Y107" s="278"/>
      <c r="Z107" s="278"/>
      <c r="AA107" s="278"/>
      <c r="AB107" s="278"/>
      <c r="AC107" s="278"/>
      <c r="AD107" s="278"/>
      <c r="AE107" s="278"/>
      <c r="AF107" s="276"/>
      <c r="AG107" s="278"/>
    </row>
    <row r="108" spans="1:33" s="3" customFormat="1">
      <c r="A108" s="278"/>
      <c r="B108" s="278"/>
      <c r="C108" s="278"/>
      <c r="D108" s="278"/>
      <c r="E108" s="278"/>
      <c r="F108" s="278"/>
      <c r="G108" s="278"/>
      <c r="H108" s="278"/>
      <c r="I108" s="276"/>
      <c r="J108" s="276"/>
      <c r="K108" s="276"/>
      <c r="L108" s="276"/>
      <c r="M108" s="278"/>
      <c r="N108" s="278"/>
      <c r="O108" s="278"/>
      <c r="P108" s="278"/>
      <c r="Q108" s="278"/>
      <c r="R108" s="278"/>
      <c r="S108" s="278"/>
      <c r="T108" s="278"/>
      <c r="U108" s="278"/>
      <c r="V108" s="278"/>
      <c r="W108" s="278"/>
      <c r="X108" s="278"/>
      <c r="Y108" s="278"/>
      <c r="Z108" s="278"/>
      <c r="AA108" s="278"/>
      <c r="AB108" s="278"/>
      <c r="AC108" s="278"/>
      <c r="AD108" s="278"/>
      <c r="AE108" s="278"/>
      <c r="AF108" s="276"/>
      <c r="AG108" s="278"/>
    </row>
    <row r="109" spans="1:33" s="3" customFormat="1">
      <c r="A109" s="278"/>
      <c r="B109" s="278"/>
      <c r="C109" s="278"/>
      <c r="D109" s="278"/>
      <c r="E109" s="278"/>
      <c r="F109" s="278"/>
      <c r="G109" s="279"/>
      <c r="H109" s="278"/>
      <c r="I109" s="276"/>
      <c r="J109" s="276"/>
      <c r="K109" s="276"/>
      <c r="L109" s="276"/>
      <c r="M109" s="278"/>
      <c r="N109" s="278"/>
      <c r="O109" s="278"/>
      <c r="P109" s="278"/>
      <c r="Q109" s="278"/>
      <c r="R109" s="278"/>
      <c r="S109" s="278"/>
      <c r="T109" s="278"/>
      <c r="U109" s="278"/>
      <c r="V109" s="278"/>
      <c r="W109" s="278"/>
      <c r="X109" s="278"/>
      <c r="Y109" s="278"/>
      <c r="Z109" s="278"/>
      <c r="AA109" s="278"/>
      <c r="AB109" s="278"/>
      <c r="AC109" s="278"/>
      <c r="AD109" s="278"/>
      <c r="AE109" s="278"/>
      <c r="AF109" s="276"/>
      <c r="AG109" s="278"/>
    </row>
    <row r="110" spans="1:33" s="3" customFormat="1">
      <c r="A110" s="278"/>
      <c r="B110" s="278"/>
      <c r="C110" s="278"/>
      <c r="D110" s="278"/>
      <c r="E110" s="278"/>
      <c r="F110" s="278"/>
      <c r="G110" s="278"/>
      <c r="H110" s="278"/>
      <c r="I110" s="276"/>
      <c r="J110" s="276"/>
      <c r="K110" s="276"/>
      <c r="L110" s="276"/>
      <c r="M110" s="278"/>
      <c r="N110" s="278"/>
      <c r="O110" s="278"/>
      <c r="P110" s="278"/>
      <c r="Q110" s="278"/>
      <c r="R110" s="278"/>
      <c r="S110" s="278"/>
      <c r="T110" s="278"/>
      <c r="U110" s="278"/>
      <c r="V110" s="278"/>
      <c r="W110" s="278"/>
      <c r="X110" s="278"/>
      <c r="Y110" s="278"/>
      <c r="Z110" s="278"/>
      <c r="AA110" s="278"/>
      <c r="AB110" s="278"/>
      <c r="AC110" s="278"/>
      <c r="AD110" s="278"/>
      <c r="AE110" s="278"/>
      <c r="AF110" s="276"/>
      <c r="AG110" s="278"/>
    </row>
    <row r="111" spans="1:33" s="3" customFormat="1">
      <c r="A111" s="278"/>
      <c r="B111" s="278"/>
      <c r="C111" s="278"/>
      <c r="D111" s="278"/>
      <c r="E111" s="278"/>
      <c r="F111" s="278"/>
      <c r="G111" s="278"/>
      <c r="H111" s="278"/>
      <c r="I111" s="276"/>
      <c r="J111" s="276"/>
      <c r="K111" s="276"/>
      <c r="L111" s="276"/>
      <c r="M111" s="278"/>
      <c r="N111" s="278"/>
      <c r="O111" s="278"/>
      <c r="P111" s="278"/>
      <c r="Q111" s="278"/>
      <c r="R111" s="278"/>
      <c r="S111" s="278"/>
      <c r="T111" s="278"/>
      <c r="U111" s="278"/>
      <c r="V111" s="278"/>
      <c r="W111" s="278"/>
      <c r="X111" s="278"/>
      <c r="Y111" s="278"/>
      <c r="Z111" s="278"/>
      <c r="AA111" s="278"/>
      <c r="AB111" s="278"/>
      <c r="AC111" s="278"/>
      <c r="AD111" s="278"/>
      <c r="AE111" s="278"/>
      <c r="AF111" s="276"/>
      <c r="AG111" s="278"/>
    </row>
    <row r="112" spans="1:33" s="3" customFormat="1">
      <c r="A112" s="278"/>
      <c r="B112" s="278"/>
      <c r="C112" s="278"/>
      <c r="D112" s="278"/>
      <c r="E112" s="278"/>
      <c r="F112" s="278"/>
      <c r="G112" s="278"/>
      <c r="H112" s="278"/>
      <c r="I112" s="276"/>
      <c r="J112" s="276"/>
      <c r="K112" s="276"/>
      <c r="L112" s="276"/>
      <c r="M112" s="278"/>
      <c r="N112" s="278"/>
      <c r="O112" s="278"/>
      <c r="P112" s="278"/>
      <c r="Q112" s="278"/>
      <c r="R112" s="278"/>
      <c r="S112" s="278"/>
      <c r="T112" s="278"/>
      <c r="U112" s="278"/>
      <c r="V112" s="278"/>
      <c r="W112" s="278"/>
      <c r="X112" s="278"/>
      <c r="Y112" s="278"/>
      <c r="Z112" s="278"/>
      <c r="AA112" s="278"/>
      <c r="AB112" s="278"/>
      <c r="AC112" s="278"/>
      <c r="AD112" s="278"/>
      <c r="AE112" s="278"/>
      <c r="AF112" s="276"/>
      <c r="AG112" s="278"/>
    </row>
    <row r="113" spans="1:33" s="3" customFormat="1">
      <c r="A113" s="278"/>
      <c r="B113" s="278"/>
      <c r="C113" s="278"/>
      <c r="D113" s="278"/>
      <c r="E113" s="278"/>
      <c r="F113" s="278"/>
      <c r="G113" s="278"/>
      <c r="H113" s="278"/>
      <c r="I113" s="276"/>
      <c r="J113" s="276"/>
      <c r="K113" s="276"/>
      <c r="L113" s="276"/>
      <c r="M113" s="278"/>
      <c r="N113" s="278"/>
      <c r="O113" s="278"/>
      <c r="P113" s="278"/>
      <c r="Q113" s="278"/>
      <c r="R113" s="278"/>
      <c r="S113" s="278"/>
      <c r="T113" s="278"/>
      <c r="U113" s="278"/>
      <c r="V113" s="278"/>
      <c r="W113" s="278"/>
      <c r="X113" s="278"/>
      <c r="Y113" s="278"/>
      <c r="Z113" s="278"/>
      <c r="AA113" s="278"/>
      <c r="AB113" s="278"/>
      <c r="AC113" s="278"/>
      <c r="AD113" s="278"/>
      <c r="AE113" s="278"/>
      <c r="AF113" s="276"/>
      <c r="AG113" s="278"/>
    </row>
    <row r="114" spans="1:33" s="3" customFormat="1">
      <c r="A114" s="278"/>
      <c r="B114" s="278"/>
      <c r="C114" s="278"/>
      <c r="D114" s="278"/>
      <c r="E114" s="278"/>
      <c r="F114" s="278"/>
      <c r="G114" s="278"/>
      <c r="H114" s="278"/>
      <c r="I114" s="276"/>
      <c r="J114" s="276"/>
      <c r="K114" s="276"/>
      <c r="L114" s="276"/>
      <c r="M114" s="278"/>
      <c r="N114" s="278"/>
      <c r="O114" s="278"/>
      <c r="P114" s="278"/>
      <c r="Q114" s="278"/>
      <c r="R114" s="278"/>
      <c r="S114" s="278"/>
      <c r="T114" s="278"/>
      <c r="U114" s="278"/>
      <c r="V114" s="278"/>
      <c r="W114" s="278"/>
      <c r="X114" s="278"/>
      <c r="Y114" s="278"/>
      <c r="Z114" s="278"/>
      <c r="AA114" s="278"/>
      <c r="AB114" s="278"/>
      <c r="AC114" s="278"/>
      <c r="AD114" s="278"/>
      <c r="AE114" s="278"/>
      <c r="AF114" s="276"/>
      <c r="AG114" s="278"/>
    </row>
    <row r="115" spans="1:33" s="3" customFormat="1">
      <c r="A115" s="278"/>
      <c r="B115" s="278"/>
      <c r="C115" s="278"/>
      <c r="D115" s="278"/>
      <c r="E115" s="278"/>
      <c r="F115" s="278"/>
      <c r="G115" s="278"/>
      <c r="H115" s="278"/>
      <c r="I115" s="276"/>
      <c r="J115" s="276"/>
      <c r="K115" s="276"/>
      <c r="L115" s="276"/>
      <c r="M115" s="278"/>
      <c r="N115" s="278"/>
      <c r="O115" s="278"/>
      <c r="P115" s="278"/>
      <c r="Q115" s="278"/>
      <c r="R115" s="278"/>
      <c r="S115" s="278"/>
      <c r="T115" s="278"/>
      <c r="U115" s="278"/>
      <c r="V115" s="278"/>
      <c r="W115" s="278"/>
      <c r="X115" s="278"/>
      <c r="Y115" s="278"/>
      <c r="Z115" s="278"/>
      <c r="AA115" s="278"/>
      <c r="AB115" s="278"/>
      <c r="AC115" s="278"/>
      <c r="AD115" s="278"/>
      <c r="AE115" s="278"/>
      <c r="AF115" s="276"/>
      <c r="AG115" s="278"/>
    </row>
    <row r="116" spans="1:33" s="3" customFormat="1">
      <c r="A116" s="278"/>
      <c r="B116" s="278"/>
      <c r="C116" s="278"/>
      <c r="D116" s="278"/>
      <c r="E116" s="278"/>
      <c r="F116" s="278"/>
      <c r="G116" s="278"/>
      <c r="H116" s="278"/>
      <c r="I116" s="276"/>
      <c r="J116" s="276"/>
      <c r="K116" s="276"/>
      <c r="L116" s="276"/>
      <c r="M116" s="278"/>
      <c r="N116" s="278"/>
      <c r="O116" s="278"/>
      <c r="P116" s="278"/>
      <c r="Q116" s="278"/>
      <c r="R116" s="278"/>
      <c r="S116" s="278"/>
      <c r="T116" s="278"/>
      <c r="U116" s="278"/>
      <c r="V116" s="278"/>
      <c r="W116" s="278"/>
      <c r="X116" s="278"/>
      <c r="Y116" s="278"/>
      <c r="Z116" s="278"/>
      <c r="AA116" s="278"/>
      <c r="AB116" s="278"/>
      <c r="AC116" s="278"/>
      <c r="AD116" s="278"/>
      <c r="AE116" s="278"/>
      <c r="AF116" s="276"/>
      <c r="AG116" s="276"/>
    </row>
    <row r="117" spans="1:33" s="3" customFormat="1">
      <c r="A117" s="278"/>
      <c r="B117" s="278"/>
      <c r="C117" s="278"/>
      <c r="D117" s="278"/>
      <c r="E117" s="278"/>
      <c r="F117" s="278"/>
      <c r="G117" s="278"/>
      <c r="H117" s="278"/>
      <c r="I117" s="276"/>
      <c r="J117" s="276"/>
      <c r="K117" s="276"/>
      <c r="L117" s="276"/>
      <c r="M117" s="278"/>
      <c r="N117" s="278"/>
      <c r="O117" s="278"/>
      <c r="P117" s="278"/>
      <c r="Q117" s="278"/>
      <c r="R117" s="278"/>
      <c r="S117" s="278"/>
      <c r="T117" s="278"/>
      <c r="U117" s="278"/>
      <c r="V117" s="278"/>
      <c r="W117" s="278"/>
      <c r="X117" s="278"/>
      <c r="Y117" s="278"/>
      <c r="Z117" s="278"/>
      <c r="AA117" s="278"/>
      <c r="AB117" s="278"/>
      <c r="AC117" s="278"/>
      <c r="AD117" s="278"/>
      <c r="AE117" s="278"/>
      <c r="AF117" s="276"/>
      <c r="AG117" s="276"/>
    </row>
    <row r="118" spans="1:33" s="3" customFormat="1">
      <c r="A118" s="278"/>
      <c r="B118" s="278"/>
      <c r="C118" s="278"/>
      <c r="D118" s="278"/>
      <c r="E118" s="278"/>
      <c r="F118" s="278"/>
      <c r="G118" s="278"/>
      <c r="H118" s="278"/>
      <c r="I118" s="276"/>
      <c r="J118" s="276"/>
      <c r="K118" s="276"/>
      <c r="L118" s="276"/>
      <c r="M118" s="278"/>
      <c r="N118" s="278"/>
      <c r="O118" s="278"/>
      <c r="P118" s="278"/>
      <c r="Q118" s="278"/>
      <c r="R118" s="278"/>
      <c r="S118" s="278"/>
      <c r="T118" s="278"/>
      <c r="U118" s="278"/>
      <c r="V118" s="278"/>
      <c r="W118" s="278"/>
      <c r="X118" s="278"/>
      <c r="Y118" s="278"/>
      <c r="Z118" s="278"/>
      <c r="AA118" s="278"/>
      <c r="AB118" s="278"/>
      <c r="AC118" s="278"/>
      <c r="AD118" s="278"/>
      <c r="AE118" s="278"/>
      <c r="AF118" s="276"/>
      <c r="AG118" s="276"/>
    </row>
    <row r="119" spans="1:33" s="3" customFormat="1">
      <c r="A119" s="278"/>
      <c r="B119" s="278"/>
      <c r="C119" s="278"/>
      <c r="D119" s="278"/>
      <c r="E119" s="278"/>
      <c r="F119" s="278"/>
      <c r="G119" s="278"/>
      <c r="H119" s="278"/>
      <c r="I119" s="276"/>
      <c r="J119" s="276"/>
      <c r="K119" s="276"/>
      <c r="L119" s="276"/>
      <c r="M119" s="278"/>
      <c r="N119" s="278"/>
      <c r="O119" s="278"/>
      <c r="P119" s="278"/>
      <c r="Q119" s="278"/>
      <c r="R119" s="278"/>
      <c r="S119" s="278"/>
      <c r="T119" s="278"/>
      <c r="U119" s="278"/>
      <c r="V119" s="278"/>
      <c r="W119" s="278"/>
      <c r="X119" s="278"/>
      <c r="Y119" s="278"/>
      <c r="Z119" s="278"/>
      <c r="AA119" s="278"/>
      <c r="AB119" s="278"/>
      <c r="AC119" s="278"/>
      <c r="AD119" s="278"/>
      <c r="AE119" s="278"/>
      <c r="AF119" s="276"/>
      <c r="AG119" s="278"/>
    </row>
    <row r="120" spans="1:33" s="3" customFormat="1">
      <c r="A120" s="278"/>
      <c r="B120" s="278"/>
      <c r="C120" s="278"/>
      <c r="D120" s="278"/>
      <c r="E120" s="278"/>
      <c r="F120" s="278"/>
      <c r="G120" s="278"/>
      <c r="H120" s="278"/>
      <c r="I120" s="276"/>
      <c r="J120" s="276"/>
      <c r="K120" s="276"/>
      <c r="L120" s="276"/>
      <c r="M120" s="278"/>
      <c r="N120" s="278"/>
      <c r="O120" s="278"/>
      <c r="P120" s="278"/>
      <c r="Q120" s="278"/>
      <c r="R120" s="278"/>
      <c r="S120" s="278"/>
      <c r="T120" s="278"/>
      <c r="U120" s="278"/>
      <c r="V120" s="278"/>
      <c r="W120" s="278"/>
      <c r="X120" s="278"/>
      <c r="Y120" s="278"/>
      <c r="Z120" s="278"/>
      <c r="AA120" s="278"/>
      <c r="AB120" s="278"/>
      <c r="AC120" s="278"/>
      <c r="AD120" s="278"/>
      <c r="AE120" s="278"/>
      <c r="AF120" s="276"/>
      <c r="AG120" s="276"/>
    </row>
    <row r="121" spans="1:33" s="3" customFormat="1">
      <c r="A121" s="278"/>
      <c r="B121" s="278"/>
      <c r="C121" s="278"/>
      <c r="D121" s="278"/>
      <c r="E121" s="278"/>
      <c r="F121" s="278"/>
      <c r="G121" s="278"/>
      <c r="H121" s="278"/>
      <c r="I121" s="276"/>
      <c r="J121" s="276"/>
      <c r="K121" s="276"/>
      <c r="L121" s="276"/>
      <c r="M121" s="278"/>
      <c r="N121" s="278"/>
      <c r="O121" s="278"/>
      <c r="P121" s="278"/>
      <c r="Q121" s="278"/>
      <c r="R121" s="278"/>
      <c r="S121" s="278"/>
      <c r="T121" s="278"/>
      <c r="U121" s="278"/>
      <c r="V121" s="278"/>
      <c r="W121" s="278"/>
      <c r="X121" s="278"/>
      <c r="Y121" s="278"/>
      <c r="Z121" s="278"/>
      <c r="AA121" s="278"/>
      <c r="AB121" s="278"/>
      <c r="AC121" s="278"/>
      <c r="AD121" s="278"/>
      <c r="AE121" s="278"/>
      <c r="AF121" s="276"/>
      <c r="AG121" s="278"/>
    </row>
    <row r="122" spans="1:33" s="3" customFormat="1">
      <c r="A122" s="278"/>
      <c r="B122" s="278"/>
      <c r="C122" s="278"/>
      <c r="D122" s="278"/>
      <c r="E122" s="278"/>
      <c r="F122" s="278"/>
      <c r="G122" s="278"/>
      <c r="H122" s="278"/>
      <c r="I122" s="276"/>
      <c r="J122" s="276"/>
      <c r="K122" s="276"/>
      <c r="L122" s="276"/>
      <c r="M122" s="278"/>
      <c r="N122" s="278"/>
      <c r="O122" s="278"/>
      <c r="P122" s="278"/>
      <c r="Q122" s="278"/>
      <c r="R122" s="278"/>
      <c r="S122" s="278"/>
      <c r="T122" s="278"/>
      <c r="U122" s="278"/>
      <c r="V122" s="278"/>
      <c r="W122" s="278"/>
      <c r="X122" s="278"/>
      <c r="Y122" s="278"/>
      <c r="Z122" s="278"/>
      <c r="AA122" s="278"/>
      <c r="AB122" s="278"/>
      <c r="AC122" s="278"/>
      <c r="AD122" s="278"/>
      <c r="AE122" s="278"/>
      <c r="AF122" s="276"/>
      <c r="AG122" s="278"/>
    </row>
    <row r="123" spans="1:33" s="3" customFormat="1">
      <c r="A123" s="278"/>
      <c r="B123" s="278"/>
      <c r="C123" s="278"/>
      <c r="D123" s="278"/>
      <c r="E123" s="278"/>
      <c r="F123" s="278"/>
      <c r="G123" s="278"/>
      <c r="H123" s="278"/>
      <c r="I123" s="276"/>
      <c r="J123" s="276"/>
      <c r="K123" s="276"/>
      <c r="L123" s="276"/>
      <c r="M123" s="278"/>
      <c r="N123" s="278"/>
      <c r="O123" s="278"/>
      <c r="P123" s="278"/>
      <c r="Q123" s="278"/>
      <c r="R123" s="278"/>
      <c r="S123" s="278"/>
      <c r="T123" s="278"/>
      <c r="U123" s="278"/>
      <c r="V123" s="278"/>
      <c r="W123" s="278"/>
      <c r="X123" s="278"/>
      <c r="Y123" s="278"/>
      <c r="Z123" s="278"/>
      <c r="AA123" s="278"/>
      <c r="AB123" s="278"/>
      <c r="AC123" s="278"/>
      <c r="AD123" s="278"/>
      <c r="AE123" s="278"/>
      <c r="AF123" s="276"/>
      <c r="AG123" s="278"/>
    </row>
    <row r="124" spans="1:33" s="3" customFormat="1">
      <c r="A124" s="278"/>
      <c r="B124" s="278"/>
      <c r="C124" s="278"/>
      <c r="D124" s="278"/>
      <c r="E124" s="278"/>
      <c r="F124" s="278"/>
      <c r="G124" s="278"/>
      <c r="H124" s="278"/>
      <c r="I124" s="276"/>
      <c r="J124" s="276"/>
      <c r="K124" s="276"/>
      <c r="L124" s="276"/>
      <c r="M124" s="278"/>
      <c r="N124" s="278"/>
      <c r="O124" s="278"/>
      <c r="P124" s="278"/>
      <c r="Q124" s="278"/>
      <c r="R124" s="278"/>
      <c r="S124" s="278"/>
      <c r="T124" s="278"/>
      <c r="U124" s="278"/>
      <c r="V124" s="278"/>
      <c r="W124" s="278"/>
      <c r="X124" s="278"/>
      <c r="Y124" s="278"/>
      <c r="Z124" s="278"/>
      <c r="AA124" s="278"/>
      <c r="AB124" s="278"/>
      <c r="AC124" s="278"/>
      <c r="AD124" s="278"/>
      <c r="AE124" s="278"/>
      <c r="AF124" s="276"/>
      <c r="AG124" s="278"/>
    </row>
    <row r="125" spans="1:33" s="3" customFormat="1">
      <c r="A125" s="278"/>
      <c r="B125" s="278"/>
      <c r="C125" s="278"/>
      <c r="D125" s="278"/>
      <c r="E125" s="278"/>
      <c r="F125" s="278"/>
      <c r="G125" s="278"/>
      <c r="H125" s="278"/>
      <c r="I125" s="276"/>
      <c r="J125" s="276"/>
      <c r="K125" s="276"/>
      <c r="L125" s="276"/>
      <c r="M125" s="278"/>
      <c r="N125" s="278"/>
      <c r="O125" s="278"/>
      <c r="P125" s="278"/>
      <c r="Q125" s="278"/>
      <c r="R125" s="278"/>
      <c r="S125" s="278"/>
      <c r="T125" s="278"/>
      <c r="U125" s="278"/>
      <c r="V125" s="278"/>
      <c r="W125" s="278"/>
      <c r="X125" s="278"/>
      <c r="Y125" s="278"/>
      <c r="Z125" s="278"/>
      <c r="AA125" s="278"/>
      <c r="AB125" s="278"/>
      <c r="AC125" s="278"/>
      <c r="AD125" s="278"/>
      <c r="AE125" s="278"/>
      <c r="AF125" s="276"/>
      <c r="AG125" s="278"/>
    </row>
    <row r="126" spans="1:33" s="3" customFormat="1">
      <c r="A126" s="278"/>
      <c r="B126" s="278"/>
      <c r="C126" s="278"/>
      <c r="D126" s="278"/>
      <c r="E126" s="278"/>
      <c r="F126" s="278"/>
      <c r="G126" s="278"/>
      <c r="H126" s="278"/>
      <c r="I126" s="276"/>
      <c r="J126" s="276"/>
      <c r="K126" s="276"/>
      <c r="L126" s="276"/>
      <c r="M126" s="278"/>
      <c r="N126" s="278"/>
      <c r="O126" s="278"/>
      <c r="P126" s="278"/>
      <c r="Q126" s="278"/>
      <c r="R126" s="276"/>
      <c r="S126" s="278"/>
      <c r="T126" s="278"/>
      <c r="U126" s="278"/>
      <c r="V126" s="278"/>
      <c r="W126" s="278"/>
      <c r="X126" s="278"/>
      <c r="Y126" s="278"/>
      <c r="Z126" s="278"/>
      <c r="AA126" s="278"/>
      <c r="AB126" s="278"/>
      <c r="AC126" s="278"/>
      <c r="AD126" s="278"/>
      <c r="AE126" s="278"/>
      <c r="AF126" s="276"/>
      <c r="AG126" s="278"/>
    </row>
    <row r="127" spans="1:33" s="3" customFormat="1">
      <c r="A127" s="278"/>
      <c r="B127" s="278"/>
      <c r="C127" s="278"/>
      <c r="D127" s="278"/>
      <c r="E127" s="278"/>
      <c r="F127" s="278"/>
      <c r="G127" s="279"/>
      <c r="H127" s="278"/>
      <c r="I127" s="276"/>
      <c r="J127" s="276"/>
      <c r="K127" s="276"/>
      <c r="L127" s="276"/>
      <c r="M127" s="278"/>
      <c r="N127" s="278"/>
      <c r="O127" s="278"/>
      <c r="P127" s="278"/>
      <c r="Q127" s="278"/>
      <c r="R127" s="276"/>
      <c r="S127" s="278"/>
      <c r="T127" s="278"/>
      <c r="U127" s="278"/>
      <c r="V127" s="278"/>
      <c r="W127" s="278"/>
      <c r="X127" s="278"/>
      <c r="Y127" s="278"/>
      <c r="Z127" s="278"/>
      <c r="AA127" s="278"/>
      <c r="AB127" s="278"/>
      <c r="AC127" s="278"/>
      <c r="AD127" s="278"/>
      <c r="AE127" s="278"/>
      <c r="AF127" s="276"/>
      <c r="AG127" s="278"/>
    </row>
    <row r="128" spans="1:33" s="3" customFormat="1">
      <c r="A128" s="278"/>
      <c r="B128" s="278"/>
      <c r="C128" s="278"/>
      <c r="D128" s="278"/>
      <c r="E128" s="278"/>
      <c r="F128" s="278"/>
      <c r="G128" s="279"/>
      <c r="H128" s="278"/>
      <c r="I128" s="276"/>
      <c r="J128" s="276"/>
      <c r="K128" s="276"/>
      <c r="L128" s="276"/>
      <c r="M128" s="278"/>
      <c r="N128" s="278"/>
      <c r="O128" s="278"/>
      <c r="P128" s="278"/>
      <c r="Q128" s="278"/>
      <c r="R128" s="278"/>
      <c r="S128" s="278"/>
      <c r="T128" s="278"/>
      <c r="U128" s="278"/>
      <c r="V128" s="278"/>
      <c r="W128" s="278"/>
      <c r="X128" s="278"/>
      <c r="Y128" s="278"/>
      <c r="Z128" s="278"/>
      <c r="AA128" s="278"/>
      <c r="AB128" s="278"/>
      <c r="AC128" s="278"/>
      <c r="AD128" s="278"/>
      <c r="AE128" s="278"/>
      <c r="AF128" s="276"/>
      <c r="AG128" s="278"/>
    </row>
    <row r="129" spans="1:33" s="3" customFormat="1">
      <c r="A129" s="278"/>
      <c r="B129" s="278"/>
      <c r="C129" s="278"/>
      <c r="D129" s="278"/>
      <c r="E129" s="278"/>
      <c r="F129" s="278"/>
      <c r="G129" s="279"/>
      <c r="H129" s="278"/>
      <c r="I129" s="276"/>
      <c r="J129" s="276"/>
      <c r="K129" s="276"/>
      <c r="L129" s="276"/>
      <c r="M129" s="278"/>
      <c r="N129" s="278"/>
      <c r="O129" s="278"/>
      <c r="P129" s="278"/>
      <c r="Q129" s="278"/>
      <c r="R129" s="278"/>
      <c r="S129" s="278"/>
      <c r="T129" s="278"/>
      <c r="U129" s="278"/>
      <c r="V129" s="278"/>
      <c r="W129" s="278"/>
      <c r="X129" s="278"/>
      <c r="Y129" s="278"/>
      <c r="Z129" s="278"/>
      <c r="AA129" s="278"/>
      <c r="AB129" s="278"/>
      <c r="AC129" s="278"/>
      <c r="AD129" s="278"/>
      <c r="AE129" s="278"/>
      <c r="AF129" s="276"/>
      <c r="AG129" s="278"/>
    </row>
    <row r="130" spans="1:33" s="3" customFormat="1">
      <c r="A130" s="278"/>
      <c r="B130" s="278"/>
      <c r="C130" s="278"/>
      <c r="D130" s="278"/>
      <c r="E130" s="278"/>
      <c r="F130" s="278"/>
      <c r="G130" s="279"/>
      <c r="H130" s="278"/>
      <c r="I130" s="276"/>
      <c r="J130" s="276"/>
      <c r="K130" s="276"/>
      <c r="L130" s="276"/>
      <c r="M130" s="278"/>
      <c r="N130" s="278"/>
      <c r="O130" s="278"/>
      <c r="P130" s="278"/>
      <c r="Q130" s="278"/>
      <c r="R130" s="278"/>
      <c r="S130" s="278"/>
      <c r="T130" s="278"/>
      <c r="U130" s="278"/>
      <c r="V130" s="278"/>
      <c r="W130" s="278"/>
      <c r="X130" s="278"/>
      <c r="Y130" s="278"/>
      <c r="Z130" s="278"/>
      <c r="AA130" s="278"/>
      <c r="AB130" s="278"/>
      <c r="AC130" s="278"/>
      <c r="AD130" s="278"/>
      <c r="AE130" s="278"/>
      <c r="AF130" s="276"/>
      <c r="AG130" s="278"/>
    </row>
    <row r="131" spans="1:33" s="3" customFormat="1">
      <c r="A131" s="278"/>
      <c r="B131" s="278"/>
      <c r="C131" s="278"/>
      <c r="D131" s="278"/>
      <c r="E131" s="278"/>
      <c r="F131" s="278"/>
      <c r="G131" s="279"/>
      <c r="H131" s="278"/>
      <c r="I131" s="276"/>
      <c r="J131" s="276"/>
      <c r="K131" s="276"/>
      <c r="L131" s="276"/>
      <c r="M131" s="278"/>
      <c r="N131" s="278"/>
      <c r="O131" s="278"/>
      <c r="P131" s="278"/>
      <c r="Q131" s="278"/>
      <c r="R131" s="278"/>
      <c r="S131" s="278"/>
      <c r="T131" s="278"/>
      <c r="U131" s="278"/>
      <c r="V131" s="278"/>
      <c r="W131" s="278"/>
      <c r="X131" s="278"/>
      <c r="Y131" s="278"/>
      <c r="Z131" s="278"/>
      <c r="AA131" s="278"/>
      <c r="AB131" s="278"/>
      <c r="AC131" s="278"/>
      <c r="AD131" s="278"/>
      <c r="AE131" s="278"/>
      <c r="AF131" s="276"/>
      <c r="AG131" s="278"/>
    </row>
    <row r="132" spans="1:33" s="3" customFormat="1">
      <c r="A132" s="278"/>
      <c r="B132" s="278"/>
      <c r="C132" s="278"/>
      <c r="D132" s="278"/>
      <c r="E132" s="278"/>
      <c r="F132" s="278"/>
      <c r="G132" s="279"/>
      <c r="H132" s="278"/>
      <c r="I132" s="276"/>
      <c r="J132" s="276"/>
      <c r="K132" s="276"/>
      <c r="L132" s="276"/>
      <c r="M132" s="278"/>
      <c r="N132" s="278"/>
      <c r="O132" s="278"/>
      <c r="P132" s="278"/>
      <c r="Q132" s="278"/>
      <c r="R132" s="278"/>
      <c r="S132" s="278"/>
      <c r="T132" s="278"/>
      <c r="U132" s="278"/>
      <c r="V132" s="278"/>
      <c r="W132" s="278"/>
      <c r="X132" s="278"/>
      <c r="Y132" s="278"/>
      <c r="Z132" s="278"/>
      <c r="AA132" s="278"/>
      <c r="AB132" s="278"/>
      <c r="AC132" s="278"/>
      <c r="AD132" s="278"/>
      <c r="AE132" s="278"/>
      <c r="AF132" s="276"/>
      <c r="AG132" s="278"/>
    </row>
    <row r="133" spans="1:33" s="3" customFormat="1">
      <c r="A133" s="278"/>
      <c r="B133" s="278"/>
      <c r="C133" s="278"/>
      <c r="D133" s="278"/>
      <c r="E133" s="278"/>
      <c r="F133" s="278"/>
      <c r="G133" s="278"/>
      <c r="H133" s="278"/>
      <c r="I133" s="276"/>
      <c r="J133" s="276"/>
      <c r="K133" s="276"/>
      <c r="L133" s="276"/>
      <c r="M133" s="278"/>
      <c r="N133" s="278"/>
      <c r="O133" s="278"/>
      <c r="P133" s="278"/>
      <c r="Q133" s="278"/>
      <c r="R133" s="278"/>
      <c r="S133" s="278"/>
      <c r="T133" s="278"/>
      <c r="U133" s="278"/>
      <c r="V133" s="278"/>
      <c r="W133" s="278"/>
      <c r="X133" s="278"/>
      <c r="Y133" s="278"/>
      <c r="Z133" s="278"/>
      <c r="AA133" s="278"/>
      <c r="AB133" s="278"/>
      <c r="AC133" s="278"/>
      <c r="AD133" s="278"/>
      <c r="AE133" s="278"/>
      <c r="AF133" s="276"/>
      <c r="AG133" s="278"/>
    </row>
    <row r="134" spans="1:33" s="3" customFormat="1">
      <c r="A134" s="278"/>
      <c r="B134" s="278"/>
      <c r="C134" s="278"/>
      <c r="D134" s="278"/>
      <c r="E134" s="278"/>
      <c r="F134" s="278"/>
      <c r="G134" s="278"/>
      <c r="H134" s="278"/>
      <c r="I134" s="276"/>
      <c r="J134" s="276"/>
      <c r="K134" s="276"/>
      <c r="L134" s="276"/>
      <c r="M134" s="278"/>
      <c r="N134" s="278"/>
      <c r="O134" s="278"/>
      <c r="P134" s="278"/>
      <c r="Q134" s="278"/>
      <c r="R134" s="278"/>
      <c r="S134" s="278"/>
      <c r="T134" s="278"/>
      <c r="U134" s="278"/>
      <c r="V134" s="278"/>
      <c r="W134" s="278"/>
      <c r="X134" s="278"/>
      <c r="Y134" s="278"/>
      <c r="Z134" s="278"/>
      <c r="AA134" s="278"/>
      <c r="AB134" s="278"/>
      <c r="AC134" s="278"/>
      <c r="AD134" s="278"/>
      <c r="AE134" s="278"/>
      <c r="AF134" s="276"/>
      <c r="AG134" s="278"/>
    </row>
    <row r="135" spans="1:33" s="3" customFormat="1">
      <c r="A135" s="278"/>
      <c r="B135" s="278"/>
      <c r="C135" s="278"/>
      <c r="D135" s="278"/>
      <c r="E135" s="278"/>
      <c r="F135" s="278"/>
      <c r="G135" s="278"/>
      <c r="H135" s="278"/>
      <c r="I135" s="276"/>
      <c r="J135" s="276"/>
      <c r="K135" s="276"/>
      <c r="L135" s="276"/>
      <c r="M135" s="278"/>
      <c r="N135" s="278"/>
      <c r="O135" s="278"/>
      <c r="P135" s="278"/>
      <c r="Q135" s="278"/>
      <c r="R135" s="278"/>
      <c r="S135" s="278"/>
      <c r="T135" s="278"/>
      <c r="U135" s="278"/>
      <c r="V135" s="278"/>
      <c r="W135" s="278"/>
      <c r="X135" s="278"/>
      <c r="Y135" s="278"/>
      <c r="Z135" s="278"/>
      <c r="AA135" s="278"/>
      <c r="AB135" s="278"/>
      <c r="AC135" s="278"/>
      <c r="AD135" s="278"/>
      <c r="AE135" s="278"/>
      <c r="AF135" s="276"/>
      <c r="AG135" s="278"/>
    </row>
    <row r="136" spans="1:33" s="3" customFormat="1">
      <c r="A136" s="278"/>
      <c r="B136" s="278"/>
      <c r="C136" s="278"/>
      <c r="D136" s="278"/>
      <c r="E136" s="278"/>
      <c r="F136" s="278"/>
      <c r="G136" s="278"/>
      <c r="H136" s="278"/>
      <c r="I136" s="276"/>
      <c r="J136" s="276"/>
      <c r="K136" s="276"/>
      <c r="L136" s="276"/>
      <c r="M136" s="278"/>
      <c r="N136" s="278"/>
      <c r="O136" s="278"/>
      <c r="P136" s="278"/>
      <c r="Q136" s="278"/>
      <c r="R136" s="278"/>
      <c r="S136" s="278"/>
      <c r="T136" s="278"/>
      <c r="U136" s="278"/>
      <c r="V136" s="278"/>
      <c r="W136" s="278"/>
      <c r="X136" s="278"/>
      <c r="Y136" s="278"/>
      <c r="Z136" s="278"/>
      <c r="AA136" s="278"/>
      <c r="AB136" s="278"/>
      <c r="AC136" s="278"/>
      <c r="AD136" s="278"/>
      <c r="AE136" s="278"/>
      <c r="AF136" s="276"/>
      <c r="AG136" s="278"/>
    </row>
    <row r="137" spans="1:33" s="3" customFormat="1">
      <c r="A137" s="278"/>
      <c r="B137" s="278"/>
      <c r="C137" s="278"/>
      <c r="D137" s="278"/>
      <c r="E137" s="278"/>
      <c r="F137" s="278"/>
      <c r="G137" s="278"/>
      <c r="H137" s="278"/>
      <c r="I137" s="276"/>
      <c r="J137" s="276"/>
      <c r="K137" s="276"/>
      <c r="L137" s="276"/>
      <c r="M137" s="278"/>
      <c r="N137" s="278"/>
      <c r="O137" s="278"/>
      <c r="P137" s="278"/>
      <c r="Q137" s="278"/>
      <c r="R137" s="278"/>
      <c r="S137" s="278"/>
      <c r="T137" s="278"/>
      <c r="U137" s="278"/>
      <c r="V137" s="278"/>
      <c r="W137" s="278"/>
      <c r="X137" s="278"/>
      <c r="Y137" s="278"/>
      <c r="Z137" s="278"/>
      <c r="AA137" s="278"/>
      <c r="AB137" s="278"/>
      <c r="AC137" s="278"/>
      <c r="AD137" s="278"/>
      <c r="AE137" s="278"/>
      <c r="AF137" s="276"/>
      <c r="AG137" s="278"/>
    </row>
    <row r="138" spans="1:33" s="3" customFormat="1">
      <c r="A138" s="278"/>
      <c r="B138" s="278"/>
      <c r="C138" s="278"/>
      <c r="D138" s="278"/>
      <c r="E138" s="278"/>
      <c r="F138" s="278"/>
      <c r="G138" s="278"/>
      <c r="H138" s="278"/>
      <c r="I138" s="276"/>
      <c r="J138" s="276"/>
      <c r="K138" s="276"/>
      <c r="L138" s="276"/>
      <c r="M138" s="278"/>
      <c r="N138" s="278"/>
      <c r="O138" s="278"/>
      <c r="P138" s="278"/>
      <c r="Q138" s="278"/>
      <c r="R138" s="278"/>
      <c r="S138" s="278"/>
      <c r="T138" s="278"/>
      <c r="U138" s="278"/>
      <c r="V138" s="278"/>
      <c r="W138" s="278"/>
      <c r="X138" s="278"/>
      <c r="Y138" s="278"/>
      <c r="Z138" s="278"/>
      <c r="AA138" s="278"/>
      <c r="AB138" s="278"/>
      <c r="AC138" s="278"/>
      <c r="AD138" s="278"/>
      <c r="AE138" s="278"/>
      <c r="AF138" s="276"/>
      <c r="AG138" s="278"/>
    </row>
    <row r="139" spans="1:33" s="3" customFormat="1">
      <c r="A139" s="278"/>
      <c r="B139" s="278"/>
      <c r="C139" s="278"/>
      <c r="D139" s="278"/>
      <c r="E139" s="278"/>
      <c r="F139" s="278"/>
      <c r="G139" s="278"/>
      <c r="H139" s="278"/>
      <c r="I139" s="276"/>
      <c r="J139" s="276"/>
      <c r="K139" s="276"/>
      <c r="L139" s="276"/>
      <c r="M139" s="278"/>
      <c r="N139" s="278"/>
      <c r="O139" s="278"/>
      <c r="P139" s="278"/>
      <c r="Q139" s="278"/>
      <c r="R139" s="278"/>
      <c r="S139" s="278"/>
      <c r="T139" s="278"/>
      <c r="U139" s="278"/>
      <c r="V139" s="278"/>
      <c r="W139" s="278"/>
      <c r="X139" s="278"/>
      <c r="Y139" s="278"/>
      <c r="Z139" s="278"/>
      <c r="AA139" s="278"/>
      <c r="AB139" s="278"/>
      <c r="AC139" s="278"/>
      <c r="AD139" s="278"/>
      <c r="AE139" s="278"/>
      <c r="AF139" s="276"/>
      <c r="AG139" s="278"/>
    </row>
    <row r="140" spans="1:33" s="3" customFormat="1">
      <c r="A140" s="278"/>
      <c r="B140" s="278"/>
      <c r="C140" s="278"/>
      <c r="D140" s="278"/>
      <c r="E140" s="278"/>
      <c r="F140" s="278"/>
      <c r="G140" s="278"/>
      <c r="H140" s="278"/>
      <c r="I140" s="276"/>
      <c r="J140" s="276"/>
      <c r="K140" s="276"/>
      <c r="L140" s="276"/>
      <c r="M140" s="278"/>
      <c r="N140" s="278"/>
      <c r="O140" s="278"/>
      <c r="P140" s="278"/>
      <c r="Q140" s="278"/>
      <c r="R140" s="278"/>
      <c r="S140" s="278"/>
      <c r="T140" s="278"/>
      <c r="U140" s="278"/>
      <c r="V140" s="278"/>
      <c r="W140" s="278"/>
      <c r="X140" s="278"/>
      <c r="Y140" s="278"/>
      <c r="Z140" s="278"/>
      <c r="AA140" s="278"/>
      <c r="AB140" s="278"/>
      <c r="AC140" s="278"/>
      <c r="AD140" s="278"/>
      <c r="AE140" s="278"/>
      <c r="AF140" s="276"/>
      <c r="AG140" s="278"/>
    </row>
    <row r="141" spans="1:33" s="3" customFormat="1">
      <c r="A141" s="278"/>
      <c r="B141" s="278"/>
      <c r="C141" s="278"/>
      <c r="D141" s="278"/>
      <c r="E141" s="278"/>
      <c r="F141" s="278"/>
      <c r="G141" s="278"/>
      <c r="H141" s="278"/>
      <c r="I141" s="276"/>
      <c r="J141" s="276"/>
      <c r="K141" s="276"/>
      <c r="L141" s="276"/>
      <c r="M141" s="278"/>
      <c r="N141" s="278"/>
      <c r="O141" s="278"/>
      <c r="P141" s="278"/>
      <c r="Q141" s="278"/>
      <c r="R141" s="278"/>
      <c r="S141" s="278"/>
      <c r="T141" s="278"/>
      <c r="U141" s="278"/>
      <c r="V141" s="278"/>
      <c r="W141" s="278"/>
      <c r="X141" s="278"/>
      <c r="Y141" s="278"/>
      <c r="Z141" s="278"/>
      <c r="AA141" s="278"/>
      <c r="AB141" s="278"/>
      <c r="AC141" s="278"/>
      <c r="AD141" s="278"/>
      <c r="AE141" s="278"/>
      <c r="AF141" s="276"/>
      <c r="AG141" s="276"/>
    </row>
    <row r="142" spans="1:33" s="3" customFormat="1">
      <c r="A142" s="278"/>
      <c r="B142" s="278"/>
      <c r="C142" s="278"/>
      <c r="D142" s="278"/>
      <c r="E142" s="278"/>
      <c r="F142" s="278"/>
      <c r="G142" s="278"/>
      <c r="H142" s="278"/>
      <c r="I142" s="276"/>
      <c r="J142" s="276"/>
      <c r="K142" s="276"/>
      <c r="L142" s="276"/>
      <c r="M142" s="278"/>
      <c r="N142" s="278"/>
      <c r="O142" s="278"/>
      <c r="P142" s="278"/>
      <c r="Q142" s="278"/>
      <c r="R142" s="278"/>
      <c r="S142" s="278"/>
      <c r="T142" s="278"/>
      <c r="U142" s="278"/>
      <c r="V142" s="278"/>
      <c r="W142" s="278"/>
      <c r="X142" s="278"/>
      <c r="Y142" s="278"/>
      <c r="Z142" s="278"/>
      <c r="AA142" s="278"/>
      <c r="AB142" s="278"/>
      <c r="AC142" s="278"/>
      <c r="AD142" s="278"/>
      <c r="AE142" s="278"/>
      <c r="AF142" s="276"/>
      <c r="AG142" s="276"/>
    </row>
    <row r="143" spans="1:33" s="3" customFormat="1">
      <c r="A143" s="278"/>
      <c r="B143" s="278"/>
      <c r="C143" s="278"/>
      <c r="D143" s="278"/>
      <c r="E143" s="278"/>
      <c r="F143" s="278"/>
      <c r="G143" s="278"/>
      <c r="H143" s="278"/>
      <c r="I143" s="276"/>
      <c r="J143" s="276"/>
      <c r="K143" s="276"/>
      <c r="L143" s="276"/>
      <c r="M143" s="278"/>
      <c r="N143" s="278"/>
      <c r="O143" s="278"/>
      <c r="P143" s="278"/>
      <c r="Q143" s="278"/>
      <c r="R143" s="278"/>
      <c r="S143" s="278"/>
      <c r="T143" s="278"/>
      <c r="U143" s="278"/>
      <c r="V143" s="278"/>
      <c r="W143" s="278"/>
      <c r="X143" s="278"/>
      <c r="Y143" s="278"/>
      <c r="Z143" s="278"/>
      <c r="AA143" s="278"/>
      <c r="AB143" s="278"/>
      <c r="AC143" s="278"/>
      <c r="AD143" s="278"/>
      <c r="AE143" s="278"/>
      <c r="AF143" s="276"/>
      <c r="AG143" s="278"/>
    </row>
    <row r="144" spans="1:33" s="3" customFormat="1">
      <c r="A144" s="278"/>
      <c r="B144" s="278"/>
      <c r="C144" s="278"/>
      <c r="D144" s="278"/>
      <c r="E144" s="278"/>
      <c r="F144" s="278"/>
      <c r="G144" s="278"/>
      <c r="H144" s="278"/>
      <c r="I144" s="276"/>
      <c r="J144" s="276"/>
      <c r="K144" s="276"/>
      <c r="L144" s="276"/>
      <c r="M144" s="278"/>
      <c r="N144" s="278"/>
      <c r="O144" s="278"/>
      <c r="P144" s="278"/>
      <c r="Q144" s="278"/>
      <c r="R144" s="278"/>
      <c r="S144" s="278"/>
      <c r="T144" s="278"/>
      <c r="U144" s="278"/>
      <c r="V144" s="278"/>
      <c r="W144" s="278"/>
      <c r="X144" s="278"/>
      <c r="Y144" s="278"/>
      <c r="Z144" s="278"/>
      <c r="AA144" s="278"/>
      <c r="AB144" s="278"/>
      <c r="AC144" s="278"/>
      <c r="AD144" s="278"/>
      <c r="AE144" s="278"/>
      <c r="AF144" s="276"/>
      <c r="AG144" s="278"/>
    </row>
    <row r="145" spans="1:33" s="3" customFormat="1">
      <c r="A145" s="278"/>
      <c r="B145" s="278"/>
      <c r="C145" s="278"/>
      <c r="D145" s="278"/>
      <c r="E145" s="278"/>
      <c r="F145" s="278"/>
      <c r="G145" s="278"/>
      <c r="H145" s="278"/>
      <c r="I145" s="276"/>
      <c r="J145" s="276"/>
      <c r="K145" s="276"/>
      <c r="L145" s="276"/>
      <c r="M145" s="278"/>
      <c r="N145" s="278"/>
      <c r="O145" s="278"/>
      <c r="P145" s="278"/>
      <c r="Q145" s="278"/>
      <c r="R145" s="278"/>
      <c r="S145" s="278"/>
      <c r="T145" s="278"/>
      <c r="U145" s="278"/>
      <c r="V145" s="278"/>
      <c r="W145" s="278"/>
      <c r="X145" s="278"/>
      <c r="Y145" s="278"/>
      <c r="Z145" s="278"/>
      <c r="AA145" s="278"/>
      <c r="AB145" s="278"/>
      <c r="AC145" s="278"/>
      <c r="AD145" s="278"/>
      <c r="AE145" s="278"/>
      <c r="AF145" s="276"/>
      <c r="AG145" s="278"/>
    </row>
    <row r="146" spans="1:33" s="3" customFormat="1">
      <c r="A146" s="278"/>
      <c r="B146" s="278"/>
      <c r="C146" s="278"/>
      <c r="D146" s="278"/>
      <c r="E146" s="278"/>
      <c r="F146" s="278"/>
      <c r="G146" s="278"/>
      <c r="H146" s="278"/>
      <c r="I146" s="276"/>
      <c r="J146" s="276"/>
      <c r="K146" s="276"/>
      <c r="L146" s="276"/>
      <c r="M146" s="278"/>
      <c r="N146" s="278"/>
      <c r="O146" s="278"/>
      <c r="P146" s="278"/>
      <c r="Q146" s="278"/>
      <c r="R146" s="278"/>
      <c r="S146" s="278"/>
      <c r="T146" s="278"/>
      <c r="U146" s="278"/>
      <c r="V146" s="278"/>
      <c r="W146" s="278"/>
      <c r="X146" s="278"/>
      <c r="Y146" s="278"/>
      <c r="Z146" s="278"/>
      <c r="AA146" s="278"/>
      <c r="AB146" s="278"/>
      <c r="AC146" s="278"/>
      <c r="AD146" s="278"/>
      <c r="AE146" s="278"/>
      <c r="AF146" s="276"/>
      <c r="AG146" s="278"/>
    </row>
    <row r="147" spans="1:33" s="3" customFormat="1">
      <c r="A147" s="278"/>
      <c r="B147" s="278"/>
      <c r="C147" s="278"/>
      <c r="D147" s="278"/>
      <c r="E147" s="278"/>
      <c r="F147" s="278"/>
      <c r="G147" s="278"/>
      <c r="H147" s="278"/>
      <c r="I147" s="276"/>
      <c r="J147" s="276"/>
      <c r="K147" s="276"/>
      <c r="L147" s="276"/>
      <c r="M147" s="278"/>
      <c r="N147" s="278"/>
      <c r="O147" s="278"/>
      <c r="P147" s="278"/>
      <c r="Q147" s="278"/>
      <c r="R147" s="278"/>
      <c r="S147" s="278"/>
      <c r="T147" s="278"/>
      <c r="U147" s="278"/>
      <c r="V147" s="278"/>
      <c r="W147" s="278"/>
      <c r="X147" s="278"/>
      <c r="Y147" s="278"/>
      <c r="Z147" s="278"/>
      <c r="AA147" s="278"/>
      <c r="AB147" s="278"/>
      <c r="AC147" s="278"/>
      <c r="AD147" s="278"/>
      <c r="AE147" s="278"/>
      <c r="AF147" s="276"/>
      <c r="AG147" s="278"/>
    </row>
    <row r="148" spans="1:33" s="3" customFormat="1">
      <c r="A148" s="278"/>
      <c r="B148" s="278"/>
      <c r="C148" s="278"/>
      <c r="D148" s="278"/>
      <c r="E148" s="278"/>
      <c r="F148" s="278"/>
      <c r="G148" s="278"/>
      <c r="H148" s="278"/>
      <c r="I148" s="276"/>
      <c r="J148" s="276"/>
      <c r="K148" s="276"/>
      <c r="L148" s="276"/>
      <c r="M148" s="278"/>
      <c r="N148" s="278"/>
      <c r="O148" s="278"/>
      <c r="P148" s="278"/>
      <c r="Q148" s="278"/>
      <c r="R148" s="278"/>
      <c r="S148" s="278"/>
      <c r="T148" s="278"/>
      <c r="U148" s="278"/>
      <c r="V148" s="278"/>
      <c r="W148" s="278"/>
      <c r="X148" s="278"/>
      <c r="Y148" s="278"/>
      <c r="Z148" s="278"/>
      <c r="AA148" s="278"/>
      <c r="AB148" s="278"/>
      <c r="AC148" s="278"/>
      <c r="AD148" s="278"/>
      <c r="AE148" s="278"/>
      <c r="AF148" s="276"/>
      <c r="AG148" s="278"/>
    </row>
    <row r="149" spans="1:33" s="3" customFormat="1">
      <c r="A149" s="278"/>
      <c r="B149" s="278"/>
      <c r="C149" s="278"/>
      <c r="D149" s="278"/>
      <c r="E149" s="278"/>
      <c r="F149" s="278"/>
      <c r="G149" s="278"/>
      <c r="H149" s="278"/>
      <c r="I149" s="276"/>
      <c r="J149" s="276"/>
      <c r="K149" s="276"/>
      <c r="L149" s="276"/>
      <c r="M149" s="278"/>
      <c r="N149" s="278"/>
      <c r="O149" s="278"/>
      <c r="P149" s="278"/>
      <c r="Q149" s="278"/>
      <c r="R149" s="278"/>
      <c r="S149" s="278"/>
      <c r="T149" s="278"/>
      <c r="U149" s="278"/>
      <c r="V149" s="278"/>
      <c r="W149" s="278"/>
      <c r="X149" s="278"/>
      <c r="Y149" s="278"/>
      <c r="Z149" s="278"/>
      <c r="AA149" s="278"/>
      <c r="AB149" s="278"/>
      <c r="AC149" s="278"/>
      <c r="AD149" s="278"/>
      <c r="AE149" s="278"/>
      <c r="AF149" s="276"/>
      <c r="AG149" s="278"/>
    </row>
    <row r="150" spans="1:33" s="3" customFormat="1">
      <c r="A150" s="278"/>
      <c r="B150" s="278"/>
      <c r="C150" s="278"/>
      <c r="D150" s="278"/>
      <c r="E150" s="278"/>
      <c r="F150" s="278"/>
      <c r="G150" s="278"/>
      <c r="H150" s="278"/>
      <c r="I150" s="276"/>
      <c r="J150" s="276"/>
      <c r="K150" s="276"/>
      <c r="L150" s="276"/>
      <c r="M150" s="278"/>
      <c r="N150" s="278"/>
      <c r="O150" s="278"/>
      <c r="P150" s="278"/>
      <c r="Q150" s="278"/>
      <c r="R150" s="278"/>
      <c r="S150" s="278"/>
      <c r="T150" s="278"/>
      <c r="U150" s="278"/>
      <c r="V150" s="278"/>
      <c r="W150" s="278"/>
      <c r="X150" s="278"/>
      <c r="Y150" s="278"/>
      <c r="Z150" s="278"/>
      <c r="AA150" s="278"/>
      <c r="AB150" s="278"/>
      <c r="AC150" s="278"/>
      <c r="AD150" s="278"/>
      <c r="AE150" s="278"/>
      <c r="AF150" s="276"/>
      <c r="AG150" s="278"/>
    </row>
    <row r="151" spans="1:33" s="3" customFormat="1">
      <c r="A151" s="278"/>
      <c r="B151" s="278"/>
      <c r="C151" s="278"/>
      <c r="D151" s="278"/>
      <c r="E151" s="278"/>
      <c r="F151" s="278"/>
      <c r="G151" s="278"/>
      <c r="H151" s="278"/>
      <c r="I151" s="276"/>
      <c r="J151" s="276"/>
      <c r="K151" s="276"/>
      <c r="L151" s="276"/>
      <c r="M151" s="278"/>
      <c r="N151" s="278"/>
      <c r="O151" s="278"/>
      <c r="P151" s="278"/>
      <c r="Q151" s="278"/>
      <c r="R151" s="278"/>
      <c r="S151" s="278"/>
      <c r="T151" s="278"/>
      <c r="U151" s="278"/>
      <c r="V151" s="278"/>
      <c r="W151" s="278"/>
      <c r="X151" s="278"/>
      <c r="Y151" s="278"/>
      <c r="Z151" s="278"/>
      <c r="AA151" s="278"/>
      <c r="AB151" s="278"/>
      <c r="AC151" s="278"/>
      <c r="AD151" s="278"/>
      <c r="AE151" s="278"/>
      <c r="AF151" s="276"/>
      <c r="AG151" s="278"/>
    </row>
    <row r="152" spans="1:33" s="3" customFormat="1">
      <c r="A152" s="278"/>
      <c r="B152" s="278"/>
      <c r="C152" s="278"/>
      <c r="D152" s="278"/>
      <c r="E152" s="278"/>
      <c r="F152" s="278"/>
      <c r="G152" s="278"/>
      <c r="H152" s="278"/>
      <c r="I152" s="276"/>
      <c r="J152" s="276"/>
      <c r="K152" s="276"/>
      <c r="L152" s="276"/>
      <c r="M152" s="278"/>
      <c r="N152" s="278"/>
      <c r="O152" s="278"/>
      <c r="P152" s="278"/>
      <c r="Q152" s="278"/>
      <c r="R152" s="278"/>
      <c r="S152" s="278"/>
      <c r="T152" s="278"/>
      <c r="U152" s="278"/>
      <c r="V152" s="278"/>
      <c r="W152" s="278"/>
      <c r="X152" s="278"/>
      <c r="Y152" s="278"/>
      <c r="Z152" s="278"/>
      <c r="AA152" s="278"/>
      <c r="AB152" s="278"/>
      <c r="AC152" s="278"/>
      <c r="AD152" s="278"/>
      <c r="AE152" s="278"/>
      <c r="AF152" s="276"/>
      <c r="AG152" s="278"/>
    </row>
    <row r="153" spans="1:33" s="3" customFormat="1">
      <c r="A153" s="278"/>
      <c r="B153" s="278"/>
      <c r="C153" s="278"/>
      <c r="D153" s="278"/>
      <c r="E153" s="278"/>
      <c r="F153" s="278"/>
      <c r="G153" s="278"/>
      <c r="H153" s="278"/>
      <c r="I153" s="276"/>
      <c r="J153" s="276"/>
      <c r="K153" s="276"/>
      <c r="L153" s="276"/>
      <c r="M153" s="278"/>
      <c r="N153" s="278"/>
      <c r="O153" s="278"/>
      <c r="P153" s="278"/>
      <c r="Q153" s="278"/>
      <c r="R153" s="278"/>
      <c r="S153" s="278"/>
      <c r="T153" s="278"/>
      <c r="U153" s="278"/>
      <c r="V153" s="278"/>
      <c r="W153" s="278"/>
      <c r="X153" s="278"/>
      <c r="Y153" s="278"/>
      <c r="Z153" s="278"/>
      <c r="AA153" s="278"/>
      <c r="AB153" s="278"/>
      <c r="AC153" s="278"/>
      <c r="AD153" s="278"/>
      <c r="AE153" s="278"/>
      <c r="AF153" s="276"/>
      <c r="AG153" s="276"/>
    </row>
    <row r="154" spans="1:33" s="3" customFormat="1">
      <c r="A154" s="278"/>
      <c r="B154" s="278"/>
      <c r="C154" s="278"/>
      <c r="D154" s="278"/>
      <c r="E154" s="278"/>
      <c r="F154" s="278"/>
      <c r="G154" s="278"/>
      <c r="H154" s="278"/>
      <c r="I154" s="276"/>
      <c r="J154" s="276"/>
      <c r="K154" s="276"/>
      <c r="L154" s="276"/>
      <c r="M154" s="278"/>
      <c r="N154" s="278"/>
      <c r="O154" s="278"/>
      <c r="P154" s="278"/>
      <c r="Q154" s="278"/>
      <c r="R154" s="278"/>
      <c r="S154" s="280"/>
      <c r="T154" s="278"/>
      <c r="U154" s="278"/>
      <c r="V154" s="278"/>
      <c r="W154" s="278"/>
      <c r="X154" s="278"/>
      <c r="Y154" s="278"/>
      <c r="Z154" s="278"/>
      <c r="AA154" s="278"/>
      <c r="AB154" s="278"/>
      <c r="AC154" s="278"/>
      <c r="AD154" s="278"/>
      <c r="AE154" s="278"/>
      <c r="AF154" s="276"/>
      <c r="AG154" s="276"/>
    </row>
    <row r="155" spans="1:33" s="3" customFormat="1">
      <c r="A155" s="278"/>
      <c r="B155" s="278"/>
      <c r="C155" s="278"/>
      <c r="D155" s="278"/>
      <c r="E155" s="278"/>
      <c r="F155" s="278"/>
      <c r="G155" s="278"/>
      <c r="H155" s="278"/>
      <c r="I155" s="276"/>
      <c r="J155" s="276"/>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6"/>
      <c r="AG155" s="276"/>
    </row>
    <row r="156" spans="1:33" s="3" customFormat="1">
      <c r="A156" s="278"/>
      <c r="B156" s="278"/>
      <c r="C156" s="278"/>
      <c r="D156" s="278"/>
      <c r="E156" s="278"/>
      <c r="F156" s="278"/>
      <c r="G156" s="278"/>
      <c r="H156" s="278"/>
      <c r="I156" s="276"/>
      <c r="J156" s="276"/>
      <c r="K156" s="276"/>
      <c r="L156" s="276"/>
      <c r="M156" s="278"/>
      <c r="N156" s="278"/>
      <c r="O156" s="278"/>
      <c r="P156" s="278"/>
      <c r="Q156" s="278"/>
      <c r="R156" s="278"/>
      <c r="S156" s="278"/>
      <c r="T156" s="278"/>
      <c r="U156" s="278"/>
      <c r="V156" s="278"/>
      <c r="W156" s="278"/>
      <c r="X156" s="278"/>
      <c r="Y156" s="278"/>
      <c r="Z156" s="278"/>
      <c r="AA156" s="278"/>
      <c r="AB156" s="278"/>
      <c r="AC156" s="278"/>
      <c r="AD156" s="278"/>
      <c r="AE156" s="278"/>
      <c r="AF156" s="276"/>
      <c r="AG156" s="278"/>
    </row>
    <row r="157" spans="1:33" s="3" customFormat="1">
      <c r="A157" s="278"/>
      <c r="B157" s="278"/>
      <c r="C157" s="278"/>
      <c r="D157" s="278"/>
      <c r="E157" s="278"/>
      <c r="F157" s="278"/>
      <c r="G157" s="278"/>
      <c r="H157" s="278"/>
      <c r="I157" s="276"/>
      <c r="J157" s="276"/>
      <c r="K157" s="276"/>
      <c r="L157" s="276"/>
      <c r="M157" s="278"/>
      <c r="N157" s="278"/>
      <c r="O157" s="278"/>
      <c r="P157" s="278"/>
      <c r="Q157" s="278"/>
      <c r="R157" s="278"/>
      <c r="S157" s="278"/>
      <c r="T157" s="278"/>
      <c r="U157" s="278"/>
      <c r="V157" s="278"/>
      <c r="W157" s="278"/>
      <c r="X157" s="278"/>
      <c r="Y157" s="278"/>
      <c r="Z157" s="278"/>
      <c r="AA157" s="278"/>
      <c r="AB157" s="278"/>
      <c r="AC157" s="278"/>
      <c r="AD157" s="278"/>
      <c r="AE157" s="278"/>
      <c r="AF157" s="276"/>
      <c r="AG157" s="276"/>
    </row>
    <row r="158" spans="1:33" s="3" customFormat="1">
      <c r="A158" s="278"/>
      <c r="B158" s="278"/>
      <c r="C158" s="278"/>
      <c r="D158" s="278"/>
      <c r="E158" s="278"/>
      <c r="F158" s="278"/>
      <c r="G158" s="278"/>
      <c r="H158" s="278"/>
      <c r="I158" s="276"/>
      <c r="J158" s="276"/>
      <c r="K158" s="276"/>
      <c r="L158" s="276"/>
      <c r="M158" s="278"/>
      <c r="N158" s="278"/>
      <c r="O158" s="278"/>
      <c r="P158" s="278"/>
      <c r="Q158" s="278"/>
      <c r="R158" s="278"/>
      <c r="S158" s="278"/>
      <c r="T158" s="278"/>
      <c r="U158" s="278"/>
      <c r="V158" s="278"/>
      <c r="W158" s="278"/>
      <c r="X158" s="278"/>
      <c r="Y158" s="278"/>
      <c r="Z158" s="278"/>
      <c r="AA158" s="278"/>
      <c r="AB158" s="278"/>
      <c r="AC158" s="278"/>
      <c r="AD158" s="278"/>
      <c r="AE158" s="278"/>
      <c r="AF158" s="276"/>
      <c r="AG158" s="278"/>
    </row>
    <row r="159" spans="1:33" s="3" customFormat="1">
      <c r="A159" s="278"/>
      <c r="B159" s="278"/>
      <c r="C159" s="278"/>
      <c r="D159" s="278"/>
      <c r="E159" s="278"/>
      <c r="F159" s="278"/>
      <c r="G159" s="278"/>
      <c r="H159" s="278"/>
      <c r="I159" s="276"/>
      <c r="J159" s="276"/>
      <c r="K159" s="276"/>
      <c r="L159" s="276"/>
      <c r="M159" s="278"/>
      <c r="N159" s="278"/>
      <c r="O159" s="278"/>
      <c r="P159" s="278"/>
      <c r="Q159" s="278"/>
      <c r="R159" s="278"/>
      <c r="S159" s="278"/>
      <c r="T159" s="278"/>
      <c r="U159" s="278"/>
      <c r="V159" s="278"/>
      <c r="W159" s="278"/>
      <c r="X159" s="278"/>
      <c r="Y159" s="278"/>
      <c r="Z159" s="278"/>
      <c r="AA159" s="278"/>
      <c r="AB159" s="278"/>
      <c r="AC159" s="278"/>
      <c r="AD159" s="278"/>
      <c r="AE159" s="278"/>
      <c r="AF159" s="276"/>
      <c r="AG159" s="278"/>
    </row>
    <row r="160" spans="1:33" s="3" customFormat="1">
      <c r="A160" s="278"/>
      <c r="B160" s="278"/>
      <c r="C160" s="278"/>
      <c r="D160" s="278"/>
      <c r="E160" s="278"/>
      <c r="F160" s="278"/>
      <c r="G160" s="278"/>
      <c r="H160" s="278"/>
      <c r="I160" s="276"/>
      <c r="J160" s="276"/>
      <c r="K160" s="276"/>
      <c r="L160" s="276"/>
      <c r="M160" s="278"/>
      <c r="N160" s="278"/>
      <c r="O160" s="278"/>
      <c r="P160" s="278"/>
      <c r="Q160" s="278"/>
      <c r="R160" s="278"/>
      <c r="S160" s="278"/>
      <c r="T160" s="278"/>
      <c r="U160" s="278"/>
      <c r="V160" s="278"/>
      <c r="W160" s="278"/>
      <c r="X160" s="278"/>
      <c r="Y160" s="278"/>
      <c r="Z160" s="278"/>
      <c r="AA160" s="278"/>
      <c r="AB160" s="278"/>
      <c r="AC160" s="278"/>
      <c r="AD160" s="278"/>
      <c r="AE160" s="278"/>
      <c r="AF160" s="276"/>
      <c r="AG160" s="278"/>
    </row>
    <row r="161" spans="1:33" s="3" customFormat="1">
      <c r="A161" s="278"/>
      <c r="B161" s="278"/>
      <c r="C161" s="278"/>
      <c r="D161" s="278"/>
      <c r="E161" s="278"/>
      <c r="F161" s="278"/>
      <c r="G161" s="278"/>
      <c r="H161" s="278"/>
      <c r="I161" s="276"/>
      <c r="J161" s="276"/>
      <c r="K161" s="276"/>
      <c r="L161" s="276"/>
      <c r="M161" s="278"/>
      <c r="N161" s="278"/>
      <c r="O161" s="278"/>
      <c r="P161" s="278"/>
      <c r="Q161" s="278"/>
      <c r="R161" s="278"/>
      <c r="S161" s="278"/>
      <c r="T161" s="278"/>
      <c r="U161" s="278"/>
      <c r="V161" s="278"/>
      <c r="W161" s="278"/>
      <c r="X161" s="278"/>
      <c r="Y161" s="278"/>
      <c r="Z161" s="278"/>
      <c r="AA161" s="278"/>
      <c r="AB161" s="278"/>
      <c r="AC161" s="278"/>
      <c r="AD161" s="278"/>
      <c r="AE161" s="278"/>
      <c r="AF161" s="276"/>
      <c r="AG161" s="278"/>
    </row>
    <row r="162" spans="1:33" s="3" customFormat="1">
      <c r="A162" s="278"/>
      <c r="B162" s="278"/>
      <c r="C162" s="278"/>
      <c r="D162" s="278"/>
      <c r="E162" s="278"/>
      <c r="F162" s="278"/>
      <c r="G162" s="278"/>
      <c r="H162" s="278"/>
      <c r="I162" s="276"/>
      <c r="J162" s="276"/>
      <c r="K162" s="276"/>
      <c r="L162" s="276"/>
      <c r="M162" s="278"/>
      <c r="N162" s="278"/>
      <c r="O162" s="278"/>
      <c r="P162" s="278"/>
      <c r="Q162" s="278"/>
      <c r="R162" s="278"/>
      <c r="S162" s="278"/>
      <c r="T162" s="278"/>
      <c r="U162" s="278"/>
      <c r="V162" s="278"/>
      <c r="W162" s="278"/>
      <c r="X162" s="278"/>
      <c r="Y162" s="278"/>
      <c r="Z162" s="278"/>
      <c r="AA162" s="278"/>
      <c r="AB162" s="278"/>
      <c r="AC162" s="278"/>
      <c r="AD162" s="278"/>
      <c r="AE162" s="278"/>
      <c r="AF162" s="276"/>
      <c r="AG162" s="278"/>
    </row>
    <row r="163" spans="1:33" s="3" customFormat="1">
      <c r="A163" s="278"/>
      <c r="B163" s="278"/>
      <c r="C163" s="278"/>
      <c r="D163" s="278"/>
      <c r="E163" s="278"/>
      <c r="F163" s="278"/>
      <c r="G163" s="278"/>
      <c r="H163" s="278"/>
      <c r="I163" s="276"/>
      <c r="J163" s="276"/>
      <c r="K163" s="276"/>
      <c r="L163" s="276"/>
      <c r="M163" s="278"/>
      <c r="N163" s="278"/>
      <c r="O163" s="278"/>
      <c r="P163" s="278"/>
      <c r="Q163" s="278"/>
      <c r="R163" s="278"/>
      <c r="S163" s="278"/>
      <c r="T163" s="278"/>
      <c r="U163" s="278"/>
      <c r="V163" s="278"/>
      <c r="W163" s="278"/>
      <c r="X163" s="278"/>
      <c r="Y163" s="278"/>
      <c r="Z163" s="278"/>
      <c r="AA163" s="278"/>
      <c r="AB163" s="278"/>
      <c r="AC163" s="278"/>
      <c r="AD163" s="278"/>
      <c r="AE163" s="278"/>
      <c r="AF163" s="276"/>
      <c r="AG163" s="278"/>
    </row>
    <row r="164" spans="1:33" s="3" customFormat="1">
      <c r="A164" s="278"/>
      <c r="B164" s="278"/>
      <c r="C164" s="278"/>
      <c r="D164" s="278"/>
      <c r="E164" s="278"/>
      <c r="F164" s="278"/>
      <c r="G164" s="278"/>
      <c r="H164" s="278"/>
      <c r="I164" s="276"/>
      <c r="J164" s="276"/>
      <c r="K164" s="276"/>
      <c r="L164" s="276"/>
      <c r="M164" s="278"/>
      <c r="N164" s="278"/>
      <c r="O164" s="278"/>
      <c r="P164" s="278"/>
      <c r="Q164" s="278"/>
      <c r="R164" s="278"/>
      <c r="S164" s="278"/>
      <c r="T164" s="278"/>
      <c r="U164" s="278"/>
      <c r="V164" s="278"/>
      <c r="W164" s="278"/>
      <c r="X164" s="278"/>
      <c r="Y164" s="278"/>
      <c r="Z164" s="278"/>
      <c r="AA164" s="278"/>
      <c r="AB164" s="278"/>
      <c r="AC164" s="278"/>
      <c r="AD164" s="278"/>
      <c r="AE164" s="278"/>
      <c r="AF164" s="276"/>
      <c r="AG164" s="278"/>
    </row>
    <row r="165" spans="1:33" s="3" customFormat="1">
      <c r="A165" s="278"/>
      <c r="B165" s="278"/>
      <c r="C165" s="278"/>
      <c r="D165" s="278"/>
      <c r="E165" s="278"/>
      <c r="F165" s="278"/>
      <c r="G165" s="279"/>
      <c r="H165" s="278"/>
      <c r="I165" s="276"/>
      <c r="J165" s="276"/>
      <c r="K165" s="276"/>
      <c r="L165" s="276"/>
      <c r="M165" s="278"/>
      <c r="N165" s="278"/>
      <c r="O165" s="278"/>
      <c r="P165" s="278"/>
      <c r="Q165" s="278"/>
      <c r="R165" s="278"/>
      <c r="S165" s="278"/>
      <c r="T165" s="278"/>
      <c r="U165" s="278"/>
      <c r="V165" s="278"/>
      <c r="W165" s="278"/>
      <c r="X165" s="278"/>
      <c r="Y165" s="278"/>
      <c r="Z165" s="278"/>
      <c r="AA165" s="278"/>
      <c r="AB165" s="278"/>
      <c r="AC165" s="278"/>
      <c r="AD165" s="278"/>
      <c r="AE165" s="278"/>
      <c r="AF165" s="276"/>
      <c r="AG165" s="276"/>
    </row>
    <row r="166" spans="1:33" s="3" customFormat="1">
      <c r="A166" s="278"/>
      <c r="B166" s="278"/>
      <c r="C166" s="278"/>
      <c r="D166" s="278"/>
      <c r="E166" s="278"/>
      <c r="F166" s="278"/>
      <c r="G166" s="279"/>
      <c r="H166" s="278"/>
      <c r="I166" s="276"/>
      <c r="J166" s="276"/>
      <c r="K166" s="276"/>
      <c r="L166" s="276"/>
      <c r="M166" s="278"/>
      <c r="N166" s="278"/>
      <c r="O166" s="278"/>
      <c r="P166" s="278"/>
      <c r="Q166" s="278"/>
      <c r="R166" s="278"/>
      <c r="S166" s="278"/>
      <c r="T166" s="278"/>
      <c r="U166" s="278"/>
      <c r="V166" s="278"/>
      <c r="W166" s="278"/>
      <c r="X166" s="278"/>
      <c r="Y166" s="278"/>
      <c r="Z166" s="278"/>
      <c r="AA166" s="278"/>
      <c r="AB166" s="278"/>
      <c r="AC166" s="278"/>
      <c r="AD166" s="278"/>
      <c r="AE166" s="278"/>
      <c r="AF166" s="276"/>
      <c r="AG166" s="278"/>
    </row>
    <row r="167" spans="1:33" s="3" customFormat="1">
      <c r="A167" s="278"/>
      <c r="B167" s="278"/>
      <c r="C167" s="278"/>
      <c r="D167" s="278"/>
      <c r="E167" s="278"/>
      <c r="F167" s="278"/>
      <c r="G167" s="278"/>
      <c r="H167" s="278"/>
      <c r="I167" s="276"/>
      <c r="J167" s="276"/>
      <c r="K167" s="276"/>
      <c r="L167" s="276"/>
      <c r="M167" s="278"/>
      <c r="N167" s="278"/>
      <c r="O167" s="278"/>
      <c r="P167" s="278"/>
      <c r="Q167" s="278"/>
      <c r="R167" s="278"/>
      <c r="S167" s="278"/>
      <c r="T167" s="278"/>
      <c r="U167" s="278"/>
      <c r="V167" s="278"/>
      <c r="W167" s="278"/>
      <c r="X167" s="278"/>
      <c r="Y167" s="278"/>
      <c r="Z167" s="278"/>
      <c r="AA167" s="278"/>
      <c r="AB167" s="278"/>
      <c r="AC167" s="278"/>
      <c r="AD167" s="278"/>
      <c r="AE167" s="278"/>
      <c r="AF167" s="276"/>
      <c r="AG167" s="278"/>
    </row>
    <row r="168" spans="1:33" s="3" customFormat="1">
      <c r="A168" s="278"/>
      <c r="B168" s="278"/>
      <c r="C168" s="278"/>
      <c r="D168" s="278"/>
      <c r="E168" s="278"/>
      <c r="F168" s="278"/>
      <c r="G168" s="278"/>
      <c r="H168" s="278"/>
      <c r="I168" s="276"/>
      <c r="J168" s="276"/>
      <c r="K168" s="276"/>
      <c r="L168" s="276"/>
      <c r="M168" s="278"/>
      <c r="N168" s="278"/>
      <c r="O168" s="278"/>
      <c r="P168" s="278"/>
      <c r="Q168" s="278"/>
      <c r="R168" s="278"/>
      <c r="S168" s="278"/>
      <c r="T168" s="278"/>
      <c r="U168" s="278"/>
      <c r="V168" s="278"/>
      <c r="W168" s="278"/>
      <c r="X168" s="278"/>
      <c r="Y168" s="278"/>
      <c r="Z168" s="278"/>
      <c r="AA168" s="278"/>
      <c r="AB168" s="278"/>
      <c r="AC168" s="278"/>
      <c r="AD168" s="278"/>
      <c r="AE168" s="278"/>
      <c r="AF168" s="276"/>
      <c r="AG168" s="278"/>
    </row>
    <row r="169" spans="1:33" s="3" customFormat="1">
      <c r="A169" s="278"/>
      <c r="B169" s="278"/>
      <c r="C169" s="278"/>
      <c r="D169" s="278"/>
      <c r="E169" s="278"/>
      <c r="F169" s="278"/>
      <c r="G169" s="278"/>
      <c r="H169" s="278"/>
      <c r="I169" s="276"/>
      <c r="J169" s="276"/>
      <c r="K169" s="276"/>
      <c r="L169" s="276"/>
      <c r="M169" s="278"/>
      <c r="N169" s="278"/>
      <c r="O169" s="278"/>
      <c r="P169" s="278"/>
      <c r="Q169" s="278"/>
      <c r="R169" s="278"/>
      <c r="S169" s="278"/>
      <c r="T169" s="278"/>
      <c r="U169" s="278"/>
      <c r="V169" s="278"/>
      <c r="W169" s="278"/>
      <c r="X169" s="278"/>
      <c r="Y169" s="278"/>
      <c r="Z169" s="278"/>
      <c r="AA169" s="278"/>
      <c r="AB169" s="278"/>
      <c r="AC169" s="278"/>
      <c r="AD169" s="278"/>
      <c r="AE169" s="278"/>
      <c r="AF169" s="276"/>
      <c r="AG169" s="278"/>
    </row>
    <row r="170" spans="1:33" s="3" customFormat="1">
      <c r="A170" s="278"/>
      <c r="B170" s="278"/>
      <c r="C170" s="278"/>
      <c r="D170" s="278"/>
      <c r="E170" s="278"/>
      <c r="F170" s="278"/>
      <c r="G170" s="278"/>
      <c r="H170" s="278"/>
      <c r="I170" s="276"/>
      <c r="J170" s="276"/>
      <c r="K170" s="276"/>
      <c r="L170" s="276"/>
      <c r="M170" s="278"/>
      <c r="N170" s="278"/>
      <c r="O170" s="278"/>
      <c r="P170" s="278"/>
      <c r="Q170" s="278"/>
      <c r="R170" s="278"/>
      <c r="S170" s="278"/>
      <c r="T170" s="278"/>
      <c r="U170" s="278"/>
      <c r="V170" s="278"/>
      <c r="W170" s="278"/>
      <c r="X170" s="278"/>
      <c r="Y170" s="278"/>
      <c r="Z170" s="278"/>
      <c r="AA170" s="278"/>
      <c r="AB170" s="278"/>
      <c r="AC170" s="278"/>
      <c r="AD170" s="278"/>
      <c r="AE170" s="278"/>
      <c r="AF170" s="276"/>
      <c r="AG170" s="278"/>
    </row>
    <row r="171" spans="1:33" s="3" customFormat="1">
      <c r="A171" s="278"/>
      <c r="B171" s="278"/>
      <c r="C171" s="278"/>
      <c r="D171" s="278"/>
      <c r="E171" s="278"/>
      <c r="F171" s="278"/>
      <c r="G171" s="278"/>
      <c r="H171" s="278"/>
      <c r="I171" s="276"/>
      <c r="J171" s="276"/>
      <c r="K171" s="276"/>
      <c r="L171" s="276"/>
      <c r="M171" s="278"/>
      <c r="N171" s="278"/>
      <c r="O171" s="278"/>
      <c r="P171" s="278"/>
      <c r="Q171" s="278"/>
      <c r="R171" s="278"/>
      <c r="S171" s="278"/>
      <c r="T171" s="278"/>
      <c r="U171" s="278"/>
      <c r="V171" s="278"/>
      <c r="W171" s="278"/>
      <c r="X171" s="278"/>
      <c r="Y171" s="278"/>
      <c r="Z171" s="278"/>
      <c r="AA171" s="278"/>
      <c r="AB171" s="278"/>
      <c r="AC171" s="278"/>
      <c r="AD171" s="278"/>
      <c r="AE171" s="278"/>
      <c r="AF171" s="276"/>
      <c r="AG171" s="278"/>
    </row>
    <row r="172" spans="1:33" s="3" customFormat="1">
      <c r="A172" s="278"/>
      <c r="B172" s="278"/>
      <c r="C172" s="278"/>
      <c r="D172" s="278"/>
      <c r="E172" s="278"/>
      <c r="F172" s="278"/>
      <c r="G172" s="278"/>
      <c r="H172" s="278"/>
      <c r="I172" s="276"/>
      <c r="J172" s="276"/>
      <c r="K172" s="276"/>
      <c r="L172" s="276"/>
      <c r="M172" s="278"/>
      <c r="N172" s="278"/>
      <c r="O172" s="278"/>
      <c r="P172" s="278"/>
      <c r="Q172" s="278"/>
      <c r="R172" s="278"/>
      <c r="S172" s="278"/>
      <c r="T172" s="278"/>
      <c r="U172" s="278"/>
      <c r="V172" s="278"/>
      <c r="W172" s="278"/>
      <c r="X172" s="278"/>
      <c r="Y172" s="278"/>
      <c r="Z172" s="278"/>
      <c r="AA172" s="278"/>
      <c r="AB172" s="278"/>
      <c r="AC172" s="278"/>
      <c r="AD172" s="278"/>
      <c r="AE172" s="278"/>
      <c r="AF172" s="276"/>
      <c r="AG172" s="278"/>
    </row>
    <row r="173" spans="1:33" s="3" customFormat="1">
      <c r="A173" s="278"/>
      <c r="B173" s="278"/>
      <c r="C173" s="278"/>
      <c r="D173" s="278"/>
      <c r="E173" s="278"/>
      <c r="F173" s="278"/>
      <c r="G173" s="278"/>
      <c r="H173" s="278"/>
      <c r="I173" s="276"/>
      <c r="J173" s="276"/>
      <c r="K173" s="276"/>
      <c r="L173" s="276"/>
      <c r="M173" s="278"/>
      <c r="N173" s="278"/>
      <c r="O173" s="278"/>
      <c r="P173" s="278"/>
      <c r="Q173" s="278"/>
      <c r="R173" s="278"/>
      <c r="S173" s="278"/>
      <c r="T173" s="278"/>
      <c r="U173" s="278"/>
      <c r="V173" s="278"/>
      <c r="W173" s="278"/>
      <c r="X173" s="278"/>
      <c r="Y173" s="278"/>
      <c r="Z173" s="278"/>
      <c r="AA173" s="278"/>
      <c r="AB173" s="278"/>
      <c r="AC173" s="278"/>
      <c r="AD173" s="278"/>
      <c r="AE173" s="278"/>
      <c r="AF173" s="276"/>
      <c r="AG173" s="278"/>
    </row>
    <row r="174" spans="1:33" s="3" customFormat="1">
      <c r="A174" s="278"/>
      <c r="B174" s="278"/>
      <c r="C174" s="278"/>
      <c r="D174" s="278"/>
      <c r="E174" s="278"/>
      <c r="F174" s="278"/>
      <c r="G174" s="278"/>
      <c r="H174" s="278"/>
      <c r="I174" s="276"/>
      <c r="J174" s="276"/>
      <c r="K174" s="276"/>
      <c r="L174" s="276"/>
      <c r="M174" s="278"/>
      <c r="N174" s="278"/>
      <c r="O174" s="278"/>
      <c r="P174" s="278"/>
      <c r="Q174" s="278"/>
      <c r="R174" s="278"/>
      <c r="S174" s="278"/>
      <c r="T174" s="278"/>
      <c r="U174" s="278"/>
      <c r="V174" s="278"/>
      <c r="W174" s="278"/>
      <c r="X174" s="278"/>
      <c r="Y174" s="278"/>
      <c r="Z174" s="278"/>
      <c r="AA174" s="278"/>
      <c r="AB174" s="278"/>
      <c r="AC174" s="278"/>
      <c r="AD174" s="278"/>
      <c r="AE174" s="278"/>
      <c r="AF174" s="276"/>
      <c r="AG174" s="276"/>
    </row>
    <row r="175" spans="1:33" s="3" customFormat="1">
      <c r="A175" s="278"/>
      <c r="B175" s="278"/>
      <c r="C175" s="278"/>
      <c r="D175" s="278"/>
      <c r="E175" s="278"/>
      <c r="F175" s="278"/>
      <c r="G175" s="278"/>
      <c r="H175" s="278"/>
      <c r="I175" s="276"/>
      <c r="J175" s="276"/>
      <c r="K175" s="276"/>
      <c r="L175" s="276"/>
      <c r="M175" s="278"/>
      <c r="N175" s="278"/>
      <c r="O175" s="278"/>
      <c r="P175" s="278"/>
      <c r="Q175" s="278"/>
      <c r="R175" s="278"/>
      <c r="S175" s="278"/>
      <c r="T175" s="278"/>
      <c r="U175" s="278"/>
      <c r="V175" s="278"/>
      <c r="W175" s="278"/>
      <c r="X175" s="278"/>
      <c r="Y175" s="278"/>
      <c r="Z175" s="278"/>
      <c r="AA175" s="278"/>
      <c r="AB175" s="278"/>
      <c r="AC175" s="278"/>
      <c r="AD175" s="278"/>
      <c r="AE175" s="278"/>
      <c r="AF175" s="276"/>
      <c r="AG175" s="278"/>
    </row>
    <row r="176" spans="1:33" s="3" customFormat="1">
      <c r="A176" s="278"/>
      <c r="B176" s="278"/>
      <c r="C176" s="278"/>
      <c r="D176" s="278"/>
      <c r="E176" s="278"/>
      <c r="F176" s="278"/>
      <c r="G176" s="278"/>
      <c r="H176" s="278"/>
      <c r="I176" s="276"/>
      <c r="J176" s="276"/>
      <c r="K176" s="276"/>
      <c r="L176" s="276"/>
      <c r="M176" s="278"/>
      <c r="N176" s="278"/>
      <c r="O176" s="278"/>
      <c r="P176" s="278"/>
      <c r="Q176" s="278"/>
      <c r="R176" s="278"/>
      <c r="S176" s="278"/>
      <c r="T176" s="278"/>
      <c r="U176" s="278"/>
      <c r="V176" s="278"/>
      <c r="W176" s="278"/>
      <c r="X176" s="278"/>
      <c r="Y176" s="278"/>
      <c r="Z176" s="278"/>
      <c r="AA176" s="278"/>
      <c r="AB176" s="278"/>
      <c r="AC176" s="278"/>
      <c r="AD176" s="278"/>
      <c r="AE176" s="278"/>
      <c r="AF176" s="276"/>
      <c r="AG176" s="278"/>
    </row>
    <row r="177" spans="1:33" s="3" customFormat="1">
      <c r="A177" s="278"/>
      <c r="B177" s="278"/>
      <c r="C177" s="278"/>
      <c r="D177" s="278"/>
      <c r="E177" s="278"/>
      <c r="F177" s="278"/>
      <c r="G177" s="278"/>
      <c r="H177" s="278"/>
      <c r="I177" s="276"/>
      <c r="J177" s="276"/>
      <c r="K177" s="276"/>
      <c r="L177" s="276"/>
      <c r="M177" s="278"/>
      <c r="N177" s="278"/>
      <c r="O177" s="278"/>
      <c r="P177" s="278"/>
      <c r="Q177" s="278"/>
      <c r="R177" s="278"/>
      <c r="S177" s="278"/>
      <c r="T177" s="278"/>
      <c r="U177" s="278"/>
      <c r="V177" s="278"/>
      <c r="W177" s="278"/>
      <c r="X177" s="278"/>
      <c r="Y177" s="278"/>
      <c r="Z177" s="278"/>
      <c r="AA177" s="278"/>
      <c r="AB177" s="278"/>
      <c r="AC177" s="278"/>
      <c r="AD177" s="278"/>
      <c r="AE177" s="278"/>
      <c r="AF177" s="276"/>
      <c r="AG177" s="278"/>
    </row>
    <row r="178" spans="1:33" s="3" customFormat="1">
      <c r="A178" s="278"/>
      <c r="B178" s="278"/>
      <c r="C178" s="278"/>
      <c r="D178" s="278"/>
      <c r="E178" s="278"/>
      <c r="F178" s="278"/>
      <c r="G178" s="278"/>
      <c r="H178" s="278"/>
      <c r="I178" s="276"/>
      <c r="J178" s="276"/>
      <c r="K178" s="276"/>
      <c r="L178" s="276"/>
      <c r="M178" s="278"/>
      <c r="N178" s="278"/>
      <c r="O178" s="278"/>
      <c r="P178" s="278"/>
      <c r="Q178" s="278"/>
      <c r="R178" s="278"/>
      <c r="S178" s="278"/>
      <c r="T178" s="278"/>
      <c r="U178" s="278"/>
      <c r="V178" s="278"/>
      <c r="W178" s="278"/>
      <c r="X178" s="278"/>
      <c r="Y178" s="278"/>
      <c r="Z178" s="278"/>
      <c r="AA178" s="278"/>
      <c r="AB178" s="278"/>
      <c r="AC178" s="278"/>
      <c r="AD178" s="278"/>
      <c r="AE178" s="278"/>
      <c r="AF178" s="276"/>
      <c r="AG178" s="278"/>
    </row>
    <row r="179" spans="1:33" s="3" customFormat="1">
      <c r="A179" s="278"/>
      <c r="B179" s="278"/>
      <c r="C179" s="278"/>
      <c r="D179" s="278"/>
      <c r="E179" s="278"/>
      <c r="F179" s="278"/>
      <c r="G179" s="278"/>
      <c r="H179" s="278"/>
      <c r="I179" s="276"/>
      <c r="J179" s="276"/>
      <c r="K179" s="276"/>
      <c r="L179" s="276"/>
      <c r="M179" s="278"/>
      <c r="N179" s="278"/>
      <c r="O179" s="278"/>
      <c r="P179" s="278"/>
      <c r="Q179" s="278"/>
      <c r="R179" s="278"/>
      <c r="S179" s="278"/>
      <c r="T179" s="278"/>
      <c r="U179" s="278"/>
      <c r="V179" s="278"/>
      <c r="W179" s="278"/>
      <c r="X179" s="278"/>
      <c r="Y179" s="278"/>
      <c r="Z179" s="278"/>
      <c r="AA179" s="278"/>
      <c r="AB179" s="278"/>
      <c r="AC179" s="278"/>
      <c r="AD179" s="278"/>
      <c r="AE179" s="278"/>
      <c r="AF179" s="276"/>
      <c r="AG179" s="278"/>
    </row>
    <row r="180" spans="1:33" s="3" customFormat="1">
      <c r="A180" s="278"/>
      <c r="B180" s="278"/>
      <c r="C180" s="278"/>
      <c r="D180" s="278"/>
      <c r="E180" s="278"/>
      <c r="F180" s="278"/>
      <c r="G180" s="278"/>
      <c r="H180" s="278"/>
      <c r="I180" s="276"/>
      <c r="J180" s="276"/>
      <c r="K180" s="276"/>
      <c r="L180" s="276"/>
      <c r="M180" s="278"/>
      <c r="N180" s="278"/>
      <c r="O180" s="278"/>
      <c r="P180" s="278"/>
      <c r="Q180" s="278"/>
      <c r="R180" s="278"/>
      <c r="S180" s="278"/>
      <c r="T180" s="278"/>
      <c r="U180" s="278"/>
      <c r="V180" s="278"/>
      <c r="W180" s="278"/>
      <c r="X180" s="278"/>
      <c r="Y180" s="278"/>
      <c r="Z180" s="278"/>
      <c r="AA180" s="278"/>
      <c r="AB180" s="278"/>
      <c r="AC180" s="278"/>
      <c r="AD180" s="278"/>
      <c r="AE180" s="278"/>
      <c r="AF180" s="276"/>
      <c r="AG180" s="278"/>
    </row>
    <row r="181" spans="1:33" s="3" customFormat="1">
      <c r="A181" s="278"/>
      <c r="B181" s="278"/>
      <c r="C181" s="278"/>
      <c r="D181" s="278"/>
      <c r="E181" s="278"/>
      <c r="F181" s="278"/>
      <c r="G181" s="278"/>
      <c r="H181" s="278"/>
      <c r="I181" s="276"/>
      <c r="J181" s="276"/>
      <c r="K181" s="276"/>
      <c r="L181" s="276"/>
      <c r="M181" s="278"/>
      <c r="N181" s="278"/>
      <c r="O181" s="278"/>
      <c r="P181" s="278"/>
      <c r="Q181" s="278"/>
      <c r="R181" s="278"/>
      <c r="S181" s="278"/>
      <c r="T181" s="278"/>
      <c r="U181" s="278"/>
      <c r="V181" s="278"/>
      <c r="W181" s="278"/>
      <c r="X181" s="278"/>
      <c r="Y181" s="278"/>
      <c r="Z181" s="278"/>
      <c r="AA181" s="278"/>
      <c r="AB181" s="278"/>
      <c r="AC181" s="278"/>
      <c r="AD181" s="278"/>
      <c r="AE181" s="278"/>
      <c r="AF181" s="276"/>
      <c r="AG181" s="278"/>
    </row>
    <row r="182" spans="1:33" s="3" customFormat="1">
      <c r="A182" s="278"/>
      <c r="B182" s="278"/>
      <c r="C182" s="278"/>
      <c r="D182" s="278"/>
      <c r="E182" s="278"/>
      <c r="F182" s="278"/>
      <c r="G182" s="278"/>
      <c r="H182" s="278"/>
      <c r="I182" s="276"/>
      <c r="J182" s="276"/>
      <c r="K182" s="276"/>
      <c r="L182" s="276"/>
      <c r="M182" s="278"/>
      <c r="N182" s="278"/>
      <c r="O182" s="278"/>
      <c r="P182" s="278"/>
      <c r="Q182" s="278"/>
      <c r="R182" s="278"/>
      <c r="S182" s="278"/>
      <c r="T182" s="278"/>
      <c r="U182" s="278"/>
      <c r="V182" s="278"/>
      <c r="W182" s="278"/>
      <c r="X182" s="278"/>
      <c r="Y182" s="278"/>
      <c r="Z182" s="278"/>
      <c r="AA182" s="278"/>
      <c r="AB182" s="278"/>
      <c r="AC182" s="278"/>
      <c r="AD182" s="278"/>
      <c r="AE182" s="278"/>
      <c r="AF182" s="276"/>
      <c r="AG182" s="278"/>
    </row>
    <row r="183" spans="1:33" s="3" customFormat="1">
      <c r="A183" s="278"/>
      <c r="B183" s="278"/>
      <c r="C183" s="278"/>
      <c r="D183" s="278"/>
      <c r="E183" s="278"/>
      <c r="F183" s="278"/>
      <c r="G183" s="278"/>
      <c r="H183" s="278"/>
      <c r="I183" s="276"/>
      <c r="J183" s="276"/>
      <c r="K183" s="276"/>
      <c r="L183" s="276"/>
      <c r="M183" s="278"/>
      <c r="N183" s="278"/>
      <c r="O183" s="278"/>
      <c r="P183" s="278"/>
      <c r="Q183" s="278"/>
      <c r="R183" s="278"/>
      <c r="S183" s="278"/>
      <c r="T183" s="278"/>
      <c r="U183" s="278"/>
      <c r="V183" s="278"/>
      <c r="W183" s="278"/>
      <c r="X183" s="278"/>
      <c r="Y183" s="278"/>
      <c r="Z183" s="278"/>
      <c r="AA183" s="278"/>
      <c r="AB183" s="278"/>
      <c r="AC183" s="278"/>
      <c r="AD183" s="278"/>
      <c r="AE183" s="278"/>
      <c r="AF183" s="276"/>
      <c r="AG183" s="278"/>
    </row>
    <row r="184" spans="1:33" s="3" customFormat="1">
      <c r="A184" s="278"/>
      <c r="B184" s="278"/>
      <c r="C184" s="278"/>
      <c r="D184" s="278"/>
      <c r="E184" s="278"/>
      <c r="F184" s="278"/>
      <c r="G184" s="278"/>
      <c r="H184" s="278"/>
      <c r="I184" s="276"/>
      <c r="J184" s="276"/>
      <c r="K184" s="276"/>
      <c r="L184" s="276"/>
      <c r="M184" s="278"/>
      <c r="N184" s="278"/>
      <c r="O184" s="278"/>
      <c r="P184" s="278"/>
      <c r="Q184" s="278"/>
      <c r="R184" s="278"/>
      <c r="S184" s="278"/>
      <c r="T184" s="278"/>
      <c r="U184" s="278"/>
      <c r="V184" s="278"/>
      <c r="W184" s="278"/>
      <c r="X184" s="278"/>
      <c r="Y184" s="278"/>
      <c r="Z184" s="278"/>
      <c r="AA184" s="278"/>
      <c r="AB184" s="278"/>
      <c r="AC184" s="278"/>
      <c r="AD184" s="278"/>
      <c r="AE184" s="278"/>
      <c r="AF184" s="276"/>
      <c r="AG184" s="278"/>
    </row>
    <row r="185" spans="1:33" s="3" customFormat="1">
      <c r="A185" s="278"/>
      <c r="B185" s="278"/>
      <c r="C185" s="278"/>
      <c r="D185" s="278"/>
      <c r="E185" s="278"/>
      <c r="F185" s="278"/>
      <c r="G185" s="278"/>
      <c r="H185" s="278"/>
      <c r="I185" s="276"/>
      <c r="J185" s="276"/>
      <c r="K185" s="276"/>
      <c r="L185" s="276"/>
      <c r="M185" s="278"/>
      <c r="N185" s="278"/>
      <c r="O185" s="278"/>
      <c r="P185" s="278"/>
      <c r="Q185" s="278"/>
      <c r="R185" s="278"/>
      <c r="S185" s="278"/>
      <c r="T185" s="278"/>
      <c r="U185" s="278"/>
      <c r="V185" s="278"/>
      <c r="W185" s="278"/>
      <c r="X185" s="278"/>
      <c r="Y185" s="278"/>
      <c r="Z185" s="278"/>
      <c r="AA185" s="278"/>
      <c r="AB185" s="278"/>
      <c r="AC185" s="278"/>
      <c r="AD185" s="278"/>
      <c r="AE185" s="278"/>
      <c r="AF185" s="276"/>
      <c r="AG185" s="278"/>
    </row>
    <row r="186" spans="1:33" s="3" customFormat="1">
      <c r="A186" s="278"/>
      <c r="B186" s="278"/>
      <c r="C186" s="278"/>
      <c r="D186" s="278"/>
      <c r="E186" s="278"/>
      <c r="F186" s="278"/>
      <c r="G186" s="279"/>
      <c r="H186" s="278"/>
      <c r="I186" s="276"/>
      <c r="J186" s="276"/>
      <c r="K186" s="276"/>
      <c r="L186" s="276"/>
      <c r="M186" s="278"/>
      <c r="N186" s="278"/>
      <c r="O186" s="278"/>
      <c r="P186" s="278"/>
      <c r="Q186" s="278"/>
      <c r="R186" s="278"/>
      <c r="S186" s="278"/>
      <c r="T186" s="278"/>
      <c r="U186" s="278"/>
      <c r="V186" s="278"/>
      <c r="W186" s="278"/>
      <c r="X186" s="278"/>
      <c r="Y186" s="278"/>
      <c r="Z186" s="278"/>
      <c r="AA186" s="278"/>
      <c r="AB186" s="278"/>
      <c r="AC186" s="278"/>
      <c r="AD186" s="278"/>
      <c r="AE186" s="278"/>
      <c r="AF186" s="276"/>
      <c r="AG186" s="278"/>
    </row>
    <row r="187" spans="1:33" s="3" customFormat="1">
      <c r="A187" s="278"/>
      <c r="B187" s="278"/>
      <c r="C187" s="278"/>
      <c r="D187" s="278"/>
      <c r="E187" s="278"/>
      <c r="F187" s="278"/>
      <c r="G187" s="279"/>
      <c r="H187" s="278"/>
      <c r="I187" s="276"/>
      <c r="J187" s="276"/>
      <c r="K187" s="276"/>
      <c r="L187" s="276"/>
      <c r="M187" s="278"/>
      <c r="N187" s="278"/>
      <c r="O187" s="278"/>
      <c r="P187" s="278"/>
      <c r="Q187" s="278"/>
      <c r="R187" s="278"/>
      <c r="S187" s="278"/>
      <c r="T187" s="278"/>
      <c r="U187" s="278"/>
      <c r="V187" s="278"/>
      <c r="W187" s="278"/>
      <c r="X187" s="278"/>
      <c r="Y187" s="278"/>
      <c r="Z187" s="278"/>
      <c r="AA187" s="278"/>
      <c r="AB187" s="278"/>
      <c r="AC187" s="278"/>
      <c r="AD187" s="278"/>
      <c r="AE187" s="278"/>
      <c r="AF187" s="276"/>
      <c r="AG187" s="278"/>
    </row>
    <row r="188" spans="1:33" s="3" customFormat="1">
      <c r="A188" s="278"/>
      <c r="B188" s="278"/>
      <c r="C188" s="278"/>
      <c r="D188" s="278"/>
      <c r="E188" s="278"/>
      <c r="F188" s="278"/>
      <c r="G188" s="278"/>
      <c r="H188" s="278"/>
      <c r="I188" s="276"/>
      <c r="J188" s="276"/>
      <c r="K188" s="276"/>
      <c r="L188" s="276"/>
      <c r="M188" s="278"/>
      <c r="N188" s="278"/>
      <c r="O188" s="278"/>
      <c r="P188" s="278"/>
      <c r="Q188" s="278"/>
      <c r="R188" s="278"/>
      <c r="S188" s="278"/>
      <c r="T188" s="278"/>
      <c r="U188" s="278"/>
      <c r="V188" s="278"/>
      <c r="W188" s="278"/>
      <c r="X188" s="278"/>
      <c r="Y188" s="278"/>
      <c r="Z188" s="278"/>
      <c r="AA188" s="278"/>
      <c r="AB188" s="278"/>
      <c r="AC188" s="278"/>
      <c r="AD188" s="278"/>
      <c r="AE188" s="278"/>
      <c r="AF188" s="276"/>
      <c r="AG188" s="278"/>
    </row>
    <row r="189" spans="1:33" s="3" customFormat="1">
      <c r="A189" s="278"/>
      <c r="B189" s="278"/>
      <c r="C189" s="278"/>
      <c r="D189" s="278"/>
      <c r="E189" s="278"/>
      <c r="F189" s="278"/>
      <c r="G189" s="278"/>
      <c r="H189" s="278"/>
      <c r="I189" s="276"/>
      <c r="J189" s="276"/>
      <c r="K189" s="276"/>
      <c r="L189" s="276"/>
      <c r="M189" s="278"/>
      <c r="N189" s="278"/>
      <c r="O189" s="278"/>
      <c r="P189" s="278"/>
      <c r="Q189" s="278"/>
      <c r="R189" s="278"/>
      <c r="S189" s="278"/>
      <c r="T189" s="278"/>
      <c r="U189" s="278"/>
      <c r="V189" s="278"/>
      <c r="W189" s="278"/>
      <c r="X189" s="278"/>
      <c r="Y189" s="278"/>
      <c r="Z189" s="278"/>
      <c r="AA189" s="278"/>
      <c r="AB189" s="278"/>
      <c r="AC189" s="278"/>
      <c r="AD189" s="278"/>
      <c r="AE189" s="278"/>
      <c r="AF189" s="276"/>
      <c r="AG189" s="276"/>
    </row>
    <row r="190" spans="1:33" s="3" customFormat="1">
      <c r="A190" s="278"/>
      <c r="B190" s="278"/>
      <c r="C190" s="278"/>
      <c r="D190" s="278"/>
      <c r="E190" s="278"/>
      <c r="F190" s="278"/>
      <c r="G190" s="278"/>
      <c r="H190" s="278"/>
      <c r="I190" s="276"/>
      <c r="J190" s="276"/>
      <c r="K190" s="276"/>
      <c r="L190" s="276"/>
      <c r="M190" s="278"/>
      <c r="N190" s="278"/>
      <c r="O190" s="278"/>
      <c r="P190" s="278"/>
      <c r="Q190" s="278"/>
      <c r="R190" s="278"/>
      <c r="S190" s="278"/>
      <c r="T190" s="278"/>
      <c r="U190" s="278"/>
      <c r="V190" s="278"/>
      <c r="W190" s="278"/>
      <c r="X190" s="278"/>
      <c r="Y190" s="278"/>
      <c r="Z190" s="278"/>
      <c r="AA190" s="278"/>
      <c r="AB190" s="278"/>
      <c r="AC190" s="278"/>
      <c r="AD190" s="278"/>
      <c r="AE190" s="278"/>
      <c r="AF190" s="276"/>
      <c r="AG190" s="278"/>
    </row>
    <row r="191" spans="1:33" s="3" customFormat="1">
      <c r="A191" s="278"/>
      <c r="B191" s="278"/>
      <c r="C191" s="278"/>
      <c r="D191" s="278"/>
      <c r="E191" s="278"/>
      <c r="F191" s="278"/>
      <c r="G191" s="278"/>
      <c r="H191" s="278"/>
      <c r="I191" s="276"/>
      <c r="J191" s="276"/>
      <c r="K191" s="276"/>
      <c r="L191" s="276"/>
      <c r="M191" s="278"/>
      <c r="N191" s="278"/>
      <c r="O191" s="278"/>
      <c r="P191" s="278"/>
      <c r="Q191" s="278"/>
      <c r="R191" s="278"/>
      <c r="S191" s="278"/>
      <c r="T191" s="278"/>
      <c r="U191" s="278"/>
      <c r="V191" s="278"/>
      <c r="W191" s="278"/>
      <c r="X191" s="278"/>
      <c r="Y191" s="278"/>
      <c r="Z191" s="278"/>
      <c r="AA191" s="278"/>
      <c r="AB191" s="278"/>
      <c r="AC191" s="278"/>
      <c r="AD191" s="278"/>
      <c r="AE191" s="278"/>
      <c r="AF191" s="276"/>
      <c r="AG191" s="278"/>
    </row>
    <row r="192" spans="1:33" s="3" customFormat="1">
      <c r="A192" s="278"/>
      <c r="B192" s="278"/>
      <c r="C192" s="278"/>
      <c r="D192" s="278"/>
      <c r="E192" s="278"/>
      <c r="F192" s="278"/>
      <c r="G192" s="279"/>
      <c r="H192" s="278"/>
      <c r="I192" s="276"/>
      <c r="J192" s="276"/>
      <c r="K192" s="276"/>
      <c r="L192" s="276"/>
      <c r="M192" s="278"/>
      <c r="N192" s="278"/>
      <c r="O192" s="278"/>
      <c r="P192" s="278"/>
      <c r="Q192" s="278"/>
      <c r="R192" s="278"/>
      <c r="S192" s="278"/>
      <c r="T192" s="278"/>
      <c r="U192" s="278"/>
      <c r="V192" s="278"/>
      <c r="W192" s="278"/>
      <c r="X192" s="278"/>
      <c r="Y192" s="278"/>
      <c r="Z192" s="278"/>
      <c r="AA192" s="278"/>
      <c r="AB192" s="278"/>
      <c r="AC192" s="278"/>
      <c r="AD192" s="278"/>
      <c r="AE192" s="278"/>
      <c r="AF192" s="276"/>
      <c r="AG192" s="276"/>
    </row>
    <row r="193" spans="1:33" s="3" customFormat="1">
      <c r="A193" s="278"/>
      <c r="B193" s="278"/>
      <c r="C193" s="278"/>
      <c r="D193" s="278"/>
      <c r="E193" s="278"/>
      <c r="F193" s="278"/>
      <c r="G193" s="279"/>
      <c r="H193" s="278"/>
      <c r="I193" s="276"/>
      <c r="J193" s="276"/>
      <c r="K193" s="276"/>
      <c r="L193" s="276"/>
      <c r="M193" s="278"/>
      <c r="N193" s="278"/>
      <c r="O193" s="278"/>
      <c r="P193" s="278"/>
      <c r="Q193" s="278"/>
      <c r="R193" s="278"/>
      <c r="S193" s="278"/>
      <c r="T193" s="278"/>
      <c r="U193" s="278"/>
      <c r="V193" s="278"/>
      <c r="W193" s="278"/>
      <c r="X193" s="278"/>
      <c r="Y193" s="278"/>
      <c r="Z193" s="278"/>
      <c r="AA193" s="278"/>
      <c r="AB193" s="278"/>
      <c r="AC193" s="278"/>
      <c r="AD193" s="278"/>
      <c r="AE193" s="278"/>
      <c r="AF193" s="276"/>
      <c r="AG193" s="276"/>
    </row>
    <row r="194" spans="1:33" s="3" customFormat="1">
      <c r="A194" s="278"/>
      <c r="B194" s="278"/>
      <c r="C194" s="278"/>
      <c r="D194" s="278"/>
      <c r="E194" s="278"/>
      <c r="F194" s="278"/>
      <c r="G194" s="278"/>
      <c r="H194" s="278"/>
      <c r="I194" s="276"/>
      <c r="J194" s="276"/>
      <c r="K194" s="276"/>
      <c r="L194" s="276"/>
      <c r="M194" s="278"/>
      <c r="N194" s="278"/>
      <c r="O194" s="278"/>
      <c r="P194" s="278"/>
      <c r="Q194" s="278"/>
      <c r="R194" s="278"/>
      <c r="S194" s="278"/>
      <c r="T194" s="278"/>
      <c r="U194" s="278"/>
      <c r="V194" s="278"/>
      <c r="W194" s="278"/>
      <c r="X194" s="278"/>
      <c r="Y194" s="278"/>
      <c r="Z194" s="278"/>
      <c r="AA194" s="278"/>
      <c r="AB194" s="278"/>
      <c r="AC194" s="278"/>
      <c r="AD194" s="278"/>
      <c r="AE194" s="278"/>
      <c r="AF194" s="276"/>
      <c r="AG194" s="276"/>
    </row>
    <row r="195" spans="1:33" s="3" customFormat="1">
      <c r="A195" s="278"/>
      <c r="B195" s="278"/>
      <c r="C195" s="278"/>
      <c r="D195" s="278"/>
      <c r="E195" s="278"/>
      <c r="F195" s="278"/>
      <c r="G195" s="279"/>
      <c r="H195" s="278"/>
      <c r="I195" s="276"/>
      <c r="J195" s="276"/>
      <c r="K195" s="276"/>
      <c r="L195" s="276"/>
      <c r="M195" s="278"/>
      <c r="N195" s="278"/>
      <c r="O195" s="278"/>
      <c r="P195" s="278"/>
      <c r="Q195" s="278"/>
      <c r="R195" s="278"/>
      <c r="S195" s="278"/>
      <c r="T195" s="278"/>
      <c r="U195" s="278"/>
      <c r="V195" s="278"/>
      <c r="W195" s="278"/>
      <c r="X195" s="278"/>
      <c r="Y195" s="278"/>
      <c r="Z195" s="278"/>
      <c r="AA195" s="278"/>
      <c r="AB195" s="278"/>
      <c r="AC195" s="278"/>
      <c r="AD195" s="278"/>
      <c r="AE195" s="278"/>
      <c r="AF195" s="276"/>
      <c r="AG195" s="276"/>
    </row>
    <row r="196" spans="1:33" s="3" customFormat="1">
      <c r="A196" s="278"/>
      <c r="B196" s="278"/>
      <c r="C196" s="278"/>
      <c r="D196" s="278"/>
      <c r="E196" s="278"/>
      <c r="F196" s="278"/>
      <c r="G196" s="279"/>
      <c r="H196" s="278"/>
      <c r="I196" s="276"/>
      <c r="J196" s="276"/>
      <c r="K196" s="276"/>
      <c r="L196" s="276"/>
      <c r="M196" s="278"/>
      <c r="N196" s="278"/>
      <c r="O196" s="278"/>
      <c r="P196" s="278"/>
      <c r="Q196" s="278"/>
      <c r="R196" s="278"/>
      <c r="S196" s="278"/>
      <c r="T196" s="278"/>
      <c r="U196" s="278"/>
      <c r="V196" s="278"/>
      <c r="W196" s="278"/>
      <c r="X196" s="278"/>
      <c r="Y196" s="278"/>
      <c r="Z196" s="278"/>
      <c r="AA196" s="278"/>
      <c r="AB196" s="278"/>
      <c r="AC196" s="278"/>
      <c r="AD196" s="278"/>
      <c r="AE196" s="278"/>
      <c r="AF196" s="276"/>
      <c r="AG196" s="276"/>
    </row>
    <row r="197" spans="1:33" s="3" customFormat="1">
      <c r="A197" s="278"/>
      <c r="B197" s="278"/>
      <c r="C197" s="278"/>
      <c r="D197" s="278"/>
      <c r="E197" s="278"/>
      <c r="F197" s="278"/>
      <c r="G197" s="278"/>
      <c r="H197" s="278"/>
      <c r="I197" s="276"/>
      <c r="J197" s="276"/>
      <c r="K197" s="276"/>
      <c r="L197" s="276"/>
      <c r="M197" s="278"/>
      <c r="N197" s="278"/>
      <c r="O197" s="278"/>
      <c r="P197" s="278"/>
      <c r="Q197" s="278"/>
      <c r="R197" s="278"/>
      <c r="S197" s="278"/>
      <c r="T197" s="278"/>
      <c r="U197" s="278"/>
      <c r="V197" s="278"/>
      <c r="W197" s="278"/>
      <c r="X197" s="278"/>
      <c r="Y197" s="278"/>
      <c r="Z197" s="278"/>
      <c r="AA197" s="278"/>
      <c r="AB197" s="278"/>
      <c r="AC197" s="278"/>
      <c r="AD197" s="278"/>
      <c r="AE197" s="278"/>
      <c r="AF197" s="276"/>
      <c r="AG197" s="276"/>
    </row>
    <row r="198" spans="1:33" s="3" customFormat="1">
      <c r="A198" s="278"/>
      <c r="B198" s="278"/>
      <c r="C198" s="278"/>
      <c r="D198" s="278"/>
      <c r="E198" s="278"/>
      <c r="F198" s="278"/>
      <c r="G198" s="278"/>
      <c r="H198" s="278"/>
      <c r="I198" s="276"/>
      <c r="J198" s="276"/>
      <c r="K198" s="276"/>
      <c r="L198" s="276"/>
      <c r="M198" s="278"/>
      <c r="N198" s="278"/>
      <c r="O198" s="278"/>
      <c r="P198" s="278"/>
      <c r="Q198" s="278"/>
      <c r="R198" s="278"/>
      <c r="S198" s="278"/>
      <c r="T198" s="278"/>
      <c r="U198" s="278"/>
      <c r="V198" s="278"/>
      <c r="W198" s="278"/>
      <c r="X198" s="278"/>
      <c r="Y198" s="278"/>
      <c r="Z198" s="278"/>
      <c r="AA198" s="278"/>
      <c r="AB198" s="278"/>
      <c r="AC198" s="278"/>
      <c r="AD198" s="278"/>
      <c r="AE198" s="278"/>
      <c r="AF198" s="276"/>
      <c r="AG198" s="278"/>
    </row>
    <row r="199" spans="1:33" s="3" customFormat="1">
      <c r="A199" s="278"/>
      <c r="B199" s="278"/>
      <c r="C199" s="278"/>
      <c r="D199" s="278"/>
      <c r="E199" s="278"/>
      <c r="F199" s="278"/>
      <c r="G199" s="279"/>
      <c r="H199" s="278"/>
      <c r="I199" s="276"/>
      <c r="J199" s="276"/>
      <c r="K199" s="276"/>
      <c r="L199" s="276"/>
      <c r="M199" s="278"/>
      <c r="N199" s="278"/>
      <c r="O199" s="278"/>
      <c r="P199" s="278"/>
      <c r="Q199" s="278"/>
      <c r="R199" s="278"/>
      <c r="S199" s="278"/>
      <c r="T199" s="278"/>
      <c r="U199" s="278"/>
      <c r="V199" s="278"/>
      <c r="W199" s="278"/>
      <c r="X199" s="278"/>
      <c r="Y199" s="278"/>
      <c r="Z199" s="278"/>
      <c r="AA199" s="278"/>
      <c r="AB199" s="278"/>
      <c r="AC199" s="278"/>
      <c r="AD199" s="278"/>
      <c r="AE199" s="278"/>
      <c r="AF199" s="276"/>
      <c r="AG199" s="278"/>
    </row>
    <row r="200" spans="1:33" s="3" customFormat="1">
      <c r="A200" s="278"/>
      <c r="B200" s="278"/>
      <c r="C200" s="278"/>
      <c r="D200" s="278"/>
      <c r="E200" s="278"/>
      <c r="F200" s="278"/>
      <c r="G200" s="279"/>
      <c r="H200" s="278"/>
      <c r="I200" s="276"/>
      <c r="J200" s="276"/>
      <c r="K200" s="276"/>
      <c r="L200" s="276"/>
      <c r="M200" s="278"/>
      <c r="N200" s="278"/>
      <c r="O200" s="278"/>
      <c r="P200" s="278"/>
      <c r="Q200" s="278"/>
      <c r="R200" s="278"/>
      <c r="S200" s="278"/>
      <c r="T200" s="278"/>
      <c r="U200" s="278"/>
      <c r="V200" s="278"/>
      <c r="W200" s="278"/>
      <c r="X200" s="278"/>
      <c r="Y200" s="278"/>
      <c r="Z200" s="278"/>
      <c r="AA200" s="278"/>
      <c r="AB200" s="278"/>
      <c r="AC200" s="278"/>
      <c r="AD200" s="278"/>
      <c r="AE200" s="278"/>
      <c r="AF200" s="276"/>
      <c r="AG200" s="278"/>
    </row>
    <row r="201" spans="1:33" s="3" customFormat="1">
      <c r="A201" s="278"/>
      <c r="B201" s="278"/>
      <c r="C201" s="278"/>
      <c r="D201" s="278"/>
      <c r="E201" s="278"/>
      <c r="F201" s="278"/>
      <c r="G201" s="278"/>
      <c r="H201" s="278"/>
      <c r="I201" s="276"/>
      <c r="J201" s="276"/>
      <c r="K201" s="276"/>
      <c r="L201" s="276"/>
      <c r="M201" s="278"/>
      <c r="N201" s="278"/>
      <c r="O201" s="278"/>
      <c r="P201" s="278"/>
      <c r="Q201" s="278"/>
      <c r="R201" s="278"/>
      <c r="S201" s="278"/>
      <c r="T201" s="278"/>
      <c r="U201" s="278"/>
      <c r="V201" s="278"/>
      <c r="W201" s="278"/>
      <c r="X201" s="278"/>
      <c r="Y201" s="278"/>
      <c r="Z201" s="278"/>
      <c r="AA201" s="278"/>
      <c r="AB201" s="278"/>
      <c r="AC201" s="278"/>
      <c r="AD201" s="278"/>
      <c r="AE201" s="278"/>
      <c r="AF201" s="276"/>
      <c r="AG201" s="278"/>
    </row>
    <row r="202" spans="1:33" s="3" customFormat="1">
      <c r="A202" s="278"/>
      <c r="B202" s="278"/>
      <c r="C202" s="278"/>
      <c r="D202" s="278"/>
      <c r="E202" s="278"/>
      <c r="F202" s="278"/>
      <c r="G202" s="279"/>
      <c r="H202" s="278"/>
      <c r="I202" s="276"/>
      <c r="J202" s="276"/>
      <c r="K202" s="276"/>
      <c r="L202" s="276"/>
      <c r="M202" s="278"/>
      <c r="N202" s="278"/>
      <c r="O202" s="278"/>
      <c r="P202" s="278"/>
      <c r="Q202" s="278"/>
      <c r="R202" s="278"/>
      <c r="S202" s="278"/>
      <c r="T202" s="278"/>
      <c r="U202" s="278"/>
      <c r="V202" s="278"/>
      <c r="W202" s="278"/>
      <c r="X202" s="278"/>
      <c r="Y202" s="278"/>
      <c r="Z202" s="278"/>
      <c r="AA202" s="278"/>
      <c r="AB202" s="278"/>
      <c r="AC202" s="278"/>
      <c r="AD202" s="278"/>
      <c r="AE202" s="278"/>
      <c r="AF202" s="276"/>
      <c r="AG202" s="278"/>
    </row>
    <row r="203" spans="1:33" s="3" customFormat="1">
      <c r="A203" s="278"/>
      <c r="B203" s="278"/>
      <c r="C203" s="278"/>
      <c r="D203" s="278"/>
      <c r="E203" s="278"/>
      <c r="F203" s="278"/>
      <c r="G203" s="279"/>
      <c r="H203" s="278"/>
      <c r="I203" s="276"/>
      <c r="J203" s="276"/>
      <c r="K203" s="276"/>
      <c r="L203" s="276"/>
      <c r="M203" s="278"/>
      <c r="N203" s="278"/>
      <c r="O203" s="278"/>
      <c r="P203" s="278"/>
      <c r="Q203" s="278"/>
      <c r="R203" s="278"/>
      <c r="S203" s="278"/>
      <c r="T203" s="278"/>
      <c r="U203" s="278"/>
      <c r="V203" s="278"/>
      <c r="W203" s="278"/>
      <c r="X203" s="278"/>
      <c r="Y203" s="278"/>
      <c r="Z203" s="278"/>
      <c r="AA203" s="278"/>
      <c r="AB203" s="278"/>
      <c r="AC203" s="278"/>
      <c r="AD203" s="278"/>
      <c r="AE203" s="278"/>
      <c r="AF203" s="276"/>
      <c r="AG203" s="278"/>
    </row>
    <row r="204" spans="1:33" s="3" customFormat="1">
      <c r="A204" s="278"/>
      <c r="B204" s="278"/>
      <c r="C204" s="278"/>
      <c r="D204" s="278"/>
      <c r="E204" s="278"/>
      <c r="F204" s="278"/>
      <c r="G204" s="279"/>
      <c r="H204" s="278"/>
      <c r="I204" s="276"/>
      <c r="J204" s="276"/>
      <c r="K204" s="276"/>
      <c r="L204" s="276"/>
      <c r="M204" s="278"/>
      <c r="N204" s="278"/>
      <c r="O204" s="278"/>
      <c r="P204" s="278"/>
      <c r="Q204" s="278"/>
      <c r="R204" s="278"/>
      <c r="S204" s="278"/>
      <c r="T204" s="278"/>
      <c r="U204" s="278"/>
      <c r="V204" s="278"/>
      <c r="W204" s="278"/>
      <c r="X204" s="278"/>
      <c r="Y204" s="278"/>
      <c r="Z204" s="278"/>
      <c r="AA204" s="278"/>
      <c r="AB204" s="278"/>
      <c r="AC204" s="278"/>
      <c r="AD204" s="278"/>
      <c r="AE204" s="278"/>
      <c r="AF204" s="276"/>
      <c r="AG204" s="278"/>
    </row>
    <row r="205" spans="1:33" s="3" customFormat="1">
      <c r="A205" s="278"/>
      <c r="B205" s="278"/>
      <c r="C205" s="278"/>
      <c r="D205" s="278"/>
      <c r="E205" s="278"/>
      <c r="F205" s="278"/>
      <c r="G205" s="279"/>
      <c r="H205" s="278"/>
      <c r="I205" s="276"/>
      <c r="J205" s="276"/>
      <c r="K205" s="276"/>
      <c r="L205" s="276"/>
      <c r="M205" s="278"/>
      <c r="N205" s="278"/>
      <c r="O205" s="278"/>
      <c r="P205" s="278"/>
      <c r="Q205" s="278"/>
      <c r="R205" s="278"/>
      <c r="S205" s="278"/>
      <c r="T205" s="278"/>
      <c r="U205" s="278"/>
      <c r="V205" s="278"/>
      <c r="W205" s="278"/>
      <c r="X205" s="278"/>
      <c r="Y205" s="278"/>
      <c r="Z205" s="278"/>
      <c r="AA205" s="278"/>
      <c r="AB205" s="278"/>
      <c r="AC205" s="278"/>
      <c r="AD205" s="278"/>
      <c r="AE205" s="278"/>
      <c r="AF205" s="276"/>
      <c r="AG205" s="278"/>
    </row>
    <row r="206" spans="1:33" s="3" customFormat="1">
      <c r="A206" s="278"/>
      <c r="B206" s="278"/>
      <c r="C206" s="278"/>
      <c r="D206" s="278"/>
      <c r="E206" s="278"/>
      <c r="F206" s="278"/>
      <c r="G206" s="278"/>
      <c r="H206" s="278"/>
      <c r="I206" s="276"/>
      <c r="J206" s="276"/>
      <c r="K206" s="276"/>
      <c r="L206" s="276"/>
      <c r="M206" s="278"/>
      <c r="N206" s="278"/>
      <c r="O206" s="278"/>
      <c r="P206" s="278"/>
      <c r="Q206" s="278"/>
      <c r="R206" s="278"/>
      <c r="S206" s="278"/>
      <c r="T206" s="278"/>
      <c r="U206" s="278"/>
      <c r="V206" s="278"/>
      <c r="W206" s="278"/>
      <c r="X206" s="278"/>
      <c r="Y206" s="278"/>
      <c r="Z206" s="278"/>
      <c r="AA206" s="278"/>
      <c r="AB206" s="278"/>
      <c r="AC206" s="278"/>
      <c r="AD206" s="278"/>
      <c r="AE206" s="278"/>
      <c r="AF206" s="276"/>
      <c r="AG206" s="278"/>
    </row>
    <row r="207" spans="1:33" s="3" customFormat="1">
      <c r="A207" s="278"/>
      <c r="B207" s="278"/>
      <c r="C207" s="278"/>
      <c r="D207" s="278"/>
      <c r="E207" s="278"/>
      <c r="F207" s="278"/>
      <c r="G207" s="279"/>
      <c r="H207" s="278"/>
      <c r="I207" s="276"/>
      <c r="J207" s="276"/>
      <c r="K207" s="276"/>
      <c r="L207" s="276"/>
      <c r="M207" s="278"/>
      <c r="N207" s="278"/>
      <c r="O207" s="278"/>
      <c r="P207" s="278"/>
      <c r="Q207" s="278"/>
      <c r="R207" s="278"/>
      <c r="S207" s="278"/>
      <c r="T207" s="278"/>
      <c r="U207" s="278"/>
      <c r="V207" s="278"/>
      <c r="W207" s="278"/>
      <c r="X207" s="278"/>
      <c r="Y207" s="278"/>
      <c r="Z207" s="278"/>
      <c r="AA207" s="278"/>
      <c r="AB207" s="278"/>
      <c r="AC207" s="278"/>
      <c r="AD207" s="278"/>
      <c r="AE207" s="278"/>
      <c r="AF207" s="276"/>
      <c r="AG207" s="278"/>
    </row>
    <row r="208" spans="1:33" s="3" customFormat="1">
      <c r="A208" s="278"/>
      <c r="B208" s="278"/>
      <c r="C208" s="278"/>
      <c r="D208" s="278"/>
      <c r="E208" s="278"/>
      <c r="F208" s="278"/>
      <c r="G208" s="279"/>
      <c r="H208" s="278"/>
      <c r="I208" s="276"/>
      <c r="J208" s="276"/>
      <c r="K208" s="276"/>
      <c r="L208" s="276"/>
      <c r="M208" s="278"/>
      <c r="N208" s="278"/>
      <c r="O208" s="278"/>
      <c r="P208" s="278"/>
      <c r="Q208" s="278"/>
      <c r="R208" s="278"/>
      <c r="S208" s="278"/>
      <c r="T208" s="278"/>
      <c r="U208" s="278"/>
      <c r="V208" s="278"/>
      <c r="W208" s="278"/>
      <c r="X208" s="278"/>
      <c r="Y208" s="278"/>
      <c r="Z208" s="278"/>
      <c r="AA208" s="278"/>
      <c r="AB208" s="278"/>
      <c r="AC208" s="278"/>
      <c r="AD208" s="278"/>
      <c r="AE208" s="278"/>
      <c r="AF208" s="276"/>
      <c r="AG208" s="278"/>
    </row>
    <row r="209" spans="1:33" s="3" customFormat="1">
      <c r="A209" s="278"/>
      <c r="B209" s="278"/>
      <c r="C209" s="278"/>
      <c r="D209" s="278"/>
      <c r="E209" s="278"/>
      <c r="F209" s="278"/>
      <c r="G209" s="279"/>
      <c r="H209" s="278"/>
      <c r="I209" s="276"/>
      <c r="J209" s="276"/>
      <c r="K209" s="276"/>
      <c r="L209" s="276"/>
      <c r="M209" s="278"/>
      <c r="N209" s="278"/>
      <c r="O209" s="278"/>
      <c r="P209" s="278"/>
      <c r="Q209" s="278"/>
      <c r="R209" s="278"/>
      <c r="S209" s="278"/>
      <c r="T209" s="278"/>
      <c r="U209" s="278"/>
      <c r="V209" s="278"/>
      <c r="W209" s="278"/>
      <c r="X209" s="278"/>
      <c r="Y209" s="278"/>
      <c r="Z209" s="278"/>
      <c r="AA209" s="278"/>
      <c r="AB209" s="278"/>
      <c r="AC209" s="278"/>
      <c r="AD209" s="278"/>
      <c r="AE209" s="278"/>
      <c r="AF209" s="276"/>
      <c r="AG209" s="278"/>
    </row>
    <row r="210" spans="1:33" s="3" customFormat="1">
      <c r="A210" s="278"/>
      <c r="B210" s="278"/>
      <c r="C210" s="278"/>
      <c r="D210" s="278"/>
      <c r="E210" s="278"/>
      <c r="F210" s="278"/>
      <c r="G210" s="279"/>
      <c r="H210" s="278"/>
      <c r="I210" s="276"/>
      <c r="J210" s="276"/>
      <c r="K210" s="276"/>
      <c r="L210" s="276"/>
      <c r="M210" s="278"/>
      <c r="N210" s="278"/>
      <c r="O210" s="278"/>
      <c r="P210" s="278"/>
      <c r="Q210" s="278"/>
      <c r="R210" s="278"/>
      <c r="S210" s="278"/>
      <c r="T210" s="278"/>
      <c r="U210" s="278"/>
      <c r="V210" s="278"/>
      <c r="W210" s="278"/>
      <c r="X210" s="278"/>
      <c r="Y210" s="278"/>
      <c r="Z210" s="278"/>
      <c r="AA210" s="278"/>
      <c r="AB210" s="278"/>
      <c r="AC210" s="278"/>
      <c r="AD210" s="278"/>
      <c r="AE210" s="278"/>
      <c r="AF210" s="276"/>
      <c r="AG210" s="278"/>
    </row>
    <row r="211" spans="1:33" s="3" customFormat="1">
      <c r="A211" s="278"/>
      <c r="B211" s="278"/>
      <c r="C211" s="278"/>
      <c r="D211" s="278"/>
      <c r="E211" s="278"/>
      <c r="F211" s="278"/>
      <c r="G211" s="279"/>
      <c r="H211" s="278"/>
      <c r="I211" s="276"/>
      <c r="J211" s="276"/>
      <c r="K211" s="276"/>
      <c r="L211" s="276"/>
      <c r="M211" s="278"/>
      <c r="N211" s="278"/>
      <c r="O211" s="278"/>
      <c r="P211" s="278"/>
      <c r="Q211" s="278"/>
      <c r="R211" s="278"/>
      <c r="S211" s="278"/>
      <c r="T211" s="278"/>
      <c r="U211" s="278"/>
      <c r="V211" s="278"/>
      <c r="W211" s="278"/>
      <c r="X211" s="278"/>
      <c r="Y211" s="278"/>
      <c r="Z211" s="278"/>
      <c r="AA211" s="278"/>
      <c r="AB211" s="278"/>
      <c r="AC211" s="278"/>
      <c r="AD211" s="278"/>
      <c r="AE211" s="278"/>
      <c r="AF211" s="276"/>
      <c r="AG211" s="278"/>
    </row>
    <row r="212" spans="1:33" s="3" customFormat="1">
      <c r="A212" s="278"/>
      <c r="B212" s="278"/>
      <c r="C212" s="278"/>
      <c r="D212" s="278"/>
      <c r="E212" s="278"/>
      <c r="F212" s="278"/>
      <c r="G212" s="279"/>
      <c r="H212" s="278"/>
      <c r="I212" s="276"/>
      <c r="J212" s="276"/>
      <c r="K212" s="276"/>
      <c r="L212" s="276"/>
      <c r="M212" s="278"/>
      <c r="N212" s="278"/>
      <c r="O212" s="278"/>
      <c r="P212" s="278"/>
      <c r="Q212" s="278"/>
      <c r="R212" s="278"/>
      <c r="S212" s="278"/>
      <c r="T212" s="278"/>
      <c r="U212" s="278"/>
      <c r="V212" s="278"/>
      <c r="W212" s="278"/>
      <c r="X212" s="278"/>
      <c r="Y212" s="278"/>
      <c r="Z212" s="278"/>
      <c r="AA212" s="278"/>
      <c r="AB212" s="278"/>
      <c r="AC212" s="278"/>
      <c r="AD212" s="278"/>
      <c r="AE212" s="278"/>
      <c r="AF212" s="276"/>
      <c r="AG212" s="278"/>
    </row>
    <row r="213" spans="1:33" s="3" customFormat="1">
      <c r="A213" s="278"/>
      <c r="B213" s="278"/>
      <c r="C213" s="278"/>
      <c r="D213" s="278"/>
      <c r="E213" s="278"/>
      <c r="F213" s="278"/>
      <c r="G213" s="279"/>
      <c r="H213" s="278"/>
      <c r="I213" s="276"/>
      <c r="J213" s="276"/>
      <c r="K213" s="276"/>
      <c r="L213" s="276"/>
      <c r="M213" s="278"/>
      <c r="N213" s="278"/>
      <c r="O213" s="278"/>
      <c r="P213" s="278"/>
      <c r="Q213" s="278"/>
      <c r="R213" s="278"/>
      <c r="S213" s="278"/>
      <c r="T213" s="278"/>
      <c r="U213" s="278"/>
      <c r="V213" s="278"/>
      <c r="W213" s="278"/>
      <c r="X213" s="278"/>
      <c r="Y213" s="278"/>
      <c r="Z213" s="278"/>
      <c r="AA213" s="278"/>
      <c r="AB213" s="278"/>
      <c r="AC213" s="278"/>
      <c r="AD213" s="278"/>
      <c r="AE213" s="278"/>
      <c r="AF213" s="276"/>
      <c r="AG213" s="278"/>
    </row>
    <row r="214" spans="1:33" s="3" customFormat="1">
      <c r="A214" s="278"/>
      <c r="B214" s="278"/>
      <c r="C214" s="278"/>
      <c r="D214" s="278"/>
      <c r="E214" s="278"/>
      <c r="F214" s="278"/>
      <c r="G214" s="279"/>
      <c r="H214" s="278"/>
      <c r="I214" s="276"/>
      <c r="J214" s="276"/>
      <c r="K214" s="276"/>
      <c r="L214" s="276"/>
      <c r="M214" s="278"/>
      <c r="N214" s="278"/>
      <c r="O214" s="278"/>
      <c r="P214" s="278"/>
      <c r="Q214" s="278"/>
      <c r="R214" s="278"/>
      <c r="S214" s="278"/>
      <c r="T214" s="278"/>
      <c r="U214" s="278"/>
      <c r="V214" s="278"/>
      <c r="W214" s="278"/>
      <c r="X214" s="278"/>
      <c r="Y214" s="278"/>
      <c r="Z214" s="278"/>
      <c r="AA214" s="278"/>
      <c r="AB214" s="278"/>
      <c r="AC214" s="278"/>
      <c r="AD214" s="278"/>
      <c r="AE214" s="278"/>
      <c r="AF214" s="276"/>
      <c r="AG214" s="278"/>
    </row>
    <row r="215" spans="1:33" s="3" customFormat="1">
      <c r="A215" s="278"/>
      <c r="B215" s="278"/>
      <c r="C215" s="278"/>
      <c r="D215" s="278"/>
      <c r="E215" s="278"/>
      <c r="F215" s="278"/>
      <c r="G215" s="279"/>
      <c r="H215" s="278"/>
      <c r="I215" s="276"/>
      <c r="J215" s="276"/>
      <c r="K215" s="276"/>
      <c r="L215" s="276"/>
      <c r="M215" s="278"/>
      <c r="N215" s="278"/>
      <c r="O215" s="278"/>
      <c r="P215" s="278"/>
      <c r="Q215" s="278"/>
      <c r="R215" s="278"/>
      <c r="S215" s="278"/>
      <c r="T215" s="278"/>
      <c r="U215" s="278"/>
      <c r="V215" s="278"/>
      <c r="W215" s="278"/>
      <c r="X215" s="278"/>
      <c r="Y215" s="278"/>
      <c r="Z215" s="278"/>
      <c r="AA215" s="278"/>
      <c r="AB215" s="278"/>
      <c r="AC215" s="278"/>
      <c r="AD215" s="278"/>
      <c r="AE215" s="278"/>
      <c r="AF215" s="276"/>
      <c r="AG215" s="278"/>
    </row>
    <row r="216" spans="1:33" s="3" customFormat="1">
      <c r="A216" s="278"/>
      <c r="B216" s="278"/>
      <c r="C216" s="278"/>
      <c r="D216" s="278"/>
      <c r="E216" s="278"/>
      <c r="F216" s="278"/>
      <c r="G216" s="279"/>
      <c r="H216" s="278"/>
      <c r="I216" s="276"/>
      <c r="J216" s="276"/>
      <c r="K216" s="276"/>
      <c r="L216" s="276"/>
      <c r="M216" s="278"/>
      <c r="N216" s="278"/>
      <c r="O216" s="278"/>
      <c r="P216" s="278"/>
      <c r="Q216" s="278"/>
      <c r="R216" s="278"/>
      <c r="S216" s="278"/>
      <c r="T216" s="278"/>
      <c r="U216" s="278"/>
      <c r="V216" s="278"/>
      <c r="W216" s="278"/>
      <c r="X216" s="278"/>
      <c r="Y216" s="278"/>
      <c r="Z216" s="278"/>
      <c r="AA216" s="278"/>
      <c r="AB216" s="278"/>
      <c r="AC216" s="278"/>
      <c r="AD216" s="278"/>
      <c r="AE216" s="278"/>
      <c r="AF216" s="276"/>
      <c r="AG216" s="278"/>
    </row>
    <row r="217" spans="1:33" s="3" customFormat="1">
      <c r="A217" s="278"/>
      <c r="B217" s="278"/>
      <c r="C217" s="278"/>
      <c r="D217" s="278"/>
      <c r="E217" s="278"/>
      <c r="F217" s="278"/>
      <c r="G217" s="279"/>
      <c r="H217" s="278"/>
      <c r="I217" s="276"/>
      <c r="J217" s="276"/>
      <c r="K217" s="276"/>
      <c r="L217" s="276"/>
      <c r="M217" s="278"/>
      <c r="N217" s="278"/>
      <c r="O217" s="278"/>
      <c r="P217" s="278"/>
      <c r="Q217" s="278"/>
      <c r="R217" s="278"/>
      <c r="S217" s="278"/>
      <c r="T217" s="278"/>
      <c r="U217" s="278"/>
      <c r="V217" s="278"/>
      <c r="W217" s="278"/>
      <c r="X217" s="278"/>
      <c r="Y217" s="278"/>
      <c r="Z217" s="278"/>
      <c r="AA217" s="278"/>
      <c r="AB217" s="278"/>
      <c r="AC217" s="278"/>
      <c r="AD217" s="278"/>
      <c r="AE217" s="278"/>
      <c r="AF217" s="276"/>
      <c r="AG217" s="278"/>
    </row>
    <row r="218" spans="1:33" s="3" customFormat="1">
      <c r="A218" s="278"/>
      <c r="B218" s="278"/>
      <c r="C218" s="278"/>
      <c r="D218" s="278"/>
      <c r="E218" s="278"/>
      <c r="F218" s="278"/>
      <c r="G218" s="279"/>
      <c r="H218" s="278"/>
      <c r="I218" s="276"/>
      <c r="J218" s="276"/>
      <c r="K218" s="276"/>
      <c r="L218" s="276"/>
      <c r="M218" s="278"/>
      <c r="N218" s="278"/>
      <c r="O218" s="278"/>
      <c r="P218" s="278"/>
      <c r="Q218" s="278"/>
      <c r="R218" s="278"/>
      <c r="S218" s="278"/>
      <c r="T218" s="278"/>
      <c r="U218" s="278"/>
      <c r="V218" s="278"/>
      <c r="W218" s="278"/>
      <c r="X218" s="278"/>
      <c r="Y218" s="278"/>
      <c r="Z218" s="278"/>
      <c r="AA218" s="278"/>
      <c r="AB218" s="278"/>
      <c r="AC218" s="278"/>
      <c r="AD218" s="278"/>
      <c r="AE218" s="278"/>
      <c r="AF218" s="276"/>
      <c r="AG218" s="278"/>
    </row>
    <row r="219" spans="1:33" s="3" customFormat="1">
      <c r="A219" s="278"/>
      <c r="B219" s="278"/>
      <c r="C219" s="278"/>
      <c r="D219" s="278"/>
      <c r="E219" s="278"/>
      <c r="F219" s="278"/>
      <c r="G219" s="279"/>
      <c r="H219" s="278"/>
      <c r="I219" s="276"/>
      <c r="J219" s="276"/>
      <c r="K219" s="276"/>
      <c r="L219" s="276"/>
      <c r="M219" s="278"/>
      <c r="N219" s="278"/>
      <c r="O219" s="278"/>
      <c r="P219" s="278"/>
      <c r="Q219" s="278"/>
      <c r="R219" s="278"/>
      <c r="S219" s="278"/>
      <c r="T219" s="278"/>
      <c r="U219" s="278"/>
      <c r="V219" s="278"/>
      <c r="W219" s="278"/>
      <c r="X219" s="278"/>
      <c r="Y219" s="278"/>
      <c r="Z219" s="278"/>
      <c r="AA219" s="278"/>
      <c r="AB219" s="278"/>
      <c r="AC219" s="278"/>
      <c r="AD219" s="278"/>
      <c r="AE219" s="278"/>
      <c r="AF219" s="276"/>
      <c r="AG219" s="278"/>
    </row>
    <row r="220" spans="1:33" s="3" customFormat="1">
      <c r="A220" s="278"/>
      <c r="B220" s="278"/>
      <c r="C220" s="278"/>
      <c r="D220" s="278"/>
      <c r="E220" s="278"/>
      <c r="F220" s="278"/>
      <c r="G220" s="278"/>
      <c r="H220" s="278"/>
      <c r="I220" s="276"/>
      <c r="J220" s="276"/>
      <c r="K220" s="276"/>
      <c r="L220" s="276"/>
      <c r="M220" s="278"/>
      <c r="N220" s="278"/>
      <c r="O220" s="278"/>
      <c r="P220" s="278"/>
      <c r="Q220" s="278"/>
      <c r="R220" s="278"/>
      <c r="S220" s="278"/>
      <c r="T220" s="278"/>
      <c r="U220" s="278"/>
      <c r="V220" s="278"/>
      <c r="W220" s="278"/>
      <c r="X220" s="278"/>
      <c r="Y220" s="278"/>
      <c r="Z220" s="278"/>
      <c r="AA220" s="278"/>
      <c r="AB220" s="278"/>
      <c r="AC220" s="278"/>
      <c r="AD220" s="278"/>
      <c r="AE220" s="278"/>
      <c r="AF220" s="276"/>
      <c r="AG220" s="278"/>
    </row>
    <row r="221" spans="1:33" s="3" customFormat="1">
      <c r="A221" s="278"/>
      <c r="B221" s="278"/>
      <c r="C221" s="278"/>
      <c r="D221" s="278"/>
      <c r="E221" s="278"/>
      <c r="F221" s="278"/>
      <c r="G221" s="278"/>
      <c r="H221" s="278"/>
      <c r="I221" s="276"/>
      <c r="J221" s="276"/>
      <c r="K221" s="276"/>
      <c r="L221" s="276"/>
      <c r="M221" s="278"/>
      <c r="N221" s="278"/>
      <c r="O221" s="278"/>
      <c r="P221" s="278"/>
      <c r="Q221" s="278"/>
      <c r="R221" s="278"/>
      <c r="S221" s="278"/>
      <c r="T221" s="278"/>
      <c r="U221" s="278"/>
      <c r="V221" s="278"/>
      <c r="W221" s="278"/>
      <c r="X221" s="278"/>
      <c r="Y221" s="278"/>
      <c r="Z221" s="278"/>
      <c r="AA221" s="278"/>
      <c r="AB221" s="278"/>
      <c r="AC221" s="278"/>
      <c r="AD221" s="278"/>
      <c r="AE221" s="278"/>
      <c r="AF221" s="276"/>
      <c r="AG221" s="278"/>
    </row>
    <row r="222" spans="1:33" s="3" customFormat="1">
      <c r="A222" s="278"/>
      <c r="B222" s="278"/>
      <c r="C222" s="278"/>
      <c r="D222" s="278"/>
      <c r="E222" s="278"/>
      <c r="F222" s="278"/>
      <c r="G222" s="278"/>
      <c r="H222" s="278"/>
      <c r="I222" s="276"/>
      <c r="J222" s="276"/>
      <c r="K222" s="276"/>
      <c r="L222" s="276"/>
      <c r="M222" s="278"/>
      <c r="N222" s="278"/>
      <c r="O222" s="278"/>
      <c r="P222" s="278"/>
      <c r="Q222" s="278"/>
      <c r="R222" s="278"/>
      <c r="S222" s="278"/>
      <c r="T222" s="278"/>
      <c r="U222" s="278"/>
      <c r="V222" s="278"/>
      <c r="W222" s="278"/>
      <c r="X222" s="278"/>
      <c r="Y222" s="278"/>
      <c r="Z222" s="278"/>
      <c r="AA222" s="278"/>
      <c r="AB222" s="278"/>
      <c r="AC222" s="278"/>
      <c r="AD222" s="278"/>
      <c r="AE222" s="278"/>
      <c r="AF222" s="276"/>
      <c r="AG222" s="278"/>
    </row>
    <row r="223" spans="1:33" s="3" customFormat="1">
      <c r="A223" s="278"/>
      <c r="B223" s="278"/>
      <c r="C223" s="278"/>
      <c r="D223" s="278"/>
      <c r="E223" s="278"/>
      <c r="F223" s="278"/>
      <c r="G223" s="278"/>
      <c r="H223" s="278"/>
      <c r="I223" s="276"/>
      <c r="J223" s="276"/>
      <c r="K223" s="276"/>
      <c r="L223" s="276"/>
      <c r="M223" s="278"/>
      <c r="N223" s="278"/>
      <c r="O223" s="278"/>
      <c r="P223" s="278"/>
      <c r="Q223" s="278"/>
      <c r="R223" s="278"/>
      <c r="S223" s="278"/>
      <c r="T223" s="278"/>
      <c r="U223" s="278"/>
      <c r="V223" s="278"/>
      <c r="W223" s="278"/>
      <c r="X223" s="278"/>
      <c r="Y223" s="278"/>
      <c r="Z223" s="278"/>
      <c r="AA223" s="278"/>
      <c r="AB223" s="278"/>
      <c r="AC223" s="278"/>
      <c r="AD223" s="278"/>
      <c r="AE223" s="278"/>
      <c r="AF223" s="276"/>
      <c r="AG223" s="278"/>
    </row>
    <row r="224" spans="1:33" s="3" customFormat="1">
      <c r="A224" s="278"/>
      <c r="B224" s="278"/>
      <c r="C224" s="278"/>
      <c r="D224" s="278"/>
      <c r="E224" s="278"/>
      <c r="F224" s="278"/>
      <c r="G224" s="278"/>
      <c r="H224" s="278"/>
      <c r="I224" s="276"/>
      <c r="J224" s="276"/>
      <c r="K224" s="276"/>
      <c r="L224" s="276"/>
      <c r="M224" s="278"/>
      <c r="N224" s="278"/>
      <c r="O224" s="278"/>
      <c r="P224" s="278"/>
      <c r="Q224" s="278"/>
      <c r="R224" s="278"/>
      <c r="S224" s="278"/>
      <c r="T224" s="278"/>
      <c r="U224" s="278"/>
      <c r="V224" s="278"/>
      <c r="W224" s="278"/>
      <c r="X224" s="278"/>
      <c r="Y224" s="278"/>
      <c r="Z224" s="278"/>
      <c r="AA224" s="278"/>
      <c r="AB224" s="278"/>
      <c r="AC224" s="278"/>
      <c r="AD224" s="278"/>
      <c r="AE224" s="278"/>
      <c r="AF224" s="276"/>
      <c r="AG224" s="278"/>
    </row>
    <row r="225" spans="1:33" s="3" customFormat="1">
      <c r="A225" s="278"/>
      <c r="B225" s="278"/>
      <c r="C225" s="278"/>
      <c r="D225" s="278"/>
      <c r="E225" s="278"/>
      <c r="F225" s="278"/>
      <c r="G225" s="278"/>
      <c r="H225" s="278"/>
      <c r="I225" s="276"/>
      <c r="J225" s="276"/>
      <c r="K225" s="276"/>
      <c r="L225" s="276"/>
      <c r="M225" s="278"/>
      <c r="N225" s="278"/>
      <c r="O225" s="278"/>
      <c r="P225" s="278"/>
      <c r="Q225" s="278"/>
      <c r="R225" s="278"/>
      <c r="S225" s="278"/>
      <c r="T225" s="278"/>
      <c r="U225" s="278"/>
      <c r="V225" s="278"/>
      <c r="W225" s="278"/>
      <c r="X225" s="278"/>
      <c r="Y225" s="278"/>
      <c r="Z225" s="278"/>
      <c r="AA225" s="278"/>
      <c r="AB225" s="278"/>
      <c r="AC225" s="278"/>
      <c r="AD225" s="278"/>
      <c r="AE225" s="278"/>
      <c r="AF225" s="276"/>
      <c r="AG225" s="278"/>
    </row>
    <row r="226" spans="1:33" s="3" customFormat="1">
      <c r="A226" s="278"/>
      <c r="B226" s="278"/>
      <c r="C226" s="278"/>
      <c r="D226" s="278"/>
      <c r="E226" s="278"/>
      <c r="F226" s="278"/>
      <c r="G226" s="278"/>
      <c r="H226" s="278"/>
      <c r="I226" s="276"/>
      <c r="J226" s="276"/>
      <c r="K226" s="276"/>
      <c r="L226" s="276"/>
      <c r="M226" s="278"/>
      <c r="N226" s="278"/>
      <c r="O226" s="278"/>
      <c r="P226" s="278"/>
      <c r="Q226" s="278"/>
      <c r="R226" s="278"/>
      <c r="S226" s="278"/>
      <c r="T226" s="278"/>
      <c r="U226" s="278"/>
      <c r="V226" s="278"/>
      <c r="W226" s="278"/>
      <c r="X226" s="278"/>
      <c r="Y226" s="278"/>
      <c r="Z226" s="278"/>
      <c r="AA226" s="278"/>
      <c r="AB226" s="278"/>
      <c r="AC226" s="278"/>
      <c r="AD226" s="278"/>
      <c r="AE226" s="278"/>
      <c r="AF226" s="276"/>
      <c r="AG226" s="278"/>
    </row>
    <row r="227" spans="1:33" s="3" customFormat="1">
      <c r="A227" s="278"/>
      <c r="B227" s="278"/>
      <c r="C227" s="278"/>
      <c r="D227" s="278"/>
      <c r="E227" s="278"/>
      <c r="F227" s="278"/>
      <c r="G227" s="278"/>
      <c r="H227" s="278"/>
      <c r="I227" s="276"/>
      <c r="J227" s="276"/>
      <c r="K227" s="276"/>
      <c r="L227" s="276"/>
      <c r="M227" s="278"/>
      <c r="N227" s="278"/>
      <c r="O227" s="278"/>
      <c r="P227" s="278"/>
      <c r="Q227" s="278"/>
      <c r="R227" s="278"/>
      <c r="S227" s="278"/>
      <c r="T227" s="278"/>
      <c r="U227" s="278"/>
      <c r="V227" s="278"/>
      <c r="W227" s="278"/>
      <c r="X227" s="278"/>
      <c r="Y227" s="278"/>
      <c r="Z227" s="278"/>
      <c r="AA227" s="278"/>
      <c r="AB227" s="278"/>
      <c r="AC227" s="278"/>
      <c r="AD227" s="278"/>
      <c r="AE227" s="278"/>
      <c r="AF227" s="276"/>
      <c r="AG227" s="278"/>
    </row>
    <row r="228" spans="1:33" s="3" customFormat="1">
      <c r="A228" s="278"/>
      <c r="B228" s="278"/>
      <c r="C228" s="278"/>
      <c r="D228" s="278"/>
      <c r="E228" s="278"/>
      <c r="F228" s="278"/>
      <c r="G228" s="278"/>
      <c r="H228" s="278"/>
      <c r="I228" s="276"/>
      <c r="J228" s="276"/>
      <c r="K228" s="276"/>
      <c r="L228" s="276"/>
      <c r="M228" s="278"/>
      <c r="N228" s="278"/>
      <c r="O228" s="278"/>
      <c r="P228" s="278"/>
      <c r="Q228" s="278"/>
      <c r="R228" s="278"/>
      <c r="S228" s="278"/>
      <c r="T228" s="278"/>
      <c r="U228" s="278"/>
      <c r="V228" s="278"/>
      <c r="W228" s="278"/>
      <c r="X228" s="278"/>
      <c r="Y228" s="278"/>
      <c r="Z228" s="278"/>
      <c r="AA228" s="278"/>
      <c r="AB228" s="278"/>
      <c r="AC228" s="278"/>
      <c r="AD228" s="278"/>
      <c r="AE228" s="278"/>
      <c r="AF228" s="276"/>
      <c r="AG228" s="278"/>
    </row>
    <row r="229" spans="1:33" s="3" customFormat="1">
      <c r="A229" s="278"/>
      <c r="B229" s="278"/>
      <c r="C229" s="278"/>
      <c r="D229" s="278"/>
      <c r="E229" s="278"/>
      <c r="F229" s="278"/>
      <c r="G229" s="278"/>
      <c r="H229" s="278"/>
      <c r="I229" s="276"/>
      <c r="J229" s="276"/>
      <c r="K229" s="276"/>
      <c r="L229" s="276"/>
      <c r="M229" s="278"/>
      <c r="N229" s="278"/>
      <c r="O229" s="278"/>
      <c r="P229" s="278"/>
      <c r="Q229" s="278"/>
      <c r="R229" s="278"/>
      <c r="S229" s="278"/>
      <c r="T229" s="278"/>
      <c r="U229" s="278"/>
      <c r="V229" s="278"/>
      <c r="W229" s="278"/>
      <c r="X229" s="278"/>
      <c r="Y229" s="278"/>
      <c r="Z229" s="278"/>
      <c r="AA229" s="278"/>
      <c r="AB229" s="278"/>
      <c r="AC229" s="278"/>
      <c r="AD229" s="278"/>
      <c r="AE229" s="278"/>
      <c r="AF229" s="276"/>
      <c r="AG229" s="278"/>
    </row>
    <row r="230" spans="1:33" s="3" customFormat="1">
      <c r="A230" s="278"/>
      <c r="B230" s="278"/>
      <c r="C230" s="278"/>
      <c r="D230" s="278"/>
      <c r="E230" s="278"/>
      <c r="F230" s="278"/>
      <c r="G230" s="278"/>
      <c r="H230" s="278"/>
      <c r="I230" s="276"/>
      <c r="J230" s="276"/>
      <c r="K230" s="276"/>
      <c r="L230" s="276"/>
      <c r="M230" s="278"/>
      <c r="N230" s="278"/>
      <c r="O230" s="278"/>
      <c r="P230" s="278"/>
      <c r="Q230" s="278"/>
      <c r="R230" s="278"/>
      <c r="S230" s="278"/>
      <c r="T230" s="278"/>
      <c r="U230" s="278"/>
      <c r="V230" s="278"/>
      <c r="W230" s="278"/>
      <c r="X230" s="278"/>
      <c r="Y230" s="278"/>
      <c r="Z230" s="278"/>
      <c r="AA230" s="278"/>
      <c r="AB230" s="278"/>
      <c r="AC230" s="278"/>
      <c r="AD230" s="278"/>
      <c r="AE230" s="278"/>
      <c r="AF230" s="276"/>
      <c r="AG230" s="278"/>
    </row>
    <row r="231" spans="1:33" s="3" customFormat="1">
      <c r="A231" s="278"/>
      <c r="B231" s="278"/>
      <c r="C231" s="278"/>
      <c r="D231" s="278"/>
      <c r="E231" s="278"/>
      <c r="F231" s="278"/>
      <c r="G231" s="278"/>
      <c r="H231" s="278"/>
      <c r="I231" s="276"/>
      <c r="J231" s="276"/>
      <c r="K231" s="276"/>
      <c r="L231" s="276"/>
      <c r="M231" s="278"/>
      <c r="N231" s="278"/>
      <c r="O231" s="278"/>
      <c r="P231" s="278"/>
      <c r="Q231" s="278"/>
      <c r="R231" s="278"/>
      <c r="S231" s="278"/>
      <c r="T231" s="278"/>
      <c r="U231" s="278"/>
      <c r="V231" s="278"/>
      <c r="W231" s="278"/>
      <c r="X231" s="278"/>
      <c r="Y231" s="278"/>
      <c r="Z231" s="278"/>
      <c r="AA231" s="278"/>
      <c r="AB231" s="278"/>
      <c r="AC231" s="278"/>
      <c r="AD231" s="278"/>
      <c r="AE231" s="278"/>
      <c r="AF231" s="276"/>
      <c r="AG231" s="278"/>
    </row>
    <row r="232" spans="1:33" s="3" customFormat="1">
      <c r="A232" s="278"/>
      <c r="B232" s="278"/>
      <c r="C232" s="278"/>
      <c r="D232" s="278"/>
      <c r="E232" s="278"/>
      <c r="F232" s="278"/>
      <c r="G232" s="278"/>
      <c r="H232" s="278"/>
      <c r="I232" s="276"/>
      <c r="J232" s="276"/>
      <c r="K232" s="276"/>
      <c r="L232" s="276"/>
      <c r="M232" s="278"/>
      <c r="N232" s="278"/>
      <c r="O232" s="278"/>
      <c r="P232" s="278"/>
      <c r="Q232" s="278"/>
      <c r="R232" s="278"/>
      <c r="S232" s="278"/>
      <c r="T232" s="278"/>
      <c r="U232" s="278"/>
      <c r="V232" s="278"/>
      <c r="W232" s="278"/>
      <c r="X232" s="278"/>
      <c r="Y232" s="278"/>
      <c r="Z232" s="278"/>
      <c r="AA232" s="278"/>
      <c r="AB232" s="278"/>
      <c r="AC232" s="278"/>
      <c r="AD232" s="278"/>
      <c r="AE232" s="278"/>
      <c r="AF232" s="276"/>
      <c r="AG232" s="276"/>
    </row>
    <row r="233" spans="1:33" s="3" customFormat="1">
      <c r="A233" s="278"/>
      <c r="B233" s="278"/>
      <c r="C233" s="278"/>
      <c r="D233" s="278"/>
      <c r="E233" s="278"/>
      <c r="F233" s="278"/>
      <c r="G233" s="278"/>
      <c r="H233" s="278"/>
      <c r="I233" s="276"/>
      <c r="J233" s="276"/>
      <c r="K233" s="276"/>
      <c r="L233" s="276"/>
      <c r="M233" s="278"/>
      <c r="N233" s="278"/>
      <c r="O233" s="278"/>
      <c r="P233" s="278"/>
      <c r="Q233" s="278"/>
      <c r="R233" s="278"/>
      <c r="S233" s="278"/>
      <c r="T233" s="278"/>
      <c r="U233" s="278"/>
      <c r="V233" s="278"/>
      <c r="W233" s="278"/>
      <c r="X233" s="278"/>
      <c r="Y233" s="278"/>
      <c r="Z233" s="278"/>
      <c r="AA233" s="278"/>
      <c r="AB233" s="278"/>
      <c r="AC233" s="278"/>
      <c r="AD233" s="278"/>
      <c r="AE233" s="278"/>
      <c r="AF233" s="276"/>
      <c r="AG233" s="276"/>
    </row>
    <row r="234" spans="1:33" s="3" customFormat="1">
      <c r="A234" s="278"/>
      <c r="B234" s="278"/>
      <c r="C234" s="278"/>
      <c r="D234" s="278"/>
      <c r="E234" s="278"/>
      <c r="F234" s="278"/>
      <c r="G234" s="278"/>
      <c r="H234" s="278"/>
      <c r="I234" s="276"/>
      <c r="J234" s="276"/>
      <c r="K234" s="276"/>
      <c r="L234" s="276"/>
      <c r="M234" s="278"/>
      <c r="N234" s="278"/>
      <c r="O234" s="278"/>
      <c r="P234" s="278"/>
      <c r="Q234" s="278"/>
      <c r="R234" s="278"/>
      <c r="S234" s="278"/>
      <c r="T234" s="278"/>
      <c r="U234" s="278"/>
      <c r="V234" s="278"/>
      <c r="W234" s="278"/>
      <c r="X234" s="278"/>
      <c r="Y234" s="278"/>
      <c r="Z234" s="278"/>
      <c r="AA234" s="278"/>
      <c r="AB234" s="278"/>
      <c r="AC234" s="278"/>
      <c r="AD234" s="278"/>
      <c r="AE234" s="278"/>
      <c r="AF234" s="276"/>
      <c r="AG234" s="278"/>
    </row>
    <row r="235" spans="1:33" s="3" customFormat="1">
      <c r="A235" s="278"/>
      <c r="B235" s="278"/>
      <c r="C235" s="278"/>
      <c r="D235" s="278"/>
      <c r="E235" s="278"/>
      <c r="F235" s="278"/>
      <c r="G235" s="278"/>
      <c r="H235" s="278"/>
      <c r="I235" s="276"/>
      <c r="J235" s="276"/>
      <c r="K235" s="276"/>
      <c r="L235" s="276"/>
      <c r="M235" s="278"/>
      <c r="N235" s="278"/>
      <c r="O235" s="278"/>
      <c r="P235" s="278"/>
      <c r="Q235" s="278"/>
      <c r="R235" s="278"/>
      <c r="S235" s="278"/>
      <c r="T235" s="278"/>
      <c r="U235" s="278"/>
      <c r="V235" s="278"/>
      <c r="W235" s="278"/>
      <c r="X235" s="278"/>
      <c r="Y235" s="278"/>
      <c r="Z235" s="278"/>
      <c r="AA235" s="278"/>
      <c r="AB235" s="278"/>
      <c r="AC235" s="278"/>
      <c r="AD235" s="278"/>
      <c r="AE235" s="278"/>
      <c r="AF235" s="276"/>
      <c r="AG235" s="278"/>
    </row>
    <row r="236" spans="1:33" s="3" customFormat="1">
      <c r="A236" s="278"/>
      <c r="B236" s="278"/>
      <c r="C236" s="278"/>
      <c r="D236" s="278"/>
      <c r="E236" s="278"/>
      <c r="F236" s="278"/>
      <c r="G236" s="278"/>
      <c r="H236" s="278"/>
      <c r="I236" s="276"/>
      <c r="J236" s="276"/>
      <c r="K236" s="276"/>
      <c r="L236" s="276"/>
      <c r="M236" s="278"/>
      <c r="N236" s="278"/>
      <c r="O236" s="278"/>
      <c r="P236" s="278"/>
      <c r="Q236" s="278"/>
      <c r="R236" s="278"/>
      <c r="S236" s="278"/>
      <c r="T236" s="278"/>
      <c r="U236" s="278"/>
      <c r="V236" s="278"/>
      <c r="W236" s="278"/>
      <c r="X236" s="278"/>
      <c r="Y236" s="278"/>
      <c r="Z236" s="278"/>
      <c r="AA236" s="278"/>
      <c r="AB236" s="278"/>
      <c r="AC236" s="278"/>
      <c r="AD236" s="278"/>
      <c r="AE236" s="278"/>
      <c r="AF236" s="276"/>
      <c r="AG236" s="276"/>
    </row>
    <row r="237" spans="1:33" s="3" customFormat="1">
      <c r="A237" s="278"/>
      <c r="B237" s="278"/>
      <c r="C237" s="278"/>
      <c r="D237" s="278"/>
      <c r="E237" s="278"/>
      <c r="F237" s="278"/>
      <c r="G237" s="278"/>
      <c r="H237" s="278"/>
      <c r="I237" s="276"/>
      <c r="J237" s="276"/>
      <c r="K237" s="276"/>
      <c r="L237" s="276"/>
      <c r="M237" s="278"/>
      <c r="N237" s="278"/>
      <c r="O237" s="278"/>
      <c r="P237" s="278"/>
      <c r="Q237" s="278"/>
      <c r="R237" s="278"/>
      <c r="S237" s="278"/>
      <c r="T237" s="278"/>
      <c r="U237" s="278"/>
      <c r="V237" s="278"/>
      <c r="W237" s="278"/>
      <c r="X237" s="278"/>
      <c r="Y237" s="278"/>
      <c r="Z237" s="278"/>
      <c r="AA237" s="278"/>
      <c r="AB237" s="278"/>
      <c r="AC237" s="278"/>
      <c r="AD237" s="278"/>
      <c r="AE237" s="278"/>
      <c r="AF237" s="276"/>
      <c r="AG237" s="278"/>
    </row>
    <row r="238" spans="1:33" s="3" customFormat="1">
      <c r="A238" s="278"/>
      <c r="B238" s="278"/>
      <c r="C238" s="278"/>
      <c r="D238" s="278"/>
      <c r="E238" s="278"/>
      <c r="F238" s="278"/>
      <c r="G238" s="279"/>
      <c r="H238" s="278"/>
      <c r="I238" s="276"/>
      <c r="J238" s="276"/>
      <c r="K238" s="276"/>
      <c r="L238" s="276"/>
      <c r="M238" s="278"/>
      <c r="N238" s="278"/>
      <c r="O238" s="278"/>
      <c r="P238" s="278"/>
      <c r="Q238" s="278"/>
      <c r="R238" s="278"/>
      <c r="S238" s="278"/>
      <c r="T238" s="278"/>
      <c r="U238" s="278"/>
      <c r="V238" s="278"/>
      <c r="W238" s="278"/>
      <c r="X238" s="278"/>
      <c r="Y238" s="278"/>
      <c r="Z238" s="278"/>
      <c r="AA238" s="278"/>
      <c r="AB238" s="278"/>
      <c r="AC238" s="278"/>
      <c r="AD238" s="278"/>
      <c r="AE238" s="278"/>
      <c r="AF238" s="276"/>
      <c r="AG238" s="278"/>
    </row>
    <row r="239" spans="1:33" s="3" customFormat="1">
      <c r="A239" s="278"/>
      <c r="B239" s="278"/>
      <c r="C239" s="278"/>
      <c r="D239" s="278"/>
      <c r="E239" s="278"/>
      <c r="F239" s="278"/>
      <c r="G239" s="279"/>
      <c r="H239" s="278"/>
      <c r="I239" s="276"/>
      <c r="J239" s="276"/>
      <c r="K239" s="276"/>
      <c r="L239" s="276"/>
      <c r="M239" s="278"/>
      <c r="N239" s="278"/>
      <c r="O239" s="278"/>
      <c r="P239" s="278"/>
      <c r="Q239" s="278"/>
      <c r="R239" s="278"/>
      <c r="S239" s="278"/>
      <c r="T239" s="278"/>
      <c r="U239" s="278"/>
      <c r="V239" s="278"/>
      <c r="W239" s="278"/>
      <c r="X239" s="278"/>
      <c r="Y239" s="278"/>
      <c r="Z239" s="278"/>
      <c r="AA239" s="278"/>
      <c r="AB239" s="278"/>
      <c r="AC239" s="278"/>
      <c r="AD239" s="278"/>
      <c r="AE239" s="278"/>
      <c r="AF239" s="276"/>
      <c r="AG239" s="278"/>
    </row>
    <row r="240" spans="1:33" s="3" customFormat="1">
      <c r="A240" s="278"/>
      <c r="B240" s="278"/>
      <c r="C240" s="278"/>
      <c r="D240" s="278"/>
      <c r="E240" s="278"/>
      <c r="F240" s="278"/>
      <c r="G240" s="278"/>
      <c r="H240" s="278"/>
      <c r="I240" s="276"/>
      <c r="J240" s="276"/>
      <c r="K240" s="276"/>
      <c r="L240" s="276"/>
      <c r="M240" s="278"/>
      <c r="N240" s="278"/>
      <c r="O240" s="278"/>
      <c r="P240" s="278"/>
      <c r="Q240" s="278"/>
      <c r="R240" s="278"/>
      <c r="S240" s="278"/>
      <c r="T240" s="278"/>
      <c r="U240" s="278"/>
      <c r="V240" s="278"/>
      <c r="W240" s="278"/>
      <c r="X240" s="278"/>
      <c r="Y240" s="278"/>
      <c r="Z240" s="278"/>
      <c r="AA240" s="278"/>
      <c r="AB240" s="278"/>
      <c r="AC240" s="278"/>
      <c r="AD240" s="278"/>
      <c r="AE240" s="278"/>
      <c r="AF240" s="276"/>
      <c r="AG240" s="278"/>
    </row>
    <row r="241" spans="1:33" s="3" customFormat="1">
      <c r="A241" s="278"/>
      <c r="B241" s="278"/>
      <c r="C241" s="278"/>
      <c r="D241" s="278"/>
      <c r="E241" s="278"/>
      <c r="F241" s="278"/>
      <c r="G241" s="278"/>
      <c r="H241" s="278"/>
      <c r="I241" s="276"/>
      <c r="J241" s="276"/>
      <c r="K241" s="276"/>
      <c r="L241" s="276"/>
      <c r="M241" s="278"/>
      <c r="N241" s="278"/>
      <c r="O241" s="278"/>
      <c r="P241" s="278"/>
      <c r="Q241" s="278"/>
      <c r="R241" s="278"/>
      <c r="S241" s="278"/>
      <c r="T241" s="278"/>
      <c r="U241" s="278"/>
      <c r="V241" s="278"/>
      <c r="W241" s="278"/>
      <c r="X241" s="278"/>
      <c r="Y241" s="278"/>
      <c r="Z241" s="278"/>
      <c r="AA241" s="278"/>
      <c r="AB241" s="278"/>
      <c r="AC241" s="278"/>
      <c r="AD241" s="278"/>
      <c r="AE241" s="278"/>
      <c r="AF241" s="276"/>
      <c r="AG241" s="278"/>
    </row>
    <row r="242" spans="1:33" s="3" customFormat="1">
      <c r="A242" s="278"/>
      <c r="B242" s="278"/>
      <c r="C242" s="278"/>
      <c r="D242" s="278"/>
      <c r="E242" s="278"/>
      <c r="F242" s="278"/>
      <c r="G242" s="278"/>
      <c r="H242" s="278"/>
      <c r="I242" s="276"/>
      <c r="J242" s="276"/>
      <c r="K242" s="276"/>
      <c r="L242" s="276"/>
      <c r="M242" s="278"/>
      <c r="N242" s="278"/>
      <c r="O242" s="278"/>
      <c r="P242" s="278"/>
      <c r="Q242" s="278"/>
      <c r="R242" s="278"/>
      <c r="S242" s="278"/>
      <c r="T242" s="278"/>
      <c r="U242" s="278"/>
      <c r="V242" s="278"/>
      <c r="W242" s="278"/>
      <c r="X242" s="278"/>
      <c r="Y242" s="278"/>
      <c r="Z242" s="278"/>
      <c r="AA242" s="278"/>
      <c r="AB242" s="278"/>
      <c r="AC242" s="278"/>
      <c r="AD242" s="278"/>
      <c r="AE242" s="278"/>
      <c r="AF242" s="276"/>
      <c r="AG242" s="278"/>
    </row>
    <row r="243" spans="1:33" s="3" customFormat="1">
      <c r="A243" s="278"/>
      <c r="B243" s="278"/>
      <c r="C243" s="278"/>
      <c r="D243" s="278"/>
      <c r="E243" s="278"/>
      <c r="F243" s="278"/>
      <c r="G243" s="278"/>
      <c r="H243" s="278"/>
      <c r="I243" s="276"/>
      <c r="J243" s="276"/>
      <c r="K243" s="276"/>
      <c r="L243" s="276"/>
      <c r="M243" s="278"/>
      <c r="N243" s="278"/>
      <c r="O243" s="278"/>
      <c r="P243" s="278"/>
      <c r="Q243" s="278"/>
      <c r="R243" s="278"/>
      <c r="S243" s="278"/>
      <c r="T243" s="278"/>
      <c r="U243" s="278"/>
      <c r="V243" s="278"/>
      <c r="W243" s="278"/>
      <c r="X243" s="278"/>
      <c r="Y243" s="278"/>
      <c r="Z243" s="278"/>
      <c r="AA243" s="278"/>
      <c r="AB243" s="278"/>
      <c r="AC243" s="278"/>
      <c r="AD243" s="278"/>
      <c r="AE243" s="278"/>
      <c r="AF243" s="276"/>
      <c r="AG243" s="278"/>
    </row>
    <row r="244" spans="1:33" s="3" customFormat="1">
      <c r="A244" s="278"/>
      <c r="B244" s="278"/>
      <c r="C244" s="278"/>
      <c r="D244" s="278"/>
      <c r="E244" s="278"/>
      <c r="F244" s="278"/>
      <c r="G244" s="278"/>
      <c r="H244" s="278"/>
      <c r="I244" s="276"/>
      <c r="J244" s="276"/>
      <c r="K244" s="276"/>
      <c r="L244" s="276"/>
      <c r="M244" s="278"/>
      <c r="N244" s="278"/>
      <c r="O244" s="278"/>
      <c r="P244" s="278"/>
      <c r="Q244" s="278"/>
      <c r="R244" s="278"/>
      <c r="S244" s="278"/>
      <c r="T244" s="278"/>
      <c r="U244" s="278"/>
      <c r="V244" s="278"/>
      <c r="W244" s="278"/>
      <c r="X244" s="278"/>
      <c r="Y244" s="278"/>
      <c r="Z244" s="278"/>
      <c r="AA244" s="278"/>
      <c r="AB244" s="278"/>
      <c r="AC244" s="278"/>
      <c r="AD244" s="278"/>
      <c r="AE244" s="278"/>
      <c r="AF244" s="276"/>
      <c r="AG244" s="278"/>
    </row>
    <row r="245" spans="1:33" s="3" customFormat="1">
      <c r="A245" s="278"/>
      <c r="B245" s="278"/>
      <c r="C245" s="278"/>
      <c r="D245" s="278"/>
      <c r="E245" s="278"/>
      <c r="F245" s="278"/>
      <c r="G245" s="278"/>
      <c r="H245" s="278"/>
      <c r="I245" s="276"/>
      <c r="J245" s="276"/>
      <c r="K245" s="276"/>
      <c r="L245" s="276"/>
      <c r="M245" s="278"/>
      <c r="N245" s="278"/>
      <c r="O245" s="278"/>
      <c r="P245" s="278"/>
      <c r="Q245" s="278"/>
      <c r="R245" s="278"/>
      <c r="S245" s="278"/>
      <c r="T245" s="278"/>
      <c r="U245" s="278"/>
      <c r="V245" s="278"/>
      <c r="W245" s="278"/>
      <c r="X245" s="278"/>
      <c r="Y245" s="278"/>
      <c r="Z245" s="278"/>
      <c r="AA245" s="278"/>
      <c r="AB245" s="278"/>
      <c r="AC245" s="278"/>
      <c r="AD245" s="278"/>
      <c r="AE245" s="278"/>
      <c r="AF245" s="276"/>
      <c r="AG245" s="278"/>
    </row>
    <row r="246" spans="1:33" s="3" customFormat="1">
      <c r="A246" s="278"/>
      <c r="B246" s="278"/>
      <c r="C246" s="278"/>
      <c r="D246" s="278"/>
      <c r="E246" s="278"/>
      <c r="F246" s="278"/>
      <c r="G246" s="278"/>
      <c r="H246" s="278"/>
      <c r="I246" s="276"/>
      <c r="J246" s="276"/>
      <c r="K246" s="276"/>
      <c r="L246" s="276"/>
      <c r="M246" s="278"/>
      <c r="N246" s="278"/>
      <c r="O246" s="278"/>
      <c r="P246" s="278"/>
      <c r="Q246" s="278"/>
      <c r="R246" s="278"/>
      <c r="S246" s="278"/>
      <c r="T246" s="278"/>
      <c r="U246" s="278"/>
      <c r="V246" s="278"/>
      <c r="W246" s="278"/>
      <c r="X246" s="278"/>
      <c r="Y246" s="278"/>
      <c r="Z246" s="278"/>
      <c r="AA246" s="278"/>
      <c r="AB246" s="278"/>
      <c r="AC246" s="278"/>
      <c r="AD246" s="278"/>
      <c r="AE246" s="278"/>
      <c r="AF246" s="276"/>
      <c r="AG246" s="278"/>
    </row>
    <row r="247" spans="1:33" s="3" customFormat="1">
      <c r="A247" s="278"/>
      <c r="B247" s="278"/>
      <c r="C247" s="278"/>
      <c r="D247" s="278"/>
      <c r="E247" s="278"/>
      <c r="F247" s="278"/>
      <c r="G247" s="278"/>
      <c r="H247" s="278"/>
      <c r="I247" s="276"/>
      <c r="J247" s="276"/>
      <c r="K247" s="276"/>
      <c r="L247" s="276"/>
      <c r="M247" s="278"/>
      <c r="N247" s="278"/>
      <c r="O247" s="278"/>
      <c r="P247" s="278"/>
      <c r="Q247" s="278"/>
      <c r="R247" s="278"/>
      <c r="S247" s="278"/>
      <c r="T247" s="278"/>
      <c r="U247" s="278"/>
      <c r="V247" s="278"/>
      <c r="W247" s="278"/>
      <c r="X247" s="278"/>
      <c r="Y247" s="278"/>
      <c r="Z247" s="278"/>
      <c r="AA247" s="278"/>
      <c r="AB247" s="278"/>
      <c r="AC247" s="278"/>
      <c r="AD247" s="278"/>
      <c r="AE247" s="278"/>
      <c r="AF247" s="276"/>
      <c r="AG247" s="278"/>
    </row>
    <row r="248" spans="1:33" s="3" customFormat="1">
      <c r="A248" s="278"/>
      <c r="B248" s="278"/>
      <c r="C248" s="278"/>
      <c r="D248" s="278"/>
      <c r="E248" s="278"/>
      <c r="F248" s="278"/>
      <c r="G248" s="278"/>
      <c r="H248" s="278"/>
      <c r="I248" s="276"/>
      <c r="J248" s="276"/>
      <c r="K248" s="276"/>
      <c r="L248" s="276"/>
      <c r="M248" s="278"/>
      <c r="N248" s="278"/>
      <c r="O248" s="278"/>
      <c r="P248" s="278"/>
      <c r="Q248" s="278"/>
      <c r="R248" s="278"/>
      <c r="S248" s="278"/>
      <c r="T248" s="278"/>
      <c r="U248" s="278"/>
      <c r="V248" s="278"/>
      <c r="W248" s="278"/>
      <c r="X248" s="278"/>
      <c r="Y248" s="278"/>
      <c r="Z248" s="278"/>
      <c r="AA248" s="278"/>
      <c r="AB248" s="278"/>
      <c r="AC248" s="278"/>
      <c r="AD248" s="278"/>
      <c r="AE248" s="278"/>
      <c r="AF248" s="276"/>
      <c r="AG248" s="278"/>
    </row>
    <row r="249" spans="1:33" s="3" customFormat="1">
      <c r="A249" s="278"/>
      <c r="B249" s="278"/>
      <c r="C249" s="278"/>
      <c r="D249" s="278"/>
      <c r="E249" s="278"/>
      <c r="F249" s="278"/>
      <c r="G249" s="278"/>
      <c r="H249" s="278"/>
      <c r="I249" s="276"/>
      <c r="J249" s="276"/>
      <c r="K249" s="276"/>
      <c r="L249" s="276"/>
      <c r="M249" s="278"/>
      <c r="N249" s="278"/>
      <c r="O249" s="278"/>
      <c r="P249" s="278"/>
      <c r="Q249" s="278"/>
      <c r="R249" s="278"/>
      <c r="S249" s="278"/>
      <c r="T249" s="278"/>
      <c r="U249" s="278"/>
      <c r="V249" s="278"/>
      <c r="W249" s="278"/>
      <c r="X249" s="278"/>
      <c r="Y249" s="278"/>
      <c r="Z249" s="278"/>
      <c r="AA249" s="278"/>
      <c r="AB249" s="278"/>
      <c r="AC249" s="278"/>
      <c r="AD249" s="278"/>
      <c r="AE249" s="278"/>
      <c r="AF249" s="276"/>
      <c r="AG249" s="278"/>
    </row>
    <row r="250" spans="1:33" s="3" customFormat="1">
      <c r="A250" s="278"/>
      <c r="B250" s="278"/>
      <c r="C250" s="278"/>
      <c r="D250" s="278"/>
      <c r="E250" s="278"/>
      <c r="F250" s="278"/>
      <c r="G250" s="278"/>
      <c r="H250" s="278"/>
      <c r="I250" s="276"/>
      <c r="J250" s="276"/>
      <c r="K250" s="276"/>
      <c r="L250" s="276"/>
      <c r="M250" s="278"/>
      <c r="N250" s="278"/>
      <c r="O250" s="278"/>
      <c r="P250" s="278"/>
      <c r="Q250" s="278"/>
      <c r="R250" s="278"/>
      <c r="S250" s="278"/>
      <c r="T250" s="278"/>
      <c r="U250" s="278"/>
      <c r="V250" s="278"/>
      <c r="W250" s="278"/>
      <c r="X250" s="278"/>
      <c r="Y250" s="278"/>
      <c r="Z250" s="278"/>
      <c r="AA250" s="278"/>
      <c r="AB250" s="278"/>
      <c r="AC250" s="278"/>
      <c r="AD250" s="278"/>
      <c r="AE250" s="278"/>
      <c r="AF250" s="276"/>
      <c r="AG250" s="278"/>
    </row>
    <row r="251" spans="1:33" s="3" customFormat="1">
      <c r="A251" s="278"/>
      <c r="B251" s="278"/>
      <c r="C251" s="278"/>
      <c r="D251" s="278"/>
      <c r="E251" s="278"/>
      <c r="F251" s="278"/>
      <c r="G251" s="278"/>
      <c r="H251" s="278"/>
      <c r="I251" s="276"/>
      <c r="J251" s="276"/>
      <c r="K251" s="276"/>
      <c r="L251" s="276"/>
      <c r="M251" s="278"/>
      <c r="N251" s="278"/>
      <c r="O251" s="278"/>
      <c r="P251" s="278"/>
      <c r="Q251" s="278"/>
      <c r="R251" s="278"/>
      <c r="S251" s="278"/>
      <c r="T251" s="278"/>
      <c r="U251" s="278"/>
      <c r="V251" s="278"/>
      <c r="W251" s="278"/>
      <c r="X251" s="278"/>
      <c r="Y251" s="278"/>
      <c r="Z251" s="278"/>
      <c r="AA251" s="278"/>
      <c r="AB251" s="278"/>
      <c r="AC251" s="278"/>
      <c r="AD251" s="278"/>
      <c r="AE251" s="278"/>
      <c r="AF251" s="276"/>
      <c r="AG251" s="278"/>
    </row>
    <row r="252" spans="1:33" s="3" customFormat="1">
      <c r="A252" s="278"/>
      <c r="B252" s="278"/>
      <c r="C252" s="278"/>
      <c r="D252" s="278"/>
      <c r="E252" s="278"/>
      <c r="F252" s="278"/>
      <c r="G252" s="278"/>
      <c r="H252" s="278"/>
      <c r="I252" s="276"/>
      <c r="J252" s="276"/>
      <c r="K252" s="276"/>
      <c r="L252" s="276"/>
      <c r="M252" s="278"/>
      <c r="N252" s="278"/>
      <c r="O252" s="278"/>
      <c r="P252" s="278"/>
      <c r="Q252" s="278"/>
      <c r="R252" s="278"/>
      <c r="S252" s="278"/>
      <c r="T252" s="278"/>
      <c r="U252" s="278"/>
      <c r="V252" s="278"/>
      <c r="W252" s="278"/>
      <c r="X252" s="278"/>
      <c r="Y252" s="278"/>
      <c r="Z252" s="278"/>
      <c r="AA252" s="278"/>
      <c r="AB252" s="278"/>
      <c r="AC252" s="278"/>
      <c r="AD252" s="278"/>
      <c r="AE252" s="278"/>
      <c r="AF252" s="276"/>
      <c r="AG252" s="278"/>
    </row>
    <row r="253" spans="1:33" s="3" customFormat="1">
      <c r="A253" s="278"/>
      <c r="B253" s="278"/>
      <c r="C253" s="278"/>
      <c r="D253" s="278"/>
      <c r="E253" s="278"/>
      <c r="F253" s="278"/>
      <c r="G253" s="278"/>
      <c r="H253" s="278"/>
      <c r="I253" s="276"/>
      <c r="J253" s="276"/>
      <c r="K253" s="276"/>
      <c r="L253" s="276"/>
      <c r="M253" s="278"/>
      <c r="N253" s="278"/>
      <c r="O253" s="278"/>
      <c r="P253" s="278"/>
      <c r="Q253" s="278"/>
      <c r="R253" s="278"/>
      <c r="S253" s="278"/>
      <c r="T253" s="278"/>
      <c r="U253" s="278"/>
      <c r="V253" s="278"/>
      <c r="W253" s="278"/>
      <c r="X253" s="278"/>
      <c r="Y253" s="278"/>
      <c r="Z253" s="278"/>
      <c r="AA253" s="278"/>
      <c r="AB253" s="278"/>
      <c r="AC253" s="278"/>
      <c r="AD253" s="278"/>
      <c r="AE253" s="278"/>
      <c r="AF253" s="276"/>
      <c r="AG253" s="278"/>
    </row>
    <row r="254" spans="1:33" s="3" customFormat="1">
      <c r="A254" s="278"/>
      <c r="B254" s="278"/>
      <c r="C254" s="278"/>
      <c r="D254" s="278"/>
      <c r="E254" s="278"/>
      <c r="F254" s="278"/>
      <c r="G254" s="278"/>
      <c r="H254" s="278"/>
      <c r="I254" s="276"/>
      <c r="J254" s="276"/>
      <c r="K254" s="276"/>
      <c r="L254" s="276"/>
      <c r="M254" s="278"/>
      <c r="N254" s="278"/>
      <c r="O254" s="278"/>
      <c r="P254" s="278"/>
      <c r="Q254" s="278"/>
      <c r="R254" s="278"/>
      <c r="S254" s="278"/>
      <c r="T254" s="278"/>
      <c r="U254" s="278"/>
      <c r="V254" s="278"/>
      <c r="W254" s="278"/>
      <c r="X254" s="278"/>
      <c r="Y254" s="278"/>
      <c r="Z254" s="278"/>
      <c r="AA254" s="278"/>
      <c r="AB254" s="278"/>
      <c r="AC254" s="278"/>
      <c r="AD254" s="278"/>
      <c r="AE254" s="278"/>
      <c r="AF254" s="276"/>
      <c r="AG254" s="278"/>
    </row>
    <row r="255" spans="1:33" s="3" customFormat="1">
      <c r="A255" s="278"/>
      <c r="B255" s="278"/>
      <c r="C255" s="278"/>
      <c r="D255" s="278"/>
      <c r="E255" s="278"/>
      <c r="F255" s="278"/>
      <c r="G255" s="278"/>
      <c r="H255" s="278"/>
      <c r="I255" s="276"/>
      <c r="J255" s="276"/>
      <c r="K255" s="276"/>
      <c r="L255" s="276"/>
      <c r="M255" s="278"/>
      <c r="N255" s="278"/>
      <c r="O255" s="278"/>
      <c r="P255" s="278"/>
      <c r="Q255" s="278"/>
      <c r="R255" s="278"/>
      <c r="S255" s="278"/>
      <c r="T255" s="278"/>
      <c r="U255" s="278"/>
      <c r="V255" s="278"/>
      <c r="W255" s="278"/>
      <c r="X255" s="278"/>
      <c r="Y255" s="278"/>
      <c r="Z255" s="278"/>
      <c r="AA255" s="278"/>
      <c r="AB255" s="278"/>
      <c r="AC255" s="278"/>
      <c r="AD255" s="278"/>
      <c r="AE255" s="278"/>
      <c r="AF255" s="276"/>
      <c r="AG255" s="278"/>
    </row>
    <row r="256" spans="1:33" s="3" customFormat="1">
      <c r="A256" s="278"/>
      <c r="B256" s="278"/>
      <c r="C256" s="278"/>
      <c r="D256" s="278"/>
      <c r="E256" s="278"/>
      <c r="F256" s="278"/>
      <c r="G256" s="278"/>
      <c r="H256" s="278"/>
      <c r="I256" s="276"/>
      <c r="J256" s="276"/>
      <c r="K256" s="276"/>
      <c r="L256" s="276"/>
      <c r="M256" s="278"/>
      <c r="N256" s="278"/>
      <c r="O256" s="278"/>
      <c r="P256" s="278"/>
      <c r="Q256" s="278"/>
      <c r="R256" s="278"/>
      <c r="S256" s="278"/>
      <c r="T256" s="278"/>
      <c r="U256" s="278"/>
      <c r="V256" s="278"/>
      <c r="W256" s="278"/>
      <c r="X256" s="278"/>
      <c r="Y256" s="278"/>
      <c r="Z256" s="278"/>
      <c r="AA256" s="278"/>
      <c r="AB256" s="278"/>
      <c r="AC256" s="278"/>
      <c r="AD256" s="278"/>
      <c r="AE256" s="278"/>
      <c r="AF256" s="276"/>
      <c r="AG256" s="278"/>
    </row>
    <row r="257" spans="1:33" s="3" customFormat="1">
      <c r="A257" s="278"/>
      <c r="B257" s="278"/>
      <c r="C257" s="278"/>
      <c r="D257" s="278"/>
      <c r="E257" s="278"/>
      <c r="F257" s="278"/>
      <c r="G257" s="278"/>
      <c r="H257" s="278"/>
      <c r="I257" s="276"/>
      <c r="J257" s="276"/>
      <c r="K257" s="276"/>
      <c r="L257" s="276"/>
      <c r="M257" s="278"/>
      <c r="N257" s="278"/>
      <c r="O257" s="278"/>
      <c r="P257" s="278"/>
      <c r="Q257" s="278"/>
      <c r="R257" s="278"/>
      <c r="S257" s="278"/>
      <c r="T257" s="278"/>
      <c r="U257" s="278"/>
      <c r="V257" s="278"/>
      <c r="W257" s="278"/>
      <c r="X257" s="278"/>
      <c r="Y257" s="278"/>
      <c r="Z257" s="278"/>
      <c r="AA257" s="278"/>
      <c r="AB257" s="278"/>
      <c r="AC257" s="278"/>
      <c r="AD257" s="278"/>
      <c r="AE257" s="278"/>
      <c r="AF257" s="276"/>
      <c r="AG257" s="278"/>
    </row>
    <row r="258" spans="1:33" s="3" customFormat="1">
      <c r="A258" s="278"/>
      <c r="B258" s="278"/>
      <c r="C258" s="278"/>
      <c r="D258" s="278"/>
      <c r="E258" s="278"/>
      <c r="F258" s="278"/>
      <c r="G258" s="278"/>
      <c r="H258" s="278"/>
      <c r="I258" s="276"/>
      <c r="J258" s="276"/>
      <c r="K258" s="276"/>
      <c r="L258" s="276"/>
      <c r="M258" s="278"/>
      <c r="N258" s="278"/>
      <c r="O258" s="278"/>
      <c r="P258" s="278"/>
      <c r="Q258" s="278"/>
      <c r="R258" s="278"/>
      <c r="S258" s="278"/>
      <c r="T258" s="278"/>
      <c r="U258" s="278"/>
      <c r="V258" s="278"/>
      <c r="W258" s="278"/>
      <c r="X258" s="278"/>
      <c r="Y258" s="278"/>
      <c r="Z258" s="278"/>
      <c r="AA258" s="278"/>
      <c r="AB258" s="278"/>
      <c r="AC258" s="278"/>
      <c r="AD258" s="278"/>
      <c r="AE258" s="278"/>
      <c r="AF258" s="276"/>
      <c r="AG258" s="278"/>
    </row>
    <row r="259" spans="1:33" s="3" customFormat="1">
      <c r="A259" s="278"/>
      <c r="B259" s="278"/>
      <c r="C259" s="278"/>
      <c r="D259" s="278"/>
      <c r="E259" s="278"/>
      <c r="F259" s="278"/>
      <c r="G259" s="278"/>
      <c r="H259" s="278"/>
      <c r="I259" s="276"/>
      <c r="J259" s="276"/>
      <c r="K259" s="276"/>
      <c r="L259" s="276"/>
      <c r="M259" s="278"/>
      <c r="N259" s="278"/>
      <c r="O259" s="278"/>
      <c r="P259" s="278"/>
      <c r="Q259" s="278"/>
      <c r="R259" s="278"/>
      <c r="S259" s="278"/>
      <c r="T259" s="278"/>
      <c r="U259" s="278"/>
      <c r="V259" s="278"/>
      <c r="W259" s="278"/>
      <c r="X259" s="278"/>
      <c r="Y259" s="278"/>
      <c r="Z259" s="278"/>
      <c r="AA259" s="278"/>
      <c r="AB259" s="278"/>
      <c r="AC259" s="278"/>
      <c r="AD259" s="278"/>
      <c r="AE259" s="278"/>
      <c r="AF259" s="276"/>
      <c r="AG259" s="278"/>
    </row>
    <row r="260" spans="1:33" s="3" customFormat="1">
      <c r="A260" s="278"/>
      <c r="B260" s="278"/>
      <c r="C260" s="278"/>
      <c r="D260" s="278"/>
      <c r="E260" s="278"/>
      <c r="F260" s="278"/>
      <c r="G260" s="278"/>
      <c r="H260" s="278"/>
      <c r="I260" s="276"/>
      <c r="J260" s="276"/>
      <c r="K260" s="276"/>
      <c r="L260" s="276"/>
      <c r="M260" s="278"/>
      <c r="N260" s="278"/>
      <c r="O260" s="278"/>
      <c r="P260" s="278"/>
      <c r="Q260" s="278"/>
      <c r="R260" s="278"/>
      <c r="S260" s="278"/>
      <c r="T260" s="278"/>
      <c r="U260" s="278"/>
      <c r="V260" s="278"/>
      <c r="W260" s="278"/>
      <c r="X260" s="278"/>
      <c r="Y260" s="278"/>
      <c r="Z260" s="278"/>
      <c r="AA260" s="278"/>
      <c r="AB260" s="278"/>
      <c r="AC260" s="278"/>
      <c r="AD260" s="278"/>
      <c r="AE260" s="278"/>
      <c r="AF260" s="276"/>
      <c r="AG260" s="278"/>
    </row>
    <row r="261" spans="1:33" s="3" customFormat="1">
      <c r="A261" s="278"/>
      <c r="B261" s="278"/>
      <c r="C261" s="278"/>
      <c r="D261" s="278"/>
      <c r="E261" s="278"/>
      <c r="F261" s="278"/>
      <c r="G261" s="278"/>
      <c r="H261" s="278"/>
      <c r="I261" s="276"/>
      <c r="J261" s="276"/>
      <c r="K261" s="276"/>
      <c r="L261" s="276"/>
      <c r="M261" s="278"/>
      <c r="N261" s="278"/>
      <c r="O261" s="278"/>
      <c r="P261" s="278"/>
      <c r="Q261" s="278"/>
      <c r="R261" s="278"/>
      <c r="S261" s="278"/>
      <c r="T261" s="278"/>
      <c r="U261" s="278"/>
      <c r="V261" s="278"/>
      <c r="W261" s="278"/>
      <c r="X261" s="278"/>
      <c r="Y261" s="278"/>
      <c r="Z261" s="278"/>
      <c r="AA261" s="278"/>
      <c r="AB261" s="278"/>
      <c r="AC261" s="278"/>
      <c r="AD261" s="278"/>
      <c r="AE261" s="278"/>
      <c r="AF261" s="276"/>
      <c r="AG261" s="278"/>
    </row>
    <row r="262" spans="1:33" s="3" customFormat="1">
      <c r="A262" s="278"/>
      <c r="B262" s="278"/>
      <c r="C262" s="278"/>
      <c r="D262" s="278"/>
      <c r="E262" s="278"/>
      <c r="F262" s="278"/>
      <c r="G262" s="278"/>
      <c r="H262" s="278"/>
      <c r="I262" s="276"/>
      <c r="J262" s="276"/>
      <c r="K262" s="276"/>
      <c r="L262" s="276"/>
      <c r="M262" s="278"/>
      <c r="N262" s="278"/>
      <c r="O262" s="278"/>
      <c r="P262" s="278"/>
      <c r="Q262" s="278"/>
      <c r="R262" s="278"/>
      <c r="S262" s="278"/>
      <c r="T262" s="278"/>
      <c r="U262" s="278"/>
      <c r="V262" s="278"/>
      <c r="W262" s="278"/>
      <c r="X262" s="278"/>
      <c r="Y262" s="278"/>
      <c r="Z262" s="278"/>
      <c r="AA262" s="278"/>
      <c r="AB262" s="278"/>
      <c r="AC262" s="278"/>
      <c r="AD262" s="278"/>
      <c r="AE262" s="278"/>
      <c r="AF262" s="276"/>
      <c r="AG262" s="278"/>
    </row>
    <row r="263" spans="1:33" s="3" customFormat="1">
      <c r="A263" s="278"/>
      <c r="B263" s="278"/>
      <c r="C263" s="278"/>
      <c r="D263" s="278"/>
      <c r="E263" s="278"/>
      <c r="F263" s="278"/>
      <c r="G263" s="278"/>
      <c r="H263" s="278"/>
      <c r="I263" s="276"/>
      <c r="J263" s="276"/>
      <c r="K263" s="276"/>
      <c r="L263" s="276"/>
      <c r="M263" s="278"/>
      <c r="N263" s="278"/>
      <c r="O263" s="278"/>
      <c r="P263" s="278"/>
      <c r="Q263" s="278"/>
      <c r="R263" s="278"/>
      <c r="S263" s="278"/>
      <c r="T263" s="278"/>
      <c r="U263" s="278"/>
      <c r="V263" s="278"/>
      <c r="W263" s="278"/>
      <c r="X263" s="278"/>
      <c r="Y263" s="278"/>
      <c r="Z263" s="278"/>
      <c r="AA263" s="278"/>
      <c r="AB263" s="278"/>
      <c r="AC263" s="278"/>
      <c r="AD263" s="278"/>
      <c r="AE263" s="278"/>
      <c r="AF263" s="276"/>
      <c r="AG263" s="278"/>
    </row>
    <row r="264" spans="1:33" s="3" customFormat="1">
      <c r="A264" s="278"/>
      <c r="B264" s="278"/>
      <c r="C264" s="278"/>
      <c r="D264" s="278"/>
      <c r="E264" s="278"/>
      <c r="F264" s="278"/>
      <c r="G264" s="278"/>
      <c r="H264" s="278"/>
      <c r="I264" s="276"/>
      <c r="J264" s="276"/>
      <c r="K264" s="276"/>
      <c r="L264" s="276"/>
      <c r="M264" s="278"/>
      <c r="N264" s="278"/>
      <c r="O264" s="278"/>
      <c r="P264" s="278"/>
      <c r="Q264" s="278"/>
      <c r="R264" s="278"/>
      <c r="S264" s="278"/>
      <c r="T264" s="278"/>
      <c r="U264" s="278"/>
      <c r="V264" s="278"/>
      <c r="W264" s="278"/>
      <c r="X264" s="278"/>
      <c r="Y264" s="278"/>
      <c r="Z264" s="278"/>
      <c r="AA264" s="278"/>
      <c r="AB264" s="278"/>
      <c r="AC264" s="278"/>
      <c r="AD264" s="278"/>
      <c r="AE264" s="278"/>
      <c r="AF264" s="276"/>
      <c r="AG264" s="278"/>
    </row>
    <row r="265" spans="1:33" s="3" customFormat="1">
      <c r="A265" s="278"/>
      <c r="B265" s="278"/>
      <c r="C265" s="278"/>
      <c r="D265" s="278"/>
      <c r="E265" s="278"/>
      <c r="F265" s="278"/>
      <c r="G265" s="278"/>
      <c r="H265" s="278"/>
      <c r="I265" s="276"/>
      <c r="J265" s="276"/>
      <c r="K265" s="276"/>
      <c r="L265" s="276"/>
      <c r="M265" s="278"/>
      <c r="N265" s="278"/>
      <c r="O265" s="278"/>
      <c r="P265" s="278"/>
      <c r="Q265" s="278"/>
      <c r="R265" s="278"/>
      <c r="S265" s="278"/>
      <c r="T265" s="278"/>
      <c r="U265" s="278"/>
      <c r="V265" s="278"/>
      <c r="W265" s="278"/>
      <c r="X265" s="278"/>
      <c r="Y265" s="278"/>
      <c r="Z265" s="278"/>
      <c r="AA265" s="278"/>
      <c r="AB265" s="278"/>
      <c r="AC265" s="278"/>
      <c r="AD265" s="278"/>
      <c r="AE265" s="278"/>
      <c r="AF265" s="276"/>
      <c r="AG265" s="278"/>
    </row>
    <row r="266" spans="1:33" s="3" customFormat="1">
      <c r="A266" s="278"/>
      <c r="B266" s="278"/>
      <c r="C266" s="278"/>
      <c r="D266" s="278"/>
      <c r="E266" s="278"/>
      <c r="F266" s="278"/>
      <c r="G266" s="278"/>
      <c r="H266" s="278"/>
      <c r="I266" s="276"/>
      <c r="J266" s="276"/>
      <c r="K266" s="276"/>
      <c r="L266" s="276"/>
      <c r="M266" s="278"/>
      <c r="N266" s="278"/>
      <c r="O266" s="278"/>
      <c r="P266" s="278"/>
      <c r="Q266" s="278"/>
      <c r="R266" s="278"/>
      <c r="S266" s="278"/>
      <c r="T266" s="278"/>
      <c r="U266" s="278"/>
      <c r="V266" s="278"/>
      <c r="W266" s="278"/>
      <c r="X266" s="278"/>
      <c r="Y266" s="278"/>
      <c r="Z266" s="278"/>
      <c r="AA266" s="278"/>
      <c r="AB266" s="278"/>
      <c r="AC266" s="278"/>
      <c r="AD266" s="278"/>
      <c r="AE266" s="278"/>
      <c r="AF266" s="276"/>
      <c r="AG266" s="278"/>
    </row>
    <row r="267" spans="1:33" s="3" customFormat="1">
      <c r="A267" s="278"/>
      <c r="B267" s="278"/>
      <c r="C267" s="278"/>
      <c r="D267" s="278"/>
      <c r="E267" s="278"/>
      <c r="F267" s="278"/>
      <c r="G267" s="278"/>
      <c r="H267" s="278"/>
      <c r="I267" s="276"/>
      <c r="J267" s="276"/>
      <c r="K267" s="276"/>
      <c r="L267" s="276"/>
      <c r="M267" s="278"/>
      <c r="N267" s="278"/>
      <c r="O267" s="278"/>
      <c r="P267" s="278"/>
      <c r="Q267" s="278"/>
      <c r="R267" s="278"/>
      <c r="S267" s="278"/>
      <c r="T267" s="278"/>
      <c r="U267" s="278"/>
      <c r="V267" s="278"/>
      <c r="W267" s="278"/>
      <c r="X267" s="278"/>
      <c r="Y267" s="278"/>
      <c r="Z267" s="278"/>
      <c r="AA267" s="278"/>
      <c r="AB267" s="278"/>
      <c r="AC267" s="278"/>
      <c r="AD267" s="278"/>
      <c r="AE267" s="278"/>
      <c r="AF267" s="276"/>
      <c r="AG267" s="278"/>
    </row>
    <row r="268" spans="1:33" s="3" customFormat="1">
      <c r="A268" s="278"/>
      <c r="B268" s="278"/>
      <c r="C268" s="278"/>
      <c r="D268" s="278"/>
      <c r="E268" s="278"/>
      <c r="F268" s="278"/>
      <c r="G268" s="278"/>
      <c r="H268" s="278"/>
      <c r="I268" s="276"/>
      <c r="J268" s="276"/>
      <c r="K268" s="276"/>
      <c r="L268" s="276"/>
      <c r="M268" s="278"/>
      <c r="N268" s="278"/>
      <c r="O268" s="278"/>
      <c r="P268" s="278"/>
      <c r="Q268" s="278"/>
      <c r="R268" s="278"/>
      <c r="S268" s="278"/>
      <c r="T268" s="278"/>
      <c r="U268" s="278"/>
      <c r="V268" s="278"/>
      <c r="W268" s="278"/>
      <c r="X268" s="278"/>
      <c r="Y268" s="278"/>
      <c r="Z268" s="278"/>
      <c r="AA268" s="278"/>
      <c r="AB268" s="278"/>
      <c r="AC268" s="278"/>
      <c r="AD268" s="278"/>
      <c r="AE268" s="278"/>
      <c r="AF268" s="276"/>
      <c r="AG268" s="278"/>
    </row>
    <row r="269" spans="1:33" s="3" customFormat="1">
      <c r="A269" s="278"/>
      <c r="B269" s="278"/>
      <c r="C269" s="278"/>
      <c r="D269" s="278"/>
      <c r="E269" s="278"/>
      <c r="F269" s="278"/>
      <c r="G269" s="278"/>
      <c r="H269" s="278"/>
      <c r="I269" s="276"/>
      <c r="J269" s="276"/>
      <c r="K269" s="276"/>
      <c r="L269" s="276"/>
      <c r="M269" s="278"/>
      <c r="N269" s="278"/>
      <c r="O269" s="278"/>
      <c r="P269" s="278"/>
      <c r="Q269" s="278"/>
      <c r="R269" s="278"/>
      <c r="S269" s="278"/>
      <c r="T269" s="278"/>
      <c r="U269" s="278"/>
      <c r="V269" s="278"/>
      <c r="W269" s="278"/>
      <c r="X269" s="278"/>
      <c r="Y269" s="278"/>
      <c r="Z269" s="278"/>
      <c r="AA269" s="278"/>
      <c r="AB269" s="278"/>
      <c r="AC269" s="278"/>
      <c r="AD269" s="278"/>
      <c r="AE269" s="278"/>
      <c r="AF269" s="276"/>
      <c r="AG269" s="278"/>
    </row>
    <row r="270" spans="1:33" s="3" customFormat="1">
      <c r="A270" s="278"/>
      <c r="B270" s="278"/>
      <c r="C270" s="278"/>
      <c r="D270" s="278"/>
      <c r="E270" s="278"/>
      <c r="F270" s="278"/>
      <c r="G270" s="278"/>
      <c r="H270" s="278"/>
      <c r="I270" s="276"/>
      <c r="J270" s="276"/>
      <c r="K270" s="276"/>
      <c r="L270" s="276"/>
      <c r="M270" s="278"/>
      <c r="N270" s="278"/>
      <c r="O270" s="278"/>
      <c r="P270" s="278"/>
      <c r="Q270" s="278"/>
      <c r="R270" s="278"/>
      <c r="S270" s="278"/>
      <c r="T270" s="278"/>
      <c r="U270" s="278"/>
      <c r="V270" s="278"/>
      <c r="W270" s="278"/>
      <c r="X270" s="278"/>
      <c r="Y270" s="278"/>
      <c r="Z270" s="278"/>
      <c r="AA270" s="278"/>
      <c r="AB270" s="278"/>
      <c r="AC270" s="278"/>
      <c r="AD270" s="278"/>
      <c r="AE270" s="278"/>
      <c r="AF270" s="276"/>
      <c r="AG270" s="278"/>
    </row>
    <row r="271" spans="1:33" s="3" customFormat="1">
      <c r="A271" s="278"/>
      <c r="B271" s="278"/>
      <c r="C271" s="278"/>
      <c r="D271" s="278"/>
      <c r="E271" s="278"/>
      <c r="F271" s="278"/>
      <c r="G271" s="278"/>
      <c r="H271" s="278"/>
      <c r="I271" s="276"/>
      <c r="J271" s="276"/>
      <c r="K271" s="276"/>
      <c r="L271" s="276"/>
      <c r="M271" s="278"/>
      <c r="N271" s="278"/>
      <c r="O271" s="278"/>
      <c r="P271" s="278"/>
      <c r="Q271" s="278"/>
      <c r="R271" s="278"/>
      <c r="S271" s="278"/>
      <c r="T271" s="278"/>
      <c r="U271" s="278"/>
      <c r="V271" s="278"/>
      <c r="W271" s="278"/>
      <c r="X271" s="278"/>
      <c r="Y271" s="278"/>
      <c r="Z271" s="278"/>
      <c r="AA271" s="278"/>
      <c r="AB271" s="278"/>
      <c r="AC271" s="278"/>
      <c r="AD271" s="278"/>
      <c r="AE271" s="278"/>
      <c r="AF271" s="276"/>
      <c r="AG271" s="278"/>
    </row>
    <row r="272" spans="1:33" s="3" customFormat="1">
      <c r="A272" s="278"/>
      <c r="B272" s="278"/>
      <c r="C272" s="278"/>
      <c r="D272" s="278"/>
      <c r="E272" s="278"/>
      <c r="F272" s="278"/>
      <c r="G272" s="278"/>
      <c r="H272" s="278"/>
      <c r="I272" s="276"/>
      <c r="J272" s="276"/>
      <c r="K272" s="276"/>
      <c r="L272" s="276"/>
      <c r="M272" s="278"/>
      <c r="N272" s="278"/>
      <c r="O272" s="278"/>
      <c r="P272" s="278"/>
      <c r="Q272" s="278"/>
      <c r="R272" s="278"/>
      <c r="S272" s="278"/>
      <c r="T272" s="278"/>
      <c r="U272" s="278"/>
      <c r="V272" s="278"/>
      <c r="W272" s="278"/>
      <c r="X272" s="278"/>
      <c r="Y272" s="278"/>
      <c r="Z272" s="278"/>
      <c r="AA272" s="278"/>
      <c r="AB272" s="278"/>
      <c r="AC272" s="278"/>
      <c r="AD272" s="278"/>
      <c r="AE272" s="278"/>
      <c r="AF272" s="276"/>
      <c r="AG272" s="278"/>
    </row>
    <row r="273" spans="1:33" s="3" customFormat="1">
      <c r="A273" s="278"/>
      <c r="B273" s="278"/>
      <c r="C273" s="278"/>
      <c r="D273" s="278"/>
      <c r="E273" s="278"/>
      <c r="F273" s="278"/>
      <c r="G273" s="278"/>
      <c r="H273" s="278"/>
      <c r="I273" s="276"/>
      <c r="J273" s="276"/>
      <c r="K273" s="276"/>
      <c r="L273" s="276"/>
      <c r="M273" s="278"/>
      <c r="N273" s="278"/>
      <c r="O273" s="278"/>
      <c r="P273" s="278"/>
      <c r="Q273" s="278"/>
      <c r="R273" s="278"/>
      <c r="S273" s="278"/>
      <c r="T273" s="278"/>
      <c r="U273" s="278"/>
      <c r="V273" s="278"/>
      <c r="W273" s="278"/>
      <c r="X273" s="278"/>
      <c r="Y273" s="278"/>
      <c r="Z273" s="278"/>
      <c r="AA273" s="278"/>
      <c r="AB273" s="278"/>
      <c r="AC273" s="278"/>
      <c r="AD273" s="278"/>
      <c r="AE273" s="278"/>
      <c r="AF273" s="276"/>
      <c r="AG273" s="278"/>
    </row>
    <row r="274" spans="1:33" s="3" customFormat="1">
      <c r="A274" s="278"/>
      <c r="B274" s="278"/>
      <c r="C274" s="278"/>
      <c r="D274" s="278"/>
      <c r="E274" s="278"/>
      <c r="F274" s="278"/>
      <c r="G274" s="278"/>
      <c r="H274" s="278"/>
      <c r="I274" s="276"/>
      <c r="J274" s="276"/>
      <c r="K274" s="276"/>
      <c r="L274" s="276"/>
      <c r="M274" s="278"/>
      <c r="N274" s="278"/>
      <c r="O274" s="278"/>
      <c r="P274" s="278"/>
      <c r="Q274" s="278"/>
      <c r="R274" s="278"/>
      <c r="S274" s="278"/>
      <c r="T274" s="278"/>
      <c r="U274" s="278"/>
      <c r="V274" s="278"/>
      <c r="W274" s="278"/>
      <c r="X274" s="278"/>
      <c r="Y274" s="278"/>
      <c r="Z274" s="278"/>
      <c r="AA274" s="278"/>
      <c r="AB274" s="278"/>
      <c r="AC274" s="278"/>
      <c r="AD274" s="278"/>
      <c r="AE274" s="278"/>
      <c r="AF274" s="276"/>
      <c r="AG274" s="278"/>
    </row>
    <row r="275" spans="1:33" s="3" customFormat="1">
      <c r="A275" s="278"/>
      <c r="B275" s="278"/>
      <c r="C275" s="278"/>
      <c r="D275" s="278"/>
      <c r="E275" s="278"/>
      <c r="F275" s="278"/>
      <c r="G275" s="278"/>
      <c r="H275" s="278"/>
      <c r="I275" s="276"/>
      <c r="J275" s="276"/>
      <c r="K275" s="276"/>
      <c r="L275" s="276"/>
      <c r="M275" s="278"/>
      <c r="N275" s="278"/>
      <c r="O275" s="278"/>
      <c r="P275" s="278"/>
      <c r="Q275" s="278"/>
      <c r="R275" s="278"/>
      <c r="S275" s="278"/>
      <c r="T275" s="278"/>
      <c r="U275" s="278"/>
      <c r="V275" s="278"/>
      <c r="W275" s="278"/>
      <c r="X275" s="278"/>
      <c r="Y275" s="278"/>
      <c r="Z275" s="278"/>
      <c r="AA275" s="278"/>
      <c r="AB275" s="278"/>
      <c r="AC275" s="278"/>
      <c r="AD275" s="278"/>
      <c r="AE275" s="278"/>
      <c r="AF275" s="276"/>
      <c r="AG275" s="278"/>
    </row>
    <row r="276" spans="1:33" s="3" customFormat="1">
      <c r="A276" s="278"/>
      <c r="B276" s="278"/>
      <c r="C276" s="278"/>
      <c r="D276" s="278"/>
      <c r="E276" s="278"/>
      <c r="F276" s="278"/>
      <c r="G276" s="278"/>
      <c r="H276" s="278"/>
      <c r="I276" s="276"/>
      <c r="J276" s="276"/>
      <c r="K276" s="276"/>
      <c r="L276" s="276"/>
      <c r="M276" s="278"/>
      <c r="N276" s="278"/>
      <c r="O276" s="278"/>
      <c r="P276" s="278"/>
      <c r="Q276" s="278"/>
      <c r="R276" s="278"/>
      <c r="S276" s="278"/>
      <c r="T276" s="278"/>
      <c r="U276" s="278"/>
      <c r="V276" s="278"/>
      <c r="W276" s="278"/>
      <c r="X276" s="278"/>
      <c r="Y276" s="278"/>
      <c r="Z276" s="278"/>
      <c r="AA276" s="278"/>
      <c r="AB276" s="278"/>
      <c r="AC276" s="278"/>
      <c r="AD276" s="278"/>
      <c r="AE276" s="278"/>
      <c r="AF276" s="276"/>
      <c r="AG276" s="278"/>
    </row>
    <row r="277" spans="1:33" s="3" customFormat="1">
      <c r="A277" s="278"/>
      <c r="B277" s="278"/>
      <c r="C277" s="278"/>
      <c r="D277" s="278"/>
      <c r="E277" s="278"/>
      <c r="F277" s="278"/>
      <c r="G277" s="278"/>
      <c r="H277" s="278"/>
      <c r="I277" s="276"/>
      <c r="J277" s="276"/>
      <c r="K277" s="276"/>
      <c r="L277" s="276"/>
      <c r="M277" s="278"/>
      <c r="N277" s="278"/>
      <c r="O277" s="278"/>
      <c r="P277" s="278"/>
      <c r="Q277" s="278"/>
      <c r="R277" s="278"/>
      <c r="S277" s="278"/>
      <c r="T277" s="278"/>
      <c r="U277" s="278"/>
      <c r="V277" s="278"/>
      <c r="W277" s="278"/>
      <c r="X277" s="278"/>
      <c r="Y277" s="278"/>
      <c r="Z277" s="278"/>
      <c r="AA277" s="278"/>
      <c r="AB277" s="278"/>
      <c r="AC277" s="278"/>
      <c r="AD277" s="278"/>
      <c r="AE277" s="278"/>
      <c r="AF277" s="276"/>
      <c r="AG277" s="278"/>
    </row>
    <row r="278" spans="1:33" s="3" customFormat="1">
      <c r="A278" s="278"/>
      <c r="B278" s="278"/>
      <c r="C278" s="278"/>
      <c r="D278" s="278"/>
      <c r="E278" s="278"/>
      <c r="F278" s="278"/>
      <c r="G278" s="278"/>
      <c r="H278" s="278"/>
      <c r="I278" s="276"/>
      <c r="J278" s="276"/>
      <c r="K278" s="276"/>
      <c r="L278" s="276"/>
      <c r="M278" s="278"/>
      <c r="N278" s="278"/>
      <c r="O278" s="278"/>
      <c r="P278" s="278"/>
      <c r="Q278" s="278"/>
      <c r="R278" s="278"/>
      <c r="S278" s="278"/>
      <c r="T278" s="278"/>
      <c r="U278" s="278"/>
      <c r="V278" s="278"/>
      <c r="W278" s="278"/>
      <c r="X278" s="278"/>
      <c r="Y278" s="278"/>
      <c r="Z278" s="278"/>
      <c r="AA278" s="278"/>
      <c r="AB278" s="278"/>
      <c r="AC278" s="278"/>
      <c r="AD278" s="278"/>
      <c r="AE278" s="278"/>
      <c r="AF278" s="276"/>
      <c r="AG278" s="278"/>
    </row>
    <row r="279" spans="1:33" s="3" customFormat="1">
      <c r="A279" s="278"/>
      <c r="B279" s="278"/>
      <c r="C279" s="278"/>
      <c r="D279" s="278"/>
      <c r="E279" s="278"/>
      <c r="F279" s="278"/>
      <c r="G279" s="278"/>
      <c r="H279" s="278"/>
      <c r="I279" s="276"/>
      <c r="J279" s="276"/>
      <c r="K279" s="276"/>
      <c r="L279" s="276"/>
      <c r="M279" s="278"/>
      <c r="N279" s="278"/>
      <c r="O279" s="278"/>
      <c r="P279" s="278"/>
      <c r="Q279" s="278"/>
      <c r="R279" s="278"/>
      <c r="S279" s="278"/>
      <c r="T279" s="278"/>
      <c r="U279" s="278"/>
      <c r="V279" s="278"/>
      <c r="W279" s="278"/>
      <c r="X279" s="278"/>
      <c r="Y279" s="278"/>
      <c r="Z279" s="278"/>
      <c r="AA279" s="278"/>
      <c r="AB279" s="278"/>
      <c r="AC279" s="278"/>
      <c r="AD279" s="278"/>
      <c r="AE279" s="278"/>
      <c r="AF279" s="276"/>
      <c r="AG279" s="278"/>
    </row>
    <row r="280" spans="1:33" s="3" customFormat="1">
      <c r="A280" s="278"/>
      <c r="B280" s="278"/>
      <c r="C280" s="278"/>
      <c r="D280" s="278"/>
      <c r="E280" s="278"/>
      <c r="F280" s="278"/>
      <c r="G280" s="278"/>
      <c r="H280" s="278"/>
      <c r="I280" s="276"/>
      <c r="J280" s="276"/>
      <c r="K280" s="276"/>
      <c r="L280" s="276"/>
      <c r="M280" s="278"/>
      <c r="N280" s="278"/>
      <c r="O280" s="278"/>
      <c r="P280" s="278"/>
      <c r="Q280" s="278"/>
      <c r="R280" s="278"/>
      <c r="S280" s="278"/>
      <c r="T280" s="278"/>
      <c r="U280" s="278"/>
      <c r="V280" s="278"/>
      <c r="W280" s="278"/>
      <c r="X280" s="278"/>
      <c r="Y280" s="278"/>
      <c r="Z280" s="278"/>
      <c r="AA280" s="278"/>
      <c r="AB280" s="278"/>
      <c r="AC280" s="278"/>
      <c r="AD280" s="278"/>
      <c r="AE280" s="278"/>
      <c r="AF280" s="276"/>
      <c r="AG280" s="278"/>
    </row>
    <row r="281" spans="1:33" s="3" customFormat="1">
      <c r="A281" s="278"/>
      <c r="B281" s="278"/>
      <c r="C281" s="278"/>
      <c r="D281" s="278"/>
      <c r="E281" s="278"/>
      <c r="F281" s="278"/>
      <c r="G281" s="278"/>
      <c r="H281" s="278"/>
      <c r="I281" s="276"/>
      <c r="J281" s="276"/>
      <c r="K281" s="276"/>
      <c r="L281" s="276"/>
      <c r="M281" s="278"/>
      <c r="N281" s="278"/>
      <c r="O281" s="278"/>
      <c r="P281" s="278"/>
      <c r="Q281" s="278"/>
      <c r="R281" s="278"/>
      <c r="S281" s="278"/>
      <c r="T281" s="278"/>
      <c r="U281" s="278"/>
      <c r="V281" s="278"/>
      <c r="W281" s="278"/>
      <c r="X281" s="278"/>
      <c r="Y281" s="278"/>
      <c r="Z281" s="278"/>
      <c r="AA281" s="278"/>
      <c r="AB281" s="278"/>
      <c r="AC281" s="278"/>
      <c r="AD281" s="278"/>
      <c r="AE281" s="278"/>
      <c r="AF281" s="276"/>
      <c r="AG281" s="278"/>
    </row>
    <row r="282" spans="1:33" s="3" customFormat="1">
      <c r="A282" s="278"/>
      <c r="B282" s="278"/>
      <c r="C282" s="278"/>
      <c r="D282" s="278"/>
      <c r="E282" s="278"/>
      <c r="F282" s="278"/>
      <c r="G282" s="278"/>
      <c r="H282" s="278"/>
      <c r="I282" s="276"/>
      <c r="J282" s="276"/>
      <c r="K282" s="276"/>
      <c r="L282" s="276"/>
      <c r="M282" s="278"/>
      <c r="N282" s="278"/>
      <c r="O282" s="278"/>
      <c r="P282" s="278"/>
      <c r="Q282" s="278"/>
      <c r="R282" s="278"/>
      <c r="S282" s="278"/>
      <c r="T282" s="278"/>
      <c r="U282" s="278"/>
      <c r="V282" s="278"/>
      <c r="W282" s="278"/>
      <c r="X282" s="278"/>
      <c r="Y282" s="278"/>
      <c r="Z282" s="278"/>
      <c r="AA282" s="278"/>
      <c r="AB282" s="278"/>
      <c r="AC282" s="278"/>
      <c r="AD282" s="278"/>
      <c r="AE282" s="278"/>
      <c r="AF282" s="276"/>
      <c r="AG282" s="278"/>
    </row>
    <row r="283" spans="1:33" s="3" customFormat="1">
      <c r="A283" s="278"/>
      <c r="B283" s="278"/>
      <c r="C283" s="278"/>
      <c r="D283" s="278"/>
      <c r="E283" s="278"/>
      <c r="F283" s="278"/>
      <c r="G283" s="278"/>
      <c r="H283" s="278"/>
      <c r="I283" s="276"/>
      <c r="J283" s="276"/>
      <c r="K283" s="276"/>
      <c r="L283" s="276"/>
      <c r="M283" s="278"/>
      <c r="N283" s="278"/>
      <c r="O283" s="278"/>
      <c r="P283" s="278"/>
      <c r="Q283" s="278"/>
      <c r="R283" s="278"/>
      <c r="S283" s="278"/>
      <c r="T283" s="278"/>
      <c r="U283" s="278"/>
      <c r="V283" s="278"/>
      <c r="W283" s="278"/>
      <c r="X283" s="278"/>
      <c r="Y283" s="278"/>
      <c r="Z283" s="278"/>
      <c r="AA283" s="278"/>
      <c r="AB283" s="278"/>
      <c r="AC283" s="278"/>
      <c r="AD283" s="278"/>
      <c r="AE283" s="278"/>
      <c r="AF283" s="276"/>
      <c r="AG283" s="278"/>
    </row>
    <row r="284" spans="1:33" s="3" customFormat="1">
      <c r="A284" s="278"/>
      <c r="B284" s="278"/>
      <c r="C284" s="278"/>
      <c r="D284" s="278"/>
      <c r="E284" s="278"/>
      <c r="F284" s="278"/>
      <c r="G284" s="278"/>
      <c r="H284" s="278"/>
      <c r="I284" s="276"/>
      <c r="J284" s="276"/>
      <c r="K284" s="276"/>
      <c r="L284" s="276"/>
      <c r="M284" s="278"/>
      <c r="N284" s="278"/>
      <c r="O284" s="278"/>
      <c r="P284" s="278"/>
      <c r="Q284" s="278"/>
      <c r="R284" s="278"/>
      <c r="S284" s="278"/>
      <c r="T284" s="278"/>
      <c r="U284" s="278"/>
      <c r="V284" s="278"/>
      <c r="W284" s="278"/>
      <c r="X284" s="278"/>
      <c r="Y284" s="278"/>
      <c r="Z284" s="278"/>
      <c r="AA284" s="278"/>
      <c r="AB284" s="278"/>
      <c r="AC284" s="278"/>
      <c r="AD284" s="278"/>
      <c r="AE284" s="278"/>
      <c r="AF284" s="276"/>
      <c r="AG284" s="278"/>
    </row>
    <row r="285" spans="1:33" s="3" customFormat="1">
      <c r="A285" s="278"/>
      <c r="B285" s="278"/>
      <c r="C285" s="278"/>
      <c r="D285" s="278"/>
      <c r="E285" s="278"/>
      <c r="F285" s="278"/>
      <c r="G285" s="278"/>
      <c r="H285" s="278"/>
      <c r="I285" s="276"/>
      <c r="J285" s="276"/>
      <c r="K285" s="276"/>
      <c r="L285" s="276"/>
      <c r="M285" s="278"/>
      <c r="N285" s="278"/>
      <c r="O285" s="278"/>
      <c r="P285" s="278"/>
      <c r="Q285" s="278"/>
      <c r="R285" s="278"/>
      <c r="S285" s="278"/>
      <c r="T285" s="278"/>
      <c r="U285" s="278"/>
      <c r="V285" s="278"/>
      <c r="W285" s="278"/>
      <c r="X285" s="278"/>
      <c r="Y285" s="278"/>
      <c r="Z285" s="278"/>
      <c r="AA285" s="278"/>
      <c r="AB285" s="278"/>
      <c r="AC285" s="278"/>
      <c r="AD285" s="278"/>
      <c r="AE285" s="278"/>
      <c r="AF285" s="276"/>
      <c r="AG285" s="278"/>
    </row>
    <row r="286" spans="1:33" s="3" customFormat="1">
      <c r="A286" s="278"/>
      <c r="B286" s="278"/>
      <c r="C286" s="278"/>
      <c r="D286" s="278"/>
      <c r="E286" s="278"/>
      <c r="F286" s="278"/>
      <c r="G286" s="278"/>
      <c r="H286" s="278"/>
      <c r="I286" s="276"/>
      <c r="J286" s="276"/>
      <c r="K286" s="276"/>
      <c r="L286" s="276"/>
      <c r="M286" s="278"/>
      <c r="N286" s="278"/>
      <c r="O286" s="278"/>
      <c r="P286" s="278"/>
      <c r="Q286" s="278"/>
      <c r="R286" s="278"/>
      <c r="S286" s="278"/>
      <c r="T286" s="278"/>
      <c r="U286" s="278"/>
      <c r="V286" s="278"/>
      <c r="W286" s="278"/>
      <c r="X286" s="278"/>
      <c r="Y286" s="278"/>
      <c r="Z286" s="278"/>
      <c r="AA286" s="278"/>
      <c r="AB286" s="278"/>
      <c r="AC286" s="278"/>
      <c r="AD286" s="278"/>
      <c r="AE286" s="278"/>
      <c r="AF286" s="276"/>
      <c r="AG286" s="278"/>
    </row>
    <row r="287" spans="1:33" s="3" customFormat="1">
      <c r="A287" s="278"/>
      <c r="B287" s="278"/>
      <c r="C287" s="278"/>
      <c r="D287" s="278"/>
      <c r="E287" s="278"/>
      <c r="F287" s="278"/>
      <c r="G287" s="278"/>
      <c r="H287" s="278"/>
      <c r="I287" s="276"/>
      <c r="J287" s="276"/>
      <c r="K287" s="276"/>
      <c r="L287" s="276"/>
      <c r="M287" s="278"/>
      <c r="N287" s="278"/>
      <c r="O287" s="278"/>
      <c r="P287" s="278"/>
      <c r="Q287" s="278"/>
      <c r="R287" s="278"/>
      <c r="S287" s="278"/>
      <c r="T287" s="278"/>
      <c r="U287" s="278"/>
      <c r="V287" s="278"/>
      <c r="W287" s="278"/>
      <c r="X287" s="278"/>
      <c r="Y287" s="278"/>
      <c r="Z287" s="278"/>
      <c r="AA287" s="278"/>
      <c r="AB287" s="278"/>
      <c r="AC287" s="278"/>
      <c r="AD287" s="278"/>
      <c r="AE287" s="278"/>
      <c r="AF287" s="276"/>
      <c r="AG287" s="278"/>
    </row>
    <row r="288" spans="1:33" s="3" customFormat="1">
      <c r="A288" s="278"/>
      <c r="B288" s="278"/>
      <c r="C288" s="278"/>
      <c r="D288" s="278"/>
      <c r="E288" s="278"/>
      <c r="F288" s="278"/>
      <c r="G288" s="278"/>
      <c r="H288" s="278"/>
      <c r="I288" s="276"/>
      <c r="J288" s="276"/>
      <c r="K288" s="276"/>
      <c r="L288" s="276"/>
      <c r="M288" s="278"/>
      <c r="N288" s="278"/>
      <c r="O288" s="278"/>
      <c r="P288" s="278"/>
      <c r="Q288" s="278"/>
      <c r="R288" s="278"/>
      <c r="S288" s="278"/>
      <c r="T288" s="278"/>
      <c r="U288" s="278"/>
      <c r="V288" s="278"/>
      <c r="W288" s="278"/>
      <c r="X288" s="278"/>
      <c r="Y288" s="278"/>
      <c r="Z288" s="278"/>
      <c r="AA288" s="278"/>
      <c r="AB288" s="278"/>
      <c r="AC288" s="278"/>
      <c r="AD288" s="278"/>
      <c r="AE288" s="278"/>
      <c r="AF288" s="276"/>
      <c r="AG288" s="278"/>
    </row>
    <row r="289" spans="1:33" s="3" customFormat="1">
      <c r="A289" s="278"/>
      <c r="B289" s="278"/>
      <c r="C289" s="278"/>
      <c r="D289" s="278"/>
      <c r="E289" s="278"/>
      <c r="F289" s="278"/>
      <c r="G289" s="278"/>
      <c r="H289" s="278"/>
      <c r="I289" s="276"/>
      <c r="J289" s="276"/>
      <c r="K289" s="276"/>
      <c r="L289" s="276"/>
      <c r="M289" s="278"/>
      <c r="N289" s="278"/>
      <c r="O289" s="278"/>
      <c r="P289" s="278"/>
      <c r="Q289" s="278"/>
      <c r="R289" s="278"/>
      <c r="S289" s="278"/>
      <c r="T289" s="278"/>
      <c r="U289" s="278"/>
      <c r="V289" s="278"/>
      <c r="W289" s="278"/>
      <c r="X289" s="278"/>
      <c r="Y289" s="278"/>
      <c r="Z289" s="278"/>
      <c r="AA289" s="278"/>
      <c r="AB289" s="278"/>
      <c r="AC289" s="278"/>
      <c r="AD289" s="278"/>
      <c r="AE289" s="278"/>
      <c r="AF289" s="276"/>
      <c r="AG289" s="278"/>
    </row>
    <row r="290" spans="1:33" s="3" customFormat="1">
      <c r="A290" s="278"/>
      <c r="B290" s="278"/>
      <c r="C290" s="278"/>
      <c r="D290" s="278"/>
      <c r="E290" s="278"/>
      <c r="F290" s="278"/>
      <c r="G290" s="278"/>
      <c r="H290" s="278"/>
      <c r="I290" s="276"/>
      <c r="J290" s="276"/>
      <c r="K290" s="276"/>
      <c r="L290" s="276"/>
      <c r="M290" s="278"/>
      <c r="N290" s="278"/>
      <c r="O290" s="278"/>
      <c r="P290" s="278"/>
      <c r="Q290" s="278"/>
      <c r="R290" s="278"/>
      <c r="S290" s="278"/>
      <c r="T290" s="278"/>
      <c r="U290" s="278"/>
      <c r="V290" s="278"/>
      <c r="W290" s="278"/>
      <c r="X290" s="278"/>
      <c r="Y290" s="278"/>
      <c r="Z290" s="278"/>
      <c r="AA290" s="278"/>
      <c r="AB290" s="278"/>
      <c r="AC290" s="278"/>
      <c r="AD290" s="278"/>
      <c r="AE290" s="278"/>
      <c r="AF290" s="276"/>
      <c r="AG290" s="278"/>
    </row>
    <row r="291" spans="1:33" s="3" customFormat="1">
      <c r="A291" s="278"/>
      <c r="B291" s="278"/>
      <c r="C291" s="278"/>
      <c r="D291" s="278"/>
      <c r="E291" s="278"/>
      <c r="F291" s="278"/>
      <c r="G291" s="278"/>
      <c r="H291" s="278"/>
      <c r="I291" s="276"/>
      <c r="J291" s="276"/>
      <c r="K291" s="276"/>
      <c r="L291" s="276"/>
      <c r="M291" s="278"/>
      <c r="N291" s="278"/>
      <c r="O291" s="278"/>
      <c r="P291" s="278"/>
      <c r="Q291" s="278"/>
      <c r="R291" s="278"/>
      <c r="S291" s="278"/>
      <c r="T291" s="278"/>
      <c r="U291" s="278"/>
      <c r="V291" s="278"/>
      <c r="W291" s="278"/>
      <c r="X291" s="278"/>
      <c r="Y291" s="278"/>
      <c r="Z291" s="278"/>
      <c r="AA291" s="278"/>
      <c r="AB291" s="278"/>
      <c r="AC291" s="278"/>
      <c r="AD291" s="278"/>
      <c r="AE291" s="278"/>
      <c r="AF291" s="276"/>
      <c r="AG291" s="278"/>
    </row>
    <row r="292" spans="1:33" s="3" customFormat="1">
      <c r="A292" s="278"/>
      <c r="B292" s="278"/>
      <c r="C292" s="278"/>
      <c r="D292" s="278"/>
      <c r="E292" s="278"/>
      <c r="F292" s="278"/>
      <c r="G292" s="278"/>
      <c r="H292" s="278"/>
      <c r="I292" s="276"/>
      <c r="J292" s="276"/>
      <c r="K292" s="276"/>
      <c r="L292" s="276"/>
      <c r="M292" s="278"/>
      <c r="N292" s="278"/>
      <c r="O292" s="278"/>
      <c r="P292" s="278"/>
      <c r="Q292" s="278"/>
      <c r="R292" s="278"/>
      <c r="S292" s="278"/>
      <c r="T292" s="278"/>
      <c r="U292" s="278"/>
      <c r="V292" s="278"/>
      <c r="W292" s="278"/>
      <c r="X292" s="278"/>
      <c r="Y292" s="278"/>
      <c r="Z292" s="278"/>
      <c r="AA292" s="278"/>
      <c r="AB292" s="278"/>
      <c r="AC292" s="278"/>
      <c r="AD292" s="278"/>
      <c r="AE292" s="278"/>
      <c r="AF292" s="276"/>
      <c r="AG292" s="278"/>
    </row>
    <row r="293" spans="1:33" s="3" customFormat="1">
      <c r="A293" s="278"/>
      <c r="B293" s="278"/>
      <c r="C293" s="278"/>
      <c r="D293" s="278"/>
      <c r="E293" s="278"/>
      <c r="F293" s="278"/>
      <c r="G293" s="278"/>
      <c r="H293" s="278"/>
      <c r="I293" s="276"/>
      <c r="J293" s="276"/>
      <c r="K293" s="276"/>
      <c r="L293" s="276"/>
      <c r="M293" s="278"/>
      <c r="N293" s="278"/>
      <c r="O293" s="278"/>
      <c r="P293" s="278"/>
      <c r="Q293" s="278"/>
      <c r="R293" s="278"/>
      <c r="S293" s="278"/>
      <c r="T293" s="278"/>
      <c r="U293" s="278"/>
      <c r="V293" s="278"/>
      <c r="W293" s="278"/>
      <c r="X293" s="278"/>
      <c r="Y293" s="278"/>
      <c r="Z293" s="278"/>
      <c r="AA293" s="278"/>
      <c r="AB293" s="278"/>
      <c r="AC293" s="278"/>
      <c r="AD293" s="278"/>
      <c r="AE293" s="278"/>
      <c r="AF293" s="276"/>
      <c r="AG293" s="278"/>
    </row>
    <row r="294" spans="1:33" s="3" customFormat="1">
      <c r="A294" s="278"/>
      <c r="B294" s="278"/>
      <c r="C294" s="278"/>
      <c r="D294" s="278"/>
      <c r="E294" s="278"/>
      <c r="F294" s="278"/>
      <c r="G294" s="278"/>
      <c r="H294" s="278"/>
      <c r="I294" s="276"/>
      <c r="J294" s="276"/>
      <c r="K294" s="276"/>
      <c r="L294" s="276"/>
      <c r="M294" s="278"/>
      <c r="N294" s="278"/>
      <c r="O294" s="278"/>
      <c r="P294" s="278"/>
      <c r="Q294" s="278"/>
      <c r="R294" s="278"/>
      <c r="S294" s="278"/>
      <c r="T294" s="278"/>
      <c r="U294" s="278"/>
      <c r="V294" s="278"/>
      <c r="W294" s="278"/>
      <c r="X294" s="278"/>
      <c r="Y294" s="278"/>
      <c r="Z294" s="278"/>
      <c r="AA294" s="278"/>
      <c r="AB294" s="278"/>
      <c r="AC294" s="278"/>
      <c r="AD294" s="278"/>
      <c r="AE294" s="278"/>
      <c r="AF294" s="276"/>
      <c r="AG294" s="278"/>
    </row>
    <row r="295" spans="1:33" s="3" customFormat="1">
      <c r="A295" s="278"/>
      <c r="B295" s="278"/>
      <c r="C295" s="278"/>
      <c r="D295" s="278"/>
      <c r="E295" s="278"/>
      <c r="F295" s="278"/>
      <c r="G295" s="278"/>
      <c r="H295" s="278"/>
      <c r="I295" s="276"/>
      <c r="J295" s="276"/>
      <c r="K295" s="276"/>
      <c r="L295" s="276"/>
      <c r="M295" s="278"/>
      <c r="N295" s="278"/>
      <c r="O295" s="278"/>
      <c r="P295" s="278"/>
      <c r="Q295" s="278"/>
      <c r="R295" s="278"/>
      <c r="S295" s="278"/>
      <c r="T295" s="278"/>
      <c r="U295" s="278"/>
      <c r="V295" s="278"/>
      <c r="W295" s="278"/>
      <c r="X295" s="278"/>
      <c r="Y295" s="278"/>
      <c r="Z295" s="278"/>
      <c r="AA295" s="278"/>
      <c r="AB295" s="278"/>
      <c r="AC295" s="278"/>
      <c r="AD295" s="278"/>
      <c r="AE295" s="278"/>
      <c r="AF295" s="276"/>
      <c r="AG295" s="278"/>
    </row>
    <row r="296" spans="1:33" s="3" customFormat="1">
      <c r="A296" s="278"/>
      <c r="B296" s="278"/>
      <c r="C296" s="278"/>
      <c r="D296" s="278"/>
      <c r="E296" s="278"/>
      <c r="F296" s="278"/>
      <c r="G296" s="278"/>
      <c r="H296" s="278"/>
      <c r="I296" s="276"/>
      <c r="J296" s="276"/>
      <c r="K296" s="276"/>
      <c r="L296" s="276"/>
      <c r="M296" s="278"/>
      <c r="N296" s="278"/>
      <c r="O296" s="278"/>
      <c r="P296" s="278"/>
      <c r="Q296" s="278"/>
      <c r="R296" s="278"/>
      <c r="S296" s="278"/>
      <c r="T296" s="278"/>
      <c r="U296" s="278"/>
      <c r="V296" s="278"/>
      <c r="W296" s="278"/>
      <c r="X296" s="278"/>
      <c r="Y296" s="278"/>
      <c r="Z296" s="278"/>
      <c r="AA296" s="278"/>
      <c r="AB296" s="278"/>
      <c r="AC296" s="278"/>
      <c r="AD296" s="278"/>
      <c r="AE296" s="278"/>
      <c r="AF296" s="276"/>
      <c r="AG296" s="278"/>
    </row>
    <row r="297" spans="1:33" s="3" customFormat="1">
      <c r="A297" s="278"/>
      <c r="B297" s="278"/>
      <c r="C297" s="278"/>
      <c r="D297" s="278"/>
      <c r="E297" s="278"/>
      <c r="F297" s="278"/>
      <c r="G297" s="278"/>
      <c r="H297" s="278"/>
      <c r="I297" s="276"/>
      <c r="J297" s="276"/>
      <c r="K297" s="276"/>
      <c r="L297" s="276"/>
      <c r="M297" s="278"/>
      <c r="N297" s="278"/>
      <c r="O297" s="278"/>
      <c r="P297" s="278"/>
      <c r="Q297" s="278"/>
      <c r="R297" s="278"/>
      <c r="S297" s="278"/>
      <c r="T297" s="278"/>
      <c r="U297" s="278"/>
      <c r="V297" s="278"/>
      <c r="W297" s="278"/>
      <c r="X297" s="278"/>
      <c r="Y297" s="278"/>
      <c r="Z297" s="278"/>
      <c r="AA297" s="278"/>
      <c r="AB297" s="278"/>
      <c r="AC297" s="278"/>
      <c r="AD297" s="278"/>
      <c r="AE297" s="278"/>
      <c r="AF297" s="276"/>
      <c r="AG297" s="278"/>
    </row>
    <row r="298" spans="1:33" s="3" customFormat="1">
      <c r="A298" s="278"/>
      <c r="B298" s="278"/>
      <c r="C298" s="278"/>
      <c r="D298" s="278"/>
      <c r="E298" s="278"/>
      <c r="F298" s="278"/>
      <c r="G298" s="278"/>
      <c r="H298" s="278"/>
      <c r="I298" s="276"/>
      <c r="J298" s="276"/>
      <c r="K298" s="276"/>
      <c r="L298" s="276"/>
      <c r="M298" s="278"/>
      <c r="N298" s="278"/>
      <c r="O298" s="278"/>
      <c r="P298" s="278"/>
      <c r="Q298" s="278"/>
      <c r="R298" s="278"/>
      <c r="S298" s="278"/>
      <c r="T298" s="278"/>
      <c r="U298" s="278"/>
      <c r="V298" s="278"/>
      <c r="W298" s="278"/>
      <c r="X298" s="278"/>
      <c r="Y298" s="278"/>
      <c r="Z298" s="278"/>
      <c r="AA298" s="278"/>
      <c r="AB298" s="278"/>
      <c r="AC298" s="278"/>
      <c r="AD298" s="278"/>
      <c r="AE298" s="278"/>
      <c r="AF298" s="276"/>
      <c r="AG298" s="278"/>
    </row>
    <row r="299" spans="1:33" s="3" customFormat="1">
      <c r="A299" s="278"/>
      <c r="B299" s="278"/>
      <c r="C299" s="278"/>
      <c r="D299" s="278"/>
      <c r="E299" s="278"/>
      <c r="F299" s="278"/>
      <c r="G299" s="278"/>
      <c r="H299" s="278"/>
      <c r="I299" s="276"/>
      <c r="J299" s="276"/>
      <c r="K299" s="276"/>
      <c r="L299" s="276"/>
      <c r="M299" s="278"/>
      <c r="N299" s="278"/>
      <c r="O299" s="278"/>
      <c r="P299" s="278"/>
      <c r="Q299" s="278"/>
      <c r="R299" s="278"/>
      <c r="S299" s="278"/>
      <c r="T299" s="278"/>
      <c r="U299" s="278"/>
      <c r="V299" s="278"/>
      <c r="W299" s="278"/>
      <c r="X299" s="278"/>
      <c r="Y299" s="278"/>
      <c r="Z299" s="278"/>
      <c r="AA299" s="278"/>
      <c r="AB299" s="278"/>
      <c r="AC299" s="278"/>
      <c r="AD299" s="278"/>
      <c r="AE299" s="278"/>
      <c r="AF299" s="276"/>
      <c r="AG299" s="278"/>
    </row>
    <row r="300" spans="1:33" s="3" customFormat="1">
      <c r="A300" s="278"/>
      <c r="B300" s="278"/>
      <c r="C300" s="278"/>
      <c r="D300" s="278"/>
      <c r="E300" s="278"/>
      <c r="F300" s="278"/>
      <c r="G300" s="278"/>
      <c r="H300" s="278"/>
      <c r="I300" s="276"/>
      <c r="J300" s="276"/>
      <c r="K300" s="276"/>
      <c r="L300" s="276"/>
      <c r="M300" s="278"/>
      <c r="N300" s="278"/>
      <c r="O300" s="278"/>
      <c r="P300" s="278"/>
      <c r="Q300" s="278"/>
      <c r="R300" s="278"/>
      <c r="S300" s="278"/>
      <c r="T300" s="278"/>
      <c r="U300" s="278"/>
      <c r="V300" s="278"/>
      <c r="W300" s="278"/>
      <c r="X300" s="278"/>
      <c r="Y300" s="278"/>
      <c r="Z300" s="278"/>
      <c r="AA300" s="278"/>
      <c r="AB300" s="278"/>
      <c r="AC300" s="278"/>
      <c r="AD300" s="278"/>
      <c r="AE300" s="278"/>
      <c r="AF300" s="276"/>
      <c r="AG300" s="278"/>
    </row>
    <row r="301" spans="1:33" s="3" customFormat="1">
      <c r="A301" s="278"/>
      <c r="B301" s="278"/>
      <c r="C301" s="278"/>
      <c r="D301" s="278"/>
      <c r="E301" s="278"/>
      <c r="F301" s="278"/>
      <c r="G301" s="278"/>
      <c r="H301" s="278"/>
      <c r="I301" s="276"/>
      <c r="J301" s="276"/>
      <c r="K301" s="276"/>
      <c r="L301" s="276"/>
      <c r="M301" s="278"/>
      <c r="N301" s="278"/>
      <c r="O301" s="278"/>
      <c r="P301" s="278"/>
      <c r="Q301" s="278"/>
      <c r="R301" s="278"/>
      <c r="S301" s="278"/>
      <c r="T301" s="278"/>
      <c r="U301" s="278"/>
      <c r="V301" s="278"/>
      <c r="W301" s="278"/>
      <c r="X301" s="278"/>
      <c r="Y301" s="278"/>
      <c r="Z301" s="278"/>
      <c r="AA301" s="278"/>
      <c r="AB301" s="278"/>
      <c r="AC301" s="278"/>
      <c r="AD301" s="278"/>
      <c r="AE301" s="278"/>
      <c r="AF301" s="276"/>
      <c r="AG301" s="278"/>
    </row>
    <row r="302" spans="1:33" s="3" customFormat="1">
      <c r="A302" s="278"/>
      <c r="B302" s="278"/>
      <c r="C302" s="278"/>
      <c r="D302" s="278"/>
      <c r="E302" s="278"/>
      <c r="F302" s="278"/>
      <c r="G302" s="278"/>
      <c r="H302" s="278"/>
      <c r="I302" s="276"/>
      <c r="J302" s="276"/>
      <c r="K302" s="276"/>
      <c r="L302" s="276"/>
      <c r="M302" s="278"/>
      <c r="N302" s="278"/>
      <c r="O302" s="278"/>
      <c r="P302" s="278"/>
      <c r="Q302" s="278"/>
      <c r="R302" s="278"/>
      <c r="S302" s="278"/>
      <c r="T302" s="278"/>
      <c r="U302" s="278"/>
      <c r="V302" s="278"/>
      <c r="W302" s="278"/>
      <c r="X302" s="278"/>
      <c r="Y302" s="278"/>
      <c r="Z302" s="278"/>
      <c r="AA302" s="278"/>
      <c r="AB302" s="278"/>
      <c r="AC302" s="278"/>
      <c r="AD302" s="278"/>
      <c r="AE302" s="278"/>
      <c r="AF302" s="276"/>
      <c r="AG302" s="278"/>
    </row>
    <row r="303" spans="1:33" s="3" customFormat="1">
      <c r="A303" s="278"/>
      <c r="B303" s="278"/>
      <c r="C303" s="278"/>
      <c r="D303" s="278"/>
      <c r="E303" s="278"/>
      <c r="F303" s="278"/>
      <c r="G303" s="278"/>
      <c r="H303" s="278"/>
      <c r="I303" s="276"/>
      <c r="J303" s="276"/>
      <c r="K303" s="276"/>
      <c r="L303" s="276"/>
      <c r="M303" s="278"/>
      <c r="N303" s="278"/>
      <c r="O303" s="278"/>
      <c r="P303" s="278"/>
      <c r="Q303" s="278"/>
      <c r="R303" s="278"/>
      <c r="S303" s="278"/>
      <c r="T303" s="278"/>
      <c r="U303" s="278"/>
      <c r="V303" s="278"/>
      <c r="W303" s="278"/>
      <c r="X303" s="278"/>
      <c r="Y303" s="278"/>
      <c r="Z303" s="278"/>
      <c r="AA303" s="278"/>
      <c r="AB303" s="278"/>
      <c r="AC303" s="278"/>
      <c r="AD303" s="278"/>
      <c r="AE303" s="278"/>
      <c r="AF303" s="276"/>
      <c r="AG303" s="278"/>
    </row>
    <row r="304" spans="1:33" s="3" customFormat="1">
      <c r="A304" s="278"/>
      <c r="B304" s="278"/>
      <c r="C304" s="278"/>
      <c r="D304" s="278"/>
      <c r="E304" s="278"/>
      <c r="F304" s="278"/>
      <c r="G304" s="278"/>
      <c r="H304" s="278"/>
      <c r="I304" s="276"/>
      <c r="J304" s="276"/>
      <c r="K304" s="276"/>
      <c r="L304" s="276"/>
      <c r="M304" s="278"/>
      <c r="N304" s="278"/>
      <c r="O304" s="278"/>
      <c r="P304" s="278"/>
      <c r="Q304" s="278"/>
      <c r="R304" s="278"/>
      <c r="S304" s="278"/>
      <c r="T304" s="278"/>
      <c r="U304" s="278"/>
      <c r="V304" s="278"/>
      <c r="W304" s="278"/>
      <c r="X304" s="278"/>
      <c r="Y304" s="278"/>
      <c r="Z304" s="278"/>
      <c r="AA304" s="278"/>
      <c r="AB304" s="278"/>
      <c r="AC304" s="278"/>
      <c r="AD304" s="278"/>
      <c r="AE304" s="278"/>
      <c r="AF304" s="276"/>
      <c r="AG304" s="278"/>
    </row>
    <row r="305" spans="1:33" s="3" customFormat="1">
      <c r="A305" s="278"/>
      <c r="B305" s="278"/>
      <c r="C305" s="278"/>
      <c r="D305" s="278"/>
      <c r="E305" s="278"/>
      <c r="F305" s="278"/>
      <c r="G305" s="278"/>
      <c r="H305" s="278"/>
      <c r="I305" s="276"/>
      <c r="J305" s="276"/>
      <c r="K305" s="276"/>
      <c r="L305" s="276"/>
      <c r="M305" s="278"/>
      <c r="N305" s="278"/>
      <c r="O305" s="278"/>
      <c r="P305" s="278"/>
      <c r="Q305" s="278"/>
      <c r="R305" s="278"/>
      <c r="S305" s="278"/>
      <c r="T305" s="278"/>
      <c r="U305" s="278"/>
      <c r="V305" s="278"/>
      <c r="W305" s="278"/>
      <c r="X305" s="278"/>
      <c r="Y305" s="278"/>
      <c r="Z305" s="278"/>
      <c r="AA305" s="278"/>
      <c r="AB305" s="278"/>
      <c r="AC305" s="278"/>
      <c r="AD305" s="278"/>
      <c r="AE305" s="278"/>
      <c r="AF305" s="276"/>
      <c r="AG305" s="278"/>
    </row>
    <row r="306" spans="1:33" s="3" customFormat="1">
      <c r="A306" s="278"/>
      <c r="B306" s="278"/>
      <c r="C306" s="278"/>
      <c r="D306" s="278"/>
      <c r="E306" s="278"/>
      <c r="F306" s="278"/>
      <c r="G306" s="278"/>
      <c r="H306" s="278"/>
      <c r="I306" s="276"/>
      <c r="J306" s="276"/>
      <c r="K306" s="276"/>
      <c r="L306" s="276"/>
      <c r="M306" s="278"/>
      <c r="N306" s="278"/>
      <c r="O306" s="278"/>
      <c r="P306" s="278"/>
      <c r="Q306" s="278"/>
      <c r="R306" s="278"/>
      <c r="S306" s="278"/>
      <c r="T306" s="278"/>
      <c r="U306" s="278"/>
      <c r="V306" s="278"/>
      <c r="W306" s="278"/>
      <c r="X306" s="278"/>
      <c r="Y306" s="278"/>
      <c r="Z306" s="278"/>
      <c r="AA306" s="278"/>
      <c r="AB306" s="278"/>
      <c r="AC306" s="278"/>
      <c r="AD306" s="278"/>
      <c r="AE306" s="278"/>
      <c r="AF306" s="276"/>
      <c r="AG306" s="278"/>
    </row>
    <row r="307" spans="1:33" s="3" customFormat="1">
      <c r="A307" s="278"/>
      <c r="B307" s="278"/>
      <c r="C307" s="278"/>
      <c r="D307" s="278"/>
      <c r="E307" s="278"/>
      <c r="F307" s="278"/>
      <c r="G307" s="278"/>
      <c r="H307" s="278"/>
      <c r="I307" s="276"/>
      <c r="J307" s="276"/>
      <c r="K307" s="276"/>
      <c r="L307" s="276"/>
      <c r="M307" s="278"/>
      <c r="N307" s="278"/>
      <c r="O307" s="278"/>
      <c r="P307" s="278"/>
      <c r="Q307" s="278"/>
      <c r="R307" s="278"/>
      <c r="S307" s="278"/>
      <c r="T307" s="278"/>
      <c r="U307" s="278"/>
      <c r="V307" s="278"/>
      <c r="W307" s="278"/>
      <c r="X307" s="278"/>
      <c r="Y307" s="278"/>
      <c r="Z307" s="278"/>
      <c r="AA307" s="278"/>
      <c r="AB307" s="278"/>
      <c r="AC307" s="278"/>
      <c r="AD307" s="278"/>
      <c r="AE307" s="278"/>
      <c r="AF307" s="276"/>
      <c r="AG307" s="278"/>
    </row>
    <row r="308" spans="1:33" s="3" customFormat="1">
      <c r="A308" s="278"/>
      <c r="B308" s="278"/>
      <c r="C308" s="278"/>
      <c r="D308" s="278"/>
      <c r="E308" s="278"/>
      <c r="F308" s="278"/>
      <c r="G308" s="278"/>
      <c r="H308" s="278"/>
      <c r="I308" s="276"/>
      <c r="J308" s="276"/>
      <c r="K308" s="276"/>
      <c r="L308" s="276"/>
      <c r="M308" s="278"/>
      <c r="N308" s="278"/>
      <c r="O308" s="278"/>
      <c r="P308" s="278"/>
      <c r="Q308" s="278"/>
      <c r="R308" s="278"/>
      <c r="S308" s="278"/>
      <c r="T308" s="278"/>
      <c r="U308" s="278"/>
      <c r="V308" s="278"/>
      <c r="W308" s="278"/>
      <c r="X308" s="278"/>
      <c r="Y308" s="278"/>
      <c r="Z308" s="278"/>
      <c r="AA308" s="278"/>
      <c r="AB308" s="278"/>
      <c r="AC308" s="278"/>
      <c r="AD308" s="278"/>
      <c r="AE308" s="278"/>
      <c r="AF308" s="276"/>
      <c r="AG308" s="278"/>
    </row>
    <row r="309" spans="1:33" s="3" customFormat="1">
      <c r="A309" s="278"/>
      <c r="B309" s="278"/>
      <c r="C309" s="278"/>
      <c r="D309" s="278"/>
      <c r="E309" s="278"/>
      <c r="F309" s="278"/>
      <c r="G309" s="278"/>
      <c r="H309" s="278"/>
      <c r="I309" s="276"/>
      <c r="J309" s="276"/>
      <c r="K309" s="276"/>
      <c r="L309" s="276"/>
      <c r="M309" s="278"/>
      <c r="N309" s="278"/>
      <c r="O309" s="278"/>
      <c r="P309" s="278"/>
      <c r="Q309" s="278"/>
      <c r="R309" s="278"/>
      <c r="S309" s="278"/>
      <c r="T309" s="278"/>
      <c r="U309" s="278"/>
      <c r="V309" s="278"/>
      <c r="W309" s="278"/>
      <c r="X309" s="278"/>
      <c r="Y309" s="278"/>
      <c r="Z309" s="278"/>
      <c r="AA309" s="278"/>
      <c r="AB309" s="278"/>
      <c r="AC309" s="278"/>
      <c r="AD309" s="278"/>
      <c r="AE309" s="278"/>
      <c r="AF309" s="276"/>
      <c r="AG309" s="278"/>
    </row>
    <row r="310" spans="1:33" s="3" customFormat="1">
      <c r="A310" s="278"/>
      <c r="B310" s="278"/>
      <c r="C310" s="278"/>
      <c r="D310" s="278"/>
      <c r="E310" s="278"/>
      <c r="F310" s="278"/>
      <c r="G310" s="278"/>
      <c r="H310" s="278"/>
      <c r="I310" s="276"/>
      <c r="J310" s="276"/>
      <c r="K310" s="276"/>
      <c r="L310" s="276"/>
      <c r="M310" s="278"/>
      <c r="N310" s="278"/>
      <c r="O310" s="278"/>
      <c r="P310" s="278"/>
      <c r="Q310" s="278"/>
      <c r="R310" s="278"/>
      <c r="S310" s="278"/>
      <c r="T310" s="278"/>
      <c r="U310" s="278"/>
      <c r="V310" s="278"/>
      <c r="W310" s="278"/>
      <c r="X310" s="278"/>
      <c r="Y310" s="278"/>
      <c r="Z310" s="278"/>
      <c r="AA310" s="278"/>
      <c r="AB310" s="278"/>
      <c r="AC310" s="278"/>
      <c r="AD310" s="278"/>
      <c r="AE310" s="278"/>
      <c r="AF310" s="276"/>
      <c r="AG310" s="278"/>
    </row>
    <row r="311" spans="1:33" s="3" customFormat="1">
      <c r="A311" s="278"/>
      <c r="B311" s="278"/>
      <c r="C311" s="278"/>
      <c r="D311" s="278"/>
      <c r="E311" s="278"/>
      <c r="F311" s="278"/>
      <c r="G311" s="278"/>
      <c r="H311" s="278"/>
      <c r="I311" s="276"/>
      <c r="J311" s="276"/>
      <c r="K311" s="276"/>
      <c r="L311" s="276"/>
      <c r="M311" s="278"/>
      <c r="N311" s="278"/>
      <c r="O311" s="278"/>
      <c r="P311" s="278"/>
      <c r="Q311" s="278"/>
      <c r="R311" s="278"/>
      <c r="S311" s="278"/>
      <c r="T311" s="278"/>
      <c r="U311" s="278"/>
      <c r="V311" s="278"/>
      <c r="W311" s="278"/>
      <c r="X311" s="278"/>
      <c r="Y311" s="278"/>
      <c r="Z311" s="278"/>
      <c r="AA311" s="278"/>
      <c r="AB311" s="278"/>
      <c r="AC311" s="278"/>
      <c r="AD311" s="278"/>
      <c r="AE311" s="278"/>
      <c r="AF311" s="276"/>
      <c r="AG311" s="278"/>
    </row>
    <row r="312" spans="1:33" s="3" customFormat="1">
      <c r="A312" s="278"/>
      <c r="B312" s="278"/>
      <c r="C312" s="278"/>
      <c r="D312" s="278"/>
      <c r="E312" s="278"/>
      <c r="F312" s="278"/>
      <c r="G312" s="278"/>
      <c r="H312" s="278"/>
      <c r="I312" s="276"/>
      <c r="J312" s="276"/>
      <c r="K312" s="276"/>
      <c r="L312" s="276"/>
      <c r="M312" s="278"/>
      <c r="N312" s="278"/>
      <c r="O312" s="278"/>
      <c r="P312" s="278"/>
      <c r="Q312" s="278"/>
      <c r="R312" s="278"/>
      <c r="S312" s="278"/>
      <c r="T312" s="278"/>
      <c r="U312" s="278"/>
      <c r="V312" s="278"/>
      <c r="W312" s="278"/>
      <c r="X312" s="278"/>
      <c r="Y312" s="278"/>
      <c r="Z312" s="278"/>
      <c r="AA312" s="278"/>
      <c r="AB312" s="278"/>
      <c r="AC312" s="278"/>
      <c r="AD312" s="278"/>
      <c r="AE312" s="278"/>
      <c r="AF312" s="276"/>
      <c r="AG312" s="278"/>
    </row>
    <row r="313" spans="1:33" s="3" customFormat="1">
      <c r="A313" s="278"/>
      <c r="B313" s="278"/>
      <c r="C313" s="278"/>
      <c r="D313" s="278"/>
      <c r="E313" s="278"/>
      <c r="F313" s="278"/>
      <c r="G313" s="278"/>
      <c r="H313" s="278"/>
      <c r="I313" s="276"/>
      <c r="J313" s="276"/>
      <c r="K313" s="276"/>
      <c r="L313" s="276"/>
      <c r="M313" s="278"/>
      <c r="N313" s="278"/>
      <c r="O313" s="278"/>
      <c r="P313" s="278"/>
      <c r="Q313" s="278"/>
      <c r="R313" s="278"/>
      <c r="S313" s="278"/>
      <c r="T313" s="278"/>
      <c r="U313" s="278"/>
      <c r="V313" s="278"/>
      <c r="W313" s="278"/>
      <c r="X313" s="278"/>
      <c r="Y313" s="278"/>
      <c r="Z313" s="278"/>
      <c r="AA313" s="278"/>
      <c r="AB313" s="278"/>
      <c r="AC313" s="278"/>
      <c r="AD313" s="278"/>
      <c r="AE313" s="278"/>
      <c r="AF313" s="276"/>
      <c r="AG313" s="278"/>
    </row>
    <row r="314" spans="1:33" s="3" customFormat="1">
      <c r="A314" s="278"/>
      <c r="B314" s="278"/>
      <c r="C314" s="278"/>
      <c r="D314" s="278"/>
      <c r="E314" s="278"/>
      <c r="F314" s="278"/>
      <c r="G314" s="278"/>
      <c r="H314" s="278"/>
      <c r="I314" s="276"/>
      <c r="J314" s="276"/>
      <c r="K314" s="276"/>
      <c r="L314" s="276"/>
      <c r="M314" s="278"/>
      <c r="N314" s="278"/>
      <c r="O314" s="278"/>
      <c r="P314" s="278"/>
      <c r="Q314" s="278"/>
      <c r="R314" s="278"/>
      <c r="S314" s="278"/>
      <c r="T314" s="278"/>
      <c r="U314" s="278"/>
      <c r="V314" s="278"/>
      <c r="W314" s="278"/>
      <c r="X314" s="278"/>
      <c r="Y314" s="278"/>
      <c r="Z314" s="278"/>
      <c r="AA314" s="278"/>
      <c r="AB314" s="278"/>
      <c r="AC314" s="278"/>
      <c r="AD314" s="278"/>
      <c r="AE314" s="278"/>
      <c r="AF314" s="276"/>
      <c r="AG314" s="278"/>
    </row>
    <row r="315" spans="1:33" s="3" customFormat="1">
      <c r="A315" s="278"/>
      <c r="B315" s="278"/>
      <c r="C315" s="278"/>
      <c r="D315" s="278"/>
      <c r="E315" s="278"/>
      <c r="F315" s="278"/>
      <c r="G315" s="278"/>
      <c r="H315" s="278"/>
      <c r="I315" s="276"/>
      <c r="J315" s="276"/>
      <c r="K315" s="276"/>
      <c r="L315" s="276"/>
      <c r="M315" s="278"/>
      <c r="N315" s="278"/>
      <c r="O315" s="278"/>
      <c r="P315" s="278"/>
      <c r="Q315" s="278"/>
      <c r="R315" s="278"/>
      <c r="S315" s="278"/>
      <c r="T315" s="278"/>
      <c r="U315" s="278"/>
      <c r="V315" s="278"/>
      <c r="W315" s="278"/>
      <c r="X315" s="278"/>
      <c r="Y315" s="278"/>
      <c r="Z315" s="278"/>
      <c r="AA315" s="278"/>
      <c r="AB315" s="278"/>
      <c r="AC315" s="278"/>
      <c r="AD315" s="278"/>
      <c r="AE315" s="278"/>
      <c r="AF315" s="276"/>
      <c r="AG315" s="278"/>
    </row>
    <row r="316" spans="1:33" s="3" customFormat="1">
      <c r="A316" s="278"/>
      <c r="B316" s="278"/>
      <c r="C316" s="278"/>
      <c r="D316" s="278"/>
      <c r="E316" s="278"/>
      <c r="F316" s="278"/>
      <c r="G316" s="278"/>
      <c r="H316" s="278"/>
      <c r="I316" s="276"/>
      <c r="J316" s="276"/>
      <c r="K316" s="276"/>
      <c r="L316" s="276"/>
      <c r="M316" s="278"/>
      <c r="N316" s="278"/>
      <c r="O316" s="278"/>
      <c r="P316" s="278"/>
      <c r="Q316" s="278"/>
      <c r="R316" s="278"/>
      <c r="S316" s="278"/>
      <c r="T316" s="278"/>
      <c r="U316" s="278"/>
      <c r="V316" s="278"/>
      <c r="W316" s="278"/>
      <c r="X316" s="278"/>
      <c r="Y316" s="278"/>
      <c r="Z316" s="278"/>
      <c r="AA316" s="278"/>
      <c r="AB316" s="278"/>
      <c r="AC316" s="278"/>
      <c r="AD316" s="278"/>
      <c r="AE316" s="278"/>
      <c r="AF316" s="276"/>
      <c r="AG316" s="278"/>
    </row>
    <row r="317" spans="1:33" s="3" customFormat="1">
      <c r="A317" s="278"/>
      <c r="B317" s="278"/>
      <c r="C317" s="278"/>
      <c r="D317" s="278"/>
      <c r="E317" s="278"/>
      <c r="F317" s="278"/>
      <c r="G317" s="278"/>
      <c r="H317" s="278"/>
      <c r="I317" s="276"/>
      <c r="J317" s="276"/>
      <c r="K317" s="276"/>
      <c r="L317" s="276"/>
      <c r="M317" s="278"/>
      <c r="N317" s="278"/>
      <c r="O317" s="278"/>
      <c r="P317" s="278"/>
      <c r="Q317" s="278"/>
      <c r="R317" s="278"/>
      <c r="S317" s="278"/>
      <c r="T317" s="278"/>
      <c r="U317" s="278"/>
      <c r="V317" s="278"/>
      <c r="W317" s="278"/>
      <c r="X317" s="278"/>
      <c r="Y317" s="278"/>
      <c r="Z317" s="278"/>
      <c r="AA317" s="278"/>
      <c r="AB317" s="278"/>
      <c r="AC317" s="278"/>
      <c r="AD317" s="278"/>
      <c r="AE317" s="278"/>
      <c r="AF317" s="276"/>
      <c r="AG317" s="278"/>
    </row>
    <row r="318" spans="1:33" s="3" customFormat="1">
      <c r="A318" s="278"/>
      <c r="B318" s="278"/>
      <c r="C318" s="278"/>
      <c r="D318" s="278"/>
      <c r="E318" s="278"/>
      <c r="F318" s="278"/>
      <c r="G318" s="278"/>
      <c r="H318" s="278"/>
      <c r="I318" s="276"/>
      <c r="J318" s="276"/>
      <c r="K318" s="276"/>
      <c r="L318" s="276"/>
      <c r="M318" s="278"/>
      <c r="N318" s="278"/>
      <c r="O318" s="278"/>
      <c r="P318" s="278"/>
      <c r="Q318" s="278"/>
      <c r="R318" s="278"/>
      <c r="S318" s="278"/>
      <c r="T318" s="278"/>
      <c r="U318" s="278"/>
      <c r="V318" s="278"/>
      <c r="W318" s="278"/>
      <c r="X318" s="278"/>
      <c r="Y318" s="278"/>
      <c r="Z318" s="278"/>
      <c r="AA318" s="278"/>
      <c r="AB318" s="278"/>
      <c r="AC318" s="278"/>
      <c r="AD318" s="278"/>
      <c r="AE318" s="278"/>
      <c r="AF318" s="276"/>
      <c r="AG318" s="278"/>
    </row>
    <row r="319" spans="1:33" s="3" customFormat="1">
      <c r="A319" s="278"/>
      <c r="B319" s="278"/>
      <c r="C319" s="278"/>
      <c r="D319" s="278"/>
      <c r="E319" s="278"/>
      <c r="F319" s="278"/>
      <c r="G319" s="278"/>
      <c r="H319" s="278"/>
      <c r="I319" s="276"/>
      <c r="J319" s="276"/>
      <c r="K319" s="276"/>
      <c r="L319" s="276"/>
      <c r="M319" s="278"/>
      <c r="N319" s="278"/>
      <c r="O319" s="278"/>
      <c r="P319" s="278"/>
      <c r="Q319" s="278"/>
      <c r="R319" s="278"/>
      <c r="S319" s="278"/>
      <c r="T319" s="278"/>
      <c r="U319" s="278"/>
      <c r="V319" s="278"/>
      <c r="W319" s="278"/>
      <c r="X319" s="278"/>
      <c r="Y319" s="278"/>
      <c r="Z319" s="278"/>
      <c r="AA319" s="278"/>
      <c r="AB319" s="278"/>
      <c r="AC319" s="278"/>
      <c r="AD319" s="278"/>
      <c r="AE319" s="278"/>
      <c r="AF319" s="276"/>
      <c r="AG319" s="278"/>
    </row>
    <row r="320" spans="1:33" s="3" customFormat="1">
      <c r="A320" s="278"/>
      <c r="B320" s="278"/>
      <c r="C320" s="278"/>
      <c r="D320" s="278"/>
      <c r="E320" s="278"/>
      <c r="F320" s="278"/>
      <c r="G320" s="278"/>
      <c r="H320" s="278"/>
      <c r="I320" s="276"/>
      <c r="J320" s="276"/>
      <c r="K320" s="276"/>
      <c r="L320" s="276"/>
      <c r="M320" s="278"/>
      <c r="N320" s="278"/>
      <c r="O320" s="278"/>
      <c r="P320" s="278"/>
      <c r="Q320" s="278"/>
      <c r="R320" s="278"/>
      <c r="S320" s="278"/>
      <c r="T320" s="278"/>
      <c r="U320" s="278"/>
      <c r="V320" s="278"/>
      <c r="W320" s="278"/>
      <c r="X320" s="278"/>
      <c r="Y320" s="278"/>
      <c r="Z320" s="278"/>
      <c r="AA320" s="278"/>
      <c r="AB320" s="278"/>
      <c r="AC320" s="278"/>
      <c r="AD320" s="278"/>
      <c r="AE320" s="278"/>
      <c r="AF320" s="276"/>
      <c r="AG320" s="278"/>
    </row>
    <row r="321" spans="1:33" s="3" customFormat="1">
      <c r="A321" s="278"/>
      <c r="B321" s="278"/>
      <c r="C321" s="278"/>
      <c r="D321" s="278"/>
      <c r="E321" s="278"/>
      <c r="F321" s="278"/>
      <c r="G321" s="278"/>
      <c r="H321" s="278"/>
      <c r="I321" s="276"/>
      <c r="J321" s="276"/>
      <c r="K321" s="276"/>
      <c r="L321" s="276"/>
      <c r="M321" s="278"/>
      <c r="N321" s="278"/>
      <c r="O321" s="278"/>
      <c r="P321" s="278"/>
      <c r="Q321" s="278"/>
      <c r="R321" s="278"/>
      <c r="S321" s="278"/>
      <c r="T321" s="278"/>
      <c r="U321" s="278"/>
      <c r="V321" s="278"/>
      <c r="W321" s="278"/>
      <c r="X321" s="278"/>
      <c r="Y321" s="278"/>
      <c r="Z321" s="278"/>
      <c r="AA321" s="278"/>
      <c r="AB321" s="278"/>
      <c r="AC321" s="278"/>
      <c r="AD321" s="278"/>
      <c r="AE321" s="278"/>
      <c r="AF321" s="276"/>
      <c r="AG321" s="278"/>
    </row>
    <row r="322" spans="1:33" s="3" customFormat="1">
      <c r="A322" s="278"/>
      <c r="B322" s="278"/>
      <c r="C322" s="278"/>
      <c r="D322" s="278"/>
      <c r="E322" s="278"/>
      <c r="F322" s="278"/>
      <c r="G322" s="278"/>
      <c r="H322" s="278"/>
      <c r="I322" s="276"/>
      <c r="J322" s="276"/>
      <c r="K322" s="276"/>
      <c r="L322" s="276"/>
      <c r="M322" s="278"/>
      <c r="N322" s="278"/>
      <c r="O322" s="278"/>
      <c r="P322" s="278"/>
      <c r="Q322" s="278"/>
      <c r="R322" s="278"/>
      <c r="S322" s="278"/>
      <c r="T322" s="278"/>
      <c r="U322" s="278"/>
      <c r="V322" s="278"/>
      <c r="W322" s="278"/>
      <c r="X322" s="278"/>
      <c r="Y322" s="278"/>
      <c r="Z322" s="278"/>
      <c r="AA322" s="278"/>
      <c r="AB322" s="278"/>
      <c r="AC322" s="278"/>
      <c r="AD322" s="278"/>
      <c r="AE322" s="278"/>
      <c r="AF322" s="276"/>
      <c r="AG322" s="278"/>
    </row>
    <row r="323" spans="1:33" s="3" customFormat="1">
      <c r="A323" s="278"/>
      <c r="B323" s="278"/>
      <c r="C323" s="278"/>
      <c r="D323" s="278"/>
      <c r="E323" s="278"/>
      <c r="F323" s="278"/>
      <c r="G323" s="278"/>
      <c r="H323" s="278"/>
      <c r="I323" s="276"/>
      <c r="J323" s="276"/>
      <c r="K323" s="276"/>
      <c r="L323" s="276"/>
      <c r="M323" s="278"/>
      <c r="N323" s="278"/>
      <c r="O323" s="278"/>
      <c r="P323" s="278"/>
      <c r="Q323" s="278"/>
      <c r="R323" s="278"/>
      <c r="S323" s="278"/>
      <c r="T323" s="278"/>
      <c r="U323" s="278"/>
      <c r="V323" s="278"/>
      <c r="W323" s="278"/>
      <c r="X323" s="278"/>
      <c r="Y323" s="278"/>
      <c r="Z323" s="278"/>
      <c r="AA323" s="278"/>
      <c r="AB323" s="278"/>
      <c r="AC323" s="278"/>
      <c r="AD323" s="278"/>
      <c r="AE323" s="278"/>
      <c r="AF323" s="276"/>
      <c r="AG323" s="278"/>
    </row>
    <row r="324" spans="1:33" s="3" customFormat="1">
      <c r="A324" s="278"/>
      <c r="B324" s="278"/>
      <c r="C324" s="278"/>
      <c r="D324" s="278"/>
      <c r="E324" s="278"/>
      <c r="F324" s="278"/>
      <c r="G324" s="278"/>
      <c r="H324" s="278"/>
      <c r="I324" s="276"/>
      <c r="J324" s="276"/>
      <c r="K324" s="276"/>
      <c r="L324" s="276"/>
      <c r="M324" s="278"/>
      <c r="N324" s="278"/>
      <c r="O324" s="278"/>
      <c r="P324" s="278"/>
      <c r="Q324" s="278"/>
      <c r="R324" s="278"/>
      <c r="S324" s="278"/>
      <c r="T324" s="278"/>
      <c r="U324" s="278"/>
      <c r="V324" s="278"/>
      <c r="W324" s="278"/>
      <c r="X324" s="278"/>
      <c r="Y324" s="278"/>
      <c r="Z324" s="278"/>
      <c r="AA324" s="278"/>
      <c r="AB324" s="278"/>
      <c r="AC324" s="278"/>
      <c r="AD324" s="278"/>
      <c r="AE324" s="278"/>
      <c r="AF324" s="276"/>
      <c r="AG324" s="278"/>
    </row>
    <row r="325" spans="1:33" s="3" customFormat="1">
      <c r="A325" s="278"/>
      <c r="B325" s="278"/>
      <c r="C325" s="278"/>
      <c r="D325" s="278"/>
      <c r="E325" s="278"/>
      <c r="F325" s="278"/>
      <c r="G325" s="278"/>
      <c r="H325" s="278"/>
      <c r="I325" s="276"/>
      <c r="J325" s="276"/>
      <c r="K325" s="276"/>
      <c r="L325" s="276"/>
      <c r="M325" s="278"/>
      <c r="N325" s="278"/>
      <c r="O325" s="278"/>
      <c r="P325" s="278"/>
      <c r="Q325" s="278"/>
      <c r="R325" s="278"/>
      <c r="S325" s="278"/>
      <c r="T325" s="278"/>
      <c r="U325" s="278"/>
      <c r="V325" s="278"/>
      <c r="W325" s="278"/>
      <c r="X325" s="278"/>
      <c r="Y325" s="278"/>
      <c r="Z325" s="278"/>
      <c r="AA325" s="278"/>
      <c r="AB325" s="278"/>
      <c r="AC325" s="278"/>
      <c r="AD325" s="278"/>
      <c r="AE325" s="278"/>
      <c r="AF325" s="276"/>
      <c r="AG325" s="278"/>
    </row>
    <row r="326" spans="1:33" s="3" customFormat="1">
      <c r="A326" s="278"/>
      <c r="B326" s="278"/>
      <c r="C326" s="278"/>
      <c r="D326" s="278"/>
      <c r="E326" s="278"/>
      <c r="F326" s="278"/>
      <c r="G326" s="278"/>
      <c r="H326" s="278"/>
      <c r="I326" s="276"/>
      <c r="J326" s="276"/>
      <c r="K326" s="276"/>
      <c r="L326" s="276"/>
      <c r="M326" s="278"/>
      <c r="N326" s="278"/>
      <c r="O326" s="278"/>
      <c r="P326" s="278"/>
      <c r="Q326" s="278"/>
      <c r="R326" s="278"/>
      <c r="S326" s="278"/>
      <c r="T326" s="278"/>
      <c r="U326" s="278"/>
      <c r="V326" s="278"/>
      <c r="W326" s="278"/>
      <c r="X326" s="278"/>
      <c r="Y326" s="278"/>
      <c r="Z326" s="278"/>
      <c r="AA326" s="278"/>
      <c r="AB326" s="278"/>
      <c r="AC326" s="278"/>
      <c r="AD326" s="278"/>
      <c r="AE326" s="278"/>
      <c r="AF326" s="276"/>
      <c r="AG326" s="278"/>
    </row>
    <row r="327" spans="1:33" s="3" customFormat="1">
      <c r="A327" s="278"/>
      <c r="B327" s="278"/>
      <c r="C327" s="278"/>
      <c r="D327" s="278"/>
      <c r="E327" s="278"/>
      <c r="F327" s="278"/>
      <c r="G327" s="278"/>
      <c r="H327" s="278"/>
      <c r="I327" s="276"/>
      <c r="J327" s="276"/>
      <c r="K327" s="276"/>
      <c r="L327" s="276"/>
      <c r="M327" s="278"/>
      <c r="N327" s="278"/>
      <c r="O327" s="278"/>
      <c r="P327" s="278"/>
      <c r="Q327" s="278"/>
      <c r="R327" s="278"/>
      <c r="S327" s="278"/>
      <c r="T327" s="278"/>
      <c r="U327" s="278"/>
      <c r="V327" s="278"/>
      <c r="W327" s="278"/>
      <c r="X327" s="278"/>
      <c r="Y327" s="278"/>
      <c r="Z327" s="278"/>
      <c r="AA327" s="278"/>
      <c r="AB327" s="278"/>
      <c r="AC327" s="278"/>
      <c r="AD327" s="278"/>
      <c r="AE327" s="278"/>
      <c r="AF327" s="276"/>
      <c r="AG327" s="278"/>
    </row>
    <row r="328" spans="1:33" s="3" customFormat="1">
      <c r="A328" s="278"/>
      <c r="B328" s="278"/>
      <c r="C328" s="278"/>
      <c r="D328" s="278"/>
      <c r="E328" s="278"/>
      <c r="F328" s="278"/>
      <c r="G328" s="278"/>
      <c r="H328" s="278"/>
      <c r="I328" s="276"/>
      <c r="J328" s="276"/>
      <c r="K328" s="276"/>
      <c r="L328" s="276"/>
      <c r="M328" s="278"/>
      <c r="N328" s="278"/>
      <c r="O328" s="278"/>
      <c r="P328" s="278"/>
      <c r="Q328" s="278"/>
      <c r="R328" s="278"/>
      <c r="S328" s="278"/>
      <c r="T328" s="278"/>
      <c r="U328" s="278"/>
      <c r="V328" s="278"/>
      <c r="W328" s="278"/>
      <c r="X328" s="278"/>
      <c r="Y328" s="278"/>
      <c r="Z328" s="278"/>
      <c r="AA328" s="278"/>
      <c r="AB328" s="278"/>
      <c r="AC328" s="278"/>
      <c r="AD328" s="278"/>
      <c r="AE328" s="278"/>
      <c r="AF328" s="276"/>
      <c r="AG328" s="278"/>
    </row>
    <row r="329" spans="1:33" s="3" customFormat="1">
      <c r="A329" s="278"/>
      <c r="B329" s="278"/>
      <c r="C329" s="278"/>
      <c r="D329" s="278"/>
      <c r="E329" s="278"/>
      <c r="F329" s="278"/>
      <c r="G329" s="278"/>
      <c r="H329" s="278"/>
      <c r="I329" s="276"/>
      <c r="J329" s="276"/>
      <c r="K329" s="276"/>
      <c r="L329" s="276"/>
      <c r="M329" s="278"/>
      <c r="N329" s="278"/>
      <c r="O329" s="278"/>
      <c r="P329" s="278"/>
      <c r="Q329" s="278"/>
      <c r="R329" s="278"/>
      <c r="S329" s="278"/>
      <c r="T329" s="278"/>
      <c r="U329" s="278"/>
      <c r="V329" s="278"/>
      <c r="W329" s="278"/>
      <c r="X329" s="278"/>
      <c r="Y329" s="278"/>
      <c r="Z329" s="278"/>
      <c r="AA329" s="278"/>
      <c r="AB329" s="278"/>
      <c r="AC329" s="278"/>
      <c r="AD329" s="278"/>
      <c r="AE329" s="278"/>
      <c r="AF329" s="276"/>
      <c r="AG329" s="278"/>
    </row>
    <row r="330" spans="1:33" s="3" customFormat="1">
      <c r="A330" s="278"/>
      <c r="B330" s="278"/>
      <c r="C330" s="278"/>
      <c r="D330" s="278"/>
      <c r="E330" s="278"/>
      <c r="F330" s="278"/>
      <c r="G330" s="278"/>
      <c r="H330" s="278"/>
      <c r="I330" s="276"/>
      <c r="J330" s="276"/>
      <c r="K330" s="276"/>
      <c r="L330" s="276"/>
      <c r="M330" s="278"/>
      <c r="N330" s="278"/>
      <c r="O330" s="278"/>
      <c r="P330" s="278"/>
      <c r="Q330" s="278"/>
      <c r="R330" s="278"/>
      <c r="S330" s="278"/>
      <c r="T330" s="278"/>
      <c r="U330" s="278"/>
      <c r="V330" s="278"/>
      <c r="W330" s="278"/>
      <c r="X330" s="278"/>
      <c r="Y330" s="278"/>
      <c r="Z330" s="278"/>
      <c r="AA330" s="278"/>
      <c r="AB330" s="278"/>
      <c r="AC330" s="278"/>
      <c r="AD330" s="278"/>
      <c r="AE330" s="278"/>
      <c r="AF330" s="276"/>
      <c r="AG330" s="278"/>
    </row>
    <row r="331" spans="1:33" s="3" customFormat="1">
      <c r="A331" s="278"/>
      <c r="B331" s="278"/>
      <c r="C331" s="278"/>
      <c r="D331" s="278"/>
      <c r="E331" s="278"/>
      <c r="F331" s="278"/>
      <c r="G331" s="278"/>
      <c r="H331" s="278"/>
      <c r="I331" s="276"/>
      <c r="J331" s="276"/>
      <c r="K331" s="276"/>
      <c r="L331" s="276"/>
      <c r="M331" s="278"/>
      <c r="N331" s="278"/>
      <c r="O331" s="278"/>
      <c r="P331" s="278"/>
      <c r="Q331" s="278"/>
      <c r="R331" s="278"/>
      <c r="S331" s="278"/>
      <c r="T331" s="278"/>
      <c r="U331" s="278"/>
      <c r="V331" s="278"/>
      <c r="W331" s="278"/>
      <c r="X331" s="278"/>
      <c r="Y331" s="278"/>
      <c r="Z331" s="278"/>
      <c r="AA331" s="278"/>
      <c r="AB331" s="278"/>
      <c r="AC331" s="278"/>
      <c r="AD331" s="278"/>
      <c r="AE331" s="278"/>
      <c r="AF331" s="276"/>
      <c r="AG331" s="278"/>
    </row>
    <row r="332" spans="1:33" s="3" customFormat="1">
      <c r="A332" s="278"/>
      <c r="B332" s="278"/>
      <c r="C332" s="278"/>
      <c r="D332" s="278"/>
      <c r="E332" s="278"/>
      <c r="F332" s="278"/>
      <c r="G332" s="278"/>
      <c r="H332" s="278"/>
      <c r="I332" s="276"/>
      <c r="J332" s="276"/>
      <c r="K332" s="276"/>
      <c r="L332" s="276"/>
      <c r="M332" s="278"/>
      <c r="N332" s="278"/>
      <c r="O332" s="278"/>
      <c r="P332" s="278"/>
      <c r="Q332" s="278"/>
      <c r="R332" s="278"/>
      <c r="S332" s="278"/>
      <c r="T332" s="278"/>
      <c r="U332" s="278"/>
      <c r="V332" s="278"/>
      <c r="W332" s="278"/>
      <c r="X332" s="278"/>
      <c r="Y332" s="278"/>
      <c r="Z332" s="278"/>
      <c r="AA332" s="278"/>
      <c r="AB332" s="278"/>
      <c r="AC332" s="278"/>
      <c r="AD332" s="278"/>
      <c r="AE332" s="278"/>
      <c r="AF332" s="276"/>
      <c r="AG332" s="278"/>
    </row>
    <row r="333" spans="1:33" s="3" customFormat="1">
      <c r="A333" s="278"/>
      <c r="B333" s="278"/>
      <c r="C333" s="278"/>
      <c r="D333" s="278"/>
      <c r="E333" s="278"/>
      <c r="F333" s="278"/>
      <c r="G333" s="278"/>
      <c r="H333" s="278"/>
      <c r="I333" s="276"/>
      <c r="J333" s="276"/>
      <c r="K333" s="276"/>
      <c r="L333" s="276"/>
      <c r="M333" s="278"/>
      <c r="N333" s="278"/>
      <c r="O333" s="278"/>
      <c r="P333" s="278"/>
      <c r="Q333" s="278"/>
      <c r="R333" s="278"/>
      <c r="S333" s="278"/>
      <c r="T333" s="278"/>
      <c r="U333" s="278"/>
      <c r="V333" s="278"/>
      <c r="W333" s="278"/>
      <c r="X333" s="278"/>
      <c r="Y333" s="278"/>
      <c r="Z333" s="278"/>
      <c r="AA333" s="278"/>
      <c r="AB333" s="278"/>
      <c r="AC333" s="278"/>
      <c r="AD333" s="278"/>
      <c r="AE333" s="278"/>
      <c r="AF333" s="276"/>
      <c r="AG333" s="278"/>
    </row>
    <row r="334" spans="1:33" s="3" customFormat="1">
      <c r="A334" s="278"/>
      <c r="B334" s="278"/>
      <c r="C334" s="278"/>
      <c r="D334" s="278"/>
      <c r="E334" s="278"/>
      <c r="F334" s="278"/>
      <c r="G334" s="278"/>
      <c r="H334" s="278"/>
      <c r="I334" s="276"/>
      <c r="J334" s="276"/>
      <c r="K334" s="276"/>
      <c r="L334" s="276"/>
      <c r="M334" s="278"/>
      <c r="N334" s="278"/>
      <c r="O334" s="278"/>
      <c r="P334" s="278"/>
      <c r="Q334" s="278"/>
      <c r="R334" s="278"/>
      <c r="S334" s="278"/>
      <c r="T334" s="278"/>
      <c r="U334" s="278"/>
      <c r="V334" s="278"/>
      <c r="W334" s="278"/>
      <c r="X334" s="278"/>
      <c r="Y334" s="278"/>
      <c r="Z334" s="278"/>
      <c r="AA334" s="278"/>
      <c r="AB334" s="278"/>
      <c r="AC334" s="278"/>
      <c r="AD334" s="278"/>
      <c r="AE334" s="278"/>
      <c r="AF334" s="276"/>
      <c r="AG334" s="278"/>
    </row>
    <row r="335" spans="1:33" s="3" customFormat="1">
      <c r="A335" s="278"/>
      <c r="B335" s="278"/>
      <c r="C335" s="278"/>
      <c r="D335" s="278"/>
      <c r="E335" s="278"/>
      <c r="F335" s="278"/>
      <c r="G335" s="278"/>
      <c r="H335" s="278"/>
      <c r="I335" s="276"/>
      <c r="J335" s="276"/>
      <c r="K335" s="276"/>
      <c r="L335" s="276"/>
      <c r="M335" s="278"/>
      <c r="N335" s="278"/>
      <c r="O335" s="278"/>
      <c r="P335" s="278"/>
      <c r="Q335" s="278"/>
      <c r="R335" s="278"/>
      <c r="S335" s="278"/>
      <c r="T335" s="278"/>
      <c r="U335" s="278"/>
      <c r="V335" s="278"/>
      <c r="W335" s="278"/>
      <c r="X335" s="278"/>
      <c r="Y335" s="278"/>
      <c r="Z335" s="278"/>
      <c r="AA335" s="278"/>
      <c r="AB335" s="278"/>
      <c r="AC335" s="278"/>
      <c r="AD335" s="278"/>
      <c r="AE335" s="278"/>
      <c r="AF335" s="276"/>
      <c r="AG335" s="278"/>
    </row>
    <row r="336" spans="1:33" s="3" customFormat="1">
      <c r="A336" s="278"/>
      <c r="B336" s="278"/>
      <c r="C336" s="278"/>
      <c r="D336" s="278"/>
      <c r="E336" s="278"/>
      <c r="F336" s="278"/>
      <c r="G336" s="278"/>
      <c r="H336" s="278"/>
      <c r="I336" s="276"/>
      <c r="J336" s="276"/>
      <c r="K336" s="276"/>
      <c r="L336" s="276"/>
      <c r="M336" s="278"/>
      <c r="N336" s="278"/>
      <c r="O336" s="278"/>
      <c r="P336" s="278"/>
      <c r="Q336" s="278"/>
      <c r="R336" s="278"/>
      <c r="S336" s="278"/>
      <c r="T336" s="278"/>
      <c r="U336" s="278"/>
      <c r="V336" s="278"/>
      <c r="W336" s="278"/>
      <c r="X336" s="278"/>
      <c r="Y336" s="278"/>
      <c r="Z336" s="278"/>
      <c r="AA336" s="278"/>
      <c r="AB336" s="278"/>
      <c r="AC336" s="278"/>
      <c r="AD336" s="278"/>
      <c r="AE336" s="278"/>
      <c r="AF336" s="276"/>
      <c r="AG336" s="278"/>
    </row>
    <row r="337" spans="1:33" s="3" customFormat="1">
      <c r="A337" s="278"/>
      <c r="B337" s="278"/>
      <c r="C337" s="278"/>
      <c r="D337" s="278"/>
      <c r="E337" s="278"/>
      <c r="F337" s="278"/>
      <c r="G337" s="278"/>
      <c r="H337" s="278"/>
      <c r="I337" s="276"/>
      <c r="J337" s="276"/>
      <c r="K337" s="276"/>
      <c r="L337" s="276"/>
      <c r="M337" s="278"/>
      <c r="N337" s="278"/>
      <c r="O337" s="278"/>
      <c r="P337" s="278"/>
      <c r="Q337" s="278"/>
      <c r="R337" s="278"/>
      <c r="S337" s="278"/>
      <c r="T337" s="278"/>
      <c r="U337" s="278"/>
      <c r="V337" s="278"/>
      <c r="W337" s="278"/>
      <c r="X337" s="278"/>
      <c r="Y337" s="278"/>
      <c r="Z337" s="278"/>
      <c r="AA337" s="278"/>
      <c r="AB337" s="278"/>
      <c r="AC337" s="278"/>
      <c r="AD337" s="278"/>
      <c r="AE337" s="278"/>
      <c r="AF337" s="276"/>
      <c r="AG337" s="278"/>
    </row>
    <row r="338" spans="1:33" s="3" customFormat="1">
      <c r="A338" s="278"/>
      <c r="B338" s="278"/>
      <c r="C338" s="278"/>
      <c r="D338" s="278"/>
      <c r="E338" s="278"/>
      <c r="F338" s="278"/>
      <c r="G338" s="278"/>
      <c r="H338" s="278"/>
      <c r="I338" s="276"/>
      <c r="J338" s="276"/>
      <c r="K338" s="276"/>
      <c r="L338" s="276"/>
      <c r="M338" s="278"/>
      <c r="N338" s="278"/>
      <c r="O338" s="278"/>
      <c r="P338" s="278"/>
      <c r="Q338" s="278"/>
      <c r="R338" s="278"/>
      <c r="S338" s="278"/>
      <c r="T338" s="278"/>
      <c r="U338" s="278"/>
      <c r="V338" s="278"/>
      <c r="W338" s="278"/>
      <c r="X338" s="278"/>
      <c r="Y338" s="278"/>
      <c r="Z338" s="278"/>
      <c r="AA338" s="278"/>
      <c r="AB338" s="278"/>
      <c r="AC338" s="278"/>
      <c r="AD338" s="278"/>
      <c r="AE338" s="278"/>
      <c r="AF338" s="276"/>
      <c r="AG338" s="278"/>
    </row>
    <row r="339" spans="1:33" s="3" customFormat="1">
      <c r="A339" s="278"/>
      <c r="B339" s="278"/>
      <c r="C339" s="278"/>
      <c r="D339" s="278"/>
      <c r="E339" s="278"/>
      <c r="F339" s="278"/>
      <c r="G339" s="278"/>
      <c r="H339" s="278"/>
      <c r="I339" s="276"/>
      <c r="J339" s="276"/>
      <c r="K339" s="276"/>
      <c r="L339" s="276"/>
      <c r="M339" s="278"/>
      <c r="N339" s="278"/>
      <c r="O339" s="278"/>
      <c r="P339" s="278"/>
      <c r="Q339" s="278"/>
      <c r="R339" s="278"/>
      <c r="S339" s="278"/>
      <c r="T339" s="278"/>
      <c r="U339" s="278"/>
      <c r="V339" s="278"/>
      <c r="W339" s="278"/>
      <c r="X339" s="278"/>
      <c r="Y339" s="278"/>
      <c r="Z339" s="278"/>
      <c r="AA339" s="278"/>
      <c r="AB339" s="278"/>
      <c r="AC339" s="278"/>
      <c r="AD339" s="278"/>
      <c r="AE339" s="278"/>
      <c r="AF339" s="276"/>
      <c r="AG339" s="278"/>
    </row>
    <row r="340" spans="1:33" s="3" customFormat="1">
      <c r="A340" s="278"/>
      <c r="B340" s="278"/>
      <c r="C340" s="278"/>
      <c r="D340" s="278"/>
      <c r="E340" s="278"/>
      <c r="F340" s="278"/>
      <c r="G340" s="278"/>
      <c r="H340" s="278"/>
      <c r="I340" s="276"/>
      <c r="J340" s="276"/>
      <c r="K340" s="276"/>
      <c r="L340" s="276"/>
      <c r="M340" s="278"/>
      <c r="N340" s="278"/>
      <c r="O340" s="278"/>
      <c r="P340" s="278"/>
      <c r="Q340" s="278"/>
      <c r="R340" s="278"/>
      <c r="S340" s="278"/>
      <c r="T340" s="278"/>
      <c r="U340" s="278"/>
      <c r="V340" s="278"/>
      <c r="W340" s="278"/>
      <c r="X340" s="278"/>
      <c r="Y340" s="278"/>
      <c r="Z340" s="278"/>
      <c r="AA340" s="278"/>
      <c r="AB340" s="278"/>
      <c r="AC340" s="278"/>
      <c r="AD340" s="278"/>
      <c r="AE340" s="278"/>
      <c r="AF340" s="276"/>
      <c r="AG340" s="278"/>
    </row>
    <row r="341" spans="1:33" s="3" customFormat="1">
      <c r="A341" s="278"/>
      <c r="B341" s="278"/>
      <c r="C341" s="278"/>
      <c r="D341" s="278"/>
      <c r="E341" s="278"/>
      <c r="F341" s="278"/>
      <c r="G341" s="278"/>
      <c r="H341" s="278"/>
      <c r="I341" s="276"/>
      <c r="J341" s="276"/>
      <c r="K341" s="276"/>
      <c r="L341" s="276"/>
      <c r="M341" s="278"/>
      <c r="N341" s="278"/>
      <c r="O341" s="278"/>
      <c r="P341" s="278"/>
      <c r="Q341" s="278"/>
      <c r="R341" s="278"/>
      <c r="S341" s="278"/>
      <c r="T341" s="278"/>
      <c r="U341" s="278"/>
      <c r="V341" s="278"/>
      <c r="W341" s="278"/>
      <c r="X341" s="278"/>
      <c r="Y341" s="278"/>
      <c r="Z341" s="278"/>
      <c r="AA341" s="278"/>
      <c r="AB341" s="278"/>
      <c r="AC341" s="278"/>
      <c r="AD341" s="278"/>
      <c r="AE341" s="278"/>
      <c r="AF341" s="276"/>
      <c r="AG341" s="278"/>
    </row>
    <row r="342" spans="1:33" s="3" customFormat="1">
      <c r="A342" s="278"/>
      <c r="B342" s="278"/>
      <c r="C342" s="278"/>
      <c r="D342" s="278"/>
      <c r="E342" s="278"/>
      <c r="F342" s="278"/>
      <c r="G342" s="278"/>
      <c r="H342" s="278"/>
      <c r="I342" s="276"/>
      <c r="J342" s="276"/>
      <c r="K342" s="276"/>
      <c r="L342" s="276"/>
      <c r="M342" s="278"/>
      <c r="N342" s="278"/>
      <c r="O342" s="278"/>
      <c r="P342" s="278"/>
      <c r="Q342" s="278"/>
      <c r="R342" s="278"/>
      <c r="S342" s="278"/>
      <c r="T342" s="278"/>
      <c r="U342" s="278"/>
      <c r="V342" s="278"/>
      <c r="W342" s="278"/>
      <c r="X342" s="278"/>
      <c r="Y342" s="278"/>
      <c r="Z342" s="278"/>
      <c r="AA342" s="278"/>
      <c r="AB342" s="278"/>
      <c r="AC342" s="278"/>
      <c r="AD342" s="278"/>
      <c r="AE342" s="278"/>
      <c r="AF342" s="276"/>
      <c r="AG342" s="278"/>
    </row>
    <row r="343" spans="1:33" s="3" customFormat="1">
      <c r="A343" s="278"/>
      <c r="B343" s="278"/>
      <c r="C343" s="278"/>
      <c r="D343" s="278"/>
      <c r="E343" s="278"/>
      <c r="F343" s="278"/>
      <c r="G343" s="278"/>
      <c r="H343" s="278"/>
      <c r="I343" s="276"/>
      <c r="J343" s="276"/>
      <c r="K343" s="276"/>
      <c r="L343" s="276"/>
      <c r="M343" s="278"/>
      <c r="N343" s="278"/>
      <c r="O343" s="278"/>
      <c r="P343" s="278"/>
      <c r="Q343" s="278"/>
      <c r="R343" s="278"/>
      <c r="S343" s="278"/>
      <c r="T343" s="278"/>
      <c r="U343" s="278"/>
      <c r="V343" s="278"/>
      <c r="W343" s="278"/>
      <c r="X343" s="278"/>
      <c r="Y343" s="278"/>
      <c r="Z343" s="278"/>
      <c r="AA343" s="278"/>
      <c r="AB343" s="278"/>
      <c r="AC343" s="278"/>
      <c r="AD343" s="278"/>
      <c r="AE343" s="278"/>
      <c r="AF343" s="276"/>
      <c r="AG343" s="278"/>
    </row>
    <row r="344" spans="1:33" s="3" customFormat="1">
      <c r="A344" s="278"/>
      <c r="B344" s="278"/>
      <c r="C344" s="278"/>
      <c r="D344" s="278"/>
      <c r="E344" s="278"/>
      <c r="F344" s="278"/>
      <c r="G344" s="278"/>
      <c r="H344" s="278"/>
      <c r="I344" s="276"/>
      <c r="J344" s="276"/>
      <c r="K344" s="276"/>
      <c r="L344" s="276"/>
      <c r="M344" s="278"/>
      <c r="N344" s="278"/>
      <c r="O344" s="278"/>
      <c r="P344" s="278"/>
      <c r="Q344" s="278"/>
      <c r="R344" s="278"/>
      <c r="S344" s="280"/>
      <c r="T344" s="278"/>
      <c r="U344" s="278"/>
      <c r="V344" s="278"/>
      <c r="W344" s="278"/>
      <c r="X344" s="278"/>
      <c r="Y344" s="278"/>
      <c r="Z344" s="278"/>
      <c r="AA344" s="278"/>
      <c r="AB344" s="278"/>
      <c r="AC344" s="278"/>
      <c r="AD344" s="278"/>
      <c r="AE344" s="278"/>
      <c r="AF344" s="276"/>
      <c r="AG344" s="278"/>
    </row>
    <row r="345" spans="1:33" s="3" customFormat="1">
      <c r="A345" s="278"/>
      <c r="B345" s="278"/>
      <c r="C345" s="278"/>
      <c r="D345" s="278"/>
      <c r="E345" s="278"/>
      <c r="F345" s="278"/>
      <c r="G345" s="278"/>
      <c r="H345" s="278"/>
      <c r="I345" s="276"/>
      <c r="J345" s="276"/>
      <c r="K345" s="276"/>
      <c r="L345" s="276"/>
      <c r="M345" s="278"/>
      <c r="N345" s="278"/>
      <c r="O345" s="278"/>
      <c r="P345" s="278"/>
      <c r="Q345" s="278"/>
      <c r="R345" s="278"/>
      <c r="S345" s="280"/>
      <c r="T345" s="278"/>
      <c r="U345" s="278"/>
      <c r="V345" s="278"/>
      <c r="W345" s="278"/>
      <c r="X345" s="278"/>
      <c r="Y345" s="278"/>
      <c r="Z345" s="278"/>
      <c r="AA345" s="278"/>
      <c r="AB345" s="278"/>
      <c r="AC345" s="278"/>
      <c r="AD345" s="278"/>
      <c r="AE345" s="278"/>
      <c r="AF345" s="276"/>
      <c r="AG345" s="278"/>
    </row>
    <row r="346" spans="1:33" s="3" customFormat="1">
      <c r="A346" s="278"/>
      <c r="B346" s="278"/>
      <c r="C346" s="278"/>
      <c r="D346" s="278"/>
      <c r="E346" s="278"/>
      <c r="F346" s="278"/>
      <c r="G346" s="278"/>
      <c r="H346" s="278"/>
      <c r="I346" s="276"/>
      <c r="J346" s="276"/>
      <c r="K346" s="276"/>
      <c r="L346" s="276"/>
      <c r="M346" s="278"/>
      <c r="N346" s="278"/>
      <c r="O346" s="278"/>
      <c r="P346" s="278"/>
      <c r="Q346" s="278"/>
      <c r="R346" s="278"/>
      <c r="S346" s="278"/>
      <c r="T346" s="278"/>
      <c r="U346" s="278"/>
      <c r="V346" s="278"/>
      <c r="W346" s="278"/>
      <c r="X346" s="278"/>
      <c r="Y346" s="278"/>
      <c r="Z346" s="278"/>
      <c r="AA346" s="278"/>
      <c r="AB346" s="278"/>
      <c r="AC346" s="278"/>
      <c r="AD346" s="278"/>
      <c r="AE346" s="278"/>
      <c r="AF346" s="276"/>
      <c r="AG346" s="278"/>
    </row>
    <row r="347" spans="1:33" s="3" customFormat="1">
      <c r="A347" s="278"/>
      <c r="B347" s="278"/>
      <c r="C347" s="278"/>
      <c r="D347" s="278"/>
      <c r="E347" s="278"/>
      <c r="F347" s="278"/>
      <c r="G347" s="278"/>
      <c r="H347" s="278"/>
      <c r="I347" s="276"/>
      <c r="J347" s="276"/>
      <c r="K347" s="276"/>
      <c r="L347" s="276"/>
      <c r="M347" s="278"/>
      <c r="N347" s="278"/>
      <c r="O347" s="278"/>
      <c r="P347" s="278"/>
      <c r="Q347" s="278"/>
      <c r="R347" s="278"/>
      <c r="S347" s="278"/>
      <c r="T347" s="278"/>
      <c r="U347" s="278"/>
      <c r="V347" s="278"/>
      <c r="W347" s="278"/>
      <c r="X347" s="278"/>
      <c r="Y347" s="278"/>
      <c r="Z347" s="278"/>
      <c r="AA347" s="278"/>
      <c r="AB347" s="278"/>
      <c r="AC347" s="278"/>
      <c r="AD347" s="278"/>
      <c r="AE347" s="278"/>
      <c r="AF347" s="276"/>
      <c r="AG347" s="278"/>
    </row>
    <row r="348" spans="1:33" s="3" customFormat="1">
      <c r="A348" s="278"/>
      <c r="B348" s="278"/>
      <c r="C348" s="278"/>
      <c r="D348" s="278"/>
      <c r="E348" s="278"/>
      <c r="F348" s="278"/>
      <c r="G348" s="278"/>
      <c r="H348" s="278"/>
      <c r="I348" s="276"/>
      <c r="J348" s="276"/>
      <c r="K348" s="276"/>
      <c r="L348" s="276"/>
      <c r="M348" s="278"/>
      <c r="N348" s="278"/>
      <c r="O348" s="278"/>
      <c r="P348" s="278"/>
      <c r="Q348" s="278"/>
      <c r="R348" s="278"/>
      <c r="S348" s="278"/>
      <c r="T348" s="278"/>
      <c r="U348" s="278"/>
      <c r="V348" s="278"/>
      <c r="W348" s="278"/>
      <c r="X348" s="278"/>
      <c r="Y348" s="278"/>
      <c r="Z348" s="278"/>
      <c r="AA348" s="278"/>
      <c r="AB348" s="278"/>
      <c r="AC348" s="278"/>
      <c r="AD348" s="278"/>
      <c r="AE348" s="278"/>
      <c r="AF348" s="276"/>
      <c r="AG348" s="278"/>
    </row>
    <row r="349" spans="1:33" s="3" customFormat="1">
      <c r="A349" s="278"/>
      <c r="B349" s="278"/>
      <c r="C349" s="278"/>
      <c r="D349" s="278"/>
      <c r="E349" s="278"/>
      <c r="F349" s="278"/>
      <c r="G349" s="278"/>
      <c r="H349" s="278"/>
      <c r="I349" s="276"/>
      <c r="J349" s="276"/>
      <c r="K349" s="276"/>
      <c r="L349" s="276"/>
      <c r="M349" s="278"/>
      <c r="N349" s="278"/>
      <c r="O349" s="278"/>
      <c r="P349" s="278"/>
      <c r="Q349" s="278"/>
      <c r="R349" s="278"/>
      <c r="S349" s="280"/>
      <c r="T349" s="278"/>
      <c r="U349" s="278"/>
      <c r="V349" s="278"/>
      <c r="W349" s="278"/>
      <c r="X349" s="278"/>
      <c r="Y349" s="278"/>
      <c r="Z349" s="278"/>
      <c r="AA349" s="278"/>
      <c r="AB349" s="278"/>
      <c r="AC349" s="278"/>
      <c r="AD349" s="278"/>
      <c r="AE349" s="278"/>
      <c r="AF349" s="276"/>
      <c r="AG349" s="278"/>
    </row>
    <row r="350" spans="1:33" s="3" customFormat="1">
      <c r="A350" s="278"/>
      <c r="B350" s="278"/>
      <c r="C350" s="278"/>
      <c r="D350" s="278"/>
      <c r="E350" s="278"/>
      <c r="F350" s="278"/>
      <c r="G350" s="278"/>
      <c r="H350" s="278"/>
      <c r="I350" s="276"/>
      <c r="J350" s="276"/>
      <c r="K350" s="276"/>
      <c r="L350" s="276"/>
      <c r="M350" s="278"/>
      <c r="N350" s="278"/>
      <c r="O350" s="278"/>
      <c r="P350" s="278"/>
      <c r="Q350" s="278"/>
      <c r="R350" s="278"/>
      <c r="S350" s="280"/>
      <c r="T350" s="278"/>
      <c r="U350" s="278"/>
      <c r="V350" s="278"/>
      <c r="W350" s="278"/>
      <c r="X350" s="278"/>
      <c r="Y350" s="278"/>
      <c r="Z350" s="278"/>
      <c r="AA350" s="278"/>
      <c r="AB350" s="278"/>
      <c r="AC350" s="278"/>
      <c r="AD350" s="278"/>
      <c r="AE350" s="278"/>
      <c r="AF350" s="276"/>
      <c r="AG350" s="278"/>
    </row>
    <row r="351" spans="1:33" s="3" customFormat="1">
      <c r="A351" s="278"/>
      <c r="B351" s="278"/>
      <c r="C351" s="278"/>
      <c r="D351" s="278"/>
      <c r="E351" s="278"/>
      <c r="F351" s="278"/>
      <c r="G351" s="278"/>
      <c r="H351" s="278"/>
      <c r="I351" s="276"/>
      <c r="J351" s="276"/>
      <c r="K351" s="276"/>
      <c r="L351" s="276"/>
      <c r="M351" s="278"/>
      <c r="N351" s="278"/>
      <c r="O351" s="278"/>
      <c r="P351" s="278"/>
      <c r="Q351" s="278"/>
      <c r="R351" s="278"/>
      <c r="S351" s="280"/>
      <c r="T351" s="278"/>
      <c r="U351" s="278"/>
      <c r="V351" s="278"/>
      <c r="W351" s="278"/>
      <c r="X351" s="278"/>
      <c r="Y351" s="278"/>
      <c r="Z351" s="278"/>
      <c r="AA351" s="278"/>
      <c r="AB351" s="278"/>
      <c r="AC351" s="278"/>
      <c r="AD351" s="278"/>
      <c r="AE351" s="278"/>
      <c r="AF351" s="276"/>
      <c r="AG351" s="278"/>
    </row>
    <row r="352" spans="1:33" s="3" customFormat="1">
      <c r="A352" s="278"/>
      <c r="B352" s="278"/>
      <c r="C352" s="278"/>
      <c r="D352" s="278"/>
      <c r="E352" s="278"/>
      <c r="F352" s="278"/>
      <c r="G352" s="278"/>
      <c r="H352" s="278"/>
      <c r="I352" s="276"/>
      <c r="J352" s="276"/>
      <c r="K352" s="276"/>
      <c r="L352" s="276"/>
      <c r="M352" s="278"/>
      <c r="N352" s="278"/>
      <c r="O352" s="278"/>
      <c r="P352" s="278"/>
      <c r="Q352" s="278"/>
      <c r="R352" s="278"/>
      <c r="S352" s="278"/>
      <c r="T352" s="278"/>
      <c r="U352" s="278"/>
      <c r="V352" s="278"/>
      <c r="W352" s="278"/>
      <c r="X352" s="278"/>
      <c r="Y352" s="278"/>
      <c r="Z352" s="278"/>
      <c r="AA352" s="278"/>
      <c r="AB352" s="278"/>
      <c r="AC352" s="278"/>
      <c r="AD352" s="278"/>
      <c r="AE352" s="278"/>
      <c r="AF352" s="276"/>
      <c r="AG352" s="278"/>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20" sqref="A20:A21"/>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808" t="s">
        <v>451</v>
      </c>
      <c r="B1" s="808"/>
    </row>
    <row r="2" spans="1:2" ht="15.5">
      <c r="A2" s="148" t="s">
        <v>432</v>
      </c>
      <c r="B2" s="149" t="s">
        <v>452</v>
      </c>
    </row>
    <row r="3" spans="1:2" ht="15.5">
      <c r="A3" s="804" t="s">
        <v>453</v>
      </c>
      <c r="B3" s="151" t="s">
        <v>454</v>
      </c>
    </row>
    <row r="4" spans="1:2" ht="15.5">
      <c r="A4" s="804"/>
      <c r="B4" s="151" t="s">
        <v>455</v>
      </c>
    </row>
    <row r="5" spans="1:2" ht="15.5">
      <c r="A5" s="804" t="s">
        <v>456</v>
      </c>
      <c r="B5" s="151" t="s">
        <v>457</v>
      </c>
    </row>
    <row r="6" spans="1:2" ht="15.5">
      <c r="A6" s="804"/>
      <c r="B6" s="151" t="s">
        <v>458</v>
      </c>
    </row>
    <row r="7" spans="1:2" ht="15.5">
      <c r="A7" s="804" t="s">
        <v>459</v>
      </c>
      <c r="B7" s="151" t="s">
        <v>460</v>
      </c>
    </row>
    <row r="8" spans="1:2" ht="15.5">
      <c r="A8" s="804"/>
      <c r="B8" s="151" t="s">
        <v>461</v>
      </c>
    </row>
    <row r="9" spans="1:2" ht="15.5">
      <c r="A9" s="804" t="s">
        <v>462</v>
      </c>
      <c r="B9" s="151" t="s">
        <v>463</v>
      </c>
    </row>
    <row r="10" spans="1:2" ht="15.5">
      <c r="A10" s="804"/>
      <c r="B10" s="151" t="s">
        <v>464</v>
      </c>
    </row>
    <row r="11" spans="1:2" ht="15.5">
      <c r="A11" s="804" t="s">
        <v>465</v>
      </c>
      <c r="B11" s="151" t="s">
        <v>466</v>
      </c>
    </row>
    <row r="12" spans="1:2" ht="15.5">
      <c r="A12" s="804"/>
      <c r="B12" s="151" t="s">
        <v>467</v>
      </c>
    </row>
    <row r="13" spans="1:2" ht="15.5">
      <c r="A13" s="804" t="s">
        <v>468</v>
      </c>
      <c r="B13" s="151" t="s">
        <v>469</v>
      </c>
    </row>
    <row r="14" spans="1:2" ht="15.5">
      <c r="A14" s="804"/>
      <c r="B14" s="151" t="s">
        <v>470</v>
      </c>
    </row>
    <row r="15" spans="1:2" ht="15.5">
      <c r="A15" s="804"/>
      <c r="B15" s="151" t="s">
        <v>471</v>
      </c>
    </row>
    <row r="16" spans="1:2" ht="15.5">
      <c r="A16" s="804"/>
      <c r="B16" s="151" t="s">
        <v>472</v>
      </c>
    </row>
    <row r="17" spans="1:3" ht="15.5">
      <c r="A17" s="804"/>
      <c r="B17" s="151" t="s">
        <v>473</v>
      </c>
    </row>
    <row r="18" spans="1:3" ht="15.5">
      <c r="A18" s="806" t="s">
        <v>1049</v>
      </c>
      <c r="B18" s="151" t="s">
        <v>474</v>
      </c>
    </row>
    <row r="19" spans="1:3" ht="15.5">
      <c r="A19" s="807"/>
      <c r="B19" s="151" t="s">
        <v>475</v>
      </c>
    </row>
    <row r="20" spans="1:3" ht="15.5">
      <c r="A20" s="804" t="s">
        <v>476</v>
      </c>
      <c r="B20" s="151" t="s">
        <v>477</v>
      </c>
    </row>
    <row r="21" spans="1:3" ht="15.5">
      <c r="A21" s="804"/>
      <c r="B21" s="151" t="s">
        <v>478</v>
      </c>
    </row>
    <row r="22" spans="1:3">
      <c r="A22" s="153" t="s">
        <v>519</v>
      </c>
    </row>
    <row r="23" spans="1:3" ht="15.5">
      <c r="A23" s="154"/>
    </row>
    <row r="25" spans="1:3" s="147" customFormat="1" ht="15.5">
      <c r="A25" s="805" t="s">
        <v>479</v>
      </c>
      <c r="B25" s="805"/>
      <c r="C25" s="68"/>
    </row>
    <row r="26" spans="1:3" s="147" customFormat="1" ht="15.5">
      <c r="A26" s="148" t="s">
        <v>432</v>
      </c>
      <c r="B26" s="150" t="s">
        <v>480</v>
      </c>
      <c r="C26" s="68"/>
    </row>
    <row r="27" spans="1:3" s="147" customFormat="1" ht="15.5">
      <c r="A27" s="802" t="s">
        <v>363</v>
      </c>
      <c r="B27" s="152" t="s">
        <v>481</v>
      </c>
      <c r="C27" s="68"/>
    </row>
    <row r="28" spans="1:3" s="147" customFormat="1" ht="15.5">
      <c r="A28" s="802"/>
      <c r="B28" s="152" t="s">
        <v>482</v>
      </c>
      <c r="C28" s="68"/>
    </row>
    <row r="29" spans="1:3" s="147" customFormat="1" ht="15.5">
      <c r="A29" s="802"/>
      <c r="B29" s="152" t="s">
        <v>483</v>
      </c>
      <c r="C29" s="68"/>
    </row>
    <row r="30" spans="1:3" s="147" customFormat="1" ht="15.5">
      <c r="A30" s="802"/>
      <c r="B30" s="152" t="s">
        <v>484</v>
      </c>
      <c r="C30" s="68"/>
    </row>
    <row r="31" spans="1:3" s="147" customFormat="1" ht="15.5">
      <c r="A31" s="802"/>
      <c r="B31" s="152" t="s">
        <v>485</v>
      </c>
      <c r="C31" s="68"/>
    </row>
    <row r="32" spans="1:3" s="147" customFormat="1" ht="15.5">
      <c r="A32" s="802"/>
      <c r="B32" s="152" t="s">
        <v>486</v>
      </c>
      <c r="C32" s="68"/>
    </row>
    <row r="33" spans="1:4" s="147" customFormat="1" ht="15.5">
      <c r="A33" s="802"/>
      <c r="B33" s="152" t="s">
        <v>487</v>
      </c>
      <c r="C33" s="68"/>
      <c r="D33" s="155"/>
    </row>
    <row r="34" spans="1:4" s="147" customFormat="1" ht="15.5">
      <c r="A34" s="802" t="s">
        <v>364</v>
      </c>
      <c r="B34" s="152" t="s">
        <v>488</v>
      </c>
      <c r="C34" s="68"/>
    </row>
    <row r="35" spans="1:4" s="147" customFormat="1" ht="15.5">
      <c r="A35" s="802"/>
      <c r="B35" s="152" t="s">
        <v>489</v>
      </c>
      <c r="C35" s="68"/>
    </row>
    <row r="36" spans="1:4" s="147" customFormat="1" ht="15.5">
      <c r="A36" s="802"/>
      <c r="B36" s="152" t="s">
        <v>490</v>
      </c>
      <c r="C36" s="68"/>
    </row>
    <row r="37" spans="1:4" s="147" customFormat="1" ht="15.5">
      <c r="A37" s="802"/>
      <c r="B37" s="152" t="s">
        <v>491</v>
      </c>
      <c r="C37" s="68"/>
    </row>
    <row r="38" spans="1:4" s="147" customFormat="1" ht="15.5">
      <c r="A38" s="802"/>
      <c r="B38" s="152" t="s">
        <v>492</v>
      </c>
      <c r="C38" s="68"/>
    </row>
    <row r="39" spans="1:4" s="147" customFormat="1" ht="15.5">
      <c r="A39" s="802"/>
      <c r="B39" s="152" t="s">
        <v>493</v>
      </c>
      <c r="C39" s="68"/>
    </row>
    <row r="40" spans="1:4" s="147" customFormat="1" ht="15.5">
      <c r="A40" s="802"/>
      <c r="B40" s="152" t="s">
        <v>494</v>
      </c>
      <c r="C40" s="68"/>
    </row>
    <row r="41" spans="1:4" s="147" customFormat="1" ht="15.5">
      <c r="A41" s="802"/>
      <c r="B41" s="152" t="s">
        <v>495</v>
      </c>
      <c r="C41" s="68"/>
    </row>
    <row r="42" spans="1:4" s="147" customFormat="1" ht="15.5">
      <c r="A42" s="802"/>
      <c r="B42" s="152" t="s">
        <v>496</v>
      </c>
      <c r="C42" s="68"/>
    </row>
    <row r="43" spans="1:4" s="147" customFormat="1" ht="15.5">
      <c r="A43" s="802"/>
      <c r="B43" s="152" t="s">
        <v>497</v>
      </c>
      <c r="C43" s="68"/>
    </row>
    <row r="44" spans="1:4" s="147" customFormat="1" ht="15.5">
      <c r="A44" s="802" t="s">
        <v>365</v>
      </c>
      <c r="B44" s="152" t="s">
        <v>498</v>
      </c>
      <c r="C44" s="68"/>
    </row>
    <row r="45" spans="1:4" s="147" customFormat="1" ht="15.5">
      <c r="A45" s="802"/>
      <c r="B45" s="152" t="s">
        <v>499</v>
      </c>
      <c r="C45" s="68"/>
    </row>
    <row r="46" spans="1:4" s="147" customFormat="1" ht="15.5">
      <c r="A46" s="802"/>
      <c r="B46" s="152" t="s">
        <v>500</v>
      </c>
      <c r="C46" s="68"/>
    </row>
    <row r="47" spans="1:4" s="147" customFormat="1" ht="15.5">
      <c r="A47" s="802"/>
      <c r="B47" s="152" t="s">
        <v>501</v>
      </c>
      <c r="C47" s="68"/>
    </row>
    <row r="48" spans="1:4" s="147" customFormat="1" ht="15.5">
      <c r="A48" s="802"/>
      <c r="B48" s="152" t="s">
        <v>502</v>
      </c>
      <c r="C48" s="68"/>
    </row>
    <row r="49" spans="1:3" s="147" customFormat="1" ht="15.5">
      <c r="A49" s="802" t="s">
        <v>367</v>
      </c>
      <c r="B49" s="152" t="s">
        <v>503</v>
      </c>
      <c r="C49" s="68"/>
    </row>
    <row r="50" spans="1:3" s="147" customFormat="1" ht="15.5">
      <c r="A50" s="802"/>
      <c r="B50" s="152" t="s">
        <v>504</v>
      </c>
      <c r="C50" s="68"/>
    </row>
    <row r="51" spans="1:3" s="147" customFormat="1" ht="15.5">
      <c r="A51" s="802"/>
      <c r="B51" s="152" t="s">
        <v>505</v>
      </c>
      <c r="C51" s="68"/>
    </row>
    <row r="52" spans="1:3" s="147" customFormat="1" ht="15.5">
      <c r="A52" s="802"/>
      <c r="B52" s="152" t="s">
        <v>506</v>
      </c>
      <c r="C52" s="68"/>
    </row>
    <row r="53" spans="1:3" s="147" customFormat="1" ht="15.5">
      <c r="A53" s="802"/>
      <c r="B53" s="152" t="s">
        <v>507</v>
      </c>
      <c r="C53" s="68"/>
    </row>
    <row r="54" spans="1:3" s="147" customFormat="1" ht="15.5">
      <c r="A54" s="803" t="s">
        <v>508</v>
      </c>
      <c r="B54" s="152" t="s">
        <v>509</v>
      </c>
      <c r="C54" s="68"/>
    </row>
    <row r="55" spans="1:3" s="147" customFormat="1" ht="15.5">
      <c r="A55" s="803"/>
      <c r="B55" s="152" t="s">
        <v>510</v>
      </c>
      <c r="C55" s="68"/>
    </row>
    <row r="56" spans="1:3" s="147" customFormat="1" ht="15.5">
      <c r="A56" s="803"/>
      <c r="B56" s="152" t="s">
        <v>511</v>
      </c>
      <c r="C56" s="68"/>
    </row>
    <row r="57" spans="1:3" s="147" customFormat="1" ht="15.5">
      <c r="A57" s="803"/>
      <c r="B57" s="152" t="s">
        <v>512</v>
      </c>
      <c r="C57" s="68"/>
    </row>
    <row r="58" spans="1:3" s="147" customFormat="1" ht="15.5">
      <c r="A58" s="803" t="s">
        <v>368</v>
      </c>
      <c r="B58" s="152" t="s">
        <v>513</v>
      </c>
      <c r="C58" s="68"/>
    </row>
    <row r="59" spans="1:3" s="147" customFormat="1" ht="15.5">
      <c r="A59" s="803"/>
      <c r="B59" s="152" t="s">
        <v>514</v>
      </c>
      <c r="C59" s="68"/>
    </row>
    <row r="60" spans="1:3" s="147" customFormat="1" ht="15.5">
      <c r="A60" s="803"/>
      <c r="B60" s="152" t="s">
        <v>515</v>
      </c>
      <c r="C60" s="68"/>
    </row>
    <row r="61" spans="1:3" s="147" customFormat="1" ht="15.5">
      <c r="A61" s="803"/>
      <c r="B61" s="152" t="s">
        <v>516</v>
      </c>
      <c r="C61" s="68"/>
    </row>
    <row r="62" spans="1:3" s="147" customFormat="1" ht="15.5">
      <c r="A62" s="803"/>
      <c r="B62" s="152" t="s">
        <v>517</v>
      </c>
      <c r="C62" s="68"/>
    </row>
    <row r="63" spans="1:3" s="147" customFormat="1" ht="46.5">
      <c r="A63" s="803"/>
      <c r="B63" s="152" t="s">
        <v>518</v>
      </c>
      <c r="C63" s="68"/>
    </row>
    <row r="64" spans="1:3" s="147" customFormat="1">
      <c r="A64" s="153" t="s">
        <v>520</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326445EB563C4490206962DF13F12B" ma:contentTypeVersion="13" ma:contentTypeDescription="Create a new document." ma:contentTypeScope="" ma:versionID="9b5dea61ce4bb8e1e6fe9983407a82c3">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efa18a70ced5fa407bb8f607e9b939ce"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23983B-808D-47E8-AB61-A744F666D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C3030F-48FC-4630-AF9B-1077D288C82A}">
  <ds:schemaRefs>
    <ds:schemaRef ds:uri="http://schemas.microsoft.com/office/2006/documentManagement/types"/>
    <ds:schemaRef ds:uri="http://purl.org/dc/elements/1.1/"/>
    <ds:schemaRef ds:uri="54feb777-8c2a-4440-8142-7764fcd4b27f"/>
    <ds:schemaRef ds:uri="http://www.w3.org/XML/1998/namespace"/>
    <ds:schemaRef ds:uri="http://schemas.microsoft.com/office/infopath/2007/PartnerControls"/>
    <ds:schemaRef ds:uri="647d198d-ce2d-4089-b971-a4560e405573"/>
    <ds:schemaRef ds:uri="http://purl.org/dc/dcmityp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B16EFC6-038D-446C-8086-945A3EDCA5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IMPACTO CORRUPCIÓN</vt:lpstr>
      <vt:lpstr>Listados Datos</vt:lpstr>
      <vt:lpstr>Matriz Calor Inherente RGyRSI</vt:lpstr>
      <vt:lpstr>Matriz Calor Residual RGyRSI</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USUARIO</cp:lastModifiedBy>
  <cp:lastPrinted>2022-01-31T20:52:40Z</cp:lastPrinted>
  <dcterms:created xsi:type="dcterms:W3CDTF">2018-01-09T21:04:09Z</dcterms:created>
  <dcterms:modified xsi:type="dcterms:W3CDTF">2022-05-10T01:17:22Z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ies>
</file>